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villega\Desktop\Varios\Bitácora\2025 1. MARZO\"/>
    </mc:Choice>
  </mc:AlternateContent>
  <xr:revisionPtr revIDLastSave="0" documentId="13_ncr:1_{8D5992E5-0FCD-47A2-8A1F-B56E80EB5A2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justes año electoral" sheetId="10" state="hidden" r:id="rId1"/>
    <sheet name="PDA RESUMEN 2000 - 2024" sheetId="9" r:id="rId2"/>
    <sheet name="PDA PGN 2000-2018" sheetId="2" r:id="rId3"/>
    <sheet name="PDA Nación 2000-2018" sheetId="3" r:id="rId4"/>
    <sheet name="PDA Propios 2000-2018" sheetId="4" r:id="rId5"/>
    <sheet name="PDA PGN 2019-2024" sheetId="5" r:id="rId6"/>
    <sheet name="PDA 2019-2024 Nación" sheetId="6" r:id="rId7"/>
    <sheet name="PDA 2019-2024 Propios" sheetId="7" r:id="rId8"/>
    <sheet name="PDA SECTORIAL 2000-2024" sheetId="8" r:id="rId9"/>
  </sheets>
  <definedNames>
    <definedName name="_xlnm._FilterDatabase" localSheetId="8" hidden="1">'PDA SECTORIAL 2000-2024'!$C$7:$Z$38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6" i="9" l="1"/>
  <c r="I63" i="6"/>
  <c r="H63" i="6"/>
  <c r="G63" i="6"/>
  <c r="I42" i="6"/>
  <c r="I51" i="6"/>
  <c r="I55" i="6"/>
  <c r="I50" i="6" l="1"/>
  <c r="I62" i="6" s="1"/>
  <c r="I61" i="6" s="1"/>
  <c r="I64" i="6" s="1"/>
  <c r="I18" i="6" l="1"/>
  <c r="I22" i="6"/>
  <c r="I9" i="6"/>
  <c r="AB124" i="8"/>
  <c r="AB81" i="8"/>
  <c r="AB38" i="8"/>
  <c r="I9" i="7"/>
  <c r="I18" i="7"/>
  <c r="I17" i="7" s="1"/>
  <c r="I22" i="7"/>
  <c r="I10" i="5"/>
  <c r="I11" i="5"/>
  <c r="I12" i="5"/>
  <c r="I13" i="5"/>
  <c r="I14" i="5"/>
  <c r="I15" i="5"/>
  <c r="I16" i="5"/>
  <c r="I19" i="5"/>
  <c r="I20" i="5"/>
  <c r="I21" i="5"/>
  <c r="I23" i="5"/>
  <c r="I24" i="5"/>
  <c r="I25" i="5"/>
  <c r="I26" i="5"/>
  <c r="I27" i="5"/>
  <c r="D14" i="10"/>
  <c r="AB13" i="9" l="1"/>
  <c r="AB125" i="8"/>
  <c r="I17" i="6"/>
  <c r="I29" i="6" s="1"/>
  <c r="I29" i="7"/>
  <c r="I28" i="7" s="1"/>
  <c r="I31" i="7" s="1"/>
  <c r="I22" i="5"/>
  <c r="AB12" i="9" s="1"/>
  <c r="I18" i="5"/>
  <c r="AB11" i="9" s="1"/>
  <c r="I9" i="5"/>
  <c r="AB82" i="8" l="1"/>
  <c r="AB9" i="9"/>
  <c r="AB14" i="9" s="1"/>
  <c r="AB17" i="9" s="1"/>
  <c r="I28" i="6"/>
  <c r="I31" i="6" s="1"/>
  <c r="I17" i="5"/>
  <c r="AA124" i="8"/>
  <c r="I29" i="5" l="1"/>
  <c r="I28" i="5" s="1"/>
  <c r="AB10" i="9"/>
  <c r="AB15" i="9" s="1"/>
  <c r="AA81" i="8"/>
  <c r="AA38" i="8"/>
  <c r="I31" i="5" l="1"/>
  <c r="AB39" i="8"/>
  <c r="H55" i="6"/>
  <c r="H51" i="6"/>
  <c r="H42" i="6"/>
  <c r="H22" i="6"/>
  <c r="H18" i="6"/>
  <c r="H9" i="6"/>
  <c r="H22" i="7"/>
  <c r="H18" i="7"/>
  <c r="H9" i="7"/>
  <c r="AA13" i="9"/>
  <c r="H18" i="5"/>
  <c r="AA16" i="9"/>
  <c r="G9" i="7"/>
  <c r="G18" i="7"/>
  <c r="G22" i="7"/>
  <c r="G9" i="6"/>
  <c r="G18" i="6"/>
  <c r="G22" i="6"/>
  <c r="G42" i="6"/>
  <c r="G51" i="6"/>
  <c r="G55" i="6"/>
  <c r="G10" i="5"/>
  <c r="G11" i="5"/>
  <c r="G12" i="5"/>
  <c r="G13" i="5"/>
  <c r="G14" i="5"/>
  <c r="G15" i="5"/>
  <c r="G16" i="5"/>
  <c r="G19" i="5"/>
  <c r="G20" i="5"/>
  <c r="G21" i="5"/>
  <c r="G23" i="5"/>
  <c r="G24" i="5"/>
  <c r="G25" i="5"/>
  <c r="G26" i="5"/>
  <c r="G27" i="5"/>
  <c r="H17" i="7" l="1"/>
  <c r="H50" i="6"/>
  <c r="H62" i="6" s="1"/>
  <c r="H61" i="6" s="1"/>
  <c r="H64" i="6" s="1"/>
  <c r="H17" i="6"/>
  <c r="H29" i="6" s="1"/>
  <c r="H28" i="6" s="1"/>
  <c r="H31" i="6" s="1"/>
  <c r="H22" i="5"/>
  <c r="AA12" i="9" s="1"/>
  <c r="H29" i="7"/>
  <c r="H9" i="5"/>
  <c r="AA9" i="9" s="1"/>
  <c r="AA11" i="9"/>
  <c r="Z124" i="8"/>
  <c r="Z81" i="8"/>
  <c r="Z38" i="8"/>
  <c r="G17" i="7"/>
  <c r="G29" i="7" s="1"/>
  <c r="G28" i="7" s="1"/>
  <c r="G31" i="7" s="1"/>
  <c r="G50" i="6"/>
  <c r="G62" i="6"/>
  <c r="G61" i="6" s="1"/>
  <c r="G64" i="6" s="1"/>
  <c r="G17" i="6"/>
  <c r="G29" i="6" s="1"/>
  <c r="G28" i="6" s="1"/>
  <c r="G31" i="6" s="1"/>
  <c r="G9" i="5"/>
  <c r="G22" i="5"/>
  <c r="G18" i="5"/>
  <c r="G17" i="5" l="1"/>
  <c r="G29" i="5" s="1"/>
  <c r="G28" i="5" s="1"/>
  <c r="G31" i="5" s="1"/>
  <c r="H28" i="7"/>
  <c r="H31" i="7" s="1"/>
  <c r="H17" i="5"/>
  <c r="AA10" i="9" s="1"/>
  <c r="AA15" i="9" s="1"/>
  <c r="AA14" i="9"/>
  <c r="AA17" i="9" l="1"/>
  <c r="H29" i="5"/>
  <c r="H28" i="5" s="1"/>
  <c r="Z9" i="9"/>
  <c r="Z10" i="9"/>
  <c r="Z11" i="9"/>
  <c r="Z12" i="9"/>
  <c r="Z13" i="9"/>
  <c r="Z16" i="9"/>
  <c r="F42" i="6"/>
  <c r="F51" i="6"/>
  <c r="F55" i="6"/>
  <c r="H31" i="5" l="1"/>
  <c r="Z14" i="9"/>
  <c r="Z15" i="9"/>
  <c r="F50" i="6"/>
  <c r="F62" i="6" s="1"/>
  <c r="Z17" i="9" l="1"/>
  <c r="F61" i="6"/>
  <c r="F64" i="6" s="1"/>
  <c r="Y124" i="8"/>
  <c r="Y81" i="8"/>
  <c r="Y38" i="8"/>
  <c r="F18" i="7"/>
  <c r="F22" i="7"/>
  <c r="F9" i="7"/>
  <c r="F9" i="6"/>
  <c r="F18" i="6"/>
  <c r="F22" i="6"/>
  <c r="Y16" i="9"/>
  <c r="F10" i="5"/>
  <c r="F11" i="5"/>
  <c r="F12" i="5"/>
  <c r="F13" i="5"/>
  <c r="F14" i="5"/>
  <c r="F15" i="5"/>
  <c r="F16" i="5"/>
  <c r="F19" i="5"/>
  <c r="F20" i="5"/>
  <c r="F21" i="5"/>
  <c r="F23" i="5"/>
  <c r="F24" i="5"/>
  <c r="F25" i="5"/>
  <c r="F26" i="5"/>
  <c r="F27" i="5"/>
  <c r="Y13" i="9" s="1"/>
  <c r="F17" i="7" l="1"/>
  <c r="F29" i="7" s="1"/>
  <c r="F28" i="7" s="1"/>
  <c r="F31" i="7" s="1"/>
  <c r="F17" i="6"/>
  <c r="F22" i="5"/>
  <c r="Y12" i="9" s="1"/>
  <c r="F9" i="5"/>
  <c r="F18" i="5"/>
  <c r="Y11" i="9" s="1"/>
  <c r="F29" i="6" l="1"/>
  <c r="F28" i="6" s="1"/>
  <c r="F31" i="6" s="1"/>
  <c r="Y9" i="9"/>
  <c r="Y14" i="9" s="1"/>
  <c r="F17" i="5"/>
  <c r="Y17" i="9" l="1"/>
  <c r="Y10" i="9"/>
  <c r="Y15" i="9" s="1"/>
  <c r="F29" i="5"/>
  <c r="F28" i="5" l="1"/>
  <c r="F31" i="5" s="1"/>
  <c r="E30" i="5"/>
  <c r="E55" i="6" l="1"/>
  <c r="D55" i="6"/>
  <c r="E51" i="6"/>
  <c r="D51" i="6"/>
  <c r="E42" i="6"/>
  <c r="D42" i="6"/>
  <c r="E41" i="3"/>
  <c r="F41" i="3"/>
  <c r="G41" i="3"/>
  <c r="G40" i="3" s="1"/>
  <c r="G49" i="3" s="1"/>
  <c r="G48" i="3" s="1"/>
  <c r="H41" i="3"/>
  <c r="H40" i="3" s="1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D44" i="3"/>
  <c r="D41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D35" i="3"/>
  <c r="J40" i="3" l="1"/>
  <c r="J49" i="3" s="1"/>
  <c r="J48" i="3" s="1"/>
  <c r="I40" i="3"/>
  <c r="I49" i="3" s="1"/>
  <c r="I48" i="3" s="1"/>
  <c r="L40" i="3"/>
  <c r="L49" i="3" s="1"/>
  <c r="L48" i="3" s="1"/>
  <c r="S40" i="3"/>
  <c r="S49" i="3" s="1"/>
  <c r="S48" i="3" s="1"/>
  <c r="E50" i="6"/>
  <c r="V40" i="3"/>
  <c r="V49" i="3" s="1"/>
  <c r="V48" i="3" s="1"/>
  <c r="N40" i="3"/>
  <c r="N49" i="3" s="1"/>
  <c r="N48" i="3" s="1"/>
  <c r="T40" i="3"/>
  <c r="T49" i="3" s="1"/>
  <c r="T48" i="3" s="1"/>
  <c r="M40" i="3"/>
  <c r="M49" i="3" s="1"/>
  <c r="M48" i="3" s="1"/>
  <c r="D50" i="6"/>
  <c r="D62" i="6" s="1"/>
  <c r="D61" i="6" s="1"/>
  <c r="D64" i="6" s="1"/>
  <c r="E62" i="6"/>
  <c r="E61" i="6" s="1"/>
  <c r="E64" i="6" s="1"/>
  <c r="H49" i="3"/>
  <c r="H48" i="3" s="1"/>
  <c r="U40" i="3"/>
  <c r="U49" i="3"/>
  <c r="U48" i="3" s="1"/>
  <c r="K40" i="3"/>
  <c r="K49" i="3" s="1"/>
  <c r="K48" i="3" s="1"/>
  <c r="R40" i="3"/>
  <c r="R49" i="3" s="1"/>
  <c r="R48" i="3" s="1"/>
  <c r="F40" i="3"/>
  <c r="F49" i="3" s="1"/>
  <c r="F48" i="3" s="1"/>
  <c r="Q40" i="3"/>
  <c r="Q49" i="3" s="1"/>
  <c r="Q48" i="3" s="1"/>
  <c r="E40" i="3"/>
  <c r="E49" i="3" s="1"/>
  <c r="E48" i="3" s="1"/>
  <c r="P40" i="3"/>
  <c r="P49" i="3" s="1"/>
  <c r="P48" i="3" s="1"/>
  <c r="O40" i="3"/>
  <c r="O49" i="3" s="1"/>
  <c r="O48" i="3" s="1"/>
  <c r="D40" i="3"/>
  <c r="D49" i="3" s="1"/>
  <c r="X124" i="8" l="1"/>
  <c r="X81" i="8"/>
  <c r="X16" i="9" l="1"/>
  <c r="X38" i="8"/>
  <c r="E22" i="7"/>
  <c r="E18" i="7"/>
  <c r="E17" i="7" s="1"/>
  <c r="E9" i="7"/>
  <c r="E9" i="6"/>
  <c r="E22" i="6"/>
  <c r="E18" i="6"/>
  <c r="E17" i="6" l="1"/>
  <c r="E29" i="6" s="1"/>
  <c r="E28" i="6" s="1"/>
  <c r="E31" i="6" s="1"/>
  <c r="E29" i="7"/>
  <c r="E28" i="7" s="1"/>
  <c r="E31" i="7" s="1"/>
  <c r="E10" i="5"/>
  <c r="E11" i="5"/>
  <c r="E12" i="5"/>
  <c r="E13" i="5"/>
  <c r="E14" i="5"/>
  <c r="E15" i="5"/>
  <c r="E16" i="5"/>
  <c r="E19" i="5"/>
  <c r="E20" i="5"/>
  <c r="E21" i="5"/>
  <c r="E23" i="5"/>
  <c r="E24" i="5"/>
  <c r="E25" i="5"/>
  <c r="E26" i="5"/>
  <c r="E27" i="5"/>
  <c r="X13" i="9" l="1"/>
  <c r="E9" i="5"/>
  <c r="E22" i="5"/>
  <c r="X12" i="9" s="1"/>
  <c r="E18" i="5"/>
  <c r="X11" i="9" s="1"/>
  <c r="W81" i="8"/>
  <c r="W124" i="8"/>
  <c r="W26" i="8"/>
  <c r="W17" i="8"/>
  <c r="W9" i="8"/>
  <c r="W23" i="8"/>
  <c r="W14" i="8"/>
  <c r="W35" i="8"/>
  <c r="W10" i="8"/>
  <c r="W37" i="8"/>
  <c r="W36" i="8"/>
  <c r="W34" i="8"/>
  <c r="W33" i="8"/>
  <c r="W32" i="8"/>
  <c r="W31" i="8"/>
  <c r="W29" i="8"/>
  <c r="W28" i="8"/>
  <c r="W27" i="8"/>
  <c r="W25" i="8"/>
  <c r="W24" i="8"/>
  <c r="W20" i="8"/>
  <c r="W19" i="8"/>
  <c r="W18" i="8"/>
  <c r="W16" i="8"/>
  <c r="W15" i="8"/>
  <c r="W12" i="8"/>
  <c r="W11" i="8"/>
  <c r="W16" i="9"/>
  <c r="D22" i="7"/>
  <c r="D18" i="7"/>
  <c r="D9" i="7"/>
  <c r="D27" i="5"/>
  <c r="D26" i="5"/>
  <c r="D25" i="5"/>
  <c r="D24" i="5"/>
  <c r="D23" i="5"/>
  <c r="D21" i="5"/>
  <c r="D20" i="5"/>
  <c r="D19" i="5"/>
  <c r="D11" i="5"/>
  <c r="D12" i="5"/>
  <c r="D13" i="5"/>
  <c r="D14" i="5"/>
  <c r="D15" i="5"/>
  <c r="D16" i="5"/>
  <c r="D10" i="5"/>
  <c r="D9" i="6"/>
  <c r="D22" i="6"/>
  <c r="D18" i="6"/>
  <c r="D17" i="6" l="1"/>
  <c r="W13" i="9"/>
  <c r="X9" i="9"/>
  <c r="E17" i="5"/>
  <c r="D29" i="6"/>
  <c r="D28" i="6" s="1"/>
  <c r="W13" i="8"/>
  <c r="W22" i="8"/>
  <c r="W30" i="8"/>
  <c r="D18" i="5"/>
  <c r="W11" i="9" s="1"/>
  <c r="D22" i="5"/>
  <c r="D17" i="7"/>
  <c r="D29" i="7" s="1"/>
  <c r="D28" i="7" s="1"/>
  <c r="D31" i="7" s="1"/>
  <c r="D9" i="5"/>
  <c r="W38" i="8" l="1"/>
  <c r="W9" i="9"/>
  <c r="W14" i="9" s="1"/>
  <c r="X14" i="9"/>
  <c r="E29" i="5"/>
  <c r="E28" i="5" s="1"/>
  <c r="E31" i="5" s="1"/>
  <c r="X10" i="9"/>
  <c r="X15" i="9" s="1"/>
  <c r="D17" i="5"/>
  <c r="W10" i="9" s="1"/>
  <c r="W12" i="9"/>
  <c r="X17" i="9" l="1"/>
  <c r="W17" i="9"/>
  <c r="D29" i="5"/>
  <c r="D28" i="5" s="1"/>
  <c r="D31" i="5" s="1"/>
  <c r="W15" i="9"/>
  <c r="D31" i="6"/>
  <c r="D48" i="3" l="1"/>
</calcChain>
</file>

<file path=xl/sharedStrings.xml><?xml version="1.0" encoding="utf-8"?>
<sst xmlns="http://schemas.openxmlformats.org/spreadsheetml/2006/main" count="427" uniqueCount="112">
  <si>
    <t>CONCEPTO</t>
  </si>
  <si>
    <t>2000</t>
  </si>
  <si>
    <t>2001</t>
  </si>
  <si>
    <t>2002</t>
  </si>
  <si>
    <t>2003</t>
  </si>
  <si>
    <t>I.</t>
  </si>
  <si>
    <t>FUNCIONAMIENTO</t>
  </si>
  <si>
    <t xml:space="preserve">Gastos de Personal </t>
  </si>
  <si>
    <t>Gastos Generales</t>
  </si>
  <si>
    <t>Transferencias</t>
  </si>
  <si>
    <t>Operación Comercial</t>
  </si>
  <si>
    <t>II.</t>
  </si>
  <si>
    <t>SERVICIO DE LA DEUDA</t>
  </si>
  <si>
    <t>DEUDA EXTERNA</t>
  </si>
  <si>
    <t>Amortización</t>
  </si>
  <si>
    <t>Intereses</t>
  </si>
  <si>
    <t>DEUDA INTERNA</t>
  </si>
  <si>
    <t>III.</t>
  </si>
  <si>
    <t>INVERSION</t>
  </si>
  <si>
    <t>IV.</t>
  </si>
  <si>
    <t>TOTAL CON DEUDA (I + II + III)</t>
  </si>
  <si>
    <t>V.</t>
  </si>
  <si>
    <t>TOTAL SIN DEUDA (I + III)</t>
  </si>
  <si>
    <t>VII.</t>
  </si>
  <si>
    <t>Fuente: Dirección General del Presupuesto Público Nacional - Subdirección de Análisis y Consolidación Presupuestal</t>
  </si>
  <si>
    <t>Pérdidas de Apropiación PGN</t>
  </si>
  <si>
    <t>Sector</t>
  </si>
  <si>
    <t>AMBIENTE Y DESARROLLO SOSTENIBLE</t>
  </si>
  <si>
    <t>COMERCIO, INDUSTRIA Y TURISMO</t>
  </si>
  <si>
    <t>CULTURA</t>
  </si>
  <si>
    <t>HACIENDA</t>
  </si>
  <si>
    <t>INTELIGENCIA</t>
  </si>
  <si>
    <t>INTERIOR Y JUSTICIA</t>
  </si>
  <si>
    <t>ORGANISMOS DE CONTROL</t>
  </si>
  <si>
    <t>RAMA JUDICIAL</t>
  </si>
  <si>
    <t>RELACIONES EXTERIORES</t>
  </si>
  <si>
    <t>TRANSPORTE</t>
  </si>
  <si>
    <t>VIVIENDA, CIUDAD Y TERRITORIO</t>
  </si>
  <si>
    <t xml:space="preserve">Total </t>
  </si>
  <si>
    <t>Pérdidas de Apropiación PGN - Inversión</t>
  </si>
  <si>
    <t>VI.</t>
  </si>
  <si>
    <t>PRESUPUESTO SIN DEUDA</t>
  </si>
  <si>
    <t>Pérdidas de Apropiación Sectorial PGN</t>
  </si>
  <si>
    <t>Pérdidas de Apropiación Sectorial PGN - Funcionamiento</t>
  </si>
  <si>
    <t>Miles de millones de pesos</t>
  </si>
  <si>
    <t>% PERDIDAS / PRESUPUESTO   ( IV / VI )</t>
  </si>
  <si>
    <t>Gastos de Personal</t>
  </si>
  <si>
    <t>Adquisiciones de Bienes y Servicios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</si>
  <si>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</si>
  <si>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</si>
  <si>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</si>
  <si>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</si>
  <si>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Principal</t>
  </si>
  <si>
    <t>Comisiones y Otros Gastos</t>
  </si>
  <si>
    <t>Servicio de la Deuda Pública Externa</t>
  </si>
  <si>
    <t>Servicio de la Deuda Pública Interna</t>
  </si>
  <si>
    <t>Fondo de contingencias</t>
  </si>
  <si>
    <t>SALUD, PROTECCIÓN SOCIAL Y TRABAJO</t>
  </si>
  <si>
    <t>AGRICULTURA Y DESARROLLO RURAL</t>
  </si>
  <si>
    <t>CIENCIA, TECNOLOGÍA E INNOVACIÓN</t>
  </si>
  <si>
    <t>TECNOLOGÍAS DE LA INFORMACIÓN Y LAS COMUNICACIONES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</si>
  <si>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</si>
  <si>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</si>
  <si>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</si>
  <si>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</si>
  <si>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</si>
  <si>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</si>
  <si>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</si>
  <si>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</si>
  <si>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SISTEMA INTEGRAL DE VERDAD, JUSTICIA, REPARACIÓN Y NO REPETICIÓN</t>
  </si>
  <si>
    <t>MINAS Y ENERGÍA</t>
  </si>
  <si>
    <t>PLANEACIÓN</t>
  </si>
  <si>
    <t>PRESIDENCIA DE LA REPÚBLICA</t>
  </si>
  <si>
    <t>REGISTRADURÍA</t>
  </si>
  <si>
    <t>Cifras en millones de pesos</t>
  </si>
  <si>
    <t>INVERSIÓN</t>
  </si>
  <si>
    <t>Pérdidas de Apropiación Propios</t>
  </si>
  <si>
    <t>Pérdidas de Apropiación Nación</t>
  </si>
  <si>
    <t>Pérdidas de Apropiación Nación CSF</t>
  </si>
  <si>
    <t>Total sin deuda</t>
  </si>
  <si>
    <t>IGUALDAD Y EQUIDAD</t>
  </si>
  <si>
    <t>Año 2002</t>
  </si>
  <si>
    <t>Contenido</t>
  </si>
  <si>
    <t>Monto</t>
  </si>
  <si>
    <t xml:space="preserve">Decreto 712 </t>
  </si>
  <si>
    <t>Por el cual se reducen y aplazan unas apropiaciones en el Presupuesto General de la Nación para la vigencia fiscal de 2002</t>
  </si>
  <si>
    <t xml:space="preserve">Decreto 1374 </t>
  </si>
  <si>
    <t>Por el cual se aplazan unas apropiaciones en el Presupuesto General de la Nación para la vigencia fiscal de 2002 y se dictan otras disposiciones.</t>
  </si>
  <si>
    <t xml:space="preserve">Decreto 1428 </t>
  </si>
  <si>
    <t>Por el cual se desaplazan unas apropiaciones contenidas en el Decreto 1374 del 2 de julio de 2002</t>
  </si>
  <si>
    <t xml:space="preserve">Decreto 1600 </t>
  </si>
  <si>
    <t xml:space="preserve">Decreto 2444 </t>
  </si>
  <si>
    <t>Por el cual se desaplazan unas apropiaciones y se prorroga el aplazamiento de otras en el Presupuesto General de la Nación para la vigencia fiscal de 2002</t>
  </si>
  <si>
    <t xml:space="preserve">Decreto 2944 </t>
  </si>
  <si>
    <t xml:space="preserve">Decreto 3102 </t>
  </si>
  <si>
    <t>Por el cual se desaplazan unas apropiaciones contenidas en el Decreto 1374 del 2 de julio de 2002.</t>
  </si>
  <si>
    <t>Decreto 3217</t>
  </si>
  <si>
    <t xml:space="preserve">Por el cual se desaplazan unas apropiaciones contenidas en el Decreto 1374 del 2 de julio de 2002 </t>
  </si>
  <si>
    <t>y se aplazan unas apropiaciones en el Presupuesto General de la Nación para la vigencia fiscal de 2002</t>
  </si>
  <si>
    <t>Año 2006</t>
  </si>
  <si>
    <t>No hubo Decretos de reducción  ni de aplazamiento</t>
  </si>
  <si>
    <t>Año 2010</t>
  </si>
  <si>
    <t>Decreto 325</t>
  </si>
  <si>
    <t>Por el cual se aplazan unas apropiaciones en el Presupuesto General de la Nación para la vigencia fiscal de 2010 y se dictan otras disposiciones.</t>
  </si>
  <si>
    <t>Año 2014</t>
  </si>
  <si>
    <t>Decreto 2461</t>
  </si>
  <si>
    <t>Por el cual se reducen unas apropiaciones en el Presupuesto General de la Nación de la vigencia fiscal de 2014.</t>
  </si>
  <si>
    <t>Año 2018</t>
  </si>
  <si>
    <t>Decreto 662</t>
  </si>
  <si>
    <t>Por el cual se aplazan unas apropiaciones en el Presupuesto General de la Nación de la vigencia fiscal de 2018.</t>
  </si>
  <si>
    <t>Decreto 2470</t>
  </si>
  <si>
    <t>Por el cual se reducen unas apropiaciones en el Presupuesto General de la Nación de la vigencia fiscal de 2018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</si>
</sst>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P_t_a_-;\-* #,##0.00\ _P_t_a_-;_-* &quot;-&quot;??\ _P_t_a_-;_-@_-"/>
    <numFmt numFmtId="167" formatCode="_(* #,##0.0_);_(* \(#,##0.0\);_(* &quot;-&quot;??_);_(@_)"/>
    <numFmt numFmtId="168" formatCode="_-* #,##0.0_-;\-* #,##0.0_-;_-* &quot;-&quot;_-;_-@_-"/>
    <numFmt numFmtId="169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14"/>
      <color rgb="FF185D8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rgb="FF16ADB9"/>
      </right>
      <top/>
      <bottom/>
      <diagonal/>
    </border>
    <border>
      <left/>
      <right style="medium">
        <color rgb="FF16ADB9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16ADB9"/>
      </right>
      <top/>
      <bottom style="thin">
        <color theme="4" tint="0.79998168889431442"/>
      </bottom>
      <diagonal/>
    </border>
    <border>
      <left/>
      <right/>
      <top/>
      <bottom style="medium">
        <color rgb="FF16ADB9"/>
      </bottom>
      <diagonal/>
    </border>
    <border>
      <left/>
      <right style="medium">
        <color rgb="FF16ADB9"/>
      </right>
      <top/>
      <bottom style="medium">
        <color rgb="FF16ADB9"/>
      </bottom>
      <diagonal/>
    </border>
    <border>
      <left style="medium">
        <color rgb="FF16ADB9"/>
      </left>
      <right/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11" fontId="4" fillId="0" borderId="0" xfId="0" applyNumberFormat="1" applyFont="1"/>
    <xf numFmtId="0" fontId="4" fillId="0" borderId="2" xfId="0" applyFont="1" applyBorder="1"/>
    <xf numFmtId="165" fontId="4" fillId="0" borderId="0" xfId="0" applyNumberFormat="1" applyFont="1"/>
    <xf numFmtId="41" fontId="4" fillId="0" borderId="0" xfId="3" applyFont="1" applyFill="1"/>
    <xf numFmtId="41" fontId="4" fillId="0" borderId="0" xfId="0" applyNumberFormat="1" applyFont="1"/>
    <xf numFmtId="165" fontId="4" fillId="0" borderId="0" xfId="1" applyNumberFormat="1" applyFont="1" applyFill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165" fontId="5" fillId="2" borderId="0" xfId="1" applyNumberFormat="1" applyFont="1" applyFill="1" applyBorder="1" applyAlignment="1" applyProtection="1">
      <alignment horizontal="right" vertical="center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 applyProtection="1">
      <alignment horizontal="right" vertical="center"/>
    </xf>
    <xf numFmtId="0" fontId="5" fillId="4" borderId="3" xfId="0" applyFont="1" applyFill="1" applyBorder="1" applyAlignment="1">
      <alignment horizontal="center" vertical="center"/>
    </xf>
    <xf numFmtId="165" fontId="5" fillId="4" borderId="3" xfId="1" applyNumberFormat="1" applyFont="1" applyFill="1" applyBorder="1" applyAlignment="1" applyProtection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 applyProtection="1">
      <alignment horizontal="right" vertical="center"/>
    </xf>
    <xf numFmtId="167" fontId="5" fillId="4" borderId="1" xfId="1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Border="1" applyAlignment="1" applyProtection="1">
      <alignment horizontal="right" vertical="center"/>
    </xf>
    <xf numFmtId="165" fontId="5" fillId="3" borderId="0" xfId="1" applyNumberFormat="1" applyFont="1" applyFill="1" applyBorder="1" applyAlignment="1" applyProtection="1">
      <alignment horizontal="right" vertical="center" wrapText="1"/>
    </xf>
    <xf numFmtId="165" fontId="2" fillId="2" borderId="0" xfId="1" applyNumberFormat="1" applyFont="1" applyFill="1" applyBorder="1" applyAlignment="1" applyProtection="1">
      <alignment horizontal="right" vertical="center" wrapText="1"/>
    </xf>
    <xf numFmtId="165" fontId="5" fillId="4" borderId="3" xfId="1" applyNumberFormat="1" applyFont="1" applyFill="1" applyBorder="1" applyAlignment="1" applyProtection="1">
      <alignment horizontal="right" vertical="center" wrapText="1"/>
    </xf>
    <xf numFmtId="165" fontId="5" fillId="4" borderId="1" xfId="1" applyNumberFormat="1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167" fontId="6" fillId="4" borderId="1" xfId="1" applyNumberFormat="1" applyFont="1" applyFill="1" applyBorder="1" applyAlignment="1" applyProtection="1">
      <alignment horizontal="right" vertical="center"/>
    </xf>
    <xf numFmtId="167" fontId="6" fillId="4" borderId="1" xfId="1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1" fontId="4" fillId="2" borderId="0" xfId="3" applyFont="1" applyFill="1" applyBorder="1" applyAlignment="1" applyProtection="1">
      <alignment horizontal="right" vertical="center"/>
    </xf>
    <xf numFmtId="0" fontId="6" fillId="3" borderId="0" xfId="0" applyFont="1" applyFill="1" applyAlignment="1">
      <alignment horizontal="center" vertical="center"/>
    </xf>
    <xf numFmtId="41" fontId="6" fillId="3" borderId="0" xfId="3" applyFont="1" applyFill="1" applyBorder="1" applyAlignment="1" applyProtection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41" fontId="6" fillId="4" borderId="3" xfId="3" applyFont="1" applyFill="1" applyBorder="1" applyAlignment="1" applyProtection="1">
      <alignment horizontal="right" vertical="center"/>
    </xf>
    <xf numFmtId="41" fontId="6" fillId="4" borderId="1" xfId="3" applyFont="1" applyFill="1" applyBorder="1" applyAlignment="1" applyProtection="1">
      <alignment horizontal="right" vertical="center"/>
    </xf>
    <xf numFmtId="168" fontId="6" fillId="4" borderId="1" xfId="3" applyNumberFormat="1" applyFont="1" applyFill="1" applyBorder="1" applyAlignment="1" applyProtection="1">
      <alignment horizontal="right" vertical="center"/>
    </xf>
    <xf numFmtId="165" fontId="4" fillId="2" borderId="0" xfId="1" applyNumberFormat="1" applyFont="1" applyFill="1"/>
    <xf numFmtId="165" fontId="6" fillId="3" borderId="0" xfId="1" applyNumberFormat="1" applyFont="1" applyFill="1" applyBorder="1" applyAlignment="1" applyProtection="1">
      <alignment horizontal="right" vertical="center"/>
    </xf>
    <xf numFmtId="165" fontId="6" fillId="4" borderId="3" xfId="1" applyNumberFormat="1" applyFont="1" applyFill="1" applyBorder="1" applyAlignment="1" applyProtection="1">
      <alignment horizontal="right" vertical="center"/>
    </xf>
    <xf numFmtId="165" fontId="6" fillId="4" borderId="1" xfId="1" applyNumberFormat="1" applyFont="1" applyFill="1" applyBorder="1" applyAlignment="1" applyProtection="1">
      <alignment horizontal="right" vertical="center"/>
    </xf>
    <xf numFmtId="3" fontId="4" fillId="2" borderId="0" xfId="1" applyNumberFormat="1" applyFont="1" applyFill="1" applyBorder="1" applyAlignment="1">
      <alignment horizontal="right" vertical="center" wrapText="1"/>
    </xf>
    <xf numFmtId="3" fontId="4" fillId="3" borderId="0" xfId="1" applyNumberFormat="1" applyFont="1" applyFill="1" applyBorder="1" applyAlignment="1">
      <alignment horizontal="right" vertical="center" wrapText="1"/>
    </xf>
    <xf numFmtId="165" fontId="6" fillId="4" borderId="1" xfId="1" applyNumberFormat="1" applyFont="1" applyFill="1" applyBorder="1" applyAlignment="1" applyProtection="1">
      <alignment horizontal="right" vertical="center" wrapText="1"/>
    </xf>
    <xf numFmtId="0" fontId="7" fillId="5" borderId="0" xfId="0" applyFont="1" applyFill="1" applyAlignment="1">
      <alignment horizontal="center" vertical="center"/>
    </xf>
    <xf numFmtId="0" fontId="8" fillId="0" borderId="0" xfId="0" applyFont="1"/>
    <xf numFmtId="0" fontId="8" fillId="6" borderId="4" xfId="0" applyFont="1" applyFill="1" applyBorder="1" applyAlignment="1">
      <alignment vertical="center"/>
    </xf>
    <xf numFmtId="0" fontId="9" fillId="6" borderId="4" xfId="0" applyFont="1" applyFill="1" applyBorder="1" applyAlignment="1">
      <alignment wrapText="1"/>
    </xf>
    <xf numFmtId="169" fontId="9" fillId="6" borderId="4" xfId="4" applyNumberFormat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3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wrapText="1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9" fillId="6" borderId="4" xfId="0" applyNumberFormat="1" applyFont="1" applyFill="1" applyBorder="1" applyAlignment="1">
      <alignment vertical="center"/>
    </xf>
    <xf numFmtId="0" fontId="9" fillId="0" borderId="0" xfId="0" applyFont="1" applyAlignment="1">
      <alignment wrapText="1"/>
    </xf>
    <xf numFmtId="3" fontId="9" fillId="0" borderId="0" xfId="0" applyNumberFormat="1" applyFont="1" applyAlignment="1">
      <alignment vertical="center"/>
    </xf>
    <xf numFmtId="165" fontId="4" fillId="0" borderId="0" xfId="1" applyNumberFormat="1" applyFont="1" applyFill="1" applyAlignment="1">
      <alignment horizontal="center"/>
    </xf>
    <xf numFmtId="11" fontId="4" fillId="0" borderId="0" xfId="0" applyNumberFormat="1" applyFont="1" applyAlignment="1">
      <alignment horizontal="center"/>
    </xf>
    <xf numFmtId="41" fontId="6" fillId="3" borderId="0" xfId="3" applyFont="1" applyFill="1" applyBorder="1" applyAlignment="1" applyProtection="1">
      <alignment horizontal="center" vertical="center"/>
    </xf>
    <xf numFmtId="165" fontId="6" fillId="3" borderId="0" xfId="1" applyNumberFormat="1" applyFont="1" applyFill="1" applyBorder="1" applyAlignment="1" applyProtection="1">
      <alignment horizontal="center" vertical="center"/>
    </xf>
    <xf numFmtId="41" fontId="4" fillId="2" borderId="0" xfId="3" applyFont="1" applyFill="1" applyBorder="1" applyAlignment="1" applyProtection="1">
      <alignment horizontal="center" vertical="center"/>
    </xf>
    <xf numFmtId="165" fontId="4" fillId="2" borderId="0" xfId="1" applyNumberFormat="1" applyFont="1" applyFill="1" applyAlignment="1">
      <alignment horizontal="center"/>
    </xf>
    <xf numFmtId="165" fontId="4" fillId="2" borderId="0" xfId="1" applyNumberFormat="1" applyFont="1" applyFill="1" applyBorder="1" applyAlignment="1" applyProtection="1">
      <alignment horizontal="center" vertical="center"/>
    </xf>
    <xf numFmtId="41" fontId="6" fillId="4" borderId="3" xfId="3" applyFont="1" applyFill="1" applyBorder="1" applyAlignment="1" applyProtection="1">
      <alignment horizontal="center" vertical="center"/>
    </xf>
    <xf numFmtId="165" fontId="6" fillId="4" borderId="3" xfId="1" applyNumberFormat="1" applyFont="1" applyFill="1" applyBorder="1" applyAlignment="1" applyProtection="1">
      <alignment horizontal="center" vertical="center"/>
    </xf>
    <xf numFmtId="41" fontId="6" fillId="4" borderId="1" xfId="3" applyFont="1" applyFill="1" applyBorder="1" applyAlignment="1" applyProtection="1">
      <alignment horizontal="center" vertical="center"/>
    </xf>
    <xf numFmtId="165" fontId="6" fillId="4" borderId="1" xfId="1" applyNumberFormat="1" applyFont="1" applyFill="1" applyBorder="1" applyAlignment="1" applyProtection="1">
      <alignment horizontal="center" vertical="center"/>
    </xf>
    <xf numFmtId="168" fontId="6" fillId="4" borderId="1" xfId="3" applyNumberFormat="1" applyFont="1" applyFill="1" applyBorder="1" applyAlignment="1" applyProtection="1">
      <alignment horizontal="center" vertical="center"/>
    </xf>
    <xf numFmtId="167" fontId="6" fillId="4" borderId="1" xfId="1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65" fontId="5" fillId="4" borderId="10" xfId="1" applyNumberFormat="1" applyFont="1" applyFill="1" applyBorder="1" applyAlignment="1" applyProtection="1">
      <alignment horizontal="righ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165" fontId="4" fillId="3" borderId="5" xfId="0" applyNumberFormat="1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</cellXfs>
  <cellStyles count="5">
    <cellStyle name="Millares" xfId="1" builtinId="3"/>
    <cellStyle name="Millares [0]" xfId="3" builtinId="6"/>
    <cellStyle name="Millares 2" xfId="2" xr:uid="{00000000-0005-0000-0000-000002000000}"/>
    <cellStyle name="Millares 3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B48C41"/>
      <color rgb="FFF2F2F2"/>
      <color rgb="FF8B5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104775</xdr:rowOff>
    </xdr:from>
    <xdr:to>
      <xdr:col>2</xdr:col>
      <xdr:colOff>721994</xdr:colOff>
      <xdr:row>4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0AC0F7-FE58-4FA6-B5D0-A1B1A757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419100</xdr:colOff>
      <xdr:row>0</xdr:row>
      <xdr:rowOff>104775</xdr:rowOff>
    </xdr:from>
    <xdr:to>
      <xdr:col>27</xdr:col>
      <xdr:colOff>445331</xdr:colOff>
      <xdr:row>3</xdr:row>
      <xdr:rowOff>142874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EC29B-5671-444D-B403-BF80B3DD5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0925" y="10477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85725</xdr:rowOff>
    </xdr:from>
    <xdr:to>
      <xdr:col>2</xdr:col>
      <xdr:colOff>721994</xdr:colOff>
      <xdr:row>4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1E722D-0CCC-432B-9DC2-56F7AC917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572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476250</xdr:colOff>
      <xdr:row>0</xdr:row>
      <xdr:rowOff>85725</xdr:rowOff>
    </xdr:from>
    <xdr:to>
      <xdr:col>21</xdr:col>
      <xdr:colOff>445331</xdr:colOff>
      <xdr:row>3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4D5C3D-2414-4C0E-BF72-E697DA55B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857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523875</xdr:colOff>
      <xdr:row>0</xdr:row>
      <xdr:rowOff>133350</xdr:rowOff>
    </xdr:from>
    <xdr:to>
      <xdr:col>21</xdr:col>
      <xdr:colOff>512006</xdr:colOff>
      <xdr:row>3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0A873B-19EE-4315-AA17-6AD0FE445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333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133350</xdr:rowOff>
    </xdr:from>
    <xdr:to>
      <xdr:col>2</xdr:col>
      <xdr:colOff>683894</xdr:colOff>
      <xdr:row>4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7ED1E3-9F83-4AD9-99AF-73FA9C11C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333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114300</xdr:rowOff>
    </xdr:from>
    <xdr:to>
      <xdr:col>2</xdr:col>
      <xdr:colOff>655319</xdr:colOff>
      <xdr:row>4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356510-CB46-4C4A-8B56-C3BC4A577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514350</xdr:colOff>
      <xdr:row>0</xdr:row>
      <xdr:rowOff>114300</xdr:rowOff>
    </xdr:from>
    <xdr:to>
      <xdr:col>21</xdr:col>
      <xdr:colOff>502481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806508-351F-4502-9619-A516759B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11430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0</xdr:row>
      <xdr:rowOff>95250</xdr:rowOff>
    </xdr:from>
    <xdr:to>
      <xdr:col>8</xdr:col>
      <xdr:colOff>454856</xdr:colOff>
      <xdr:row>3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715EE6-0FD3-4AB0-9885-67486D58B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952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</xdr:colOff>
      <xdr:row>0</xdr:row>
      <xdr:rowOff>95250</xdr:rowOff>
    </xdr:from>
    <xdr:to>
      <xdr:col>2</xdr:col>
      <xdr:colOff>702944</xdr:colOff>
      <xdr:row>4</xdr:row>
      <xdr:rowOff>76199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E50C84-B1D2-463C-AB63-45D6D59EA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52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123825</xdr:rowOff>
    </xdr:from>
    <xdr:to>
      <xdr:col>2</xdr:col>
      <xdr:colOff>626744</xdr:colOff>
      <xdr:row>4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144BD-6641-453B-A4FE-A392E0860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352425</xdr:colOff>
      <xdr:row>0</xdr:row>
      <xdr:rowOff>123825</xdr:rowOff>
    </xdr:from>
    <xdr:to>
      <xdr:col>8</xdr:col>
      <xdr:colOff>454856</xdr:colOff>
      <xdr:row>4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FE694-613D-4C7A-94A9-CF832380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2382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1</xdr:row>
      <xdr:rowOff>66675</xdr:rowOff>
    </xdr:from>
    <xdr:to>
      <xdr:col>8</xdr:col>
      <xdr:colOff>426281</xdr:colOff>
      <xdr:row>4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F5927D-FD1C-4F7E-A818-8FA9A3739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209550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</xdr:row>
      <xdr:rowOff>66675</xdr:rowOff>
    </xdr:from>
    <xdr:to>
      <xdr:col>2</xdr:col>
      <xdr:colOff>664844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551A10-F5F3-4BC7-B9D8-310B8A5AE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9550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66675</xdr:rowOff>
    </xdr:from>
    <xdr:to>
      <xdr:col>2</xdr:col>
      <xdr:colOff>769619</xdr:colOff>
      <xdr:row>4</xdr:row>
      <xdr:rowOff>47624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056C92-D163-49C0-8B58-BE0FD234C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6675"/>
          <a:ext cx="750569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285750</xdr:colOff>
      <xdr:row>0</xdr:row>
      <xdr:rowOff>66675</xdr:rowOff>
    </xdr:from>
    <xdr:to>
      <xdr:col>28</xdr:col>
      <xdr:colOff>26231</xdr:colOff>
      <xdr:row>3</xdr:row>
      <xdr:rowOff>104774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FE9F707-36C5-417A-A409-DBE6EA97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9200" y="66675"/>
          <a:ext cx="1131131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22BE1-073F-4D44-A6DE-E4BCA496356B}">
  <dimension ref="B4:D26"/>
  <sheetViews>
    <sheetView showGridLines="0" zoomScale="90" zoomScaleNormal="90" workbookViewId="0">
      <selection activeCell="D5" sqref="D5"/>
    </sheetView>
  </sheetViews>
  <sheetFormatPr baseColWidth="10" defaultRowHeight="12.75" x14ac:dyDescent="0.25"/>
  <cols>
    <col min="1" max="1" width="11.42578125" style="48"/>
    <col min="2" max="2" width="13.140625" style="56" customWidth="1"/>
    <col min="3" max="3" width="48.85546875" style="48" customWidth="1"/>
    <col min="4" max="4" width="18.28515625" style="56" customWidth="1"/>
    <col min="5" max="16384" width="11.42578125" style="48"/>
  </cols>
  <sheetData>
    <row r="4" spans="2:4" x14ac:dyDescent="0.25">
      <c r="B4" s="47" t="s">
        <v>81</v>
      </c>
      <c r="C4" s="47" t="s">
        <v>82</v>
      </c>
      <c r="D4" s="47" t="s">
        <v>83</v>
      </c>
    </row>
    <row r="5" spans="2:4" ht="25.5" x14ac:dyDescent="0.25">
      <c r="B5" s="49" t="s">
        <v>84</v>
      </c>
      <c r="C5" s="50" t="s">
        <v>85</v>
      </c>
      <c r="D5" s="51">
        <v>1260582004537</v>
      </c>
    </row>
    <row r="6" spans="2:4" ht="25.5" x14ac:dyDescent="0.25">
      <c r="B6" s="52" t="s">
        <v>86</v>
      </c>
      <c r="C6" s="53" t="s">
        <v>87</v>
      </c>
      <c r="D6" s="54">
        <v>2260993416123</v>
      </c>
    </row>
    <row r="7" spans="2:4" ht="25.5" x14ac:dyDescent="0.25">
      <c r="B7" s="52" t="s">
        <v>88</v>
      </c>
      <c r="C7" s="55" t="s">
        <v>89</v>
      </c>
      <c r="D7" s="54">
        <v>233966398800</v>
      </c>
    </row>
    <row r="8" spans="2:4" ht="25.5" x14ac:dyDescent="0.25">
      <c r="B8" s="52" t="s">
        <v>90</v>
      </c>
      <c r="C8" s="53" t="s">
        <v>89</v>
      </c>
      <c r="D8" s="54">
        <v>220645677049</v>
      </c>
    </row>
    <row r="9" spans="2:4" ht="38.25" x14ac:dyDescent="0.25">
      <c r="B9" s="52" t="s">
        <v>91</v>
      </c>
      <c r="C9" s="53" t="s">
        <v>92</v>
      </c>
      <c r="D9" s="54">
        <v>202076706817</v>
      </c>
    </row>
    <row r="10" spans="2:4" ht="25.5" x14ac:dyDescent="0.25">
      <c r="B10" s="52" t="s">
        <v>93</v>
      </c>
      <c r="C10" s="53" t="s">
        <v>89</v>
      </c>
      <c r="D10" s="54">
        <v>54323500000</v>
      </c>
    </row>
    <row r="11" spans="2:4" ht="25.5" x14ac:dyDescent="0.25">
      <c r="B11" s="52" t="s">
        <v>94</v>
      </c>
      <c r="C11" s="53" t="s">
        <v>95</v>
      </c>
      <c r="D11" s="54">
        <v>5000000000</v>
      </c>
    </row>
    <row r="12" spans="2:4" ht="25.5" x14ac:dyDescent="0.25">
      <c r="B12" s="89" t="s">
        <v>96</v>
      </c>
      <c r="C12" s="53" t="s">
        <v>97</v>
      </c>
      <c r="D12" s="54">
        <v>4350000000</v>
      </c>
    </row>
    <row r="13" spans="2:4" ht="25.5" x14ac:dyDescent="0.25">
      <c r="B13" s="89"/>
      <c r="C13" s="55" t="s">
        <v>98</v>
      </c>
      <c r="D13" s="54">
        <v>4350000000</v>
      </c>
    </row>
    <row r="14" spans="2:4" x14ac:dyDescent="0.25">
      <c r="D14" s="57">
        <f>+D5+D6-D7-D8-D9-D10-D11-D12+D13</f>
        <v>2805563137994</v>
      </c>
    </row>
    <row r="15" spans="2:4" x14ac:dyDescent="0.25">
      <c r="B15" s="47" t="s">
        <v>99</v>
      </c>
      <c r="C15" s="47" t="s">
        <v>82</v>
      </c>
      <c r="D15" s="47" t="s">
        <v>83</v>
      </c>
    </row>
    <row r="16" spans="2:4" x14ac:dyDescent="0.25">
      <c r="B16" s="90" t="s">
        <v>100</v>
      </c>
      <c r="C16" s="90"/>
      <c r="D16" s="90"/>
    </row>
    <row r="18" spans="2:4" x14ac:dyDescent="0.25">
      <c r="B18" s="47" t="s">
        <v>101</v>
      </c>
      <c r="C18" s="47" t="s">
        <v>82</v>
      </c>
      <c r="D18" s="47" t="s">
        <v>83</v>
      </c>
    </row>
    <row r="19" spans="2:4" ht="25.5" x14ac:dyDescent="0.25">
      <c r="B19" s="52" t="s">
        <v>102</v>
      </c>
      <c r="C19" s="53" t="s">
        <v>103</v>
      </c>
      <c r="D19" s="54">
        <v>5822158789420</v>
      </c>
    </row>
    <row r="21" spans="2:4" x14ac:dyDescent="0.25">
      <c r="B21" s="47" t="s">
        <v>104</v>
      </c>
      <c r="C21" s="47" t="s">
        <v>82</v>
      </c>
      <c r="D21" s="47" t="s">
        <v>83</v>
      </c>
    </row>
    <row r="22" spans="2:4" ht="25.5" x14ac:dyDescent="0.25">
      <c r="B22" s="49" t="s">
        <v>105</v>
      </c>
      <c r="C22" s="50" t="s">
        <v>106</v>
      </c>
      <c r="D22" s="58">
        <v>6227532988377</v>
      </c>
    </row>
    <row r="23" spans="2:4" x14ac:dyDescent="0.25">
      <c r="C23" s="59"/>
      <c r="D23" s="60"/>
    </row>
    <row r="24" spans="2:4" x14ac:dyDescent="0.25">
      <c r="B24" s="47" t="s">
        <v>107</v>
      </c>
      <c r="C24" s="47" t="s">
        <v>82</v>
      </c>
      <c r="D24" s="47" t="s">
        <v>83</v>
      </c>
    </row>
    <row r="25" spans="2:4" ht="25.5" x14ac:dyDescent="0.25">
      <c r="B25" s="52" t="s">
        <v>108</v>
      </c>
      <c r="C25" s="53" t="s">
        <v>109</v>
      </c>
      <c r="D25" s="54">
        <v>2000000000000</v>
      </c>
    </row>
    <row r="26" spans="2:4" ht="25.5" x14ac:dyDescent="0.25">
      <c r="B26" s="49" t="s">
        <v>110</v>
      </c>
      <c r="C26" s="50" t="s">
        <v>111</v>
      </c>
      <c r="D26" s="58">
        <v>2918285844572</v>
      </c>
    </row>
  </sheetData>
  <mergeCells count="2">
    <mergeCell ref="B12:B13"/>
    <mergeCell ref="B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AB18"/>
  <sheetViews>
    <sheetView showGridLines="0" tabSelected="1" zoomScaleNormal="100" workbookViewId="0">
      <selection activeCell="E27" sqref="E27"/>
    </sheetView>
  </sheetViews>
  <sheetFormatPr baseColWidth="10" defaultRowHeight="11.25" x14ac:dyDescent="0.2"/>
  <cols>
    <col min="1" max="2" width="2.7109375" style="2" customWidth="1"/>
    <col min="3" max="3" width="30.85546875" style="2" customWidth="1"/>
    <col min="4" max="12" width="7.7109375" style="2" customWidth="1"/>
    <col min="13" max="25" width="8.7109375" style="2" customWidth="1"/>
    <col min="26" max="27" width="8.28515625" style="2" customWidth="1"/>
    <col min="28" max="28" width="7.7109375" style="2" bestFit="1" customWidth="1"/>
    <col min="29" max="16384" width="11.42578125" style="2"/>
  </cols>
  <sheetData>
    <row r="5" spans="2:28" ht="15" customHeight="1" x14ac:dyDescent="0.2">
      <c r="B5" s="94" t="s">
        <v>25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2:28" ht="15" customHeight="1" x14ac:dyDescent="0.2">
      <c r="B6" s="93" t="s">
        <v>44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2:28" x14ac:dyDescent="0.2">
      <c r="B7" s="95"/>
      <c r="C7" s="97" t="s">
        <v>0</v>
      </c>
      <c r="D7" s="91" t="s">
        <v>1</v>
      </c>
      <c r="E7" s="91" t="s">
        <v>2</v>
      </c>
      <c r="F7" s="91" t="s">
        <v>3</v>
      </c>
      <c r="G7" s="91" t="s">
        <v>4</v>
      </c>
      <c r="H7" s="91">
        <v>2004</v>
      </c>
      <c r="I7" s="91">
        <v>2005</v>
      </c>
      <c r="J7" s="91">
        <v>2006</v>
      </c>
      <c r="K7" s="91">
        <v>2007</v>
      </c>
      <c r="L7" s="91">
        <v>2008</v>
      </c>
      <c r="M7" s="91">
        <v>2009</v>
      </c>
      <c r="N7" s="91">
        <v>2010</v>
      </c>
      <c r="O7" s="91">
        <v>2011</v>
      </c>
      <c r="P7" s="91">
        <v>2012</v>
      </c>
      <c r="Q7" s="91">
        <v>2013</v>
      </c>
      <c r="R7" s="91">
        <v>2014</v>
      </c>
      <c r="S7" s="91">
        <v>2015</v>
      </c>
      <c r="T7" s="91">
        <v>2016</v>
      </c>
      <c r="U7" s="91">
        <v>2017</v>
      </c>
      <c r="V7" s="91">
        <v>2018</v>
      </c>
      <c r="W7" s="91">
        <v>2019</v>
      </c>
      <c r="X7" s="91">
        <v>2020</v>
      </c>
      <c r="Y7" s="91">
        <v>2021</v>
      </c>
      <c r="Z7" s="91">
        <v>2022</v>
      </c>
      <c r="AA7" s="91">
        <v>2023</v>
      </c>
      <c r="AB7" s="91">
        <v>2024</v>
      </c>
    </row>
    <row r="8" spans="2:28" ht="12" thickBot="1" x14ac:dyDescent="0.25">
      <c r="B8" s="96"/>
      <c r="C8" s="98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2:28" x14ac:dyDescent="0.2">
      <c r="B9" s="15" t="s">
        <v>5</v>
      </c>
      <c r="C9" s="76" t="s">
        <v>6</v>
      </c>
      <c r="D9" s="16">
        <v>1339.2191556385505</v>
      </c>
      <c r="E9" s="16">
        <v>1124.2700826243668</v>
      </c>
      <c r="F9" s="16">
        <v>698.53683352809287</v>
      </c>
      <c r="G9" s="16">
        <v>656.8653704756905</v>
      </c>
      <c r="H9" s="16">
        <v>601.24098242379011</v>
      </c>
      <c r="I9" s="16">
        <v>907.2597993560646</v>
      </c>
      <c r="J9" s="16">
        <v>1099.4422973781072</v>
      </c>
      <c r="K9" s="16">
        <v>2456.7768255849951</v>
      </c>
      <c r="L9" s="16">
        <v>1592.6625070546424</v>
      </c>
      <c r="M9" s="16">
        <v>4038.690375982098</v>
      </c>
      <c r="N9" s="16">
        <v>6748.7511545898833</v>
      </c>
      <c r="O9" s="16">
        <v>1613.3076607981607</v>
      </c>
      <c r="P9" s="16">
        <v>2035.144953782009</v>
      </c>
      <c r="Q9" s="16">
        <v>3360.2156467708014</v>
      </c>
      <c r="R9" s="16">
        <v>5488.453723092106</v>
      </c>
      <c r="S9" s="16">
        <v>2489.5345352471536</v>
      </c>
      <c r="T9" s="16">
        <v>1278.64022633899</v>
      </c>
      <c r="U9" s="16">
        <v>1198.6058918808985</v>
      </c>
      <c r="V9" s="16">
        <v>4107.3466049909539</v>
      </c>
      <c r="W9" s="16">
        <f>+'PDA PGN 2019-2024'!D9</f>
        <v>1275.9761356225697</v>
      </c>
      <c r="X9" s="16">
        <f>+'PDA PGN 2019-2024'!E9</f>
        <v>21412.516091001391</v>
      </c>
      <c r="Y9" s="16">
        <f>+'PDA PGN 2019-2024'!F9</f>
        <v>6224.4166206557202</v>
      </c>
      <c r="Z9" s="16">
        <f>+'PDA PGN 2019-2024'!G9</f>
        <v>7941.1206417517842</v>
      </c>
      <c r="AA9" s="16">
        <f>+'PDA PGN 2019-2024'!H9</f>
        <v>5962.361312572637</v>
      </c>
      <c r="AB9" s="16">
        <f>+'PDA PGN 2019-2024'!I9</f>
        <v>11740.614013524078</v>
      </c>
    </row>
    <row r="10" spans="2:28" x14ac:dyDescent="0.2">
      <c r="B10" s="15" t="s">
        <v>11</v>
      </c>
      <c r="C10" s="76" t="s">
        <v>12</v>
      </c>
      <c r="D10" s="16">
        <v>805.18460669987189</v>
      </c>
      <c r="E10" s="16">
        <v>296.41884799665149</v>
      </c>
      <c r="F10" s="16">
        <v>237.69642494057072</v>
      </c>
      <c r="G10" s="16">
        <v>220.35901848092942</v>
      </c>
      <c r="H10" s="16">
        <v>1208.0206339867277</v>
      </c>
      <c r="I10" s="16">
        <v>682.01677472347035</v>
      </c>
      <c r="J10" s="16">
        <v>1337.7237970784274</v>
      </c>
      <c r="K10" s="16">
        <v>1301.5435645889188</v>
      </c>
      <c r="L10" s="16">
        <v>3306.8837703374775</v>
      </c>
      <c r="M10" s="16">
        <v>4285.6728852622809</v>
      </c>
      <c r="N10" s="16">
        <v>7544.7319268460215</v>
      </c>
      <c r="O10" s="16">
        <v>1472.9890478575976</v>
      </c>
      <c r="P10" s="16">
        <v>168.07189446591519</v>
      </c>
      <c r="Q10" s="16">
        <v>6606.56162347175</v>
      </c>
      <c r="R10" s="16">
        <v>963.40682583521425</v>
      </c>
      <c r="S10" s="16">
        <v>661.7364259037513</v>
      </c>
      <c r="T10" s="16">
        <v>7036.6000229041501</v>
      </c>
      <c r="U10" s="16">
        <v>1086.8286977955395</v>
      </c>
      <c r="V10" s="16">
        <v>958.98009292171139</v>
      </c>
      <c r="W10" s="16">
        <f>+'PDA PGN 2019-2024'!D17</f>
        <v>335.7029958149792</v>
      </c>
      <c r="X10" s="16">
        <f>+'PDA PGN 2019-2024'!E17</f>
        <v>380.75806990934962</v>
      </c>
      <c r="Y10" s="16">
        <f>+'PDA PGN 2019-2024'!F17</f>
        <v>10869.531811523397</v>
      </c>
      <c r="Z10" s="16">
        <f>+'PDA PGN 2019-2024'!G17</f>
        <v>845.18044566593187</v>
      </c>
      <c r="AA10" s="16">
        <f>+'PDA PGN 2019-2024'!H17</f>
        <v>3237.9189599354313</v>
      </c>
      <c r="AB10" s="16">
        <f>+'PDA PGN 2019-2024'!I17</f>
        <v>3854.388557976119</v>
      </c>
    </row>
    <row r="11" spans="2:28" x14ac:dyDescent="0.2">
      <c r="B11" s="13"/>
      <c r="C11" s="77" t="s">
        <v>13</v>
      </c>
      <c r="D11" s="14">
        <v>139.76429933580954</v>
      </c>
      <c r="E11" s="14">
        <v>139.95205402858102</v>
      </c>
      <c r="F11" s="14">
        <v>142.20246257715092</v>
      </c>
      <c r="G11" s="14">
        <v>98.054030053590452</v>
      </c>
      <c r="H11" s="14">
        <v>917.18046029449943</v>
      </c>
      <c r="I11" s="14">
        <v>286.84614320841257</v>
      </c>
      <c r="J11" s="14">
        <v>974.95945389361918</v>
      </c>
      <c r="K11" s="14">
        <v>263.92507752108901</v>
      </c>
      <c r="L11" s="14">
        <v>856.07448251003984</v>
      </c>
      <c r="M11" s="14">
        <v>1398.4494648842497</v>
      </c>
      <c r="N11" s="14">
        <v>1583.4446282528897</v>
      </c>
      <c r="O11" s="14">
        <v>904.5734712741355</v>
      </c>
      <c r="P11" s="14">
        <v>84.128641884675346</v>
      </c>
      <c r="Q11" s="14">
        <v>197.09631483690026</v>
      </c>
      <c r="R11" s="14">
        <v>169.20535800155088</v>
      </c>
      <c r="S11" s="14">
        <v>126.49398118767</v>
      </c>
      <c r="T11" s="14">
        <v>382.9041951783895</v>
      </c>
      <c r="U11" s="14">
        <v>425.29670635028003</v>
      </c>
      <c r="V11" s="14">
        <v>5.4350041566000407</v>
      </c>
      <c r="W11" s="14">
        <f>+'PDA PGN 2019-2024'!D18</f>
        <v>299.40791416710027</v>
      </c>
      <c r="X11" s="14">
        <f>+'PDA PGN 2019-2024'!E18</f>
        <v>144.10101424924983</v>
      </c>
      <c r="Y11" s="14">
        <f>+'PDA PGN 2019-2024'!F18</f>
        <v>4898.6960075709103</v>
      </c>
      <c r="Z11" s="14">
        <f>+'PDA PGN 2019-2024'!G18</f>
        <v>284.91273616798946</v>
      </c>
      <c r="AA11" s="14">
        <f>+'PDA PGN 2019-2024'!H18</f>
        <v>1603.4744292172215</v>
      </c>
      <c r="AB11" s="14">
        <f>+'PDA PGN 2019-2024'!I18</f>
        <v>1269.9555099923107</v>
      </c>
    </row>
    <row r="12" spans="2:28" x14ac:dyDescent="0.2">
      <c r="B12" s="13"/>
      <c r="C12" s="77" t="s">
        <v>16</v>
      </c>
      <c r="D12" s="14">
        <v>665.4203073640623</v>
      </c>
      <c r="E12" s="14">
        <v>156.4667939680705</v>
      </c>
      <c r="F12" s="14">
        <v>95.493962363419797</v>
      </c>
      <c r="G12" s="14">
        <v>122.30498842733898</v>
      </c>
      <c r="H12" s="14">
        <v>290.84017369222829</v>
      </c>
      <c r="I12" s="14">
        <v>395.17063151505778</v>
      </c>
      <c r="J12" s="14">
        <v>362.76434318480824</v>
      </c>
      <c r="K12" s="14">
        <v>1037.6184870678298</v>
      </c>
      <c r="L12" s="14">
        <v>2450.8092878274379</v>
      </c>
      <c r="M12" s="14">
        <v>2887.2234203780313</v>
      </c>
      <c r="N12" s="14">
        <v>5961.2872985931317</v>
      </c>
      <c r="O12" s="14">
        <v>568.41557658346221</v>
      </c>
      <c r="P12" s="14">
        <v>83.943252581239832</v>
      </c>
      <c r="Q12" s="14">
        <v>6409.4653086348499</v>
      </c>
      <c r="R12" s="14">
        <v>794.2014678336634</v>
      </c>
      <c r="S12" s="14">
        <v>535.24244471608108</v>
      </c>
      <c r="T12" s="14">
        <v>6653.6958277257609</v>
      </c>
      <c r="U12" s="14">
        <v>661.53199144525934</v>
      </c>
      <c r="V12" s="14">
        <v>953.54508876511136</v>
      </c>
      <c r="W12" s="14">
        <f>+'PDA PGN 2019-2024'!D22</f>
        <v>36.295081647878909</v>
      </c>
      <c r="X12" s="14">
        <f>+'PDA PGN 2019-2024'!E22</f>
        <v>236.65705566009976</v>
      </c>
      <c r="Y12" s="14">
        <f>+'PDA PGN 2019-2024'!F22</f>
        <v>5970.8358039524874</v>
      </c>
      <c r="Z12" s="14">
        <f>+'PDA PGN 2019-2024'!G22</f>
        <v>560.26770949794241</v>
      </c>
      <c r="AA12" s="14">
        <f>+'PDA PGN 2019-2024'!H22</f>
        <v>1634.44453071821</v>
      </c>
      <c r="AB12" s="14">
        <f>+'PDA PGN 2019-2024'!I22</f>
        <v>2584.4330479838086</v>
      </c>
    </row>
    <row r="13" spans="2:28" x14ac:dyDescent="0.2">
      <c r="B13" s="15" t="s">
        <v>17</v>
      </c>
      <c r="C13" s="76" t="s">
        <v>75</v>
      </c>
      <c r="D13" s="16">
        <v>1499.1387228195183</v>
      </c>
      <c r="E13" s="16">
        <v>973.93640533239954</v>
      </c>
      <c r="F13" s="16">
        <v>1530.2107162131001</v>
      </c>
      <c r="G13" s="16">
        <v>184.53481295394107</v>
      </c>
      <c r="H13" s="16">
        <v>534.04734803330712</v>
      </c>
      <c r="I13" s="16">
        <v>758.42035248567447</v>
      </c>
      <c r="J13" s="16">
        <v>1097.8513938501803</v>
      </c>
      <c r="K13" s="16">
        <v>2460.1638724801296</v>
      </c>
      <c r="L13" s="16">
        <v>568.71333497391822</v>
      </c>
      <c r="M13" s="16">
        <v>2078.5397209091307</v>
      </c>
      <c r="N13" s="16">
        <v>1652.2935620956457</v>
      </c>
      <c r="O13" s="16">
        <v>1746.3579849373493</v>
      </c>
      <c r="P13" s="16">
        <v>2177.0687145195611</v>
      </c>
      <c r="Q13" s="16">
        <v>2084.3640740517808</v>
      </c>
      <c r="R13" s="16">
        <v>1777.6718305527093</v>
      </c>
      <c r="S13" s="16">
        <v>1485.5066201430989</v>
      </c>
      <c r="T13" s="16">
        <v>1213.3354833133801</v>
      </c>
      <c r="U13" s="16">
        <v>782.38173402258963</v>
      </c>
      <c r="V13" s="16">
        <v>1198.1284693439934</v>
      </c>
      <c r="W13" s="16">
        <f>+'PDA PGN 2019-2024'!D27</f>
        <v>1396.0463774675086</v>
      </c>
      <c r="X13" s="16">
        <f>+'PDA PGN 2019-2024'!E27</f>
        <v>1749.7918058898308</v>
      </c>
      <c r="Y13" s="16">
        <f>+'PDA PGN 2019-2024'!F27</f>
        <v>3094.3491070208806</v>
      </c>
      <c r="Z13" s="16">
        <f>+'PDA PGN 2019-2024'!G27</f>
        <v>3720.2010469807174</v>
      </c>
      <c r="AA13" s="16">
        <f>+'PDA PGN 2019-2024'!H27</f>
        <v>8332.4065967139177</v>
      </c>
      <c r="AB13" s="16">
        <f>+'PDA PGN 2019-2024'!I27</f>
        <v>3136.7159577281259</v>
      </c>
    </row>
    <row r="14" spans="2:28" x14ac:dyDescent="0.2">
      <c r="B14" s="17" t="s">
        <v>19</v>
      </c>
      <c r="C14" s="78" t="s">
        <v>22</v>
      </c>
      <c r="D14" s="18">
        <v>2838.3578784580686</v>
      </c>
      <c r="E14" s="18">
        <v>2098.2064879567661</v>
      </c>
      <c r="F14" s="18">
        <v>2228.7475497411929</v>
      </c>
      <c r="G14" s="18">
        <v>841.40018342963162</v>
      </c>
      <c r="H14" s="18">
        <v>1135.2883304570973</v>
      </c>
      <c r="I14" s="18">
        <v>1665.6801518417392</v>
      </c>
      <c r="J14" s="18">
        <v>2197.2936912282876</v>
      </c>
      <c r="K14" s="18">
        <v>4916.9406980651247</v>
      </c>
      <c r="L14" s="18">
        <v>2161.3758420285608</v>
      </c>
      <c r="M14" s="18">
        <v>6117.2300968912286</v>
      </c>
      <c r="N14" s="18">
        <v>8401.0447166855283</v>
      </c>
      <c r="O14" s="18">
        <v>3359.6656457355102</v>
      </c>
      <c r="P14" s="18">
        <v>4212.2136683015706</v>
      </c>
      <c r="Q14" s="18">
        <v>5444.5797208225822</v>
      </c>
      <c r="R14" s="18">
        <v>7266.1255536448152</v>
      </c>
      <c r="S14" s="18">
        <v>3975.0411553902522</v>
      </c>
      <c r="T14" s="18">
        <v>2491.9757096523699</v>
      </c>
      <c r="U14" s="18">
        <v>1980.9876259034882</v>
      </c>
      <c r="V14" s="18">
        <v>5305.4750743349468</v>
      </c>
      <c r="W14" s="18">
        <f t="shared" ref="W14:AB14" si="0">+W9+W13</f>
        <v>2672.0225130900781</v>
      </c>
      <c r="X14" s="18">
        <f t="shared" si="0"/>
        <v>23162.307896891223</v>
      </c>
      <c r="Y14" s="18">
        <f t="shared" si="0"/>
        <v>9318.7657276766004</v>
      </c>
      <c r="Z14" s="18">
        <f t="shared" si="0"/>
        <v>11661.321688732502</v>
      </c>
      <c r="AA14" s="18">
        <f t="shared" si="0"/>
        <v>14294.767909286555</v>
      </c>
      <c r="AB14" s="18">
        <f t="shared" si="0"/>
        <v>14877.329971252204</v>
      </c>
    </row>
    <row r="15" spans="2:28" x14ac:dyDescent="0.2">
      <c r="B15" s="19" t="s">
        <v>21</v>
      </c>
      <c r="C15" s="79" t="s">
        <v>20</v>
      </c>
      <c r="D15" s="20">
        <v>3643.542485157941</v>
      </c>
      <c r="E15" s="20">
        <v>2394.6253359534176</v>
      </c>
      <c r="F15" s="20">
        <v>2466.4439746817638</v>
      </c>
      <c r="G15" s="20">
        <v>1061.7592019105609</v>
      </c>
      <c r="H15" s="20">
        <v>2343.3089644438251</v>
      </c>
      <c r="I15" s="20">
        <v>2347.6969265652092</v>
      </c>
      <c r="J15" s="20">
        <v>3535.0174883067148</v>
      </c>
      <c r="K15" s="20">
        <v>6218.4842626540431</v>
      </c>
      <c r="L15" s="20">
        <v>5468.2596123660378</v>
      </c>
      <c r="M15" s="20">
        <v>10402.902982153511</v>
      </c>
      <c r="N15" s="20">
        <v>15945.77664353155</v>
      </c>
      <c r="O15" s="20">
        <v>4832.6546935931074</v>
      </c>
      <c r="P15" s="20">
        <v>4380.2855627674853</v>
      </c>
      <c r="Q15" s="20">
        <v>12051.141344294332</v>
      </c>
      <c r="R15" s="20">
        <v>8229.5323794800297</v>
      </c>
      <c r="S15" s="20">
        <v>4636.7775812940035</v>
      </c>
      <c r="T15" s="20">
        <v>9528.5757325565191</v>
      </c>
      <c r="U15" s="20">
        <v>3067.8163236990276</v>
      </c>
      <c r="V15" s="20">
        <v>6264.4551672566595</v>
      </c>
      <c r="W15" s="20">
        <f t="shared" ref="W15:AB15" si="1">+W9+W10+W13</f>
        <v>3007.7255089050577</v>
      </c>
      <c r="X15" s="20">
        <f t="shared" si="1"/>
        <v>23543.065966800572</v>
      </c>
      <c r="Y15" s="20">
        <f t="shared" si="1"/>
        <v>20188.297539199997</v>
      </c>
      <c r="Z15" s="20">
        <f t="shared" si="1"/>
        <v>12506.502134398434</v>
      </c>
      <c r="AA15" s="20">
        <f t="shared" si="1"/>
        <v>17532.686869221987</v>
      </c>
      <c r="AB15" s="20">
        <f t="shared" si="1"/>
        <v>18731.718529228325</v>
      </c>
    </row>
    <row r="16" spans="2:28" x14ac:dyDescent="0.2">
      <c r="B16" s="17" t="s">
        <v>40</v>
      </c>
      <c r="C16" s="78" t="s">
        <v>41</v>
      </c>
      <c r="D16" s="18">
        <v>34047.345657263948</v>
      </c>
      <c r="E16" s="18">
        <v>41349.096689377933</v>
      </c>
      <c r="F16" s="18">
        <v>43793.618619595378</v>
      </c>
      <c r="G16" s="18">
        <v>44403.180681381578</v>
      </c>
      <c r="H16" s="18">
        <v>54819.040052661483</v>
      </c>
      <c r="I16" s="18">
        <v>61917.124505003339</v>
      </c>
      <c r="J16" s="18">
        <v>66993.052788233108</v>
      </c>
      <c r="K16" s="18">
        <v>77859.358369062786</v>
      </c>
      <c r="L16" s="18">
        <v>86406.840893628498</v>
      </c>
      <c r="M16" s="18">
        <v>105011.15462982957</v>
      </c>
      <c r="N16" s="18">
        <v>109868.16406650678</v>
      </c>
      <c r="O16" s="18">
        <v>116125.45268377149</v>
      </c>
      <c r="P16" s="18">
        <v>129208.18942762492</v>
      </c>
      <c r="Q16" s="18">
        <v>144419.69249048052</v>
      </c>
      <c r="R16" s="18">
        <v>156009.0368965349</v>
      </c>
      <c r="S16" s="18">
        <v>160617.956360349</v>
      </c>
      <c r="T16" s="18">
        <v>163719.93397519246</v>
      </c>
      <c r="U16" s="18">
        <v>179309.11765821182</v>
      </c>
      <c r="V16" s="18">
        <v>185330.2320640455</v>
      </c>
      <c r="W16" s="18">
        <f>+'PDA PGN 2019-2024'!D30</f>
        <v>198476.4097883444</v>
      </c>
      <c r="X16" s="18">
        <f>+'PDA PGN 2019-2024'!E30</f>
        <v>255606.72869314201</v>
      </c>
      <c r="Y16" s="18">
        <f>+'PDA PGN 2019-2024'!F30</f>
        <v>273456.41423662897</v>
      </c>
      <c r="Z16" s="18">
        <f>+'PDA PGN 2019-2024'!G30</f>
        <v>280994.09404417599</v>
      </c>
      <c r="AA16" s="18">
        <f>+'PDA PGN 2019-2024'!H30</f>
        <v>344674.67200165801</v>
      </c>
      <c r="AB16" s="18">
        <f>+'PDA PGN 2019-2024'!I30</f>
        <v>380763.26320859545</v>
      </c>
    </row>
    <row r="17" spans="2:28" ht="15.75" customHeight="1" x14ac:dyDescent="0.2">
      <c r="B17" s="19" t="s">
        <v>23</v>
      </c>
      <c r="C17" s="79" t="s">
        <v>45</v>
      </c>
      <c r="D17" s="21">
        <v>8.3365026661116808</v>
      </c>
      <c r="E17" s="21">
        <v>5.0743707987598414</v>
      </c>
      <c r="F17" s="21">
        <v>5.0892061902917147</v>
      </c>
      <c r="G17" s="21">
        <v>1.894909712588301</v>
      </c>
      <c r="H17" s="21">
        <v>2.0709744814328954</v>
      </c>
      <c r="I17" s="21">
        <v>2.6901768535894144</v>
      </c>
      <c r="J17" s="21">
        <v>3.2798829128954514</v>
      </c>
      <c r="K17" s="21">
        <v>6.3151569715720361</v>
      </c>
      <c r="L17" s="21">
        <v>2.5013943568303021</v>
      </c>
      <c r="M17" s="21">
        <v>5.82531457582275</v>
      </c>
      <c r="N17" s="21">
        <v>7.6464777472754539</v>
      </c>
      <c r="O17" s="21">
        <v>2.8931345954658418</v>
      </c>
      <c r="P17" s="21">
        <v>3.2600206588770546</v>
      </c>
      <c r="Q17" s="21">
        <v>3.7699704430415286</v>
      </c>
      <c r="R17" s="21">
        <v>4.6575029871274092</v>
      </c>
      <c r="S17" s="21">
        <v>2.4748423186708854</v>
      </c>
      <c r="T17" s="21">
        <v>1.5220966983959112</v>
      </c>
      <c r="U17" s="21">
        <v>1.1047891215880761</v>
      </c>
      <c r="V17" s="21">
        <v>2.8627143101517873</v>
      </c>
      <c r="W17" s="21">
        <f t="shared" ref="W17:AB17" si="2">+W14/W16*100</f>
        <v>1.3462670530666732</v>
      </c>
      <c r="X17" s="21">
        <f t="shared" si="2"/>
        <v>9.0616972469053287</v>
      </c>
      <c r="Y17" s="21">
        <f t="shared" si="2"/>
        <v>3.4077700293447233</v>
      </c>
      <c r="Z17" s="21">
        <f t="shared" si="2"/>
        <v>4.1500237677234555</v>
      </c>
      <c r="AA17" s="21">
        <f t="shared" si="2"/>
        <v>4.1473218285148006</v>
      </c>
      <c r="AB17" s="21">
        <f t="shared" si="2"/>
        <v>3.9072388039446655</v>
      </c>
    </row>
    <row r="18" spans="2:28" x14ac:dyDescent="0.2">
      <c r="B18" s="1" t="s">
        <v>24</v>
      </c>
      <c r="C18" s="3"/>
      <c r="D18" s="4"/>
      <c r="E18" s="4"/>
      <c r="F18" s="4"/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</sheetData>
  <mergeCells count="29">
    <mergeCell ref="AB7:AB8"/>
    <mergeCell ref="B6:AB6"/>
    <mergeCell ref="B5:AB5"/>
    <mergeCell ref="X7:X8"/>
    <mergeCell ref="P7:P8"/>
    <mergeCell ref="B7:B8"/>
    <mergeCell ref="C7:C8"/>
    <mergeCell ref="D7:D8"/>
    <mergeCell ref="W7:W8"/>
    <mergeCell ref="Q7:Q8"/>
    <mergeCell ref="R7:R8"/>
    <mergeCell ref="S7:S8"/>
    <mergeCell ref="T7:T8"/>
    <mergeCell ref="U7:U8"/>
    <mergeCell ref="V7:V8"/>
    <mergeCell ref="Z7:Z8"/>
    <mergeCell ref="Y7:Y8"/>
    <mergeCell ref="AA7:AA8"/>
    <mergeCell ref="O7:O8"/>
    <mergeCell ref="E7:E8"/>
    <mergeCell ref="K7:K8"/>
    <mergeCell ref="L7:L8"/>
    <mergeCell ref="M7:M8"/>
    <mergeCell ref="N7:N8"/>
    <mergeCell ref="F7:F8"/>
    <mergeCell ref="G7:G8"/>
    <mergeCell ref="H7:H8"/>
    <mergeCell ref="I7:I8"/>
    <mergeCell ref="J7:J8"/>
  </mergeCells>
  <pageMargins left="0.7" right="0.7" top="0.75" bottom="0.75" header="0.3" footer="0.3"/>
  <pageSetup orientation="portrait" r:id="rId1"/>
  <ignoredErrors>
    <ignoredError sqref="D7:Y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4:V25"/>
  <sheetViews>
    <sheetView showGridLines="0" zoomScaleNormal="100" workbookViewId="0">
      <selection activeCell="W30" sqref="W30"/>
    </sheetView>
  </sheetViews>
  <sheetFormatPr baseColWidth="10" defaultRowHeight="11.25" x14ac:dyDescent="0.2"/>
  <cols>
    <col min="1" max="2" width="2.7109375" style="2" customWidth="1"/>
    <col min="3" max="3" width="39.5703125" style="2" bestFit="1" customWidth="1"/>
    <col min="4" max="12" width="7.7109375" style="2" customWidth="1"/>
    <col min="13" max="22" width="8.7109375" style="2" customWidth="1"/>
    <col min="23" max="16384" width="11.42578125" style="2"/>
  </cols>
  <sheetData>
    <row r="4" spans="2:22" ht="15" customHeight="1" x14ac:dyDescent="0.2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2:22" ht="15" customHeight="1" x14ac:dyDescent="0.2">
      <c r="B5" s="93" t="s">
        <v>44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2:22" x14ac:dyDescent="0.2">
      <c r="B6" s="95"/>
      <c r="C6" s="97" t="s">
        <v>0</v>
      </c>
      <c r="D6" s="91" t="s">
        <v>1</v>
      </c>
      <c r="E6" s="91" t="s">
        <v>2</v>
      </c>
      <c r="F6" s="91" t="s">
        <v>3</v>
      </c>
      <c r="G6" s="91" t="s">
        <v>4</v>
      </c>
      <c r="H6" s="91">
        <v>2004</v>
      </c>
      <c r="I6" s="91">
        <v>2005</v>
      </c>
      <c r="J6" s="91">
        <v>2006</v>
      </c>
      <c r="K6" s="91">
        <v>2007</v>
      </c>
      <c r="L6" s="91">
        <v>2008</v>
      </c>
      <c r="M6" s="91">
        <v>2009</v>
      </c>
      <c r="N6" s="91">
        <v>2010</v>
      </c>
      <c r="O6" s="91">
        <v>2011</v>
      </c>
      <c r="P6" s="91">
        <v>2012</v>
      </c>
      <c r="Q6" s="91">
        <v>2013</v>
      </c>
      <c r="R6" s="91">
        <v>2014</v>
      </c>
      <c r="S6" s="91">
        <v>2015</v>
      </c>
      <c r="T6" s="91">
        <v>2016</v>
      </c>
      <c r="U6" s="91">
        <v>2017</v>
      </c>
      <c r="V6" s="91">
        <v>2018</v>
      </c>
    </row>
    <row r="7" spans="2:22" ht="12" thickBot="1" x14ac:dyDescent="0.25">
      <c r="B7" s="96"/>
      <c r="C7" s="98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2:22" x14ac:dyDescent="0.2">
      <c r="B8" s="15" t="s">
        <v>5</v>
      </c>
      <c r="C8" s="76" t="s">
        <v>6</v>
      </c>
      <c r="D8" s="16">
        <v>1339.2191556385505</v>
      </c>
      <c r="E8" s="16">
        <v>1124.2700826243668</v>
      </c>
      <c r="F8" s="16">
        <v>698.53683352809287</v>
      </c>
      <c r="G8" s="16">
        <v>656.8653704756905</v>
      </c>
      <c r="H8" s="16">
        <v>601.24098242379011</v>
      </c>
      <c r="I8" s="16">
        <v>907.2597993560646</v>
      </c>
      <c r="J8" s="16">
        <v>1099.4422973781072</v>
      </c>
      <c r="K8" s="16">
        <v>2456.7768255849951</v>
      </c>
      <c r="L8" s="16">
        <v>1592.6625070546424</v>
      </c>
      <c r="M8" s="16">
        <v>4038.690375982098</v>
      </c>
      <c r="N8" s="16">
        <v>6748.7511545898833</v>
      </c>
      <c r="O8" s="16">
        <v>1613.3076607981607</v>
      </c>
      <c r="P8" s="16">
        <v>2035.144953782009</v>
      </c>
      <c r="Q8" s="16">
        <v>3360.2156467708014</v>
      </c>
      <c r="R8" s="16">
        <v>5488.453723092106</v>
      </c>
      <c r="S8" s="16">
        <v>2489.5345352471536</v>
      </c>
      <c r="T8" s="16">
        <v>1278.64022633899</v>
      </c>
      <c r="U8" s="16">
        <v>1198.6058918808985</v>
      </c>
      <c r="V8" s="16">
        <v>4107.3466049909539</v>
      </c>
    </row>
    <row r="9" spans="2:22" x14ac:dyDescent="0.2">
      <c r="B9" s="22"/>
      <c r="C9" s="80" t="s">
        <v>7</v>
      </c>
      <c r="D9" s="23">
        <v>121.47611988078809</v>
      </c>
      <c r="E9" s="23">
        <v>138.87022649961943</v>
      </c>
      <c r="F9" s="23">
        <v>108.99406162201939</v>
      </c>
      <c r="G9" s="23">
        <v>112.86249730359548</v>
      </c>
      <c r="H9" s="23">
        <v>119.90334884660231</v>
      </c>
      <c r="I9" s="23">
        <v>106.6251692322935</v>
      </c>
      <c r="J9" s="23">
        <v>186.20843027251365</v>
      </c>
      <c r="K9" s="23">
        <v>287.98679211984597</v>
      </c>
      <c r="L9" s="23">
        <v>333.55686298527007</v>
      </c>
      <c r="M9" s="23">
        <v>381.39052545163293</v>
      </c>
      <c r="N9" s="23">
        <v>704.09668492739434</v>
      </c>
      <c r="O9" s="23">
        <v>239.02700568044256</v>
      </c>
      <c r="P9" s="23">
        <v>503.5678122721398</v>
      </c>
      <c r="Q9" s="23">
        <v>925.22840013692269</v>
      </c>
      <c r="R9" s="23">
        <v>1262.8491599375641</v>
      </c>
      <c r="S9" s="23">
        <v>990.50989359682262</v>
      </c>
      <c r="T9" s="23">
        <v>366.1507033394202</v>
      </c>
      <c r="U9" s="23">
        <v>343.70880611398002</v>
      </c>
      <c r="V9" s="23">
        <v>999.5550676544201</v>
      </c>
    </row>
    <row r="10" spans="2:22" x14ac:dyDescent="0.2">
      <c r="B10" s="22"/>
      <c r="C10" s="80" t="s">
        <v>8</v>
      </c>
      <c r="D10" s="23">
        <v>117.59448739864895</v>
      </c>
      <c r="E10" s="23">
        <v>82.891503153129364</v>
      </c>
      <c r="F10" s="23">
        <v>73.429297926259281</v>
      </c>
      <c r="G10" s="23">
        <v>56.553130519318685</v>
      </c>
      <c r="H10" s="23">
        <v>70.369836746499928</v>
      </c>
      <c r="I10" s="23">
        <v>70.316364250859976</v>
      </c>
      <c r="J10" s="23">
        <v>84.512895126211987</v>
      </c>
      <c r="K10" s="23">
        <v>178.87578816114109</v>
      </c>
      <c r="L10" s="23">
        <v>74.487921960371779</v>
      </c>
      <c r="M10" s="23">
        <v>94.517154733078328</v>
      </c>
      <c r="N10" s="23">
        <v>139.92692364190401</v>
      </c>
      <c r="O10" s="23">
        <v>187.12676863299245</v>
      </c>
      <c r="P10" s="23">
        <v>251.63445724477822</v>
      </c>
      <c r="Q10" s="23">
        <v>218.30744820166657</v>
      </c>
      <c r="R10" s="23">
        <v>204.97066566930758</v>
      </c>
      <c r="S10" s="23">
        <v>182.84449650756025</v>
      </c>
      <c r="T10" s="23">
        <v>121.06334695545024</v>
      </c>
      <c r="U10" s="23">
        <v>106.77396104181901</v>
      </c>
      <c r="V10" s="23">
        <v>153.02478280329981</v>
      </c>
    </row>
    <row r="11" spans="2:22" x14ac:dyDescent="0.2">
      <c r="B11" s="22"/>
      <c r="C11" s="80" t="s">
        <v>9</v>
      </c>
      <c r="D11" s="23">
        <v>1074.6156991566834</v>
      </c>
      <c r="E11" s="23">
        <v>868.52234135931826</v>
      </c>
      <c r="F11" s="23">
        <v>462.25396455217407</v>
      </c>
      <c r="G11" s="23">
        <v>460.50874847223633</v>
      </c>
      <c r="H11" s="23">
        <v>388.19539056736789</v>
      </c>
      <c r="I11" s="23">
        <v>694.4722778130714</v>
      </c>
      <c r="J11" s="23">
        <v>768.93429115207152</v>
      </c>
      <c r="K11" s="23">
        <v>1899.7274491448179</v>
      </c>
      <c r="L11" s="23">
        <v>1112.0638639711306</v>
      </c>
      <c r="M11" s="23">
        <v>3461.4386630956465</v>
      </c>
      <c r="N11" s="23">
        <v>5838.7783441900647</v>
      </c>
      <c r="O11" s="23">
        <v>976.27461166197531</v>
      </c>
      <c r="P11" s="23">
        <v>1033.9388467038209</v>
      </c>
      <c r="Q11" s="23">
        <v>1948.4369288386097</v>
      </c>
      <c r="R11" s="23">
        <v>3867.4820876739341</v>
      </c>
      <c r="S11" s="23">
        <v>1054.4966132514207</v>
      </c>
      <c r="T11" s="23">
        <v>668.48490756572971</v>
      </c>
      <c r="U11" s="23">
        <v>695.43443942028955</v>
      </c>
      <c r="V11" s="23">
        <v>2919.0783479103247</v>
      </c>
    </row>
    <row r="12" spans="2:22" x14ac:dyDescent="0.2">
      <c r="B12" s="22"/>
      <c r="C12" s="80" t="s">
        <v>10</v>
      </c>
      <c r="D12" s="23">
        <v>25.532849202429993</v>
      </c>
      <c r="E12" s="23">
        <v>33.986011612299833</v>
      </c>
      <c r="F12" s="23">
        <v>53.859509427640091</v>
      </c>
      <c r="G12" s="23">
        <v>26.940994180539988</v>
      </c>
      <c r="H12" s="23">
        <v>22.772406263320036</v>
      </c>
      <c r="I12" s="23">
        <v>35.845988059839819</v>
      </c>
      <c r="J12" s="23">
        <v>59.786680827309951</v>
      </c>
      <c r="K12" s="23">
        <v>90.186796159190038</v>
      </c>
      <c r="L12" s="23">
        <v>72.553858137869994</v>
      </c>
      <c r="M12" s="23">
        <v>101.34403270174018</v>
      </c>
      <c r="N12" s="23">
        <v>65.949201830519868</v>
      </c>
      <c r="O12" s="23">
        <v>210.87927482275029</v>
      </c>
      <c r="P12" s="23">
        <v>246.00383756126999</v>
      </c>
      <c r="Q12" s="23">
        <v>268.24286959360268</v>
      </c>
      <c r="R12" s="23">
        <v>153.15180981130024</v>
      </c>
      <c r="S12" s="23">
        <v>261.68353189135001</v>
      </c>
      <c r="T12" s="23">
        <v>122.94126847838999</v>
      </c>
      <c r="U12" s="23">
        <v>52.688685304810051</v>
      </c>
      <c r="V12" s="23">
        <v>35.688406622909945</v>
      </c>
    </row>
    <row r="13" spans="2:22" x14ac:dyDescent="0.2">
      <c r="B13" s="15" t="s">
        <v>11</v>
      </c>
      <c r="C13" s="76" t="s">
        <v>12</v>
      </c>
      <c r="D13" s="16">
        <v>805.18460669987189</v>
      </c>
      <c r="E13" s="16">
        <v>296.41884799665149</v>
      </c>
      <c r="F13" s="16">
        <v>237.69642494057072</v>
      </c>
      <c r="G13" s="16">
        <v>220.35901848092942</v>
      </c>
      <c r="H13" s="16">
        <v>1208.0206339867277</v>
      </c>
      <c r="I13" s="16">
        <v>682.01677472347035</v>
      </c>
      <c r="J13" s="16">
        <v>1337.7237970784274</v>
      </c>
      <c r="K13" s="16">
        <v>1301.5435645889188</v>
      </c>
      <c r="L13" s="16">
        <v>3306.8837703374775</v>
      </c>
      <c r="M13" s="16">
        <v>4285.6728852622809</v>
      </c>
      <c r="N13" s="16">
        <v>7544.7319268460215</v>
      </c>
      <c r="O13" s="16">
        <v>1472.9890478575976</v>
      </c>
      <c r="P13" s="16">
        <v>168.07189446591519</v>
      </c>
      <c r="Q13" s="16">
        <v>6606.56162347175</v>
      </c>
      <c r="R13" s="16">
        <v>963.40682583521425</v>
      </c>
      <c r="S13" s="16">
        <v>661.7364259037513</v>
      </c>
      <c r="T13" s="16">
        <v>7036.6000229041501</v>
      </c>
      <c r="U13" s="16">
        <v>1086.8286977955395</v>
      </c>
      <c r="V13" s="16">
        <v>958.98009292171139</v>
      </c>
    </row>
    <row r="14" spans="2:22" x14ac:dyDescent="0.2">
      <c r="B14" s="15"/>
      <c r="C14" s="76" t="s">
        <v>13</v>
      </c>
      <c r="D14" s="16">
        <v>139.76429933580954</v>
      </c>
      <c r="E14" s="16">
        <v>139.95205402858102</v>
      </c>
      <c r="F14" s="16">
        <v>142.20246257715092</v>
      </c>
      <c r="G14" s="16">
        <v>98.054030053590452</v>
      </c>
      <c r="H14" s="16">
        <v>917.18046029449943</v>
      </c>
      <c r="I14" s="16">
        <v>286.84614320841257</v>
      </c>
      <c r="J14" s="16">
        <v>974.95945389361918</v>
      </c>
      <c r="K14" s="16">
        <v>263.92507752108901</v>
      </c>
      <c r="L14" s="16">
        <v>856.07448251003984</v>
      </c>
      <c r="M14" s="16">
        <v>1398.4494648842497</v>
      </c>
      <c r="N14" s="16">
        <v>1583.4446282528897</v>
      </c>
      <c r="O14" s="16">
        <v>904.5734712741355</v>
      </c>
      <c r="P14" s="16">
        <v>84.128641884675346</v>
      </c>
      <c r="Q14" s="16">
        <v>197.09631483690026</v>
      </c>
      <c r="R14" s="16">
        <v>169.20535800155088</v>
      </c>
      <c r="S14" s="16">
        <v>126.49398118767022</v>
      </c>
      <c r="T14" s="16">
        <v>382.9041951783895</v>
      </c>
      <c r="U14" s="16">
        <v>425.29670635028003</v>
      </c>
      <c r="V14" s="16">
        <v>5.4350041566000407</v>
      </c>
    </row>
    <row r="15" spans="2:22" x14ac:dyDescent="0.2">
      <c r="B15" s="13"/>
      <c r="C15" s="80" t="s">
        <v>14</v>
      </c>
      <c r="D15" s="23">
        <v>68.688898581069608</v>
      </c>
      <c r="E15" s="23">
        <v>67.865520678500872</v>
      </c>
      <c r="F15" s="23">
        <v>61.135907818831036</v>
      </c>
      <c r="G15" s="23">
        <v>66.42053915637868</v>
      </c>
      <c r="H15" s="23">
        <v>408.69748250739917</v>
      </c>
      <c r="I15" s="23">
        <v>156.81384954491227</v>
      </c>
      <c r="J15" s="23">
        <v>477.52640846655953</v>
      </c>
      <c r="K15" s="23">
        <v>201.34458925182</v>
      </c>
      <c r="L15" s="23">
        <v>660.6256232433401</v>
      </c>
      <c r="M15" s="23">
        <v>558.89688414342982</v>
      </c>
      <c r="N15" s="23">
        <v>518.37324739967016</v>
      </c>
      <c r="O15" s="23">
        <v>650.72757648845663</v>
      </c>
      <c r="P15" s="23">
        <v>0.7882376083571162</v>
      </c>
      <c r="Q15" s="23">
        <v>54.165631797999794</v>
      </c>
      <c r="R15" s="23">
        <v>143.36249773738118</v>
      </c>
      <c r="S15" s="23">
        <v>80.908014988780252</v>
      </c>
      <c r="T15" s="23">
        <v>141.65970426937983</v>
      </c>
      <c r="U15" s="23">
        <v>221.94230802797998</v>
      </c>
      <c r="V15" s="23">
        <v>0.16849652613013671</v>
      </c>
    </row>
    <row r="16" spans="2:22" x14ac:dyDescent="0.2">
      <c r="B16" s="13"/>
      <c r="C16" s="80" t="s">
        <v>15</v>
      </c>
      <c r="D16" s="23">
        <v>71.075400754739931</v>
      </c>
      <c r="E16" s="23">
        <v>72.086533350080146</v>
      </c>
      <c r="F16" s="23">
        <v>81.066554758319896</v>
      </c>
      <c r="G16" s="23">
        <v>31.633490897211772</v>
      </c>
      <c r="H16" s="23">
        <v>508.4829777871002</v>
      </c>
      <c r="I16" s="23">
        <v>130.0322936635003</v>
      </c>
      <c r="J16" s="23">
        <v>497.43304542705965</v>
      </c>
      <c r="K16" s="23">
        <v>62.580488269268997</v>
      </c>
      <c r="L16" s="23">
        <v>195.44885926669969</v>
      </c>
      <c r="M16" s="23">
        <v>839.55258074081996</v>
      </c>
      <c r="N16" s="23">
        <v>1065.0713808532196</v>
      </c>
      <c r="O16" s="23">
        <v>253.84589478567881</v>
      </c>
      <c r="P16" s="23">
        <v>83.340404276318225</v>
      </c>
      <c r="Q16" s="23">
        <v>142.93068303890047</v>
      </c>
      <c r="R16" s="23">
        <v>25.842860264169701</v>
      </c>
      <c r="S16" s="23">
        <v>45.585966198889956</v>
      </c>
      <c r="T16" s="23">
        <v>241.24449090900964</v>
      </c>
      <c r="U16" s="23">
        <v>203.35439832230003</v>
      </c>
      <c r="V16" s="23">
        <v>5.2665076304699037</v>
      </c>
    </row>
    <row r="17" spans="2:22" x14ac:dyDescent="0.2">
      <c r="B17" s="15"/>
      <c r="C17" s="76" t="s">
        <v>16</v>
      </c>
      <c r="D17" s="16">
        <v>665.4203073640623</v>
      </c>
      <c r="E17" s="16">
        <v>156.4667939680705</v>
      </c>
      <c r="F17" s="16">
        <v>95.493962363419797</v>
      </c>
      <c r="G17" s="16">
        <v>122.30498842733898</v>
      </c>
      <c r="H17" s="16">
        <v>290.84017369222829</v>
      </c>
      <c r="I17" s="16">
        <v>395.17063151505778</v>
      </c>
      <c r="J17" s="16">
        <v>362.76434318480824</v>
      </c>
      <c r="K17" s="16">
        <v>1037.6184870678298</v>
      </c>
      <c r="L17" s="16">
        <v>2450.8092878274379</v>
      </c>
      <c r="M17" s="16">
        <v>2887.2234203780313</v>
      </c>
      <c r="N17" s="16">
        <v>5961.2872985931317</v>
      </c>
      <c r="O17" s="16">
        <v>568.41557658346221</v>
      </c>
      <c r="P17" s="16">
        <v>83.943252581239832</v>
      </c>
      <c r="Q17" s="16">
        <v>6409.4653086348499</v>
      </c>
      <c r="R17" s="16">
        <v>794.2014678336634</v>
      </c>
      <c r="S17" s="16">
        <v>535.24244471608108</v>
      </c>
      <c r="T17" s="16">
        <v>6653.6958277257609</v>
      </c>
      <c r="U17" s="16">
        <v>661.53199144525934</v>
      </c>
      <c r="V17" s="16">
        <v>953.54508876511136</v>
      </c>
    </row>
    <row r="18" spans="2:22" x14ac:dyDescent="0.2">
      <c r="B18" s="13"/>
      <c r="C18" s="80" t="s">
        <v>14</v>
      </c>
      <c r="D18" s="23">
        <v>309.40638801739118</v>
      </c>
      <c r="E18" s="23">
        <v>111.45370058948095</v>
      </c>
      <c r="F18" s="23">
        <v>45.858779946299798</v>
      </c>
      <c r="G18" s="23">
        <v>24.903008627940537</v>
      </c>
      <c r="H18" s="23">
        <v>106.58773336611874</v>
      </c>
      <c r="I18" s="23">
        <v>125.19594104751944</v>
      </c>
      <c r="J18" s="23">
        <v>79.92189422215894</v>
      </c>
      <c r="K18" s="23">
        <v>843.3981283155307</v>
      </c>
      <c r="L18" s="23">
        <v>2253.9811962520685</v>
      </c>
      <c r="M18" s="23">
        <v>2351.1156750242599</v>
      </c>
      <c r="N18" s="23">
        <v>4314.5612085983012</v>
      </c>
      <c r="O18" s="23">
        <v>454.61838074720066</v>
      </c>
      <c r="P18" s="23">
        <v>75.314311258371546</v>
      </c>
      <c r="Q18" s="23">
        <v>4793.4380079660377</v>
      </c>
      <c r="R18" s="23">
        <v>451.54216338161172</v>
      </c>
      <c r="S18" s="23">
        <v>21.32172564182094</v>
      </c>
      <c r="T18" s="23">
        <v>6056.8839614639001</v>
      </c>
      <c r="U18" s="23">
        <v>41.727612774069613</v>
      </c>
      <c r="V18" s="23">
        <v>489.04294081767006</v>
      </c>
    </row>
    <row r="19" spans="2:22" x14ac:dyDescent="0.2">
      <c r="B19" s="13"/>
      <c r="C19" s="80" t="s">
        <v>15</v>
      </c>
      <c r="D19" s="23">
        <v>356.01391934667112</v>
      </c>
      <c r="E19" s="23">
        <v>45.013093378589566</v>
      </c>
      <c r="F19" s="23">
        <v>49.635182417120006</v>
      </c>
      <c r="G19" s="23">
        <v>97.401979799398447</v>
      </c>
      <c r="H19" s="23">
        <v>184.25244032610954</v>
      </c>
      <c r="I19" s="23">
        <v>269.97469046753832</v>
      </c>
      <c r="J19" s="23">
        <v>282.84244896264931</v>
      </c>
      <c r="K19" s="23">
        <v>194.22035875229909</v>
      </c>
      <c r="L19" s="23">
        <v>196.82809157536923</v>
      </c>
      <c r="M19" s="23">
        <v>536.10774535377141</v>
      </c>
      <c r="N19" s="23">
        <v>1646.726089994831</v>
      </c>
      <c r="O19" s="23">
        <v>113.79719583626158</v>
      </c>
      <c r="P19" s="23">
        <v>8.6289413228682825</v>
      </c>
      <c r="Q19" s="23">
        <v>1616.0273006688117</v>
      </c>
      <c r="R19" s="23">
        <v>342.65930445205163</v>
      </c>
      <c r="S19" s="23">
        <v>513.92071907426009</v>
      </c>
      <c r="T19" s="23">
        <v>596.81186626186047</v>
      </c>
      <c r="U19" s="23">
        <v>619.80437867118974</v>
      </c>
      <c r="V19" s="23">
        <v>464.50214794744124</v>
      </c>
    </row>
    <row r="20" spans="2:22" x14ac:dyDescent="0.2">
      <c r="B20" s="15" t="s">
        <v>17</v>
      </c>
      <c r="C20" s="76" t="s">
        <v>75</v>
      </c>
      <c r="D20" s="16">
        <v>1499.1387228195183</v>
      </c>
      <c r="E20" s="16">
        <v>973.93640533239954</v>
      </c>
      <c r="F20" s="16">
        <v>1530.2107162131001</v>
      </c>
      <c r="G20" s="16">
        <v>184.53481295394107</v>
      </c>
      <c r="H20" s="16">
        <v>534.04734803330712</v>
      </c>
      <c r="I20" s="16">
        <v>758.42035248567447</v>
      </c>
      <c r="J20" s="16">
        <v>1097.8513938501803</v>
      </c>
      <c r="K20" s="16">
        <v>2460.1638724801296</v>
      </c>
      <c r="L20" s="16">
        <v>568.71333497391822</v>
      </c>
      <c r="M20" s="16">
        <v>2078.5397209091307</v>
      </c>
      <c r="N20" s="16">
        <v>1652.2935620956457</v>
      </c>
      <c r="O20" s="16">
        <v>1746.3579849373493</v>
      </c>
      <c r="P20" s="16">
        <v>2177.0687145195611</v>
      </c>
      <c r="Q20" s="16">
        <v>2084.3640740517808</v>
      </c>
      <c r="R20" s="16">
        <v>1777.6718305527093</v>
      </c>
      <c r="S20" s="16">
        <v>1485.5066201430989</v>
      </c>
      <c r="T20" s="16">
        <v>1213.3354833133801</v>
      </c>
      <c r="U20" s="16">
        <v>782.38173402258963</v>
      </c>
      <c r="V20" s="16">
        <v>1198.1284693439934</v>
      </c>
    </row>
    <row r="21" spans="2:22" x14ac:dyDescent="0.2">
      <c r="B21" s="17" t="s">
        <v>19</v>
      </c>
      <c r="C21" s="78" t="s">
        <v>22</v>
      </c>
      <c r="D21" s="18">
        <v>2838.3578784580686</v>
      </c>
      <c r="E21" s="18">
        <v>2098.2064879567661</v>
      </c>
      <c r="F21" s="18">
        <v>2228.7475497411929</v>
      </c>
      <c r="G21" s="18">
        <v>841.40018342963162</v>
      </c>
      <c r="H21" s="18">
        <v>1135.2883304570973</v>
      </c>
      <c r="I21" s="18">
        <v>1665.6801518417392</v>
      </c>
      <c r="J21" s="18">
        <v>2197.2936912282876</v>
      </c>
      <c r="K21" s="18">
        <v>4916.9406980651247</v>
      </c>
      <c r="L21" s="18">
        <v>2161.3758420285608</v>
      </c>
      <c r="M21" s="18">
        <v>6117.2300968912286</v>
      </c>
      <c r="N21" s="18">
        <v>8401.0447166855283</v>
      </c>
      <c r="O21" s="18">
        <v>3359.6656457355102</v>
      </c>
      <c r="P21" s="18">
        <v>4212.2136683015706</v>
      </c>
      <c r="Q21" s="18">
        <v>5444.5797208225822</v>
      </c>
      <c r="R21" s="18">
        <v>7266.1255536448152</v>
      </c>
      <c r="S21" s="18">
        <v>3975.0411553902522</v>
      </c>
      <c r="T21" s="18">
        <v>2491.9757096523699</v>
      </c>
      <c r="U21" s="18">
        <v>1980.9876259034882</v>
      </c>
      <c r="V21" s="18">
        <v>5305.4750743349468</v>
      </c>
    </row>
    <row r="22" spans="2:22" x14ac:dyDescent="0.2">
      <c r="B22" s="19" t="s">
        <v>21</v>
      </c>
      <c r="C22" s="79" t="s">
        <v>20</v>
      </c>
      <c r="D22" s="20">
        <v>3643.542485157941</v>
      </c>
      <c r="E22" s="20">
        <v>2394.6253359534176</v>
      </c>
      <c r="F22" s="20">
        <v>2466.4439746817638</v>
      </c>
      <c r="G22" s="20">
        <v>1061.7592019105609</v>
      </c>
      <c r="H22" s="20">
        <v>2343.3089644438251</v>
      </c>
      <c r="I22" s="20">
        <v>2347.6969265652092</v>
      </c>
      <c r="J22" s="20">
        <v>3535.0174883067148</v>
      </c>
      <c r="K22" s="20">
        <v>6218.4842626540431</v>
      </c>
      <c r="L22" s="20">
        <v>5468.2596123660378</v>
      </c>
      <c r="M22" s="20">
        <v>10402.902982153511</v>
      </c>
      <c r="N22" s="20">
        <v>15945.77664353155</v>
      </c>
      <c r="O22" s="20">
        <v>4832.6546935931074</v>
      </c>
      <c r="P22" s="20">
        <v>4380.2855627674853</v>
      </c>
      <c r="Q22" s="20">
        <v>12051.141344294332</v>
      </c>
      <c r="R22" s="20">
        <v>8229.5323794800297</v>
      </c>
      <c r="S22" s="20">
        <v>4636.7775812940035</v>
      </c>
      <c r="T22" s="20">
        <v>9528.5757325565191</v>
      </c>
      <c r="U22" s="20">
        <v>3067.8163236990276</v>
      </c>
      <c r="V22" s="20">
        <v>6264.4551672566595</v>
      </c>
    </row>
    <row r="23" spans="2:22" x14ac:dyDescent="0.2">
      <c r="B23" s="17" t="s">
        <v>40</v>
      </c>
      <c r="C23" s="78" t="s">
        <v>41</v>
      </c>
      <c r="D23" s="18">
        <v>34047.345657263948</v>
      </c>
      <c r="E23" s="18">
        <v>41349.096689377933</v>
      </c>
      <c r="F23" s="18">
        <v>43793.618619595378</v>
      </c>
      <c r="G23" s="18">
        <v>44403.180681381578</v>
      </c>
      <c r="H23" s="18">
        <v>54819.040052661483</v>
      </c>
      <c r="I23" s="18">
        <v>61917.124505003339</v>
      </c>
      <c r="J23" s="18">
        <v>66993.052788233108</v>
      </c>
      <c r="K23" s="18">
        <v>77859.358369062786</v>
      </c>
      <c r="L23" s="18">
        <v>86406.840893628498</v>
      </c>
      <c r="M23" s="18">
        <v>105011.15462982957</v>
      </c>
      <c r="N23" s="18">
        <v>109868.16406650678</v>
      </c>
      <c r="O23" s="18">
        <v>116125.45268377149</v>
      </c>
      <c r="P23" s="18">
        <v>129208.18942762492</v>
      </c>
      <c r="Q23" s="18">
        <v>144419.69249048052</v>
      </c>
      <c r="R23" s="18">
        <v>156009.0368965349</v>
      </c>
      <c r="S23" s="18">
        <v>160617.956360349</v>
      </c>
      <c r="T23" s="18">
        <v>163719.93397519246</v>
      </c>
      <c r="U23" s="18">
        <v>179309.11765821182</v>
      </c>
      <c r="V23" s="18">
        <v>185330.2320640455</v>
      </c>
    </row>
    <row r="24" spans="2:22" ht="15.75" customHeight="1" x14ac:dyDescent="0.2">
      <c r="B24" s="19" t="s">
        <v>23</v>
      </c>
      <c r="C24" s="79" t="s">
        <v>45</v>
      </c>
      <c r="D24" s="21">
        <v>8.3365026661116808</v>
      </c>
      <c r="E24" s="21">
        <v>5.0743707987598414</v>
      </c>
      <c r="F24" s="21">
        <v>5.0892061902917147</v>
      </c>
      <c r="G24" s="21">
        <v>1.894909712588301</v>
      </c>
      <c r="H24" s="21">
        <v>2.0709744814328954</v>
      </c>
      <c r="I24" s="21">
        <v>2.6901768535894144</v>
      </c>
      <c r="J24" s="21">
        <v>3.2798829128954514</v>
      </c>
      <c r="K24" s="21">
        <v>6.3151569715720361</v>
      </c>
      <c r="L24" s="21">
        <v>2.5013943568303021</v>
      </c>
      <c r="M24" s="21">
        <v>5.82531457582275</v>
      </c>
      <c r="N24" s="21">
        <v>7.6464777472754539</v>
      </c>
      <c r="O24" s="21">
        <v>2.8931345954658418</v>
      </c>
      <c r="P24" s="21">
        <v>3.2600206588770546</v>
      </c>
      <c r="Q24" s="21">
        <v>3.7699704430415286</v>
      </c>
      <c r="R24" s="21">
        <v>4.6575029871274092</v>
      </c>
      <c r="S24" s="21">
        <v>2.4748423186708854</v>
      </c>
      <c r="T24" s="21">
        <v>1.5220966983959112</v>
      </c>
      <c r="U24" s="21">
        <v>1.1047891215880761</v>
      </c>
      <c r="V24" s="21">
        <v>2.8627143101517873</v>
      </c>
    </row>
    <row r="25" spans="2:22" x14ac:dyDescent="0.2">
      <c r="B25" s="1" t="s">
        <v>24</v>
      </c>
      <c r="C25" s="3"/>
      <c r="D25" s="4"/>
      <c r="E25" s="4"/>
      <c r="F25" s="4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</sheetData>
  <mergeCells count="23">
    <mergeCell ref="B4:V4"/>
    <mergeCell ref="B5:V5"/>
    <mergeCell ref="V6:V7"/>
    <mergeCell ref="U6:U7"/>
    <mergeCell ref="R6:R7"/>
    <mergeCell ref="S6:S7"/>
    <mergeCell ref="M6:M7"/>
    <mergeCell ref="N6:N7"/>
    <mergeCell ref="O6:O7"/>
    <mergeCell ref="P6:P7"/>
    <mergeCell ref="Q6:Q7"/>
    <mergeCell ref="B6:B7"/>
    <mergeCell ref="C6:C7"/>
    <mergeCell ref="D6:D7"/>
    <mergeCell ref="E6:E7"/>
    <mergeCell ref="F6:F7"/>
    <mergeCell ref="G6:G7"/>
    <mergeCell ref="I6:I7"/>
    <mergeCell ref="L6:L7"/>
    <mergeCell ref="H6:H7"/>
    <mergeCell ref="T6:T7"/>
    <mergeCell ref="J6:J7"/>
    <mergeCell ref="K6:K7"/>
  </mergeCells>
  <pageMargins left="0.7" right="0.7" top="0.75" bottom="0.75" header="0.3" footer="0.3"/>
  <pageSetup orientation="portrait" r:id="rId1"/>
  <ignoredErrors>
    <ignoredError sqref="D6:K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X52"/>
  <sheetViews>
    <sheetView showGridLines="0" zoomScaleNormal="100" workbookViewId="0">
      <selection activeCell="X20" sqref="X20"/>
    </sheetView>
  </sheetViews>
  <sheetFormatPr baseColWidth="10" defaultRowHeight="11.25" x14ac:dyDescent="0.2"/>
  <cols>
    <col min="1" max="2" width="2.7109375" style="2" customWidth="1"/>
    <col min="3" max="3" width="36.140625" style="2" customWidth="1"/>
    <col min="4" max="22" width="8.5703125" style="2" customWidth="1"/>
    <col min="23" max="23" width="7.7109375" style="2" customWidth="1"/>
    <col min="24" max="24" width="14.140625" style="2" bestFit="1" customWidth="1"/>
    <col min="25" max="27" width="7.7109375" style="2" customWidth="1"/>
    <col min="28" max="16384" width="11.42578125" style="2"/>
  </cols>
  <sheetData>
    <row r="1" spans="2:24" x14ac:dyDescent="0.2">
      <c r="X1" s="11"/>
    </row>
    <row r="2" spans="2:24" x14ac:dyDescent="0.2">
      <c r="X2" s="11"/>
    </row>
    <row r="3" spans="2:24" x14ac:dyDescent="0.2">
      <c r="X3" s="11"/>
    </row>
    <row r="4" spans="2:24" ht="15" customHeight="1" x14ac:dyDescent="0.2">
      <c r="B4" s="94" t="s">
        <v>77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2:24" ht="15" customHeight="1" x14ac:dyDescent="0.2">
      <c r="B5" s="93" t="s">
        <v>44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2:24" x14ac:dyDescent="0.2">
      <c r="B6" s="95"/>
      <c r="C6" s="97" t="s">
        <v>0</v>
      </c>
      <c r="D6" s="91" t="s">
        <v>1</v>
      </c>
      <c r="E6" s="91" t="s">
        <v>2</v>
      </c>
      <c r="F6" s="91" t="s">
        <v>3</v>
      </c>
      <c r="G6" s="91" t="s">
        <v>4</v>
      </c>
      <c r="H6" s="91">
        <v>2004</v>
      </c>
      <c r="I6" s="91">
        <v>2005</v>
      </c>
      <c r="J6" s="91">
        <v>2006</v>
      </c>
      <c r="K6" s="91">
        <v>2007</v>
      </c>
      <c r="L6" s="91">
        <v>2008</v>
      </c>
      <c r="M6" s="91">
        <v>2009</v>
      </c>
      <c r="N6" s="91">
        <v>2010</v>
      </c>
      <c r="O6" s="91">
        <v>2011</v>
      </c>
      <c r="P6" s="91">
        <v>2012</v>
      </c>
      <c r="Q6" s="91">
        <v>2013</v>
      </c>
      <c r="R6" s="91">
        <v>2014</v>
      </c>
      <c r="S6" s="91">
        <v>2015</v>
      </c>
      <c r="T6" s="91">
        <v>2016</v>
      </c>
      <c r="U6" s="91">
        <v>2017</v>
      </c>
      <c r="V6" s="91">
        <v>2018</v>
      </c>
    </row>
    <row r="7" spans="2:24" ht="12" thickBot="1" x14ac:dyDescent="0.25">
      <c r="B7" s="96"/>
      <c r="C7" s="98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2:24" x14ac:dyDescent="0.2">
      <c r="B8" s="15" t="s">
        <v>5</v>
      </c>
      <c r="C8" s="76" t="s">
        <v>6</v>
      </c>
      <c r="D8" s="24">
        <v>1021.63721577499</v>
      </c>
      <c r="E8" s="24">
        <v>858.82273309653704</v>
      </c>
      <c r="F8" s="24">
        <v>406.87927294195254</v>
      </c>
      <c r="G8" s="24">
        <v>392.18840719672085</v>
      </c>
      <c r="H8" s="24">
        <v>344.86538195904166</v>
      </c>
      <c r="I8" s="24">
        <v>659.31096929325463</v>
      </c>
      <c r="J8" s="24">
        <v>755.63584807132747</v>
      </c>
      <c r="K8" s="24">
        <v>1993.7386012878449</v>
      </c>
      <c r="L8" s="24">
        <v>1160.6974269993623</v>
      </c>
      <c r="M8" s="24">
        <v>3487.1754049194574</v>
      </c>
      <c r="N8" s="24">
        <v>6218.4483467953924</v>
      </c>
      <c r="O8" s="24">
        <v>935.86678702431027</v>
      </c>
      <c r="P8" s="24">
        <v>1427.2847738240366</v>
      </c>
      <c r="Q8" s="24">
        <v>2421.8450963562609</v>
      </c>
      <c r="R8" s="24">
        <v>4786.2101974736834</v>
      </c>
      <c r="S8" s="24">
        <v>1821.0611896632081</v>
      </c>
      <c r="T8" s="24">
        <v>890.32766087683046</v>
      </c>
      <c r="U8" s="24">
        <v>893.9466832974299</v>
      </c>
      <c r="V8" s="24">
        <v>3606.2538315341708</v>
      </c>
    </row>
    <row r="9" spans="2:24" x14ac:dyDescent="0.2">
      <c r="B9" s="22"/>
      <c r="C9" s="80" t="s">
        <v>7</v>
      </c>
      <c r="D9" s="25">
        <v>98.653266660007645</v>
      </c>
      <c r="E9" s="25">
        <v>113.47905163771938</v>
      </c>
      <c r="F9" s="25">
        <v>92.748117438559419</v>
      </c>
      <c r="G9" s="25">
        <v>88.267491612025538</v>
      </c>
      <c r="H9" s="25">
        <v>89.034572891602295</v>
      </c>
      <c r="I9" s="25">
        <v>87.993814639443528</v>
      </c>
      <c r="J9" s="25">
        <v>154.58588320682384</v>
      </c>
      <c r="K9" s="25">
        <v>249.2206868163459</v>
      </c>
      <c r="L9" s="25">
        <v>300.42303178641947</v>
      </c>
      <c r="M9" s="25">
        <v>323.60095084598288</v>
      </c>
      <c r="N9" s="25">
        <v>658.27469106904414</v>
      </c>
      <c r="O9" s="25">
        <v>186.7525451947227</v>
      </c>
      <c r="P9" s="25">
        <v>434.75916175123677</v>
      </c>
      <c r="Q9" s="25">
        <v>715.25845388512687</v>
      </c>
      <c r="R9" s="25">
        <v>1079.2224719295948</v>
      </c>
      <c r="S9" s="25">
        <v>852.33994708965122</v>
      </c>
      <c r="T9" s="25">
        <v>261.65151169148027</v>
      </c>
      <c r="U9" s="25">
        <v>229.7434586676801</v>
      </c>
      <c r="V9" s="25">
        <v>872.90432977705018</v>
      </c>
    </row>
    <row r="10" spans="2:24" x14ac:dyDescent="0.2">
      <c r="B10" s="22"/>
      <c r="C10" s="80" t="s">
        <v>8</v>
      </c>
      <c r="D10" s="25">
        <v>76.881710699768973</v>
      </c>
      <c r="E10" s="25">
        <v>70.60035070897942</v>
      </c>
      <c r="F10" s="25">
        <v>61.361898738629186</v>
      </c>
      <c r="G10" s="25">
        <v>45.365895999978761</v>
      </c>
      <c r="H10" s="25">
        <v>49.71196794344997</v>
      </c>
      <c r="I10" s="25">
        <v>55.398354671949988</v>
      </c>
      <c r="J10" s="25">
        <v>55.690956647261977</v>
      </c>
      <c r="K10" s="25">
        <v>141.58942217893107</v>
      </c>
      <c r="L10" s="25">
        <v>41.732840143722015</v>
      </c>
      <c r="M10" s="25">
        <v>71.463585044068282</v>
      </c>
      <c r="N10" s="25">
        <v>108.92601972069404</v>
      </c>
      <c r="O10" s="25">
        <v>142.71052670477238</v>
      </c>
      <c r="P10" s="25">
        <v>198.44068830870836</v>
      </c>
      <c r="Q10" s="25">
        <v>167.73311169604398</v>
      </c>
      <c r="R10" s="25">
        <v>134.79357084211614</v>
      </c>
      <c r="S10" s="25">
        <v>149.23865053654634</v>
      </c>
      <c r="T10" s="25">
        <v>91.06152740738024</v>
      </c>
      <c r="U10" s="25">
        <v>71.745551543919987</v>
      </c>
      <c r="V10" s="25">
        <v>70.33845985432589</v>
      </c>
    </row>
    <row r="11" spans="2:24" x14ac:dyDescent="0.2">
      <c r="B11" s="22"/>
      <c r="C11" s="80" t="s">
        <v>9</v>
      </c>
      <c r="D11" s="25">
        <v>846.10223841521326</v>
      </c>
      <c r="E11" s="25">
        <v>673.74354039812829</v>
      </c>
      <c r="F11" s="25">
        <v>252.71078256876393</v>
      </c>
      <c r="G11" s="25">
        <v>258.49678790271656</v>
      </c>
      <c r="H11" s="25">
        <v>206.01857321872936</v>
      </c>
      <c r="I11" s="25">
        <v>515.91485754286123</v>
      </c>
      <c r="J11" s="25">
        <v>545.32058395624165</v>
      </c>
      <c r="K11" s="25">
        <v>1599.8095404407679</v>
      </c>
      <c r="L11" s="25">
        <v>818.11535125862065</v>
      </c>
      <c r="M11" s="25">
        <v>3091.5114815254065</v>
      </c>
      <c r="N11" s="25">
        <v>5451.039527889654</v>
      </c>
      <c r="O11" s="25">
        <v>604.13143976781521</v>
      </c>
      <c r="P11" s="25">
        <v>793.42708285909146</v>
      </c>
      <c r="Q11" s="25">
        <v>1538.6377707870902</v>
      </c>
      <c r="R11" s="25">
        <v>3571.657607627973</v>
      </c>
      <c r="S11" s="25">
        <v>819.3866701780106</v>
      </c>
      <c r="T11" s="25">
        <v>534.87951670297002</v>
      </c>
      <c r="U11" s="25">
        <v>591.13742283604984</v>
      </c>
      <c r="V11" s="25">
        <v>2662.1677813561046</v>
      </c>
    </row>
    <row r="12" spans="2:24" x14ac:dyDescent="0.2">
      <c r="B12" s="22"/>
      <c r="C12" s="80" t="s">
        <v>10</v>
      </c>
      <c r="D12" s="25">
        <v>0</v>
      </c>
      <c r="E12" s="25">
        <v>0.99979035170999941</v>
      </c>
      <c r="F12" s="25">
        <v>5.8474195999999208E-2</v>
      </c>
      <c r="G12" s="25">
        <v>5.8231681999999639E-2</v>
      </c>
      <c r="H12" s="25">
        <v>0.10026790525999968</v>
      </c>
      <c r="I12" s="25">
        <v>3.942439000002196E-3</v>
      </c>
      <c r="J12" s="25">
        <v>3.8424261000000112E-2</v>
      </c>
      <c r="K12" s="25">
        <v>3.1189518518000003</v>
      </c>
      <c r="L12" s="25">
        <v>0.42620381059999635</v>
      </c>
      <c r="M12" s="25">
        <v>0.59938750400000029</v>
      </c>
      <c r="N12" s="25">
        <v>0.20810811600000126</v>
      </c>
      <c r="O12" s="25">
        <v>2.272275357000002</v>
      </c>
      <c r="P12" s="25">
        <v>0.65784090499999914</v>
      </c>
      <c r="Q12" s="25">
        <v>0.21575998799999979</v>
      </c>
      <c r="R12" s="25">
        <v>0.53654707400000001</v>
      </c>
      <c r="S12" s="25">
        <v>9.5921858999999998E-2</v>
      </c>
      <c r="T12" s="25">
        <v>2.7351050749999999</v>
      </c>
      <c r="U12" s="25">
        <v>1.3202502497800006</v>
      </c>
      <c r="V12" s="25">
        <v>0.8432605466900005</v>
      </c>
    </row>
    <row r="13" spans="2:24" x14ac:dyDescent="0.2">
      <c r="B13" s="15" t="s">
        <v>11</v>
      </c>
      <c r="C13" s="76" t="s">
        <v>12</v>
      </c>
      <c r="D13" s="24">
        <v>802.12326839431194</v>
      </c>
      <c r="E13" s="24">
        <v>296.39555894736151</v>
      </c>
      <c r="F13" s="24">
        <v>237.41252555449074</v>
      </c>
      <c r="G13" s="24">
        <v>220.31903388031944</v>
      </c>
      <c r="H13" s="24">
        <v>1207.9194692943977</v>
      </c>
      <c r="I13" s="24">
        <v>681.69346635217039</v>
      </c>
      <c r="J13" s="24">
        <v>1337.6949860190675</v>
      </c>
      <c r="K13" s="24">
        <v>1300.5435645889188</v>
      </c>
      <c r="L13" s="24">
        <v>3306.8435590595177</v>
      </c>
      <c r="M13" s="24">
        <v>4284.9963308098813</v>
      </c>
      <c r="N13" s="24">
        <v>7544.6528126419917</v>
      </c>
      <c r="O13" s="24">
        <v>1472.2786272215978</v>
      </c>
      <c r="P13" s="24">
        <v>167.91966960091349</v>
      </c>
      <c r="Q13" s="24">
        <v>6606.1814075657494</v>
      </c>
      <c r="R13" s="24">
        <v>963.3989324790341</v>
      </c>
      <c r="S13" s="24">
        <v>661.73642584575123</v>
      </c>
      <c r="T13" s="24">
        <v>7036.5989250238699</v>
      </c>
      <c r="U13" s="24">
        <v>1086.7610981366993</v>
      </c>
      <c r="V13" s="24">
        <v>958.95745122655126</v>
      </c>
    </row>
    <row r="14" spans="2:24" x14ac:dyDescent="0.2">
      <c r="B14" s="15"/>
      <c r="C14" s="76" t="s">
        <v>13</v>
      </c>
      <c r="D14" s="24">
        <v>137.89678766424953</v>
      </c>
      <c r="E14" s="24">
        <v>139.93033411729101</v>
      </c>
      <c r="F14" s="24">
        <v>142.20057757361093</v>
      </c>
      <c r="G14" s="24">
        <v>98.034436065570446</v>
      </c>
      <c r="H14" s="24">
        <v>917.0792956021694</v>
      </c>
      <c r="I14" s="24">
        <v>286.52283483711255</v>
      </c>
      <c r="J14" s="24">
        <v>974.93064283425929</v>
      </c>
      <c r="K14" s="24">
        <v>263.92507752108901</v>
      </c>
      <c r="L14" s="24">
        <v>856.03427123207973</v>
      </c>
      <c r="M14" s="24">
        <v>1398.4494648828497</v>
      </c>
      <c r="N14" s="24">
        <v>1583.3655234715798</v>
      </c>
      <c r="O14" s="24">
        <v>904.20140402313564</v>
      </c>
      <c r="P14" s="24">
        <v>84.10560917867538</v>
      </c>
      <c r="Q14" s="24">
        <v>196.72617932290024</v>
      </c>
      <c r="R14" s="24">
        <v>169.19746464937086</v>
      </c>
      <c r="S14" s="24">
        <v>126.49398118767022</v>
      </c>
      <c r="T14" s="24">
        <v>382.90310196386946</v>
      </c>
      <c r="U14" s="24">
        <v>425.24404081509999</v>
      </c>
      <c r="V14" s="24">
        <v>5.4127699864400407</v>
      </c>
    </row>
    <row r="15" spans="2:24" x14ac:dyDescent="0.2">
      <c r="B15" s="13"/>
      <c r="C15" s="80" t="s">
        <v>14</v>
      </c>
      <c r="D15" s="25">
        <v>66.862154304189602</v>
      </c>
      <c r="E15" s="25">
        <v>67.848981245420873</v>
      </c>
      <c r="F15" s="25">
        <v>61.134831394311043</v>
      </c>
      <c r="G15" s="25">
        <v>66.408001373878676</v>
      </c>
      <c r="H15" s="25">
        <v>408.61890361967914</v>
      </c>
      <c r="I15" s="25">
        <v>156.52255173994229</v>
      </c>
      <c r="J15" s="25">
        <v>477.50639796101956</v>
      </c>
      <c r="K15" s="25">
        <v>201.34458925182</v>
      </c>
      <c r="L15" s="25">
        <v>660.59601449261004</v>
      </c>
      <c r="M15" s="25">
        <v>558.89688414279976</v>
      </c>
      <c r="N15" s="25">
        <v>518.31595809527016</v>
      </c>
      <c r="O15" s="25">
        <v>650.37896556045678</v>
      </c>
      <c r="P15" s="25">
        <v>0.76997785635711624</v>
      </c>
      <c r="Q15" s="25">
        <v>53.809073816999792</v>
      </c>
      <c r="R15" s="25">
        <v>143.35731889756116</v>
      </c>
      <c r="S15" s="25">
        <v>80.908014988780252</v>
      </c>
      <c r="T15" s="25">
        <v>141.65970426937983</v>
      </c>
      <c r="U15" s="25">
        <v>221.89273498336999</v>
      </c>
      <c r="V15" s="25">
        <v>0.14750737682013673</v>
      </c>
    </row>
    <row r="16" spans="2:24" x14ac:dyDescent="0.2">
      <c r="B16" s="13"/>
      <c r="C16" s="80" t="s">
        <v>15</v>
      </c>
      <c r="D16" s="25">
        <v>71.034633360059928</v>
      </c>
      <c r="E16" s="25">
        <v>72.081352871870152</v>
      </c>
      <c r="F16" s="25">
        <v>81.065746179299893</v>
      </c>
      <c r="G16" s="25">
        <v>31.62643469169177</v>
      </c>
      <c r="H16" s="25">
        <v>508.46039198249019</v>
      </c>
      <c r="I16" s="25">
        <v>130.0002830971703</v>
      </c>
      <c r="J16" s="25">
        <v>497.42424487323967</v>
      </c>
      <c r="K16" s="25">
        <v>62.580488269268997</v>
      </c>
      <c r="L16" s="25">
        <v>195.43825673946972</v>
      </c>
      <c r="M16" s="25">
        <v>839.55258074004996</v>
      </c>
      <c r="N16" s="25">
        <v>1065.0495653763096</v>
      </c>
      <c r="O16" s="25">
        <v>253.8224384626788</v>
      </c>
      <c r="P16" s="25">
        <v>83.335631322318221</v>
      </c>
      <c r="Q16" s="25">
        <v>142.91710550590045</v>
      </c>
      <c r="R16" s="25">
        <v>25.8401457518097</v>
      </c>
      <c r="S16" s="25">
        <v>45.585966198889956</v>
      </c>
      <c r="T16" s="25">
        <v>241.24339769448963</v>
      </c>
      <c r="U16" s="25">
        <v>203.35130583173003</v>
      </c>
      <c r="V16" s="25">
        <v>5.2652626096199038</v>
      </c>
    </row>
    <row r="17" spans="2:22" x14ac:dyDescent="0.2">
      <c r="B17" s="15"/>
      <c r="C17" s="76" t="s">
        <v>16</v>
      </c>
      <c r="D17" s="24">
        <v>664.22648073006235</v>
      </c>
      <c r="E17" s="24">
        <v>156.4652248300705</v>
      </c>
      <c r="F17" s="24">
        <v>95.211947980879813</v>
      </c>
      <c r="G17" s="24">
        <v>122.28459781474899</v>
      </c>
      <c r="H17" s="24">
        <v>290.84017369222829</v>
      </c>
      <c r="I17" s="24">
        <v>395.17063151505778</v>
      </c>
      <c r="J17" s="24">
        <v>362.76434318480824</v>
      </c>
      <c r="K17" s="24">
        <v>1036.6184870678298</v>
      </c>
      <c r="L17" s="24">
        <v>2450.8092878274379</v>
      </c>
      <c r="M17" s="24">
        <v>2886.5468659270314</v>
      </c>
      <c r="N17" s="24">
        <v>5961.2872891704119</v>
      </c>
      <c r="O17" s="24">
        <v>568.07722319846221</v>
      </c>
      <c r="P17" s="24">
        <v>83.814060422238128</v>
      </c>
      <c r="Q17" s="24">
        <v>6409.4552282428494</v>
      </c>
      <c r="R17" s="24">
        <v>794.20146782966322</v>
      </c>
      <c r="S17" s="24">
        <v>535.24244465808101</v>
      </c>
      <c r="T17" s="24">
        <v>6653.6958230600003</v>
      </c>
      <c r="U17" s="24">
        <v>661.5170573215994</v>
      </c>
      <c r="V17" s="24">
        <v>953.54468124011123</v>
      </c>
    </row>
    <row r="18" spans="2:22" x14ac:dyDescent="0.2">
      <c r="B18" s="13"/>
      <c r="C18" s="80" t="s">
        <v>14</v>
      </c>
      <c r="D18" s="25">
        <v>308.30238231339121</v>
      </c>
      <c r="E18" s="25">
        <v>111.45300537048094</v>
      </c>
      <c r="F18" s="25">
        <v>45.736697101229801</v>
      </c>
      <c r="G18" s="25">
        <v>24.899097869120538</v>
      </c>
      <c r="H18" s="25">
        <v>106.58773336611874</v>
      </c>
      <c r="I18" s="25">
        <v>125.19594104751944</v>
      </c>
      <c r="J18" s="25">
        <v>79.92189422215894</v>
      </c>
      <c r="K18" s="25">
        <v>842.3981283155307</v>
      </c>
      <c r="L18" s="25">
        <v>2253.9811962520685</v>
      </c>
      <c r="M18" s="25">
        <v>2351.1156750242599</v>
      </c>
      <c r="N18" s="25">
        <v>4314.561208597861</v>
      </c>
      <c r="O18" s="25">
        <v>454.39354812820068</v>
      </c>
      <c r="P18" s="25">
        <v>75.185120712371543</v>
      </c>
      <c r="Q18" s="25">
        <v>4793.4279497900379</v>
      </c>
      <c r="R18" s="25">
        <v>451.54216338061167</v>
      </c>
      <c r="S18" s="25">
        <v>21.321725583820943</v>
      </c>
      <c r="T18" s="25">
        <v>6056.8839614637</v>
      </c>
      <c r="U18" s="25">
        <v>41.71397878526961</v>
      </c>
      <c r="V18" s="25">
        <v>489.04287859367003</v>
      </c>
    </row>
    <row r="19" spans="2:22" x14ac:dyDescent="0.2">
      <c r="B19" s="13"/>
      <c r="C19" s="80" t="s">
        <v>15</v>
      </c>
      <c r="D19" s="25">
        <v>355.92409841667114</v>
      </c>
      <c r="E19" s="25">
        <v>45.012219459589573</v>
      </c>
      <c r="F19" s="25">
        <v>49.475250879650005</v>
      </c>
      <c r="G19" s="25">
        <v>97.385499945628453</v>
      </c>
      <c r="H19" s="25">
        <v>184.25244032610954</v>
      </c>
      <c r="I19" s="25">
        <v>269.97469046753832</v>
      </c>
      <c r="J19" s="25">
        <v>282.84244896264931</v>
      </c>
      <c r="K19" s="25">
        <v>194.22035875229909</v>
      </c>
      <c r="L19" s="25">
        <v>196.82809157536923</v>
      </c>
      <c r="M19" s="25">
        <v>535.43119090277139</v>
      </c>
      <c r="N19" s="25">
        <v>1646.7260805725512</v>
      </c>
      <c r="O19" s="25">
        <v>113.68367507026159</v>
      </c>
      <c r="P19" s="25">
        <v>8.6289397098682823</v>
      </c>
      <c r="Q19" s="25">
        <v>1616.0272784528117</v>
      </c>
      <c r="R19" s="25">
        <v>342.6593044490516</v>
      </c>
      <c r="S19" s="25">
        <v>513.92071907426009</v>
      </c>
      <c r="T19" s="25">
        <v>596.81186159630045</v>
      </c>
      <c r="U19" s="25">
        <v>619.80307853632974</v>
      </c>
      <c r="V19" s="25">
        <v>464.50180264644121</v>
      </c>
    </row>
    <row r="20" spans="2:22" x14ac:dyDescent="0.2">
      <c r="B20" s="15" t="s">
        <v>17</v>
      </c>
      <c r="C20" s="76" t="s">
        <v>75</v>
      </c>
      <c r="D20" s="24">
        <v>977.66869135765921</v>
      </c>
      <c r="E20" s="24">
        <v>634.66525516319928</v>
      </c>
      <c r="F20" s="24">
        <v>1199.9345691576796</v>
      </c>
      <c r="G20" s="24">
        <v>85.929790245770477</v>
      </c>
      <c r="H20" s="24">
        <v>351.03323617338856</v>
      </c>
      <c r="I20" s="24">
        <v>606.66807090764496</v>
      </c>
      <c r="J20" s="24">
        <v>862.22230302443916</v>
      </c>
      <c r="K20" s="24">
        <v>2173.0965771971792</v>
      </c>
      <c r="L20" s="24">
        <v>365.68494482411819</v>
      </c>
      <c r="M20" s="24">
        <v>1573.2085461937934</v>
      </c>
      <c r="N20" s="24">
        <v>942.29380456503111</v>
      </c>
      <c r="O20" s="24">
        <v>693.56794069337468</v>
      </c>
      <c r="P20" s="24">
        <v>1557.2459821953325</v>
      </c>
      <c r="Q20" s="24">
        <v>1700.1885690582917</v>
      </c>
      <c r="R20" s="24">
        <v>1534.4611115213484</v>
      </c>
      <c r="S20" s="24">
        <v>1234.2519658947951</v>
      </c>
      <c r="T20" s="24">
        <v>1084.7771602726605</v>
      </c>
      <c r="U20" s="24">
        <v>642.42320782872969</v>
      </c>
      <c r="V20" s="24">
        <v>839.60474710586709</v>
      </c>
    </row>
    <row r="21" spans="2:22" x14ac:dyDescent="0.2">
      <c r="B21" s="17" t="s">
        <v>19</v>
      </c>
      <c r="C21" s="78" t="s">
        <v>22</v>
      </c>
      <c r="D21" s="26">
        <v>1999.3059071326493</v>
      </c>
      <c r="E21" s="26">
        <v>1493.4879882597363</v>
      </c>
      <c r="F21" s="26">
        <v>1606.813842099632</v>
      </c>
      <c r="G21" s="26">
        <v>478.11819744249135</v>
      </c>
      <c r="H21" s="26">
        <v>695.89861813243022</v>
      </c>
      <c r="I21" s="26">
        <v>1265.9790402008996</v>
      </c>
      <c r="J21" s="26">
        <v>1617.8581510957665</v>
      </c>
      <c r="K21" s="26">
        <v>4166.8351784850238</v>
      </c>
      <c r="L21" s="26">
        <v>1526.3823718234805</v>
      </c>
      <c r="M21" s="26">
        <v>5060.383951113251</v>
      </c>
      <c r="N21" s="26">
        <v>7160.7421513604231</v>
      </c>
      <c r="O21" s="26">
        <v>1629.4347277176848</v>
      </c>
      <c r="P21" s="26">
        <v>2984.5307560193692</v>
      </c>
      <c r="Q21" s="26">
        <v>4122.0336654145522</v>
      </c>
      <c r="R21" s="26">
        <v>6320.6713089950317</v>
      </c>
      <c r="S21" s="26">
        <v>3055.313155558003</v>
      </c>
      <c r="T21" s="26">
        <v>1975.1048211494908</v>
      </c>
      <c r="U21" s="26">
        <v>1536.3698911261595</v>
      </c>
      <c r="V21" s="26">
        <v>4445.8585786400381</v>
      </c>
    </row>
    <row r="22" spans="2:22" x14ac:dyDescent="0.2">
      <c r="B22" s="19" t="s">
        <v>21</v>
      </c>
      <c r="C22" s="79" t="s">
        <v>20</v>
      </c>
      <c r="D22" s="27">
        <v>2801.429175526961</v>
      </c>
      <c r="E22" s="27">
        <v>1789.8835472070978</v>
      </c>
      <c r="F22" s="27">
        <v>1844.2263676541229</v>
      </c>
      <c r="G22" s="27">
        <v>698.43723132281082</v>
      </c>
      <c r="H22" s="27">
        <v>1903.8180874268278</v>
      </c>
      <c r="I22" s="27">
        <v>1947.67250655307</v>
      </c>
      <c r="J22" s="27">
        <v>2955.553137114834</v>
      </c>
      <c r="K22" s="27">
        <v>5467.378743073943</v>
      </c>
      <c r="L22" s="27">
        <v>4833.225930882998</v>
      </c>
      <c r="M22" s="27">
        <v>9345.3802819231314</v>
      </c>
      <c r="N22" s="27">
        <v>14705.394964002417</v>
      </c>
      <c r="O22" s="27">
        <v>3101.7133549392825</v>
      </c>
      <c r="P22" s="27">
        <v>3152.4504256202827</v>
      </c>
      <c r="Q22" s="27">
        <v>10728.215072980302</v>
      </c>
      <c r="R22" s="27">
        <v>7284.0702414740663</v>
      </c>
      <c r="S22" s="27">
        <v>3717.049581403754</v>
      </c>
      <c r="T22" s="27">
        <v>9011.7037461733598</v>
      </c>
      <c r="U22" s="27">
        <v>2623.1309892628587</v>
      </c>
      <c r="V22" s="27">
        <v>5404.8160298665889</v>
      </c>
    </row>
    <row r="23" spans="2:22" x14ac:dyDescent="0.2">
      <c r="B23" s="19" t="s">
        <v>40</v>
      </c>
      <c r="C23" s="79" t="s">
        <v>41</v>
      </c>
      <c r="D23" s="27">
        <v>29906.520153204998</v>
      </c>
      <c r="E23" s="27">
        <v>36586.252845606265</v>
      </c>
      <c r="F23" s="27">
        <v>38742.987180324541</v>
      </c>
      <c r="G23" s="27">
        <v>39511.733357603895</v>
      </c>
      <c r="H23" s="27">
        <v>47101.864460115816</v>
      </c>
      <c r="I23" s="27">
        <v>54155.828541050272</v>
      </c>
      <c r="J23" s="27">
        <v>60023.18807573372</v>
      </c>
      <c r="K23" s="27">
        <v>70219.875279536485</v>
      </c>
      <c r="L23" s="27">
        <v>77598.646321949418</v>
      </c>
      <c r="M23" s="27">
        <v>93798.57887732501</v>
      </c>
      <c r="N23" s="27">
        <v>97262.29265823061</v>
      </c>
      <c r="O23" s="27">
        <v>103233.84844235198</v>
      </c>
      <c r="P23" s="27">
        <v>115961.93944950687</v>
      </c>
      <c r="Q23" s="27">
        <v>130015.55403442716</v>
      </c>
      <c r="R23" s="27">
        <v>144595.67516482537</v>
      </c>
      <c r="S23" s="27">
        <v>148360.63852523602</v>
      </c>
      <c r="T23" s="27">
        <v>150363.55337310271</v>
      </c>
      <c r="U23" s="27">
        <v>164693.79028245743</v>
      </c>
      <c r="V23" s="27">
        <v>171587.02700613689</v>
      </c>
    </row>
    <row r="24" spans="2:22" ht="18" customHeight="1" x14ac:dyDescent="0.2">
      <c r="B24" s="28" t="s">
        <v>23</v>
      </c>
      <c r="C24" s="81" t="s">
        <v>45</v>
      </c>
      <c r="D24" s="30">
        <v>6.685184023051205</v>
      </c>
      <c r="E24" s="30">
        <v>4.0821015329507651</v>
      </c>
      <c r="F24" s="30">
        <v>4.1473669405534261</v>
      </c>
      <c r="G24" s="30">
        <v>1.2100663696913696</v>
      </c>
      <c r="H24" s="30">
        <v>1.4774332738392817</v>
      </c>
      <c r="I24" s="30">
        <v>2.3376598129992305</v>
      </c>
      <c r="J24" s="30">
        <v>2.6953885705878342</v>
      </c>
      <c r="K24" s="30">
        <v>5.9339825966613828</v>
      </c>
      <c r="L24" s="30">
        <v>1.9670219058856582</v>
      </c>
      <c r="M24" s="30">
        <v>5.3949473560057903</v>
      </c>
      <c r="N24" s="30">
        <v>7.3623003896510149</v>
      </c>
      <c r="O24" s="30">
        <v>1.5783919250357079</v>
      </c>
      <c r="P24" s="30">
        <v>2.5737157986383274</v>
      </c>
      <c r="Q24" s="30">
        <v>3.1704157983459949</v>
      </c>
      <c r="R24" s="30">
        <v>4.3712727242983345</v>
      </c>
      <c r="S24" s="30">
        <v>2.0593825868700995</v>
      </c>
      <c r="T24" s="30">
        <v>1.3135529035075337</v>
      </c>
      <c r="U24" s="30">
        <v>0.93286449263886295</v>
      </c>
      <c r="V24" s="30">
        <v>2.5910225593459519</v>
      </c>
    </row>
    <row r="25" spans="2:22" x14ac:dyDescent="0.2">
      <c r="B25" s="1" t="s">
        <v>24</v>
      </c>
      <c r="C25" s="3"/>
      <c r="D25" s="4"/>
      <c r="E25" s="4"/>
      <c r="F25" s="4"/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30" spans="2:22" ht="18" x14ac:dyDescent="0.2">
      <c r="B30" s="94" t="s">
        <v>78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spans="2:22" x14ac:dyDescent="0.2">
      <c r="B31" s="93" t="s">
        <v>44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</row>
    <row r="33" spans="2:22" x14ac:dyDescent="0.2">
      <c r="B33" s="95"/>
      <c r="C33" s="97" t="s">
        <v>0</v>
      </c>
      <c r="D33" s="91" t="s">
        <v>1</v>
      </c>
      <c r="E33" s="91" t="s">
        <v>2</v>
      </c>
      <c r="F33" s="91" t="s">
        <v>3</v>
      </c>
      <c r="G33" s="91" t="s">
        <v>4</v>
      </c>
      <c r="H33" s="91">
        <v>2004</v>
      </c>
      <c r="I33" s="91">
        <v>2005</v>
      </c>
      <c r="J33" s="91">
        <v>2006</v>
      </c>
      <c r="K33" s="91">
        <v>2007</v>
      </c>
      <c r="L33" s="91">
        <v>2008</v>
      </c>
      <c r="M33" s="91">
        <v>2009</v>
      </c>
      <c r="N33" s="91">
        <v>2010</v>
      </c>
      <c r="O33" s="91">
        <v>2011</v>
      </c>
      <c r="P33" s="91">
        <v>2012</v>
      </c>
      <c r="Q33" s="91">
        <v>2013</v>
      </c>
      <c r="R33" s="91">
        <v>2014</v>
      </c>
      <c r="S33" s="91">
        <v>2015</v>
      </c>
      <c r="T33" s="91">
        <v>2016</v>
      </c>
      <c r="U33" s="91">
        <v>2017</v>
      </c>
      <c r="V33" s="91">
        <v>2018</v>
      </c>
    </row>
    <row r="34" spans="2:22" ht="12" thickBot="1" x14ac:dyDescent="0.25">
      <c r="B34" s="96"/>
      <c r="C34" s="98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</row>
    <row r="35" spans="2:22" ht="11.25" customHeight="1" x14ac:dyDescent="0.2">
      <c r="B35" s="15" t="s">
        <v>5</v>
      </c>
      <c r="C35" s="76" t="s">
        <v>6</v>
      </c>
      <c r="D35" s="24">
        <f>+SUM(D36:D39)</f>
        <v>714.63114476389012</v>
      </c>
      <c r="E35" s="24">
        <f t="shared" ref="E35:V35" si="0">+SUM(E36:E39)</f>
        <v>580.62632735828993</v>
      </c>
      <c r="F35" s="24">
        <f t="shared" si="0"/>
        <v>334.92704928292022</v>
      </c>
      <c r="G35" s="24">
        <f t="shared" si="0"/>
        <v>282.89269983278939</v>
      </c>
      <c r="H35" s="24">
        <f t="shared" si="0"/>
        <v>260.01400286653023</v>
      </c>
      <c r="I35" s="24">
        <f t="shared" si="0"/>
        <v>521.18998239147982</v>
      </c>
      <c r="J35" s="24">
        <f t="shared" si="0"/>
        <v>680.16356659510006</v>
      </c>
      <c r="K35" s="24">
        <f t="shared" si="0"/>
        <v>1700.3899377274493</v>
      </c>
      <c r="L35" s="24">
        <f t="shared" si="0"/>
        <v>701.75954653944007</v>
      </c>
      <c r="M35" s="24">
        <f t="shared" si="0"/>
        <v>1873.3924666286287</v>
      </c>
      <c r="N35" s="24">
        <f t="shared" si="0"/>
        <v>1481.3888859426597</v>
      </c>
      <c r="O35" s="24">
        <f t="shared" si="0"/>
        <v>779.75965843828374</v>
      </c>
      <c r="P35" s="24">
        <f t="shared" si="0"/>
        <v>1254.7841940979688</v>
      </c>
      <c r="Q35" s="24">
        <f t="shared" si="0"/>
        <v>1971.4201771105065</v>
      </c>
      <c r="R35" s="24">
        <f t="shared" si="0"/>
        <v>4084.5774239768002</v>
      </c>
      <c r="S35" s="24">
        <f t="shared" si="0"/>
        <v>1538.1732261707521</v>
      </c>
      <c r="T35" s="24">
        <f t="shared" si="0"/>
        <v>560.61379158038028</v>
      </c>
      <c r="U35" s="24">
        <f t="shared" si="0"/>
        <v>819.45705496760024</v>
      </c>
      <c r="V35" s="24">
        <f t="shared" si="0"/>
        <v>1575.6298867409707</v>
      </c>
    </row>
    <row r="36" spans="2:22" ht="11.25" customHeight="1" x14ac:dyDescent="0.2">
      <c r="B36" s="22"/>
      <c r="C36" s="80" t="s">
        <v>7</v>
      </c>
      <c r="D36" s="25">
        <v>83.060162209310093</v>
      </c>
      <c r="E36" s="25">
        <v>95.540860261500058</v>
      </c>
      <c r="F36" s="25">
        <v>88.471812915170091</v>
      </c>
      <c r="G36" s="25">
        <v>81.398519895999939</v>
      </c>
      <c r="H36" s="25">
        <v>81.908233380690035</v>
      </c>
      <c r="I36" s="25">
        <v>78.18292034927002</v>
      </c>
      <c r="J36" s="25">
        <v>148.16428199247008</v>
      </c>
      <c r="K36" s="25">
        <v>235.85759128454995</v>
      </c>
      <c r="L36" s="25">
        <v>292.3279433129299</v>
      </c>
      <c r="M36" s="25">
        <v>197.26743047759004</v>
      </c>
      <c r="N36" s="25">
        <v>197.8735462477099</v>
      </c>
      <c r="O36" s="25">
        <v>148.68622947524497</v>
      </c>
      <c r="P36" s="25">
        <v>427.69289471091639</v>
      </c>
      <c r="Q36" s="25">
        <v>705.82055363379027</v>
      </c>
      <c r="R36" s="25">
        <v>1067.2565785918825</v>
      </c>
      <c r="S36" s="25">
        <v>827.64041982544984</v>
      </c>
      <c r="T36" s="25">
        <v>244.08080160482018</v>
      </c>
      <c r="U36" s="25">
        <v>213.81650877269007</v>
      </c>
      <c r="V36" s="25">
        <v>861.00893247652016</v>
      </c>
    </row>
    <row r="37" spans="2:22" ht="11.25" customHeight="1" x14ac:dyDescent="0.2">
      <c r="B37" s="22"/>
      <c r="C37" s="80" t="s">
        <v>8</v>
      </c>
      <c r="D37" s="25">
        <v>56.361298429710033</v>
      </c>
      <c r="E37" s="25">
        <v>23.015031244839975</v>
      </c>
      <c r="F37" s="25">
        <v>41.201170385200015</v>
      </c>
      <c r="G37" s="25">
        <v>28.071315097299962</v>
      </c>
      <c r="H37" s="25">
        <v>26.865919431340004</v>
      </c>
      <c r="I37" s="25">
        <v>32.403951071009935</v>
      </c>
      <c r="J37" s="25">
        <v>38.987554919519951</v>
      </c>
      <c r="K37" s="25">
        <v>66.700859314070001</v>
      </c>
      <c r="L37" s="25">
        <v>32.783384124610002</v>
      </c>
      <c r="M37" s="25">
        <v>43.349559862659973</v>
      </c>
      <c r="N37" s="25">
        <v>64.051186264980032</v>
      </c>
      <c r="O37" s="25">
        <v>112.99692118191525</v>
      </c>
      <c r="P37" s="25">
        <v>188.07131454154234</v>
      </c>
      <c r="Q37" s="25">
        <v>160.51768313007423</v>
      </c>
      <c r="R37" s="25">
        <v>103.61553097743231</v>
      </c>
      <c r="S37" s="25">
        <v>90.992938498071865</v>
      </c>
      <c r="T37" s="25">
        <v>75.847641986300118</v>
      </c>
      <c r="U37" s="25">
        <v>65.788540909179957</v>
      </c>
      <c r="V37" s="25">
        <v>64.412154756815397</v>
      </c>
    </row>
    <row r="38" spans="2:22" ht="11.25" customHeight="1" x14ac:dyDescent="0.2">
      <c r="B38" s="22"/>
      <c r="C38" s="80" t="s">
        <v>9</v>
      </c>
      <c r="D38" s="25">
        <v>575.20968412487002</v>
      </c>
      <c r="E38" s="25">
        <v>461.07064550023995</v>
      </c>
      <c r="F38" s="25">
        <v>205.1955917865501</v>
      </c>
      <c r="G38" s="25">
        <v>173.36463315748952</v>
      </c>
      <c r="H38" s="25">
        <v>151.13958214924017</v>
      </c>
      <c r="I38" s="25">
        <v>410.59916853219988</v>
      </c>
      <c r="J38" s="25">
        <v>492.97330542211</v>
      </c>
      <c r="K38" s="25">
        <v>1394.7125352770292</v>
      </c>
      <c r="L38" s="25">
        <v>376.22201529130018</v>
      </c>
      <c r="M38" s="25">
        <v>1632.1760887843784</v>
      </c>
      <c r="N38" s="25">
        <v>1219.2560453139699</v>
      </c>
      <c r="O38" s="25">
        <v>515.80423242412348</v>
      </c>
      <c r="P38" s="25">
        <v>638.36214394051001</v>
      </c>
      <c r="Q38" s="25">
        <v>1104.8661803586419</v>
      </c>
      <c r="R38" s="25">
        <v>2913.1687673334854</v>
      </c>
      <c r="S38" s="25">
        <v>619.4439459882301</v>
      </c>
      <c r="T38" s="25">
        <v>237.95024291426</v>
      </c>
      <c r="U38" s="25">
        <v>538.59646190809019</v>
      </c>
      <c r="V38" s="25">
        <v>649.57236355294503</v>
      </c>
    </row>
    <row r="39" spans="2:22" ht="11.25" customHeight="1" x14ac:dyDescent="0.2">
      <c r="B39" s="22"/>
      <c r="C39" s="80" t="s">
        <v>10</v>
      </c>
      <c r="D39" s="25">
        <v>0</v>
      </c>
      <c r="E39" s="25">
        <v>0.99979035171000008</v>
      </c>
      <c r="F39" s="25">
        <v>5.8474195999999999E-2</v>
      </c>
      <c r="G39" s="25">
        <v>5.8231682E-2</v>
      </c>
      <c r="H39" s="25">
        <v>0.10026790525999951</v>
      </c>
      <c r="I39" s="25">
        <v>3.9424389999999998E-3</v>
      </c>
      <c r="J39" s="25">
        <v>3.8424261000000001E-2</v>
      </c>
      <c r="K39" s="25">
        <v>3.1189518518000008</v>
      </c>
      <c r="L39" s="25">
        <v>0.4262038105999999</v>
      </c>
      <c r="M39" s="25">
        <v>0.59938750399999996</v>
      </c>
      <c r="N39" s="25">
        <v>0.20810811600000001</v>
      </c>
      <c r="O39" s="25">
        <v>2.2722753569999998</v>
      </c>
      <c r="P39" s="25">
        <v>0.65784090500000003</v>
      </c>
      <c r="Q39" s="25">
        <v>0.21575998800000001</v>
      </c>
      <c r="R39" s="25">
        <v>0.53654707400000001</v>
      </c>
      <c r="S39" s="25">
        <v>9.5921858999999998E-2</v>
      </c>
      <c r="T39" s="25">
        <v>2.7351050749999999</v>
      </c>
      <c r="U39" s="25">
        <v>1.2555433776400002</v>
      </c>
      <c r="V39" s="25">
        <v>0.63643595469000058</v>
      </c>
    </row>
    <row r="40" spans="2:22" ht="11.25" customHeight="1" x14ac:dyDescent="0.2">
      <c r="B40" s="15" t="s">
        <v>11</v>
      </c>
      <c r="C40" s="76" t="s">
        <v>12</v>
      </c>
      <c r="D40" s="24">
        <f>+D41+D44</f>
        <v>793.36248702758053</v>
      </c>
      <c r="E40" s="24">
        <f t="shared" ref="E40:V40" si="1">+E41+E44</f>
        <v>281.95584258938015</v>
      </c>
      <c r="F40" s="24">
        <f t="shared" si="1"/>
        <v>175.31694479775012</v>
      </c>
      <c r="G40" s="24">
        <f t="shared" si="1"/>
        <v>139.60826545436905</v>
      </c>
      <c r="H40" s="24">
        <f t="shared" si="1"/>
        <v>1145.03341603493</v>
      </c>
      <c r="I40" s="24">
        <f t="shared" si="1"/>
        <v>477.71318245560974</v>
      </c>
      <c r="J40" s="24">
        <f t="shared" si="1"/>
        <v>1171.7636394021397</v>
      </c>
      <c r="K40" s="24">
        <f t="shared" si="1"/>
        <v>1281.5292639796996</v>
      </c>
      <c r="L40" s="24">
        <f t="shared" si="1"/>
        <v>3270.3913038718501</v>
      </c>
      <c r="M40" s="24">
        <f t="shared" si="1"/>
        <v>3427.1241845380705</v>
      </c>
      <c r="N40" s="24">
        <f t="shared" si="1"/>
        <v>6508.0587308624818</v>
      </c>
      <c r="O40" s="24">
        <f t="shared" si="1"/>
        <v>1373.5120709538692</v>
      </c>
      <c r="P40" s="24">
        <f t="shared" si="1"/>
        <v>160.4896551207236</v>
      </c>
      <c r="Q40" s="24">
        <f t="shared" si="1"/>
        <v>6470.1447886319202</v>
      </c>
      <c r="R40" s="24">
        <f t="shared" si="1"/>
        <v>805.5803444479609</v>
      </c>
      <c r="S40" s="24">
        <f t="shared" si="1"/>
        <v>461.33998856070127</v>
      </c>
      <c r="T40" s="24">
        <f t="shared" si="1"/>
        <v>6696.4693122836306</v>
      </c>
      <c r="U40" s="24">
        <f t="shared" si="1"/>
        <v>611.63619717534948</v>
      </c>
      <c r="V40" s="24">
        <f t="shared" si="1"/>
        <v>504.90449878160138</v>
      </c>
    </row>
    <row r="41" spans="2:22" ht="11.25" customHeight="1" x14ac:dyDescent="0.2">
      <c r="B41" s="15"/>
      <c r="C41" s="76" t="s">
        <v>13</v>
      </c>
      <c r="D41" s="24">
        <f>+D42+D43</f>
        <v>136.38382508578991</v>
      </c>
      <c r="E41" s="24">
        <f t="shared" ref="E41:V41" si="2">+E42+E43</f>
        <v>136.78379485099009</v>
      </c>
      <c r="F41" s="24">
        <f t="shared" si="2"/>
        <v>121.09550611953031</v>
      </c>
      <c r="G41" s="24">
        <f t="shared" si="2"/>
        <v>91.015868815569434</v>
      </c>
      <c r="H41" s="24">
        <f t="shared" si="2"/>
        <v>895.22524385217002</v>
      </c>
      <c r="I41" s="24">
        <f t="shared" si="2"/>
        <v>283.85254195843004</v>
      </c>
      <c r="J41" s="24">
        <f t="shared" si="2"/>
        <v>876.22758967568006</v>
      </c>
      <c r="K41" s="24">
        <f t="shared" si="2"/>
        <v>256.12329611904994</v>
      </c>
      <c r="L41" s="24">
        <f t="shared" si="2"/>
        <v>846.40427123207996</v>
      </c>
      <c r="M41" s="24">
        <f t="shared" si="2"/>
        <v>912.99716834029994</v>
      </c>
      <c r="N41" s="24">
        <f t="shared" si="2"/>
        <v>1027.3139838959</v>
      </c>
      <c r="O41" s="24">
        <f t="shared" si="2"/>
        <v>884.57051813890666</v>
      </c>
      <c r="P41" s="24">
        <f t="shared" si="2"/>
        <v>84.105609178285377</v>
      </c>
      <c r="Q41" s="24">
        <f t="shared" si="2"/>
        <v>178.67184964129987</v>
      </c>
      <c r="R41" s="24">
        <f t="shared" si="2"/>
        <v>164.56029512603016</v>
      </c>
      <c r="S41" s="24">
        <f t="shared" si="2"/>
        <v>116.05821287564024</v>
      </c>
      <c r="T41" s="24">
        <f t="shared" si="2"/>
        <v>358.6199423143795</v>
      </c>
      <c r="U41" s="24">
        <f t="shared" si="2"/>
        <v>411.37990823391004</v>
      </c>
      <c r="V41" s="24">
        <f t="shared" si="2"/>
        <v>5.083285137470039</v>
      </c>
    </row>
    <row r="42" spans="2:22" ht="11.25" customHeight="1" x14ac:dyDescent="0.2">
      <c r="B42" s="13"/>
      <c r="C42" s="80" t="s">
        <v>14</v>
      </c>
      <c r="D42" s="25">
        <v>66.8621543041899</v>
      </c>
      <c r="E42" s="25">
        <v>67.84898124542012</v>
      </c>
      <c r="F42" s="25">
        <v>61.134831394310012</v>
      </c>
      <c r="G42" s="25">
        <v>66.408001373879713</v>
      </c>
      <c r="H42" s="25">
        <v>408.61890361968011</v>
      </c>
      <c r="I42" s="25">
        <v>156.52255173994018</v>
      </c>
      <c r="J42" s="25">
        <v>476.51614058664001</v>
      </c>
      <c r="K42" s="25">
        <v>201.34458925182014</v>
      </c>
      <c r="L42" s="25">
        <v>660.59601449260981</v>
      </c>
      <c r="M42" s="25">
        <v>558.89688414279988</v>
      </c>
      <c r="N42" s="25">
        <v>518.31595809526993</v>
      </c>
      <c r="O42" s="25">
        <v>650.37896556045678</v>
      </c>
      <c r="P42" s="25">
        <v>0.769977856357278</v>
      </c>
      <c r="Q42" s="25">
        <v>53.809073816999963</v>
      </c>
      <c r="R42" s="25">
        <v>143.35731889756022</v>
      </c>
      <c r="S42" s="25">
        <v>80.90801498878028</v>
      </c>
      <c r="T42" s="25">
        <v>141.65970426937983</v>
      </c>
      <c r="U42" s="25">
        <v>221.89273498336999</v>
      </c>
      <c r="V42" s="25">
        <v>0.14750737682013673</v>
      </c>
    </row>
    <row r="43" spans="2:22" ht="11.25" customHeight="1" x14ac:dyDescent="0.2">
      <c r="B43" s="13"/>
      <c r="C43" s="80" t="s">
        <v>15</v>
      </c>
      <c r="D43" s="25">
        <v>69.521670781600022</v>
      </c>
      <c r="E43" s="25">
        <v>68.934813605569971</v>
      </c>
      <c r="F43" s="25">
        <v>59.960674725220294</v>
      </c>
      <c r="G43" s="25">
        <v>24.607867441689727</v>
      </c>
      <c r="H43" s="25">
        <v>486.60634023248997</v>
      </c>
      <c r="I43" s="25">
        <v>127.32999021848983</v>
      </c>
      <c r="J43" s="25">
        <v>399.71144908904006</v>
      </c>
      <c r="K43" s="25">
        <v>54.778706867229801</v>
      </c>
      <c r="L43" s="25">
        <v>185.80825673947012</v>
      </c>
      <c r="M43" s="25">
        <v>354.10028419750006</v>
      </c>
      <c r="N43" s="25">
        <v>508.99802580062999</v>
      </c>
      <c r="O43" s="25">
        <v>234.19155257844994</v>
      </c>
      <c r="P43" s="25">
        <v>83.335631321928105</v>
      </c>
      <c r="Q43" s="25">
        <v>124.8627758242999</v>
      </c>
      <c r="R43" s="25">
        <v>21.202976228469943</v>
      </c>
      <c r="S43" s="25">
        <v>35.150197886859956</v>
      </c>
      <c r="T43" s="25">
        <v>216.96023804499964</v>
      </c>
      <c r="U43" s="25">
        <v>189.48717325054005</v>
      </c>
      <c r="V43" s="25">
        <v>4.935777760649902</v>
      </c>
    </row>
    <row r="44" spans="2:22" ht="11.25" customHeight="1" x14ac:dyDescent="0.2">
      <c r="B44" s="15"/>
      <c r="C44" s="76" t="s">
        <v>16</v>
      </c>
      <c r="D44" s="24">
        <f>+D45+D46</f>
        <v>656.97866194179062</v>
      </c>
      <c r="E44" s="24">
        <f t="shared" ref="E44:V44" si="3">+E45+E46</f>
        <v>145.17204773839006</v>
      </c>
      <c r="F44" s="24">
        <f t="shared" si="3"/>
        <v>54.221438678219819</v>
      </c>
      <c r="G44" s="24">
        <f t="shared" si="3"/>
        <v>48.59239663879962</v>
      </c>
      <c r="H44" s="24">
        <f t="shared" si="3"/>
        <v>249.8081721827601</v>
      </c>
      <c r="I44" s="24">
        <f t="shared" si="3"/>
        <v>193.8606404971797</v>
      </c>
      <c r="J44" s="24">
        <f t="shared" si="3"/>
        <v>295.53604972645962</v>
      </c>
      <c r="K44" s="24">
        <f t="shared" si="3"/>
        <v>1025.4059678606498</v>
      </c>
      <c r="L44" s="24">
        <f t="shared" si="3"/>
        <v>2423.98703263977</v>
      </c>
      <c r="M44" s="24">
        <f t="shared" si="3"/>
        <v>2514.1270161977704</v>
      </c>
      <c r="N44" s="24">
        <f t="shared" si="3"/>
        <v>5480.7447469665813</v>
      </c>
      <c r="O44" s="24">
        <f t="shared" si="3"/>
        <v>488.94155281496262</v>
      </c>
      <c r="P44" s="24">
        <f t="shared" si="3"/>
        <v>76.38404594243822</v>
      </c>
      <c r="Q44" s="24">
        <f t="shared" si="3"/>
        <v>6291.4729389906206</v>
      </c>
      <c r="R44" s="24">
        <f t="shared" si="3"/>
        <v>641.02004932193074</v>
      </c>
      <c r="S44" s="24">
        <f t="shared" si="3"/>
        <v>345.28177568506106</v>
      </c>
      <c r="T44" s="24">
        <f t="shared" si="3"/>
        <v>6337.8493699692508</v>
      </c>
      <c r="U44" s="24">
        <f t="shared" si="3"/>
        <v>200.25628894143941</v>
      </c>
      <c r="V44" s="24">
        <f t="shared" si="3"/>
        <v>499.82121364413132</v>
      </c>
    </row>
    <row r="45" spans="2:22" ht="11.25" customHeight="1" x14ac:dyDescent="0.2">
      <c r="B45" s="13"/>
      <c r="C45" s="80" t="s">
        <v>14</v>
      </c>
      <c r="D45" s="25">
        <v>302.24460336333044</v>
      </c>
      <c r="E45" s="25">
        <v>104.01995790984998</v>
      </c>
      <c r="F45" s="25">
        <v>18.241675973679961</v>
      </c>
      <c r="G45" s="25">
        <v>20.460968871319579</v>
      </c>
      <c r="H45" s="25">
        <v>83.577478297749821</v>
      </c>
      <c r="I45" s="25">
        <v>65.734150243199707</v>
      </c>
      <c r="J45" s="25">
        <v>22.821129243770326</v>
      </c>
      <c r="K45" s="25">
        <v>835.93209481074985</v>
      </c>
      <c r="L45" s="25">
        <v>2231.9552444065803</v>
      </c>
      <c r="M45" s="25">
        <v>2348.9628796364805</v>
      </c>
      <c r="N45" s="25">
        <v>4299.739371105311</v>
      </c>
      <c r="O45" s="25">
        <v>449.74686272820082</v>
      </c>
      <c r="P45" s="25">
        <v>75.168178677139124</v>
      </c>
      <c r="Q45" s="25">
        <v>4746.4916085108107</v>
      </c>
      <c r="R45" s="25">
        <v>451.54207347188054</v>
      </c>
      <c r="S45" s="25">
        <v>21.321635675090942</v>
      </c>
      <c r="T45" s="25">
        <v>6056.88387155495</v>
      </c>
      <c r="U45" s="25">
        <v>41.713888876109621</v>
      </c>
      <c r="V45" s="25">
        <v>489.04287857869008</v>
      </c>
    </row>
    <row r="46" spans="2:22" ht="11.25" customHeight="1" x14ac:dyDescent="0.2">
      <c r="B46" s="13"/>
      <c r="C46" s="80" t="s">
        <v>15</v>
      </c>
      <c r="D46" s="25">
        <v>354.73405857846018</v>
      </c>
      <c r="E46" s="25">
        <v>41.15208982854007</v>
      </c>
      <c r="F46" s="25">
        <v>35.979762704539858</v>
      </c>
      <c r="G46" s="25">
        <v>28.131427767480041</v>
      </c>
      <c r="H46" s="25">
        <v>166.23069388501028</v>
      </c>
      <c r="I46" s="25">
        <v>128.12649025397999</v>
      </c>
      <c r="J46" s="25">
        <v>272.71492048268931</v>
      </c>
      <c r="K46" s="25">
        <v>189.47387304989988</v>
      </c>
      <c r="L46" s="25">
        <v>192.0317882331895</v>
      </c>
      <c r="M46" s="25">
        <v>165.16413656129015</v>
      </c>
      <c r="N46" s="25">
        <v>1181.0053758612705</v>
      </c>
      <c r="O46" s="25">
        <v>39.194690086761767</v>
      </c>
      <c r="P46" s="25">
        <v>1.2158672652990929</v>
      </c>
      <c r="Q46" s="25">
        <v>1544.9813304798099</v>
      </c>
      <c r="R46" s="25">
        <v>189.47797585005017</v>
      </c>
      <c r="S46" s="25">
        <v>323.96014000997013</v>
      </c>
      <c r="T46" s="25">
        <v>280.9654984143005</v>
      </c>
      <c r="U46" s="25">
        <v>158.54240006532979</v>
      </c>
      <c r="V46" s="25">
        <v>10.778335065441249</v>
      </c>
    </row>
    <row r="47" spans="2:22" ht="11.25" customHeight="1" x14ac:dyDescent="0.2">
      <c r="B47" s="15" t="s">
        <v>17</v>
      </c>
      <c r="C47" s="76" t="s">
        <v>18</v>
      </c>
      <c r="D47" s="24">
        <v>597.14110418513962</v>
      </c>
      <c r="E47" s="24">
        <v>515.61353839470985</v>
      </c>
      <c r="F47" s="24">
        <v>1036.5836013997998</v>
      </c>
      <c r="G47" s="24">
        <v>63.818158032340023</v>
      </c>
      <c r="H47" s="24">
        <v>266.59179563052987</v>
      </c>
      <c r="I47" s="24">
        <v>484.95100027934035</v>
      </c>
      <c r="J47" s="24">
        <v>566.05649506496957</v>
      </c>
      <c r="K47" s="24">
        <v>829.91184178460946</v>
      </c>
      <c r="L47" s="24">
        <v>337.92932737891016</v>
      </c>
      <c r="M47" s="24">
        <v>920.17346888827001</v>
      </c>
      <c r="N47" s="24">
        <v>310.72539641265985</v>
      </c>
      <c r="O47" s="24">
        <v>614.3777771819764</v>
      </c>
      <c r="P47" s="24">
        <v>1156.6791961913887</v>
      </c>
      <c r="Q47" s="24">
        <v>1344.4523863843831</v>
      </c>
      <c r="R47" s="24">
        <v>1386.3066820661938</v>
      </c>
      <c r="S47" s="24">
        <v>867.76883701164434</v>
      </c>
      <c r="T47" s="24">
        <v>1051.9154370195206</v>
      </c>
      <c r="U47" s="24">
        <v>603.4939538769197</v>
      </c>
      <c r="V47" s="24">
        <v>785.8742522699672</v>
      </c>
    </row>
    <row r="48" spans="2:22" ht="11.25" customHeight="1" x14ac:dyDescent="0.2">
      <c r="B48" s="17" t="s">
        <v>19</v>
      </c>
      <c r="C48" s="78" t="s">
        <v>22</v>
      </c>
      <c r="D48" s="26">
        <f>+D49-D40</f>
        <v>1311.77224894903</v>
      </c>
      <c r="E48" s="26">
        <f t="shared" ref="E48:V48" si="4">+E49-E40</f>
        <v>1096.2398657529998</v>
      </c>
      <c r="F48" s="26">
        <f t="shared" si="4"/>
        <v>1371.5106506827201</v>
      </c>
      <c r="G48" s="26">
        <f t="shared" si="4"/>
        <v>346.71085786512947</v>
      </c>
      <c r="H48" s="26">
        <f t="shared" si="4"/>
        <v>526.60579849706005</v>
      </c>
      <c r="I48" s="26">
        <f t="shared" si="4"/>
        <v>1006.1409826708202</v>
      </c>
      <c r="J48" s="26">
        <f t="shared" si="4"/>
        <v>1246.2200616600699</v>
      </c>
      <c r="K48" s="26">
        <f t="shared" si="4"/>
        <v>2530.3017795120586</v>
      </c>
      <c r="L48" s="26">
        <f t="shared" si="4"/>
        <v>1039.6888739183505</v>
      </c>
      <c r="M48" s="26">
        <f t="shared" si="4"/>
        <v>2793.5659355168987</v>
      </c>
      <c r="N48" s="26">
        <f t="shared" si="4"/>
        <v>1792.11428235532</v>
      </c>
      <c r="O48" s="26">
        <f t="shared" si="4"/>
        <v>1394.13743562026</v>
      </c>
      <c r="P48" s="26">
        <f t="shared" si="4"/>
        <v>2411.4633902893579</v>
      </c>
      <c r="Q48" s="26">
        <f t="shared" si="4"/>
        <v>3315.8725634948896</v>
      </c>
      <c r="R48" s="26">
        <f t="shared" si="4"/>
        <v>5470.884106042995</v>
      </c>
      <c r="S48" s="26">
        <f t="shared" si="4"/>
        <v>2405.9420631823964</v>
      </c>
      <c r="T48" s="26">
        <f t="shared" si="4"/>
        <v>1612.5292285999003</v>
      </c>
      <c r="U48" s="26">
        <f t="shared" si="4"/>
        <v>1422.9510088445199</v>
      </c>
      <c r="V48" s="26">
        <f t="shared" si="4"/>
        <v>2361.5041390109377</v>
      </c>
    </row>
    <row r="49" spans="2:22" ht="12" customHeight="1" x14ac:dyDescent="0.2">
      <c r="B49" s="19" t="s">
        <v>21</v>
      </c>
      <c r="C49" s="82" t="s">
        <v>20</v>
      </c>
      <c r="D49" s="83">
        <f>+D35+D40+D47</f>
        <v>2105.1347359766105</v>
      </c>
      <c r="E49" s="27">
        <f t="shared" ref="E49:V49" si="5">+E35+E40+E47</f>
        <v>1378.1957083423799</v>
      </c>
      <c r="F49" s="27">
        <f t="shared" si="5"/>
        <v>1546.8275954804701</v>
      </c>
      <c r="G49" s="27">
        <f t="shared" si="5"/>
        <v>486.31912331949849</v>
      </c>
      <c r="H49" s="27">
        <f t="shared" si="5"/>
        <v>1671.6392145319901</v>
      </c>
      <c r="I49" s="27">
        <f t="shared" si="5"/>
        <v>1483.85416512643</v>
      </c>
      <c r="J49" s="27">
        <f t="shared" si="5"/>
        <v>2417.9837010622095</v>
      </c>
      <c r="K49" s="27">
        <f t="shared" si="5"/>
        <v>3811.8310434917585</v>
      </c>
      <c r="L49" s="27">
        <f t="shared" si="5"/>
        <v>4310.0801777902007</v>
      </c>
      <c r="M49" s="27">
        <f t="shared" si="5"/>
        <v>6220.6901200549692</v>
      </c>
      <c r="N49" s="27">
        <f t="shared" si="5"/>
        <v>8300.1730132178018</v>
      </c>
      <c r="O49" s="27">
        <f t="shared" si="5"/>
        <v>2767.6495065741292</v>
      </c>
      <c r="P49" s="27">
        <f t="shared" si="5"/>
        <v>2571.9530454100814</v>
      </c>
      <c r="Q49" s="27">
        <f t="shared" si="5"/>
        <v>9786.0173521268098</v>
      </c>
      <c r="R49" s="27">
        <f t="shared" si="5"/>
        <v>6276.4644504909556</v>
      </c>
      <c r="S49" s="27">
        <f t="shared" si="5"/>
        <v>2867.2820517430978</v>
      </c>
      <c r="T49" s="27">
        <f t="shared" si="5"/>
        <v>8308.9985408835309</v>
      </c>
      <c r="U49" s="27">
        <f t="shared" si="5"/>
        <v>2034.5872060198694</v>
      </c>
      <c r="V49" s="27">
        <f t="shared" si="5"/>
        <v>2866.4086377925391</v>
      </c>
    </row>
    <row r="50" spans="2:22" ht="11.25" customHeight="1" x14ac:dyDescent="0.2">
      <c r="B50" s="1" t="s">
        <v>24</v>
      </c>
      <c r="C50" s="3"/>
      <c r="D50" s="4"/>
      <c r="E50" s="4"/>
      <c r="F50" s="4"/>
      <c r="G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2:22" ht="11.25" customHeight="1" x14ac:dyDescent="0.2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2:22" x14ac:dyDescent="0.2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mergeCells count="46">
    <mergeCell ref="V33:V34"/>
    <mergeCell ref="B30:V30"/>
    <mergeCell ref="B31:V31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B4:V4"/>
    <mergeCell ref="B5:V5"/>
    <mergeCell ref="V6:V7"/>
    <mergeCell ref="O6:O7"/>
    <mergeCell ref="P6:P7"/>
    <mergeCell ref="Q6:Q7"/>
    <mergeCell ref="R6:R7"/>
    <mergeCell ref="T6:T7"/>
    <mergeCell ref="B6:B7"/>
    <mergeCell ref="C6:C7"/>
    <mergeCell ref="D6:D7"/>
    <mergeCell ref="E6:E7"/>
    <mergeCell ref="F6:F7"/>
    <mergeCell ref="U6:U7"/>
    <mergeCell ref="G6:G7"/>
    <mergeCell ref="H6:H7"/>
    <mergeCell ref="S6:S7"/>
    <mergeCell ref="N6:N7"/>
    <mergeCell ref="I6:I7"/>
    <mergeCell ref="J6:J7"/>
    <mergeCell ref="K6:K7"/>
    <mergeCell ref="L6:L7"/>
    <mergeCell ref="M6:M7"/>
  </mergeCells>
  <pageMargins left="0.7" right="0.7" top="0.75" bottom="0.75" header="0.3" footer="0.3"/>
  <ignoredErrors>
    <ignoredError sqref="D6:H7 D33:N3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5:V55"/>
  <sheetViews>
    <sheetView showGridLines="0" zoomScaleNormal="100" workbookViewId="0">
      <selection activeCell="W33" sqref="W33"/>
    </sheetView>
  </sheetViews>
  <sheetFormatPr baseColWidth="10" defaultRowHeight="11.25" x14ac:dyDescent="0.2"/>
  <cols>
    <col min="1" max="2" width="2.7109375" style="2" customWidth="1"/>
    <col min="3" max="3" width="36.140625" style="2" customWidth="1"/>
    <col min="4" max="22" width="8.5703125" style="2" customWidth="1"/>
    <col min="23" max="16384" width="11.42578125" style="2"/>
  </cols>
  <sheetData>
    <row r="5" spans="2:22" ht="18" x14ac:dyDescent="0.2">
      <c r="B5" s="94" t="s">
        <v>76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2:22" ht="15" customHeight="1" x14ac:dyDescent="0.2">
      <c r="B6" s="93" t="s">
        <v>44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spans="2:22" x14ac:dyDescent="0.2">
      <c r="B7" s="95"/>
      <c r="C7" s="97" t="s">
        <v>0</v>
      </c>
      <c r="D7" s="91" t="s">
        <v>1</v>
      </c>
      <c r="E7" s="91" t="s">
        <v>2</v>
      </c>
      <c r="F7" s="91" t="s">
        <v>3</v>
      </c>
      <c r="G7" s="91" t="s">
        <v>4</v>
      </c>
      <c r="H7" s="91">
        <v>2004</v>
      </c>
      <c r="I7" s="91">
        <v>2005</v>
      </c>
      <c r="J7" s="91">
        <v>2006</v>
      </c>
      <c r="K7" s="91">
        <v>2007</v>
      </c>
      <c r="L7" s="91">
        <v>2008</v>
      </c>
      <c r="M7" s="91">
        <v>2009</v>
      </c>
      <c r="N7" s="91">
        <v>2010</v>
      </c>
      <c r="O7" s="91">
        <v>2011</v>
      </c>
      <c r="P7" s="91">
        <v>2012</v>
      </c>
      <c r="Q7" s="91">
        <v>2013</v>
      </c>
      <c r="R7" s="91">
        <v>2014</v>
      </c>
      <c r="S7" s="91">
        <v>2015</v>
      </c>
      <c r="T7" s="91">
        <v>2016</v>
      </c>
      <c r="U7" s="91">
        <v>2017</v>
      </c>
      <c r="V7" s="91">
        <v>2018</v>
      </c>
    </row>
    <row r="8" spans="2:22" ht="12" thickBot="1" x14ac:dyDescent="0.25">
      <c r="B8" s="96"/>
      <c r="C8" s="98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2:22" x14ac:dyDescent="0.2">
      <c r="B9" s="15" t="s">
        <v>5</v>
      </c>
      <c r="C9" s="76" t="s">
        <v>6</v>
      </c>
      <c r="D9" s="24">
        <v>317.58193986356048</v>
      </c>
      <c r="E9" s="24">
        <v>265.44734952782972</v>
      </c>
      <c r="F9" s="24">
        <v>291.65756058614033</v>
      </c>
      <c r="G9" s="24">
        <v>264.67696327896965</v>
      </c>
      <c r="H9" s="24">
        <v>256.37560046474857</v>
      </c>
      <c r="I9" s="24">
        <v>247.94883006280992</v>
      </c>
      <c r="J9" s="24">
        <v>343.80644930677977</v>
      </c>
      <c r="K9" s="24">
        <v>463.0382242971499</v>
      </c>
      <c r="L9" s="24">
        <v>431.96508005528028</v>
      </c>
      <c r="M9" s="24">
        <v>551.51497106264037</v>
      </c>
      <c r="N9" s="24">
        <v>530.30280779449083</v>
      </c>
      <c r="O9" s="24">
        <v>677.44087377385029</v>
      </c>
      <c r="P9" s="24">
        <v>607.86017995797226</v>
      </c>
      <c r="Q9" s="24">
        <v>938.37055041454073</v>
      </c>
      <c r="R9" s="24">
        <v>702.24352561842227</v>
      </c>
      <c r="S9" s="24">
        <v>668.47334558394527</v>
      </c>
      <c r="T9" s="24">
        <v>388.31256546215991</v>
      </c>
      <c r="U9" s="24">
        <v>304.65920858346908</v>
      </c>
      <c r="V9" s="24">
        <v>501.09277345678385</v>
      </c>
    </row>
    <row r="10" spans="2:22" x14ac:dyDescent="0.2">
      <c r="B10" s="22"/>
      <c r="C10" s="80" t="s">
        <v>7</v>
      </c>
      <c r="D10" s="25">
        <v>22.822853220780438</v>
      </c>
      <c r="E10" s="25">
        <v>25.391174861900044</v>
      </c>
      <c r="F10" s="25">
        <v>16.245944183459972</v>
      </c>
      <c r="G10" s="25">
        <v>24.595005691569938</v>
      </c>
      <c r="H10" s="25">
        <v>30.868775955000018</v>
      </c>
      <c r="I10" s="25">
        <v>18.631354592849966</v>
      </c>
      <c r="J10" s="25">
        <v>31.622547065689812</v>
      </c>
      <c r="K10" s="25">
        <v>38.766105303500083</v>
      </c>
      <c r="L10" s="25">
        <v>33.133831198850643</v>
      </c>
      <c r="M10" s="25">
        <v>57.789574605650039</v>
      </c>
      <c r="N10" s="25">
        <v>45.821993858350211</v>
      </c>
      <c r="O10" s="25">
        <v>52.274460485719842</v>
      </c>
      <c r="P10" s="25">
        <v>68.808650520903058</v>
      </c>
      <c r="Q10" s="25">
        <v>209.96994625179585</v>
      </c>
      <c r="R10" s="25">
        <v>183.62668800796916</v>
      </c>
      <c r="S10" s="25">
        <v>138.16994650717137</v>
      </c>
      <c r="T10" s="25">
        <v>104.49919164793997</v>
      </c>
      <c r="U10" s="25">
        <v>113.96534744630002</v>
      </c>
      <c r="V10" s="25">
        <v>126.65073787737002</v>
      </c>
    </row>
    <row r="11" spans="2:22" x14ac:dyDescent="0.2">
      <c r="B11" s="22"/>
      <c r="C11" s="80" t="s">
        <v>8</v>
      </c>
      <c r="D11" s="25">
        <v>40.712776698879985</v>
      </c>
      <c r="E11" s="25">
        <v>12.291152444149949</v>
      </c>
      <c r="F11" s="25">
        <v>12.0673991876301</v>
      </c>
      <c r="G11" s="25">
        <v>11.187234519339924</v>
      </c>
      <c r="H11" s="25">
        <v>20.657868803049961</v>
      </c>
      <c r="I11" s="25">
        <v>14.918009578909986</v>
      </c>
      <c r="J11" s="25">
        <v>28.821938478950003</v>
      </c>
      <c r="K11" s="25">
        <v>37.286365982210029</v>
      </c>
      <c r="L11" s="25">
        <v>32.755081816649763</v>
      </c>
      <c r="M11" s="25">
        <v>23.053569689010036</v>
      </c>
      <c r="N11" s="25">
        <v>31.000903921209975</v>
      </c>
      <c r="O11" s="25">
        <v>44.416241928220089</v>
      </c>
      <c r="P11" s="25">
        <v>53.193768936069858</v>
      </c>
      <c r="Q11" s="25">
        <v>50.574336505622604</v>
      </c>
      <c r="R11" s="25">
        <v>70.177094827191439</v>
      </c>
      <c r="S11" s="25">
        <v>33.605845971013885</v>
      </c>
      <c r="T11" s="25">
        <v>30.001819548069992</v>
      </c>
      <c r="U11" s="25">
        <v>35.028409497898991</v>
      </c>
      <c r="V11" s="25">
        <v>82.686322948973995</v>
      </c>
    </row>
    <row r="12" spans="2:22" x14ac:dyDescent="0.2">
      <c r="B12" s="22"/>
      <c r="C12" s="80" t="s">
        <v>9</v>
      </c>
      <c r="D12" s="25">
        <v>228.51346074147006</v>
      </c>
      <c r="E12" s="25">
        <v>194.77880096118992</v>
      </c>
      <c r="F12" s="25">
        <v>209.54318198341014</v>
      </c>
      <c r="G12" s="25">
        <v>202.01196056951977</v>
      </c>
      <c r="H12" s="25">
        <v>182.17681734863854</v>
      </c>
      <c r="I12" s="25">
        <v>178.55742027021014</v>
      </c>
      <c r="J12" s="25">
        <v>223.61370719582996</v>
      </c>
      <c r="K12" s="25">
        <v>299.91790870404975</v>
      </c>
      <c r="L12" s="25">
        <v>293.94851271250985</v>
      </c>
      <c r="M12" s="25">
        <v>369.92718157024018</v>
      </c>
      <c r="N12" s="25">
        <v>387.7388163004108</v>
      </c>
      <c r="O12" s="25">
        <v>372.1431718941601</v>
      </c>
      <c r="P12" s="25">
        <v>240.51176384472939</v>
      </c>
      <c r="Q12" s="25">
        <v>409.79915805151967</v>
      </c>
      <c r="R12" s="25">
        <v>295.82448004596142</v>
      </c>
      <c r="S12" s="25">
        <v>235.10994307341002</v>
      </c>
      <c r="T12" s="25">
        <v>133.60539086275995</v>
      </c>
      <c r="U12" s="25">
        <v>104.29701658424004</v>
      </c>
      <c r="V12" s="25">
        <v>256.91056655421988</v>
      </c>
    </row>
    <row r="13" spans="2:22" x14ac:dyDescent="0.2">
      <c r="B13" s="22"/>
      <c r="C13" s="80" t="s">
        <v>10</v>
      </c>
      <c r="D13" s="25">
        <v>25.532849202429993</v>
      </c>
      <c r="E13" s="25">
        <v>32.986221260589836</v>
      </c>
      <c r="F13" s="25">
        <v>53.8010352316401</v>
      </c>
      <c r="G13" s="25">
        <v>26.882762498539989</v>
      </c>
      <c r="H13" s="25">
        <v>22.672138358060039</v>
      </c>
      <c r="I13" s="25">
        <v>35.842045620839812</v>
      </c>
      <c r="J13" s="25">
        <v>59.748256566309955</v>
      </c>
      <c r="K13" s="25">
        <v>87.067844307390047</v>
      </c>
      <c r="L13" s="25">
        <v>72.127654327269994</v>
      </c>
      <c r="M13" s="25">
        <v>100.74464519774017</v>
      </c>
      <c r="N13" s="25">
        <v>65.741093714519863</v>
      </c>
      <c r="O13" s="25">
        <v>208.60699946575031</v>
      </c>
      <c r="P13" s="25">
        <v>245.34599665626999</v>
      </c>
      <c r="Q13" s="25">
        <v>268.02710960560267</v>
      </c>
      <c r="R13" s="25">
        <v>152.61526273730024</v>
      </c>
      <c r="S13" s="25">
        <v>261.58761003235003</v>
      </c>
      <c r="T13" s="25">
        <v>120.20616340338998</v>
      </c>
      <c r="U13" s="25">
        <v>51.368435055030048</v>
      </c>
      <c r="V13" s="25">
        <v>34.84514607621994</v>
      </c>
    </row>
    <row r="14" spans="2:22" x14ac:dyDescent="0.2">
      <c r="B14" s="15" t="s">
        <v>11</v>
      </c>
      <c r="C14" s="76" t="s">
        <v>12</v>
      </c>
      <c r="D14" s="24">
        <v>3.061338305559993</v>
      </c>
      <c r="E14" s="24">
        <v>2.3289049289999794E-2</v>
      </c>
      <c r="F14" s="24">
        <v>0.28389938608000065</v>
      </c>
      <c r="G14" s="24">
        <v>3.9984600609999914E-2</v>
      </c>
      <c r="H14" s="24">
        <v>0.10116469232999986</v>
      </c>
      <c r="I14" s="24">
        <v>0.32330837130000001</v>
      </c>
      <c r="J14" s="24">
        <v>2.8811059360000172E-2</v>
      </c>
      <c r="K14" s="24">
        <v>1</v>
      </c>
      <c r="L14" s="24">
        <v>4.021127796000009E-2</v>
      </c>
      <c r="M14" s="24">
        <v>0.67655445240000012</v>
      </c>
      <c r="N14" s="24">
        <v>7.9114204030000107E-2</v>
      </c>
      <c r="O14" s="24">
        <v>0.71042063599999994</v>
      </c>
      <c r="P14" s="24">
        <v>0.15222486499999999</v>
      </c>
      <c r="Q14" s="24">
        <v>0.38021590599999994</v>
      </c>
      <c r="R14" s="24">
        <v>7.8933561799999653E-3</v>
      </c>
      <c r="S14" s="24">
        <v>7.8934101799999767E-3</v>
      </c>
      <c r="T14" s="24">
        <v>1.0978802800000026E-3</v>
      </c>
      <c r="U14" s="24">
        <v>6.7599658840000021E-2</v>
      </c>
      <c r="V14" s="24">
        <v>2.2641695160000003E-2</v>
      </c>
    </row>
    <row r="15" spans="2:22" x14ac:dyDescent="0.2">
      <c r="B15" s="15"/>
      <c r="C15" s="76" t="s">
        <v>13</v>
      </c>
      <c r="D15" s="24">
        <v>1.8675116715599993</v>
      </c>
      <c r="E15" s="24">
        <v>2.1719911289999914E-2</v>
      </c>
      <c r="F15" s="24">
        <v>1.8850035400004117E-3</v>
      </c>
      <c r="G15" s="24">
        <v>1.9593988019999869E-2</v>
      </c>
      <c r="H15" s="24">
        <v>0.10116469232999986</v>
      </c>
      <c r="I15" s="24">
        <v>0.32330837130000001</v>
      </c>
      <c r="J15" s="24">
        <v>2.8811059360000172E-2</v>
      </c>
      <c r="K15" s="24">
        <v>0</v>
      </c>
      <c r="L15" s="24">
        <v>4.021127796000009E-2</v>
      </c>
      <c r="M15" s="24">
        <v>1.399999931095408E-9</v>
      </c>
      <c r="N15" s="24">
        <v>7.9104781310000108E-2</v>
      </c>
      <c r="O15" s="24">
        <v>0.37206725100000004</v>
      </c>
      <c r="P15" s="24">
        <v>2.3032706E-2</v>
      </c>
      <c r="Q15" s="24">
        <v>0.37013551399999994</v>
      </c>
      <c r="R15" s="24">
        <v>7.893352179999976E-3</v>
      </c>
      <c r="S15" s="24">
        <v>7.893352179999976E-3</v>
      </c>
      <c r="T15" s="24">
        <v>1.0932145199999996E-3</v>
      </c>
      <c r="U15" s="24">
        <v>5.2665535180000014E-2</v>
      </c>
      <c r="V15" s="24">
        <v>2.2234170160000004E-2</v>
      </c>
    </row>
    <row r="16" spans="2:22" x14ac:dyDescent="0.2">
      <c r="B16" s="13"/>
      <c r="C16" s="80" t="s">
        <v>14</v>
      </c>
      <c r="D16" s="25">
        <v>1.8267442768799993</v>
      </c>
      <c r="E16" s="25">
        <v>1.6539433079999982E-2</v>
      </c>
      <c r="F16" s="25">
        <v>1.0764245200002734E-3</v>
      </c>
      <c r="G16" s="25">
        <v>1.2537782500000049E-2</v>
      </c>
      <c r="H16" s="25">
        <v>7.8578887719999782E-2</v>
      </c>
      <c r="I16" s="25">
        <v>0.29129780497000002</v>
      </c>
      <c r="J16" s="25">
        <v>2.0010505540000167E-2</v>
      </c>
      <c r="K16" s="25">
        <v>0</v>
      </c>
      <c r="L16" s="25">
        <v>2.9608750730000112E-2</v>
      </c>
      <c r="M16" s="25">
        <v>6.299999313341686E-10</v>
      </c>
      <c r="N16" s="25">
        <v>5.7289304400000109E-2</v>
      </c>
      <c r="O16" s="25">
        <v>0.34861092800000004</v>
      </c>
      <c r="P16" s="25">
        <v>1.825975199999999E-2</v>
      </c>
      <c r="Q16" s="25">
        <v>0.35655798099999997</v>
      </c>
      <c r="R16" s="25">
        <v>5.1788398199999787E-3</v>
      </c>
      <c r="S16" s="25">
        <v>5.1788398199999787E-3</v>
      </c>
      <c r="T16" s="25">
        <v>0</v>
      </c>
      <c r="U16" s="25">
        <v>4.9573044610000012E-2</v>
      </c>
      <c r="V16" s="25">
        <v>2.0989149310000003E-2</v>
      </c>
    </row>
    <row r="17" spans="2:22" x14ac:dyDescent="0.2">
      <c r="B17" s="13"/>
      <c r="C17" s="80" t="s">
        <v>15</v>
      </c>
      <c r="D17" s="25">
        <v>4.0767394680000055E-2</v>
      </c>
      <c r="E17" s="25">
        <v>5.1804782099999329E-3</v>
      </c>
      <c r="F17" s="25">
        <v>8.085790200001384E-4</v>
      </c>
      <c r="G17" s="25">
        <v>7.0562055199998213E-3</v>
      </c>
      <c r="H17" s="25">
        <v>2.2585804610000083E-2</v>
      </c>
      <c r="I17" s="25">
        <v>3.2010566330000018E-2</v>
      </c>
      <c r="J17" s="25">
        <v>8.8005538200000046E-3</v>
      </c>
      <c r="K17" s="25">
        <v>0</v>
      </c>
      <c r="L17" s="25">
        <v>1.0602527229999978E-2</v>
      </c>
      <c r="M17" s="25">
        <v>7.6999999976123941E-10</v>
      </c>
      <c r="N17" s="25">
        <v>2.1815476909999999E-2</v>
      </c>
      <c r="O17" s="25">
        <v>2.3456323000000001E-2</v>
      </c>
      <c r="P17" s="25">
        <v>4.7729539999999985E-3</v>
      </c>
      <c r="Q17" s="25">
        <v>1.3577532999999999E-2</v>
      </c>
      <c r="R17" s="25">
        <v>2.7145123599999969E-3</v>
      </c>
      <c r="S17" s="25">
        <v>2.7145123599999969E-3</v>
      </c>
      <c r="T17" s="25">
        <v>1.0932145199999996E-3</v>
      </c>
      <c r="U17" s="25">
        <v>3.0924905700000001E-3</v>
      </c>
      <c r="V17" s="25">
        <v>1.2450208500000002E-3</v>
      </c>
    </row>
    <row r="18" spans="2:22" x14ac:dyDescent="0.2">
      <c r="B18" s="15"/>
      <c r="C18" s="76" t="s">
        <v>16</v>
      </c>
      <c r="D18" s="24">
        <v>1.1938266339999937</v>
      </c>
      <c r="E18" s="24">
        <v>1.5691379999998815E-3</v>
      </c>
      <c r="F18" s="24">
        <v>0.28201438254000022</v>
      </c>
      <c r="G18" s="24">
        <v>2.0390612590000044E-2</v>
      </c>
      <c r="H18" s="24">
        <v>0</v>
      </c>
      <c r="I18" s="24">
        <v>0</v>
      </c>
      <c r="J18" s="24">
        <v>0</v>
      </c>
      <c r="K18" s="24">
        <v>1</v>
      </c>
      <c r="L18" s="24">
        <v>0</v>
      </c>
      <c r="M18" s="24">
        <v>0.67655445100000022</v>
      </c>
      <c r="N18" s="24">
        <v>9.4227200000034374E-6</v>
      </c>
      <c r="O18" s="24">
        <v>0.3383533849999999</v>
      </c>
      <c r="P18" s="24">
        <v>0.129192159</v>
      </c>
      <c r="Q18" s="24">
        <v>1.008039199999999E-2</v>
      </c>
      <c r="R18" s="24">
        <v>3.9999999899009712E-9</v>
      </c>
      <c r="S18" s="24">
        <v>5.8000000000000003E-8</v>
      </c>
      <c r="T18" s="24">
        <v>4.6657600000030358E-6</v>
      </c>
      <c r="U18" s="24">
        <v>1.493412366E-2</v>
      </c>
      <c r="V18" s="24">
        <v>4.07525E-4</v>
      </c>
    </row>
    <row r="19" spans="2:22" x14ac:dyDescent="0.2">
      <c r="B19" s="13"/>
      <c r="C19" s="80" t="s">
        <v>14</v>
      </c>
      <c r="D19" s="25">
        <v>1.1040057039999993</v>
      </c>
      <c r="E19" s="25">
        <v>6.9521899999999443E-4</v>
      </c>
      <c r="F19" s="25">
        <v>0.12208284507000007</v>
      </c>
      <c r="G19" s="25">
        <v>3.910758820000069E-3</v>
      </c>
      <c r="H19" s="25">
        <v>0</v>
      </c>
      <c r="I19" s="25">
        <v>0</v>
      </c>
      <c r="J19" s="25">
        <v>0</v>
      </c>
      <c r="K19" s="25">
        <v>1</v>
      </c>
      <c r="L19" s="25">
        <v>0</v>
      </c>
      <c r="M19" s="25">
        <v>0</v>
      </c>
      <c r="N19" s="25">
        <v>4.400000079840538E-10</v>
      </c>
      <c r="O19" s="25">
        <v>0.2248326189999999</v>
      </c>
      <c r="P19" s="25">
        <v>0.12919054599999993</v>
      </c>
      <c r="Q19" s="25">
        <v>1.0058176000000004E-2</v>
      </c>
      <c r="R19" s="25">
        <v>9.9999999747524279E-10</v>
      </c>
      <c r="S19" s="25">
        <v>5.8000000000000003E-8</v>
      </c>
      <c r="T19" s="25">
        <v>2.0000000298023223E-10</v>
      </c>
      <c r="U19" s="25">
        <v>1.36339888E-2</v>
      </c>
      <c r="V19" s="25">
        <v>6.2224000000000006E-5</v>
      </c>
    </row>
    <row r="20" spans="2:22" x14ac:dyDescent="0.2">
      <c r="B20" s="13"/>
      <c r="C20" s="80" t="s">
        <v>15</v>
      </c>
      <c r="D20" s="25">
        <v>8.9820929999994401E-2</v>
      </c>
      <c r="E20" s="25">
        <v>8.7391899999988705E-4</v>
      </c>
      <c r="F20" s="25">
        <v>0.15993153747000013</v>
      </c>
      <c r="G20" s="25">
        <v>1.6479853769999976E-2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0.67655445100000022</v>
      </c>
      <c r="N20" s="25">
        <v>9.422279999995453E-6</v>
      </c>
      <c r="O20" s="25">
        <v>0.113520766</v>
      </c>
      <c r="P20" s="25">
        <v>1.6129999999918709E-6</v>
      </c>
      <c r="Q20" s="25">
        <v>2.2215999999986026E-5</v>
      </c>
      <c r="R20" s="25">
        <v>2.999999992425728E-9</v>
      </c>
      <c r="S20" s="25">
        <v>0</v>
      </c>
      <c r="T20" s="25">
        <v>4.6655600000000555E-6</v>
      </c>
      <c r="U20" s="25">
        <v>1.3001348599999999E-3</v>
      </c>
      <c r="V20" s="25">
        <v>3.4530100000000001E-4</v>
      </c>
    </row>
    <row r="21" spans="2:22" x14ac:dyDescent="0.2">
      <c r="B21" s="15" t="s">
        <v>17</v>
      </c>
      <c r="C21" s="76" t="s">
        <v>75</v>
      </c>
      <c r="D21" s="24">
        <v>521.47003146185909</v>
      </c>
      <c r="E21" s="24">
        <v>339.27115016920027</v>
      </c>
      <c r="F21" s="24">
        <v>330.27614705542055</v>
      </c>
      <c r="G21" s="24">
        <v>98.60502270817058</v>
      </c>
      <c r="H21" s="24">
        <v>183.01411185991859</v>
      </c>
      <c r="I21" s="24">
        <v>151.75228157802951</v>
      </c>
      <c r="J21" s="24">
        <v>235.62909082574117</v>
      </c>
      <c r="K21" s="24">
        <v>287.06729528295062</v>
      </c>
      <c r="L21" s="24">
        <v>203.02839014980012</v>
      </c>
      <c r="M21" s="24">
        <v>505.33117471533734</v>
      </c>
      <c r="N21" s="24">
        <v>709.99975753061472</v>
      </c>
      <c r="O21" s="24">
        <v>1052.7900442439745</v>
      </c>
      <c r="P21" s="24">
        <v>619.82273232422858</v>
      </c>
      <c r="Q21" s="24">
        <v>384.17550499348903</v>
      </c>
      <c r="R21" s="24">
        <v>243.21071903136092</v>
      </c>
      <c r="S21" s="24">
        <v>251.25465424830369</v>
      </c>
      <c r="T21" s="24">
        <v>128.5583230407199</v>
      </c>
      <c r="U21" s="24">
        <v>139.95852619385983</v>
      </c>
      <c r="V21" s="24">
        <v>358.52372223812597</v>
      </c>
    </row>
    <row r="22" spans="2:22" x14ac:dyDescent="0.2">
      <c r="B22" s="17" t="s">
        <v>19</v>
      </c>
      <c r="C22" s="78" t="s">
        <v>22</v>
      </c>
      <c r="D22" s="26">
        <v>839.05197132541957</v>
      </c>
      <c r="E22" s="26">
        <v>604.71849969702998</v>
      </c>
      <c r="F22" s="26">
        <v>621.93370764156089</v>
      </c>
      <c r="G22" s="26">
        <v>363.28198598714022</v>
      </c>
      <c r="H22" s="26">
        <v>439.38971232466713</v>
      </c>
      <c r="I22" s="26">
        <v>399.70111164083943</v>
      </c>
      <c r="J22" s="26">
        <v>579.43554013252094</v>
      </c>
      <c r="K22" s="26">
        <v>750.10551958010046</v>
      </c>
      <c r="L22" s="26">
        <v>634.99347020508037</v>
      </c>
      <c r="M22" s="26">
        <v>1056.8461457779777</v>
      </c>
      <c r="N22" s="26">
        <v>1240.3025653251057</v>
      </c>
      <c r="O22" s="26">
        <v>1730.2309180178249</v>
      </c>
      <c r="P22" s="26">
        <v>1227.682912282201</v>
      </c>
      <c r="Q22" s="26">
        <v>1322.5460554080298</v>
      </c>
      <c r="R22" s="26">
        <v>945.45424464978316</v>
      </c>
      <c r="S22" s="26">
        <v>919.727999832249</v>
      </c>
      <c r="T22" s="26">
        <v>516.87088850287978</v>
      </c>
      <c r="U22" s="26">
        <v>444.61773477732891</v>
      </c>
      <c r="V22" s="26">
        <v>859.61649569490987</v>
      </c>
    </row>
    <row r="23" spans="2:22" x14ac:dyDescent="0.2">
      <c r="B23" s="19" t="s">
        <v>21</v>
      </c>
      <c r="C23" s="79" t="s">
        <v>20</v>
      </c>
      <c r="D23" s="27">
        <v>842.11330963097953</v>
      </c>
      <c r="E23" s="27">
        <v>604.74178874632003</v>
      </c>
      <c r="F23" s="27">
        <v>622.21760702764095</v>
      </c>
      <c r="G23" s="27">
        <v>363.32197058775023</v>
      </c>
      <c r="H23" s="27">
        <v>439.49087701699716</v>
      </c>
      <c r="I23" s="27">
        <v>400.02442001213944</v>
      </c>
      <c r="J23" s="27">
        <v>579.46435119188095</v>
      </c>
      <c r="K23" s="27">
        <v>751.10551958010046</v>
      </c>
      <c r="L23" s="27">
        <v>635.03368148304037</v>
      </c>
      <c r="M23" s="27">
        <v>1057.5227002303777</v>
      </c>
      <c r="N23" s="27">
        <v>1240.3816795291355</v>
      </c>
      <c r="O23" s="27">
        <v>1730.9413386538249</v>
      </c>
      <c r="P23" s="27">
        <v>1227.8351371472008</v>
      </c>
      <c r="Q23" s="27">
        <v>1322.9262713140297</v>
      </c>
      <c r="R23" s="27">
        <v>945.4621380059632</v>
      </c>
      <c r="S23" s="27">
        <v>919.73589324242903</v>
      </c>
      <c r="T23" s="27">
        <v>516.87198638315976</v>
      </c>
      <c r="U23" s="27">
        <v>444.68533443616889</v>
      </c>
      <c r="V23" s="27">
        <v>859.63913739006989</v>
      </c>
    </row>
    <row r="24" spans="2:22" x14ac:dyDescent="0.2">
      <c r="B24" s="19" t="s">
        <v>40</v>
      </c>
      <c r="C24" s="79" t="s">
        <v>41</v>
      </c>
      <c r="D24" s="27">
        <v>4140.8255040589502</v>
      </c>
      <c r="E24" s="27">
        <v>4762.8438437716695</v>
      </c>
      <c r="F24" s="27">
        <v>5050.6314392708409</v>
      </c>
      <c r="G24" s="27">
        <v>4891.4473237776901</v>
      </c>
      <c r="H24" s="27">
        <v>7717.17559254566</v>
      </c>
      <c r="I24" s="27">
        <v>7761.29596395306</v>
      </c>
      <c r="J24" s="27">
        <v>6969.8647124993913</v>
      </c>
      <c r="K24" s="27">
        <v>7639.4830895263003</v>
      </c>
      <c r="L24" s="27">
        <v>8808.1945716790815</v>
      </c>
      <c r="M24" s="27">
        <v>11212.57575250455</v>
      </c>
      <c r="N24" s="27">
        <v>12605.87140827618</v>
      </c>
      <c r="O24" s="27">
        <v>12891.604241419493</v>
      </c>
      <c r="P24" s="27">
        <v>13245.993705118</v>
      </c>
      <c r="Q24" s="27">
        <v>14404.138456053353</v>
      </c>
      <c r="R24" s="27">
        <v>11413.36173170952</v>
      </c>
      <c r="S24" s="27">
        <v>12257.317835112999</v>
      </c>
      <c r="T24" s="27">
        <v>13356.38060208977</v>
      </c>
      <c r="U24" s="27">
        <v>14615.327375754401</v>
      </c>
      <c r="V24" s="27">
        <v>13743.205057908621</v>
      </c>
    </row>
    <row r="25" spans="2:22" ht="18.75" customHeight="1" x14ac:dyDescent="0.2">
      <c r="B25" s="28" t="s">
        <v>23</v>
      </c>
      <c r="C25" s="84" t="s">
        <v>45</v>
      </c>
      <c r="D25" s="30">
        <v>20.262915462217808</v>
      </c>
      <c r="E25" s="30">
        <v>12.696584635832963</v>
      </c>
      <c r="F25" s="30">
        <v>12.313979254272201</v>
      </c>
      <c r="G25" s="30">
        <v>7.4268812876957577</v>
      </c>
      <c r="H25" s="30">
        <v>5.6936596434204745</v>
      </c>
      <c r="I25" s="30">
        <v>5.1499274540905375</v>
      </c>
      <c r="J25" s="30">
        <v>8.3134402751518479</v>
      </c>
      <c r="K25" s="30">
        <v>9.818799397677731</v>
      </c>
      <c r="L25" s="30">
        <v>7.2091217449574723</v>
      </c>
      <c r="M25" s="30">
        <v>9.4255429716219314</v>
      </c>
      <c r="N25" s="30">
        <v>9.8390862888765085</v>
      </c>
      <c r="O25" s="30">
        <v>13.421377864352662</v>
      </c>
      <c r="P25" s="30">
        <v>9.2683338042645111</v>
      </c>
      <c r="Q25" s="30">
        <v>9.1817088501549939</v>
      </c>
      <c r="R25" s="30">
        <v>8.2837490554868349</v>
      </c>
      <c r="S25" s="30">
        <v>7.5035012733172728</v>
      </c>
      <c r="T25" s="30">
        <v>3.869842466319124</v>
      </c>
      <c r="U25" s="30">
        <v>3.0421332574110678</v>
      </c>
      <c r="V25" s="30">
        <v>6.2548473378139526</v>
      </c>
    </row>
    <row r="26" spans="2:22" x14ac:dyDescent="0.2">
      <c r="B26" s="1" t="s">
        <v>24</v>
      </c>
      <c r="C26" s="3"/>
      <c r="D26" s="4"/>
      <c r="E26" s="4"/>
      <c r="F26" s="4"/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36" spans="4:22" hidden="1" x14ac:dyDescent="0.2"/>
    <row r="37" spans="4:22" hidden="1" x14ac:dyDescent="0.2"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</row>
    <row r="38" spans="4:22" hidden="1" x14ac:dyDescent="0.2"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</row>
    <row r="39" spans="4:22" hidden="1" x14ac:dyDescent="0.2"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</row>
    <row r="40" spans="4:22" hidden="1" x14ac:dyDescent="0.2"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</row>
    <row r="41" spans="4:22" hidden="1" x14ac:dyDescent="0.2"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</row>
    <row r="42" spans="4:22" hidden="1" x14ac:dyDescent="0.2"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</row>
    <row r="43" spans="4:22" hidden="1" x14ac:dyDescent="0.2"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</row>
    <row r="44" spans="4:22" hidden="1" x14ac:dyDescent="0.2"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</row>
    <row r="45" spans="4:22" hidden="1" x14ac:dyDescent="0.2"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</row>
    <row r="46" spans="4:22" hidden="1" x14ac:dyDescent="0.2"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</row>
    <row r="47" spans="4:22" hidden="1" x14ac:dyDescent="0.2"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</row>
    <row r="48" spans="4:22" hidden="1" x14ac:dyDescent="0.2"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</row>
    <row r="49" spans="4:22" hidden="1" x14ac:dyDescent="0.2"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</row>
    <row r="50" spans="4:22" hidden="1" x14ac:dyDescent="0.2"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</row>
    <row r="51" spans="4:22" hidden="1" x14ac:dyDescent="0.2"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</row>
    <row r="52" spans="4:22" hidden="1" x14ac:dyDescent="0.2"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</row>
    <row r="53" spans="4:22" hidden="1" x14ac:dyDescent="0.2"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</row>
    <row r="54" spans="4:22" hidden="1" x14ac:dyDescent="0.2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4:22" x14ac:dyDescent="0.2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</sheetData>
  <mergeCells count="23">
    <mergeCell ref="B6:V6"/>
    <mergeCell ref="B5:V5"/>
    <mergeCell ref="V7:V8"/>
    <mergeCell ref="P7:P8"/>
    <mergeCell ref="Q7:Q8"/>
    <mergeCell ref="R7:R8"/>
    <mergeCell ref="S7:S8"/>
    <mergeCell ref="T7:T8"/>
    <mergeCell ref="B7:B8"/>
    <mergeCell ref="C7:C8"/>
    <mergeCell ref="D7:D8"/>
    <mergeCell ref="E7:E8"/>
    <mergeCell ref="F7:F8"/>
    <mergeCell ref="U7:U8"/>
    <mergeCell ref="G7:G8"/>
    <mergeCell ref="H7:H8"/>
    <mergeCell ref="N7:N8"/>
    <mergeCell ref="O7:O8"/>
    <mergeCell ref="I7:I8"/>
    <mergeCell ref="J7:J8"/>
    <mergeCell ref="K7:K8"/>
    <mergeCell ref="L7:L8"/>
    <mergeCell ref="M7:M8"/>
  </mergeCells>
  <pageMargins left="0.7" right="0.7" top="0.75" bottom="0.75" header="0.3" footer="0.3"/>
  <ignoredErrors>
    <ignoredError sqref="D7:G8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I212"/>
  <sheetViews>
    <sheetView showGridLines="0" zoomScaleNormal="100" workbookViewId="0">
      <selection activeCell="O22" sqref="O22"/>
    </sheetView>
  </sheetViews>
  <sheetFormatPr baseColWidth="10" defaultRowHeight="11.25" x14ac:dyDescent="0.2"/>
  <cols>
    <col min="1" max="1" width="2.7109375" style="2" customWidth="1"/>
    <col min="2" max="2" width="3.140625" style="2" customWidth="1"/>
    <col min="3" max="3" width="51.42578125" style="2" customWidth="1"/>
    <col min="4" max="5" width="8.85546875" style="2" bestFit="1" customWidth="1"/>
    <col min="6" max="6" width="7.7109375" style="2" bestFit="1" customWidth="1"/>
    <col min="7" max="8" width="7.7109375" style="2" customWidth="1"/>
    <col min="9" max="9" width="7.7109375" style="2" bestFit="1" customWidth="1"/>
    <col min="10" max="16384" width="11.42578125" style="2"/>
  </cols>
  <sheetData>
    <row r="5" spans="2:9" ht="15" customHeight="1" x14ac:dyDescent="0.2">
      <c r="B5" s="94" t="s">
        <v>25</v>
      </c>
      <c r="C5" s="94"/>
      <c r="D5" s="94"/>
      <c r="E5" s="94"/>
      <c r="F5" s="94"/>
      <c r="G5" s="94"/>
      <c r="H5" s="94"/>
      <c r="I5" s="94"/>
    </row>
    <row r="6" spans="2:9" x14ac:dyDescent="0.2">
      <c r="B6" s="101" t="s">
        <v>74</v>
      </c>
      <c r="C6" s="101"/>
      <c r="D6" s="101"/>
      <c r="E6" s="101"/>
      <c r="F6" s="101"/>
      <c r="G6" s="101"/>
      <c r="H6" s="101"/>
      <c r="I6" s="101"/>
    </row>
    <row r="7" spans="2:9" x14ac:dyDescent="0.2">
      <c r="B7" s="102"/>
      <c r="C7" s="104" t="s">
        <v>0</v>
      </c>
      <c r="D7" s="99">
        <v>2019</v>
      </c>
      <c r="E7" s="99">
        <v>2020</v>
      </c>
      <c r="F7" s="99">
        <v>2021</v>
      </c>
      <c r="G7" s="99">
        <v>2022</v>
      </c>
      <c r="H7" s="99">
        <v>2023</v>
      </c>
      <c r="I7" s="99">
        <v>2024</v>
      </c>
    </row>
    <row r="8" spans="2:9" ht="12" thickBot="1" x14ac:dyDescent="0.25">
      <c r="B8" s="103"/>
      <c r="C8" s="105"/>
      <c r="D8" s="100"/>
      <c r="E8" s="100"/>
      <c r="F8" s="100"/>
      <c r="G8" s="100"/>
      <c r="H8" s="100"/>
      <c r="I8" s="100"/>
    </row>
    <row r="9" spans="2:9" x14ac:dyDescent="0.2">
      <c r="B9" s="34" t="s">
        <v>5</v>
      </c>
      <c r="C9" s="85" t="s">
        <v>6</v>
      </c>
      <c r="D9" s="35">
        <f t="shared" ref="D9:I9" si="0">+SUM(D10:D16)</f>
        <v>1275.9761356225697</v>
      </c>
      <c r="E9" s="35">
        <f t="shared" si="0"/>
        <v>21412.516091001391</v>
      </c>
      <c r="F9" s="35">
        <f t="shared" si="0"/>
        <v>6224.4166206557202</v>
      </c>
      <c r="G9" s="35">
        <f t="shared" si="0"/>
        <v>7941.1206417517842</v>
      </c>
      <c r="H9" s="35">
        <f t="shared" si="0"/>
        <v>5962.361312572637</v>
      </c>
      <c r="I9" s="35">
        <f t="shared" si="0"/>
        <v>11740.614013524078</v>
      </c>
    </row>
    <row r="10" spans="2:9" x14ac:dyDescent="0.2">
      <c r="B10" s="32"/>
      <c r="C10" s="86" t="s">
        <v>46</v>
      </c>
      <c r="D10" s="33">
        <f>+'PDA 2019-2024 Nación'!D10+'PDA 2019-2024 Propios'!D10</f>
        <v>297.76282492716717</v>
      </c>
      <c r="E10" s="33">
        <f>+'PDA 2019-2024 Nación'!E10+'PDA 2019-2024 Propios'!E10</f>
        <v>826.29141102218978</v>
      </c>
      <c r="F10" s="33">
        <f>+'PDA 2019-2024 Nación'!F10+'PDA 2019-2024 Propios'!F10</f>
        <v>1002.8182461183499</v>
      </c>
      <c r="G10" s="33">
        <f>+'PDA 2019-2024 Nación'!G10+'PDA 2019-2024 Propios'!G10</f>
        <v>871.78955031113355</v>
      </c>
      <c r="H10" s="33">
        <v>1562.8590317779526</v>
      </c>
      <c r="I10" s="33">
        <f>+'PDA 2019-2024 Nación'!I10+'PDA 2019-2024 Propios'!I10</f>
        <v>1087.2285048164474</v>
      </c>
    </row>
    <row r="11" spans="2:9" x14ac:dyDescent="0.2">
      <c r="B11" s="32"/>
      <c r="C11" s="86" t="s">
        <v>47</v>
      </c>
      <c r="D11" s="33">
        <f>+'PDA 2019-2024 Nación'!D11+'PDA 2019-2024 Propios'!D11</f>
        <v>155.33775788685693</v>
      </c>
      <c r="E11" s="33">
        <f>+'PDA 2019-2024 Nación'!E11+'PDA 2019-2024 Propios'!E11</f>
        <v>260.05539493693999</v>
      </c>
      <c r="F11" s="33">
        <f>+'PDA 2019-2024 Nación'!F11+'PDA 2019-2024 Propios'!F11</f>
        <v>295.51504964587997</v>
      </c>
      <c r="G11" s="33">
        <f>+'PDA 2019-2024 Nación'!G11+'PDA 2019-2024 Propios'!G11</f>
        <v>442.22490919001416</v>
      </c>
      <c r="H11" s="33">
        <v>563.43417053771373</v>
      </c>
      <c r="I11" s="33">
        <f>+'PDA 2019-2024 Nación'!I11+'PDA 2019-2024 Propios'!I11</f>
        <v>535.39388335572983</v>
      </c>
    </row>
    <row r="12" spans="2:9" x14ac:dyDescent="0.2">
      <c r="B12" s="32"/>
      <c r="C12" s="86" t="s">
        <v>9</v>
      </c>
      <c r="D12" s="33">
        <f>+'PDA 2019-2024 Nación'!D12+'PDA 2019-2024 Propios'!D12</f>
        <v>729.89477698897588</v>
      </c>
      <c r="E12" s="33">
        <f>+'PDA 2019-2024 Nación'!E12+'PDA 2019-2024 Propios'!E12</f>
        <v>20262.903360630364</v>
      </c>
      <c r="F12" s="33">
        <f>+'PDA 2019-2024 Nación'!F12+'PDA 2019-2024 Propios'!F12</f>
        <v>4493.5644597470409</v>
      </c>
      <c r="G12" s="33">
        <f>+'PDA 2019-2024 Nación'!G12+'PDA 2019-2024 Propios'!G12</f>
        <v>6361.152199588676</v>
      </c>
      <c r="H12" s="33">
        <v>3397.535780953971</v>
      </c>
      <c r="I12" s="33">
        <f>+'PDA 2019-2024 Nación'!I12+'PDA 2019-2024 Propios'!I12</f>
        <v>9806.9858836208605</v>
      </c>
    </row>
    <row r="13" spans="2:9" x14ac:dyDescent="0.2">
      <c r="B13" s="32"/>
      <c r="C13" s="86" t="s">
        <v>48</v>
      </c>
      <c r="D13" s="33">
        <f>+'PDA 2019-2024 Nación'!D13+'PDA 2019-2024 Propios'!D13</f>
        <v>51.485590355900001</v>
      </c>
      <c r="E13" s="33">
        <f>+'PDA 2019-2024 Nación'!E13+'PDA 2019-2024 Propios'!E13</f>
        <v>39.002744825579995</v>
      </c>
      <c r="F13" s="33">
        <f>+'PDA 2019-2024 Nación'!F13+'PDA 2019-2024 Propios'!F13</f>
        <v>334.11291752281988</v>
      </c>
      <c r="G13" s="33">
        <f>+'PDA 2019-2024 Nación'!G13+'PDA 2019-2024 Propios'!G13</f>
        <v>151.83346966573993</v>
      </c>
      <c r="H13" s="33">
        <v>182.4406490845297</v>
      </c>
      <c r="I13" s="33">
        <f>+'PDA 2019-2024 Nación'!I13+'PDA 2019-2024 Propios'!I13</f>
        <v>136.02611027152997</v>
      </c>
    </row>
    <row r="14" spans="2:9" x14ac:dyDescent="0.2">
      <c r="B14" s="32"/>
      <c r="C14" s="86" t="s">
        <v>49</v>
      </c>
      <c r="D14" s="33">
        <f>+'PDA 2019-2024 Nación'!D14+'PDA 2019-2024 Propios'!D14</f>
        <v>5.0351190358499966</v>
      </c>
      <c r="E14" s="33">
        <f>+'PDA 2019-2024 Nación'!E14+'PDA 2019-2024 Propios'!E14</f>
        <v>6.8204030735700032</v>
      </c>
      <c r="F14" s="33">
        <f>+'PDA 2019-2024 Nación'!F14+'PDA 2019-2024 Propios'!F14</f>
        <v>7.9897691261700041</v>
      </c>
      <c r="G14" s="33">
        <f>+'PDA 2019-2024 Nación'!G14+'PDA 2019-2024 Propios'!G14</f>
        <v>7.7089700247199744</v>
      </c>
      <c r="H14" s="33">
        <v>89.051650388320013</v>
      </c>
      <c r="I14" s="33">
        <f>+'PDA 2019-2024 Nación'!I14+'PDA 2019-2024 Propios'!I14</f>
        <v>4.6397367714200133</v>
      </c>
    </row>
    <row r="15" spans="2:9" x14ac:dyDescent="0.2">
      <c r="B15" s="32"/>
      <c r="C15" s="86" t="s">
        <v>50</v>
      </c>
      <c r="D15" s="33">
        <f>+'PDA 2019-2024 Nación'!D15+'PDA 2019-2024 Propios'!D15</f>
        <v>4.5169072497100036</v>
      </c>
      <c r="E15" s="33">
        <f>+'PDA 2019-2024 Nación'!E15+'PDA 2019-2024 Propios'!E15</f>
        <v>4.3088035134500009</v>
      </c>
      <c r="F15" s="33">
        <f>+'PDA 2019-2024 Nación'!F15+'PDA 2019-2024 Propios'!F15</f>
        <v>15.134757628670004</v>
      </c>
      <c r="G15" s="33">
        <f>+'PDA 2019-2024 Nación'!G15+'PDA 2019-2024 Propios'!G15</f>
        <v>24.537486073459981</v>
      </c>
      <c r="H15" s="33">
        <v>5.3393396387899656</v>
      </c>
      <c r="I15" s="33">
        <f>+'PDA 2019-2024 Nación'!I15+'PDA 2019-2024 Propios'!I15</f>
        <v>9.3128297788400047</v>
      </c>
    </row>
    <row r="16" spans="2:9" x14ac:dyDescent="0.2">
      <c r="B16" s="32"/>
      <c r="C16" s="86" t="s">
        <v>51</v>
      </c>
      <c r="D16" s="33">
        <f>+'PDA 2019-2024 Nación'!D16+'PDA 2019-2024 Propios'!D16</f>
        <v>31.943159178110008</v>
      </c>
      <c r="E16" s="33">
        <f>+'PDA 2019-2024 Nación'!E16+'PDA 2019-2024 Propios'!E16</f>
        <v>13.133972999299992</v>
      </c>
      <c r="F16" s="33">
        <f>+'PDA 2019-2024 Nación'!F16+'PDA 2019-2024 Propios'!F16</f>
        <v>75.281420866790029</v>
      </c>
      <c r="G16" s="33">
        <f>+'PDA 2019-2024 Nación'!G16+'PDA 2019-2024 Propios'!G16</f>
        <v>81.874056898040152</v>
      </c>
      <c r="H16" s="33">
        <v>161.70069019135974</v>
      </c>
      <c r="I16" s="33">
        <f>+'PDA 2019-2024 Nación'!I16+'PDA 2019-2024 Propios'!I16</f>
        <v>161.02706490924999</v>
      </c>
    </row>
    <row r="17" spans="2:9" x14ac:dyDescent="0.2">
      <c r="B17" s="34" t="s">
        <v>11</v>
      </c>
      <c r="C17" s="85" t="s">
        <v>12</v>
      </c>
      <c r="D17" s="35">
        <f t="shared" ref="D17:I17" si="1">+D18+D22</f>
        <v>335.7029958149792</v>
      </c>
      <c r="E17" s="35">
        <f t="shared" si="1"/>
        <v>380.75806990934962</v>
      </c>
      <c r="F17" s="35">
        <f t="shared" si="1"/>
        <v>10869.531811523397</v>
      </c>
      <c r="G17" s="35">
        <f t="shared" si="1"/>
        <v>845.18044566593187</v>
      </c>
      <c r="H17" s="35">
        <f t="shared" si="1"/>
        <v>3237.9189599354313</v>
      </c>
      <c r="I17" s="35">
        <f t="shared" si="1"/>
        <v>3854.388557976119</v>
      </c>
    </row>
    <row r="18" spans="2:9" x14ac:dyDescent="0.2">
      <c r="B18" s="34"/>
      <c r="C18" s="85" t="s">
        <v>54</v>
      </c>
      <c r="D18" s="35">
        <f t="shared" ref="D18:I18" si="2">+SUM(D19:D21)</f>
        <v>299.40791416710027</v>
      </c>
      <c r="E18" s="35">
        <f t="shared" si="2"/>
        <v>144.10101424924983</v>
      </c>
      <c r="F18" s="35">
        <f t="shared" si="2"/>
        <v>4898.6960075709103</v>
      </c>
      <c r="G18" s="35">
        <f t="shared" si="2"/>
        <v>284.91273616798946</v>
      </c>
      <c r="H18" s="35">
        <f t="shared" si="2"/>
        <v>1603.4744292172215</v>
      </c>
      <c r="I18" s="35">
        <f t="shared" si="2"/>
        <v>1269.9555099923107</v>
      </c>
    </row>
    <row r="19" spans="2:9" x14ac:dyDescent="0.2">
      <c r="B19" s="31"/>
      <c r="C19" s="86" t="s">
        <v>52</v>
      </c>
      <c r="D19" s="33">
        <f>+'PDA 2019-2024 Nación'!D19+'PDA 2019-2024 Propios'!D19</f>
        <v>48.678217400780134</v>
      </c>
      <c r="E19" s="33">
        <f>+'PDA 2019-2024 Nación'!E19+'PDA 2019-2024 Propios'!E19</f>
        <v>101.69482736924026</v>
      </c>
      <c r="F19" s="33">
        <f>+'PDA 2019-2024 Nación'!F19+'PDA 2019-2024 Propios'!F19</f>
        <v>3441.0530679864196</v>
      </c>
      <c r="G19" s="33">
        <f>+'PDA 2019-2024 Nación'!G19+'PDA 2019-2024 Propios'!G19</f>
        <v>76.154003346459831</v>
      </c>
      <c r="H19" s="33">
        <v>621.99830571587154</v>
      </c>
      <c r="I19" s="33">
        <f>+'PDA 2019-2024 Nación'!I19+'PDA 2019-2024 Propios'!I19</f>
        <v>758.22536049570022</v>
      </c>
    </row>
    <row r="20" spans="2:9" x14ac:dyDescent="0.2">
      <c r="B20" s="31"/>
      <c r="C20" s="86" t="s">
        <v>15</v>
      </c>
      <c r="D20" s="33">
        <f>+'PDA 2019-2024 Nación'!D20+'PDA 2019-2024 Propios'!D20</f>
        <v>200.84434016106016</v>
      </c>
      <c r="E20" s="33">
        <f>+'PDA 2019-2024 Nación'!E20+'PDA 2019-2024 Propios'!E20</f>
        <v>18.61869466762959</v>
      </c>
      <c r="F20" s="33">
        <f>+'PDA 2019-2024 Nación'!F20+'PDA 2019-2024 Propios'!F20</f>
        <v>1423.8855977205701</v>
      </c>
      <c r="G20" s="33">
        <f>+'PDA 2019-2024 Nación'!G20+'PDA 2019-2024 Propios'!G20</f>
        <v>164.3482862357796</v>
      </c>
      <c r="H20" s="33">
        <v>920.79105016438007</v>
      </c>
      <c r="I20" s="33">
        <f>+'PDA 2019-2024 Nación'!I20+'PDA 2019-2024 Propios'!I20</f>
        <v>395.9065300440804</v>
      </c>
    </row>
    <row r="21" spans="2:9" x14ac:dyDescent="0.2">
      <c r="B21" s="31"/>
      <c r="C21" s="86" t="s">
        <v>53</v>
      </c>
      <c r="D21" s="33">
        <f>+'PDA 2019-2024 Nación'!D21+'PDA 2019-2024 Propios'!D21</f>
        <v>49.885356605259993</v>
      </c>
      <c r="E21" s="33">
        <f>+'PDA 2019-2024 Nación'!E21+'PDA 2019-2024 Propios'!E21</f>
        <v>23.787492212379995</v>
      </c>
      <c r="F21" s="33">
        <f>+'PDA 2019-2024 Nación'!F21+'PDA 2019-2024 Propios'!F21</f>
        <v>33.757341863920004</v>
      </c>
      <c r="G21" s="33">
        <f>+'PDA 2019-2024 Nación'!G21+'PDA 2019-2024 Propios'!G21</f>
        <v>44.410446585750009</v>
      </c>
      <c r="H21" s="33">
        <v>60.685073336970021</v>
      </c>
      <c r="I21" s="33">
        <f>+'PDA 2019-2024 Nación'!I21+'PDA 2019-2024 Propios'!I21</f>
        <v>115.82361945253</v>
      </c>
    </row>
    <row r="22" spans="2:9" x14ac:dyDescent="0.2">
      <c r="B22" s="34"/>
      <c r="C22" s="85" t="s">
        <v>55</v>
      </c>
      <c r="D22" s="35">
        <f t="shared" ref="D22:I22" si="3">+SUM(D23:D26)</f>
        <v>36.295081647878909</v>
      </c>
      <c r="E22" s="35">
        <f t="shared" si="3"/>
        <v>236.65705566009976</v>
      </c>
      <c r="F22" s="35">
        <f t="shared" si="3"/>
        <v>5970.8358039524874</v>
      </c>
      <c r="G22" s="35">
        <f t="shared" si="3"/>
        <v>560.26770949794241</v>
      </c>
      <c r="H22" s="35">
        <f t="shared" si="3"/>
        <v>1634.44453071821</v>
      </c>
      <c r="I22" s="35">
        <f t="shared" si="3"/>
        <v>2584.4330479838086</v>
      </c>
    </row>
    <row r="23" spans="2:9" x14ac:dyDescent="0.2">
      <c r="B23" s="31"/>
      <c r="C23" s="86" t="s">
        <v>52</v>
      </c>
      <c r="D23" s="33">
        <f>+'PDA 2019-2024 Nación'!D23+'PDA 2019-2024 Propios'!D23</f>
        <v>19.510779113869834</v>
      </c>
      <c r="E23" s="33">
        <f>+'PDA 2019-2024 Nación'!E23+'PDA 2019-2024 Propios'!E23</f>
        <v>223.4591884685299</v>
      </c>
      <c r="F23" s="33">
        <f>+'PDA 2019-2024 Nación'!F23+'PDA 2019-2024 Propios'!F23</f>
        <v>4689.4429494204587</v>
      </c>
      <c r="G23" s="33">
        <f>+'PDA 2019-2024 Nación'!G23+'PDA 2019-2024 Propios'!G23</f>
        <v>419.21366530203403</v>
      </c>
      <c r="H23" s="33">
        <v>357.18240919952223</v>
      </c>
      <c r="I23" s="33">
        <f>+'PDA 2019-2024 Nación'!I23+'PDA 2019-2024 Propios'!I23</f>
        <v>1817.82848068011</v>
      </c>
    </row>
    <row r="24" spans="2:9" x14ac:dyDescent="0.2">
      <c r="B24" s="31"/>
      <c r="C24" s="86" t="s">
        <v>15</v>
      </c>
      <c r="D24" s="33">
        <f>+'PDA 2019-2024 Nación'!D24+'PDA 2019-2024 Propios'!D24</f>
        <v>9.9621083122790619</v>
      </c>
      <c r="E24" s="33">
        <f>+'PDA 2019-2024 Nación'!E24+'PDA 2019-2024 Propios'!E24</f>
        <v>9.8361218400898434</v>
      </c>
      <c r="F24" s="33">
        <f>+'PDA 2019-2024 Nación'!F24+'PDA 2019-2024 Propios'!F24</f>
        <v>1155.9539696808388</v>
      </c>
      <c r="G24" s="33">
        <f>+'PDA 2019-2024 Nación'!G24+'PDA 2019-2024 Propios'!G24</f>
        <v>86.130688993598596</v>
      </c>
      <c r="H24" s="33">
        <v>1185.473748539378</v>
      </c>
      <c r="I24" s="33">
        <f>+'PDA 2019-2024 Nación'!I24+'PDA 2019-2024 Propios'!I24</f>
        <v>619.2511275855984</v>
      </c>
    </row>
    <row r="25" spans="2:9" x14ac:dyDescent="0.2">
      <c r="B25" s="31"/>
      <c r="C25" s="86" t="s">
        <v>53</v>
      </c>
      <c r="D25" s="33">
        <f>+'PDA 2019-2024 Nación'!D25+'PDA 2019-2024 Propios'!D25</f>
        <v>3.402194221730011</v>
      </c>
      <c r="E25" s="33">
        <f>+'PDA 2019-2024 Nación'!E25+'PDA 2019-2024 Propios'!E25</f>
        <v>3.3617453514800109</v>
      </c>
      <c r="F25" s="33">
        <f>+'PDA 2019-2024 Nación'!F25+'PDA 2019-2024 Propios'!F25</f>
        <v>125.43888485119</v>
      </c>
      <c r="G25" s="33">
        <f>+'PDA 2019-2024 Nación'!G25+'PDA 2019-2024 Propios'!G25</f>
        <v>54.923312552739986</v>
      </c>
      <c r="H25" s="33">
        <v>91.787458366120006</v>
      </c>
      <c r="I25" s="33">
        <f>+'PDA 2019-2024 Nación'!I25+'PDA 2019-2024 Propios'!I25</f>
        <v>147.35343971810002</v>
      </c>
    </row>
    <row r="26" spans="2:9" x14ac:dyDescent="0.2">
      <c r="B26" s="31"/>
      <c r="C26" s="86" t="s">
        <v>56</v>
      </c>
      <c r="D26" s="33">
        <f>+'PDA 2019-2024 Nación'!D26+'PDA 2019-2024 Propios'!D26</f>
        <v>3.42</v>
      </c>
      <c r="E26" s="33">
        <f>+'PDA 2019-2024 Nación'!E26+'PDA 2019-2024 Propios'!E26</f>
        <v>0</v>
      </c>
      <c r="F26" s="33">
        <f>+'PDA 2019-2024 Nación'!F26+'PDA 2019-2024 Propios'!F26</f>
        <v>0</v>
      </c>
      <c r="G26" s="33">
        <f>+'PDA 2019-2024 Nación'!G26+'PDA 2019-2024 Propios'!G26</f>
        <v>4.264956979938006E-5</v>
      </c>
      <c r="H26" s="33">
        <v>9.1461318970686989E-4</v>
      </c>
      <c r="I26" s="33">
        <f>+'PDA 2019-2024 Nación'!I26+'PDA 2019-2024 Propios'!I26</f>
        <v>0</v>
      </c>
    </row>
    <row r="27" spans="2:9" x14ac:dyDescent="0.2">
      <c r="B27" s="34" t="s">
        <v>17</v>
      </c>
      <c r="C27" s="85" t="s">
        <v>75</v>
      </c>
      <c r="D27" s="35">
        <f>+'PDA 2019-2024 Nación'!D27+'PDA 2019-2024 Propios'!D27</f>
        <v>1396.0463774675086</v>
      </c>
      <c r="E27" s="35">
        <f>+'PDA 2019-2024 Nación'!E27+'PDA 2019-2024 Propios'!E27</f>
        <v>1749.7918058898308</v>
      </c>
      <c r="F27" s="35">
        <f>+'PDA 2019-2024 Nación'!F27+'PDA 2019-2024 Propios'!F27</f>
        <v>3094.3491070208806</v>
      </c>
      <c r="G27" s="35">
        <f>+'PDA 2019-2024 Nación'!G27+'PDA 2019-2024 Propios'!G27</f>
        <v>3720.2010469807174</v>
      </c>
      <c r="H27" s="35">
        <v>8332.4065967139177</v>
      </c>
      <c r="I27" s="35">
        <f>+'PDA 2019-2024 Nación'!I27+'PDA 2019-2024 Propios'!I27</f>
        <v>3136.7159577281259</v>
      </c>
    </row>
    <row r="28" spans="2:9" x14ac:dyDescent="0.2">
      <c r="B28" s="36" t="s">
        <v>19</v>
      </c>
      <c r="C28" s="84" t="s">
        <v>22</v>
      </c>
      <c r="D28" s="37">
        <f t="shared" ref="D28:I28" si="4">+D29-D17</f>
        <v>2672.0225130900785</v>
      </c>
      <c r="E28" s="37">
        <f t="shared" si="4"/>
        <v>23162.307896891223</v>
      </c>
      <c r="F28" s="37">
        <f t="shared" si="4"/>
        <v>9318.7657276766004</v>
      </c>
      <c r="G28" s="37">
        <f t="shared" si="4"/>
        <v>11661.321688732502</v>
      </c>
      <c r="H28" s="37">
        <f t="shared" si="4"/>
        <v>14294.767909286555</v>
      </c>
      <c r="I28" s="37">
        <f t="shared" si="4"/>
        <v>14877.329971252206</v>
      </c>
    </row>
    <row r="29" spans="2:9" x14ac:dyDescent="0.2">
      <c r="B29" s="28" t="s">
        <v>21</v>
      </c>
      <c r="C29" s="81" t="s">
        <v>20</v>
      </c>
      <c r="D29" s="38">
        <f t="shared" ref="D29:I29" si="5">+D9+D17+D27</f>
        <v>3007.7255089050577</v>
      </c>
      <c r="E29" s="38">
        <f t="shared" si="5"/>
        <v>23543.065966800572</v>
      </c>
      <c r="F29" s="38">
        <f t="shared" si="5"/>
        <v>20188.297539199997</v>
      </c>
      <c r="G29" s="38">
        <f t="shared" si="5"/>
        <v>12506.502134398434</v>
      </c>
      <c r="H29" s="38">
        <f t="shared" si="5"/>
        <v>17532.686869221987</v>
      </c>
      <c r="I29" s="38">
        <f t="shared" si="5"/>
        <v>18731.718529228325</v>
      </c>
    </row>
    <row r="30" spans="2:9" x14ac:dyDescent="0.2">
      <c r="B30" s="36" t="s">
        <v>40</v>
      </c>
      <c r="C30" s="84" t="s">
        <v>41</v>
      </c>
      <c r="D30" s="37">
        <v>198476.4097883444</v>
      </c>
      <c r="E30" s="37">
        <f>198477.409788344*0+255606.728693142</f>
        <v>255606.72869314201</v>
      </c>
      <c r="F30" s="37">
        <v>273456.41423662897</v>
      </c>
      <c r="G30" s="37">
        <v>280994.09404417599</v>
      </c>
      <c r="H30" s="37">
        <v>344674.67200165801</v>
      </c>
      <c r="I30" s="37">
        <v>380763.26320859545</v>
      </c>
    </row>
    <row r="31" spans="2:9" ht="15.75" customHeight="1" x14ac:dyDescent="0.2">
      <c r="B31" s="28" t="s">
        <v>23</v>
      </c>
      <c r="C31" s="81" t="s">
        <v>45</v>
      </c>
      <c r="D31" s="39">
        <f t="shared" ref="D31:I31" si="6">+D28/D30*100</f>
        <v>1.3462670530666732</v>
      </c>
      <c r="E31" s="39">
        <f t="shared" si="6"/>
        <v>9.0616972469053287</v>
      </c>
      <c r="F31" s="39">
        <f t="shared" si="6"/>
        <v>3.4077700293447233</v>
      </c>
      <c r="G31" s="39">
        <f t="shared" si="6"/>
        <v>4.1500237677234555</v>
      </c>
      <c r="H31" s="39">
        <f t="shared" si="6"/>
        <v>4.1473218285148006</v>
      </c>
      <c r="I31" s="39">
        <f t="shared" si="6"/>
        <v>3.9072388039446659</v>
      </c>
    </row>
    <row r="32" spans="2:9" x14ac:dyDescent="0.2">
      <c r="B32" s="1" t="s">
        <v>24</v>
      </c>
      <c r="C32" s="3"/>
      <c r="D32" s="4"/>
      <c r="E32" s="4"/>
    </row>
    <row r="38" s="7" customFormat="1" ht="12" thickBot="1" x14ac:dyDescent="0.25"/>
    <row r="49" spans="4:5" hidden="1" x14ac:dyDescent="0.2"/>
    <row r="50" spans="4:5" hidden="1" x14ac:dyDescent="0.2">
      <c r="D50" s="8">
        <v>0</v>
      </c>
      <c r="E50" s="8"/>
    </row>
    <row r="51" spans="4:5" hidden="1" x14ac:dyDescent="0.2">
      <c r="D51" s="8">
        <v>0</v>
      </c>
      <c r="E51" s="8"/>
    </row>
    <row r="52" spans="4:5" hidden="1" x14ac:dyDescent="0.2">
      <c r="D52" s="8">
        <v>0</v>
      </c>
      <c r="E52" s="8"/>
    </row>
    <row r="53" spans="4:5" hidden="1" x14ac:dyDescent="0.2">
      <c r="D53" s="8">
        <v>0</v>
      </c>
      <c r="E53" s="8"/>
    </row>
    <row r="54" spans="4:5" hidden="1" x14ac:dyDescent="0.2">
      <c r="D54" s="8">
        <v>0</v>
      </c>
      <c r="E54" s="8"/>
    </row>
    <row r="55" spans="4:5" hidden="1" x14ac:dyDescent="0.2">
      <c r="D55" s="8">
        <v>0</v>
      </c>
      <c r="E55" s="8"/>
    </row>
    <row r="56" spans="4:5" hidden="1" x14ac:dyDescent="0.2">
      <c r="D56" s="8">
        <v>0</v>
      </c>
      <c r="E56" s="8"/>
    </row>
    <row r="57" spans="4:5" hidden="1" x14ac:dyDescent="0.2">
      <c r="D57" s="8">
        <v>0</v>
      </c>
      <c r="E57" s="8"/>
    </row>
    <row r="58" spans="4:5" hidden="1" x14ac:dyDescent="0.2">
      <c r="D58" s="8">
        <v>0</v>
      </c>
      <c r="E58" s="8"/>
    </row>
    <row r="59" spans="4:5" hidden="1" x14ac:dyDescent="0.2">
      <c r="D59" s="8">
        <v>0</v>
      </c>
      <c r="E59" s="8"/>
    </row>
    <row r="60" spans="4:5" hidden="1" x14ac:dyDescent="0.2">
      <c r="D60" s="8">
        <v>0</v>
      </c>
      <c r="E60" s="8"/>
    </row>
    <row r="61" spans="4:5" hidden="1" x14ac:dyDescent="0.2">
      <c r="D61" s="8">
        <v>0</v>
      </c>
      <c r="E61" s="8"/>
    </row>
    <row r="62" spans="4:5" hidden="1" x14ac:dyDescent="0.2">
      <c r="D62" s="8">
        <v>0</v>
      </c>
      <c r="E62" s="8"/>
    </row>
    <row r="63" spans="4:5" hidden="1" x14ac:dyDescent="0.2">
      <c r="D63" s="8">
        <v>0</v>
      </c>
      <c r="E63" s="8"/>
    </row>
    <row r="64" spans="4:5" hidden="1" x14ac:dyDescent="0.2">
      <c r="D64" s="8">
        <v>0</v>
      </c>
      <c r="E64" s="8"/>
    </row>
    <row r="65" spans="4:5" hidden="1" x14ac:dyDescent="0.2">
      <c r="D65" s="8">
        <v>0</v>
      </c>
      <c r="E65" s="8"/>
    </row>
    <row r="66" spans="4:5" hidden="1" x14ac:dyDescent="0.2">
      <c r="D66" s="8">
        <v>0</v>
      </c>
      <c r="E66" s="8"/>
    </row>
    <row r="67" spans="4:5" hidden="1" x14ac:dyDescent="0.2">
      <c r="D67" s="8"/>
      <c r="E67" s="8"/>
    </row>
    <row r="68" spans="4:5" hidden="1" x14ac:dyDescent="0.2">
      <c r="D68" s="8"/>
      <c r="E68" s="8"/>
    </row>
    <row r="69" spans="4:5" hidden="1" x14ac:dyDescent="0.2">
      <c r="D69" s="8"/>
      <c r="E69" s="8"/>
    </row>
    <row r="70" spans="4:5" hidden="1" x14ac:dyDescent="0.2">
      <c r="D70" s="8"/>
      <c r="E70" s="8"/>
    </row>
    <row r="71" spans="4:5" hidden="1" x14ac:dyDescent="0.2">
      <c r="D71" s="8"/>
      <c r="E71" s="8"/>
    </row>
    <row r="72" spans="4:5" hidden="1" x14ac:dyDescent="0.2">
      <c r="D72" s="8">
        <v>0</v>
      </c>
      <c r="E72" s="8"/>
    </row>
    <row r="73" spans="4:5" hidden="1" x14ac:dyDescent="0.2">
      <c r="D73" s="8">
        <v>0</v>
      </c>
      <c r="E73" s="8"/>
    </row>
    <row r="74" spans="4:5" hidden="1" x14ac:dyDescent="0.2">
      <c r="D74" s="8">
        <v>0</v>
      </c>
      <c r="E74" s="8"/>
    </row>
    <row r="75" spans="4:5" hidden="1" x14ac:dyDescent="0.2">
      <c r="D75" s="8">
        <v>0</v>
      </c>
      <c r="E75" s="8"/>
    </row>
    <row r="76" spans="4:5" hidden="1" x14ac:dyDescent="0.2">
      <c r="D76" s="8">
        <v>0</v>
      </c>
      <c r="E76" s="8"/>
    </row>
    <row r="77" spans="4:5" hidden="1" x14ac:dyDescent="0.2">
      <c r="D77" s="8">
        <v>0</v>
      </c>
      <c r="E77" s="8"/>
    </row>
    <row r="78" spans="4:5" hidden="1" x14ac:dyDescent="0.2">
      <c r="D78" s="8">
        <v>0</v>
      </c>
      <c r="E78" s="8"/>
    </row>
    <row r="79" spans="4:5" hidden="1" x14ac:dyDescent="0.2">
      <c r="D79" s="8">
        <v>0</v>
      </c>
      <c r="E79" s="8"/>
    </row>
    <row r="80" spans="4:5" hidden="1" x14ac:dyDescent="0.2">
      <c r="D80" s="8">
        <v>0</v>
      </c>
      <c r="E80" s="8"/>
    </row>
    <row r="81" spans="4:5" hidden="1" x14ac:dyDescent="0.2">
      <c r="D81" s="8">
        <v>0</v>
      </c>
      <c r="E81" s="8"/>
    </row>
    <row r="82" spans="4:5" hidden="1" x14ac:dyDescent="0.2">
      <c r="D82" s="8">
        <v>0</v>
      </c>
      <c r="E82" s="8"/>
    </row>
    <row r="83" spans="4:5" hidden="1" x14ac:dyDescent="0.2">
      <c r="D83" s="8">
        <v>0</v>
      </c>
      <c r="E83" s="8"/>
    </row>
    <row r="84" spans="4:5" hidden="1" x14ac:dyDescent="0.2">
      <c r="D84" s="8">
        <v>0</v>
      </c>
      <c r="E84" s="8"/>
    </row>
    <row r="85" spans="4:5" hidden="1" x14ac:dyDescent="0.2">
      <c r="D85" s="8">
        <v>0</v>
      </c>
      <c r="E85" s="8"/>
    </row>
    <row r="86" spans="4:5" hidden="1" x14ac:dyDescent="0.2">
      <c r="D86" s="8">
        <v>0</v>
      </c>
      <c r="E86" s="8"/>
    </row>
    <row r="87" spans="4:5" hidden="1" x14ac:dyDescent="0.2">
      <c r="D87" s="8">
        <v>0</v>
      </c>
      <c r="E87" s="8"/>
    </row>
    <row r="88" spans="4:5" hidden="1" x14ac:dyDescent="0.2">
      <c r="D88" s="8">
        <v>0</v>
      </c>
      <c r="E88" s="8"/>
    </row>
    <row r="89" spans="4:5" hidden="1" x14ac:dyDescent="0.2">
      <c r="D89" s="8">
        <v>0</v>
      </c>
      <c r="E89" s="8"/>
    </row>
    <row r="90" spans="4:5" hidden="1" x14ac:dyDescent="0.2">
      <c r="D90" s="8">
        <v>0</v>
      </c>
      <c r="E90" s="8"/>
    </row>
    <row r="91" spans="4:5" hidden="1" x14ac:dyDescent="0.2">
      <c r="D91" s="8">
        <v>0</v>
      </c>
      <c r="E91" s="8"/>
    </row>
    <row r="92" spans="4:5" hidden="1" x14ac:dyDescent="0.2">
      <c r="D92" s="8">
        <v>0</v>
      </c>
      <c r="E92" s="8"/>
    </row>
    <row r="93" spans="4:5" hidden="1" x14ac:dyDescent="0.2">
      <c r="D93" s="8">
        <v>0</v>
      </c>
      <c r="E93" s="8"/>
    </row>
    <row r="94" spans="4:5" hidden="1" x14ac:dyDescent="0.2">
      <c r="D94" s="8">
        <v>0</v>
      </c>
      <c r="E94" s="8"/>
    </row>
    <row r="95" spans="4:5" hidden="1" x14ac:dyDescent="0.2">
      <c r="D95" s="8">
        <v>0</v>
      </c>
      <c r="E95" s="8"/>
    </row>
    <row r="96" spans="4:5" hidden="1" x14ac:dyDescent="0.2">
      <c r="D96" s="8">
        <v>0</v>
      </c>
      <c r="E96" s="8"/>
    </row>
    <row r="97" spans="4:5" hidden="1" x14ac:dyDescent="0.2">
      <c r="D97" s="8">
        <v>0</v>
      </c>
      <c r="E97" s="8"/>
    </row>
    <row r="98" spans="4:5" hidden="1" x14ac:dyDescent="0.2">
      <c r="D98" s="8">
        <v>0</v>
      </c>
      <c r="E98" s="8"/>
    </row>
    <row r="99" spans="4:5" hidden="1" x14ac:dyDescent="0.2">
      <c r="D99" s="8">
        <v>0</v>
      </c>
      <c r="E99" s="8"/>
    </row>
    <row r="100" spans="4:5" hidden="1" x14ac:dyDescent="0.2">
      <c r="D100" s="8">
        <v>0</v>
      </c>
      <c r="E100" s="8"/>
    </row>
    <row r="101" spans="4:5" hidden="1" x14ac:dyDescent="0.2"/>
    <row r="102" spans="4:5" hidden="1" x14ac:dyDescent="0.2"/>
    <row r="103" spans="4:5" hidden="1" x14ac:dyDescent="0.2"/>
    <row r="104" spans="4:5" hidden="1" x14ac:dyDescent="0.2"/>
    <row r="105" spans="4:5" hidden="1" x14ac:dyDescent="0.2">
      <c r="D105" s="9">
        <v>0</v>
      </c>
      <c r="E105" s="9"/>
    </row>
    <row r="106" spans="4:5" hidden="1" x14ac:dyDescent="0.2">
      <c r="D106" s="9">
        <v>0</v>
      </c>
      <c r="E106" s="9"/>
    </row>
    <row r="107" spans="4:5" hidden="1" x14ac:dyDescent="0.2">
      <c r="D107" s="9">
        <v>0</v>
      </c>
      <c r="E107" s="9"/>
    </row>
    <row r="108" spans="4:5" hidden="1" x14ac:dyDescent="0.2">
      <c r="D108" s="9">
        <v>0</v>
      </c>
      <c r="E108" s="9"/>
    </row>
    <row r="109" spans="4:5" hidden="1" x14ac:dyDescent="0.2">
      <c r="D109" s="9">
        <v>0</v>
      </c>
      <c r="E109" s="9"/>
    </row>
    <row r="110" spans="4:5" hidden="1" x14ac:dyDescent="0.2">
      <c r="D110" s="9">
        <v>0</v>
      </c>
      <c r="E110" s="9"/>
    </row>
    <row r="111" spans="4:5" hidden="1" x14ac:dyDescent="0.2">
      <c r="D111" s="9">
        <v>0</v>
      </c>
      <c r="E111" s="9"/>
    </row>
    <row r="112" spans="4:5" hidden="1" x14ac:dyDescent="0.2">
      <c r="D112" s="9">
        <v>0</v>
      </c>
      <c r="E112" s="9"/>
    </row>
    <row r="113" spans="4:5" hidden="1" x14ac:dyDescent="0.2">
      <c r="D113" s="9">
        <v>0</v>
      </c>
      <c r="E113" s="9"/>
    </row>
    <row r="114" spans="4:5" hidden="1" x14ac:dyDescent="0.2">
      <c r="D114" s="9">
        <v>0</v>
      </c>
      <c r="E114" s="9"/>
    </row>
    <row r="115" spans="4:5" hidden="1" x14ac:dyDescent="0.2">
      <c r="D115" s="9">
        <v>0</v>
      </c>
      <c r="E115" s="9"/>
    </row>
    <row r="116" spans="4:5" hidden="1" x14ac:dyDescent="0.2">
      <c r="D116" s="9">
        <v>0</v>
      </c>
      <c r="E116" s="9"/>
    </row>
    <row r="117" spans="4:5" hidden="1" x14ac:dyDescent="0.2">
      <c r="D117" s="9">
        <v>0</v>
      </c>
      <c r="E117" s="9"/>
    </row>
    <row r="118" spans="4:5" hidden="1" x14ac:dyDescent="0.2">
      <c r="D118" s="9">
        <v>0</v>
      </c>
      <c r="E118" s="9"/>
    </row>
    <row r="119" spans="4:5" hidden="1" x14ac:dyDescent="0.2">
      <c r="D119" s="9">
        <v>0</v>
      </c>
      <c r="E119" s="9"/>
    </row>
    <row r="120" spans="4:5" hidden="1" x14ac:dyDescent="0.2">
      <c r="D120" s="9">
        <v>0</v>
      </c>
      <c r="E120" s="9"/>
    </row>
    <row r="121" spans="4:5" hidden="1" x14ac:dyDescent="0.2">
      <c r="D121" s="9">
        <v>0</v>
      </c>
      <c r="E121" s="9"/>
    </row>
    <row r="122" spans="4:5" hidden="1" x14ac:dyDescent="0.2">
      <c r="D122" s="9">
        <v>0</v>
      </c>
      <c r="E122" s="9"/>
    </row>
    <row r="123" spans="4:5" hidden="1" x14ac:dyDescent="0.2">
      <c r="D123" s="9">
        <v>0</v>
      </c>
      <c r="E123" s="9"/>
    </row>
    <row r="124" spans="4:5" hidden="1" x14ac:dyDescent="0.2">
      <c r="D124" s="9">
        <v>0</v>
      </c>
      <c r="E124" s="9"/>
    </row>
    <row r="125" spans="4:5" hidden="1" x14ac:dyDescent="0.2">
      <c r="D125" s="9">
        <v>0</v>
      </c>
      <c r="E125" s="9"/>
    </row>
    <row r="126" spans="4:5" hidden="1" x14ac:dyDescent="0.2">
      <c r="D126" s="9">
        <v>0</v>
      </c>
      <c r="E126" s="9"/>
    </row>
    <row r="127" spans="4:5" hidden="1" x14ac:dyDescent="0.2">
      <c r="D127" s="9">
        <v>0</v>
      </c>
      <c r="E127" s="9"/>
    </row>
    <row r="128" spans="4:5" hidden="1" x14ac:dyDescent="0.2">
      <c r="D128" s="9">
        <v>0</v>
      </c>
      <c r="E128" s="9"/>
    </row>
    <row r="129" spans="4:5" hidden="1" x14ac:dyDescent="0.2">
      <c r="D129" s="9">
        <v>0</v>
      </c>
      <c r="E129" s="9"/>
    </row>
    <row r="130" spans="4:5" hidden="1" x14ac:dyDescent="0.2">
      <c r="D130" s="9">
        <v>0</v>
      </c>
      <c r="E130" s="9"/>
    </row>
    <row r="131" spans="4:5" hidden="1" x14ac:dyDescent="0.2">
      <c r="D131" s="9">
        <v>0</v>
      </c>
      <c r="E131" s="9"/>
    </row>
    <row r="132" spans="4:5" hidden="1" x14ac:dyDescent="0.2">
      <c r="D132" s="9">
        <v>0</v>
      </c>
      <c r="E132" s="9"/>
    </row>
    <row r="133" spans="4:5" hidden="1" x14ac:dyDescent="0.2">
      <c r="D133" s="9">
        <v>0</v>
      </c>
      <c r="E133" s="9"/>
    </row>
    <row r="134" spans="4:5" hidden="1" x14ac:dyDescent="0.2">
      <c r="D134" s="9"/>
      <c r="E134" s="9"/>
    </row>
    <row r="135" spans="4:5" hidden="1" x14ac:dyDescent="0.2">
      <c r="D135" s="9"/>
      <c r="E135" s="9"/>
    </row>
    <row r="136" spans="4:5" hidden="1" x14ac:dyDescent="0.2">
      <c r="D136" s="9"/>
      <c r="E136" s="9"/>
    </row>
    <row r="137" spans="4:5" hidden="1" x14ac:dyDescent="0.2"/>
    <row r="138" spans="4:5" hidden="1" x14ac:dyDescent="0.2">
      <c r="D138" s="9">
        <v>0</v>
      </c>
      <c r="E138" s="9"/>
    </row>
    <row r="139" spans="4:5" hidden="1" x14ac:dyDescent="0.2">
      <c r="D139" s="9">
        <v>0</v>
      </c>
      <c r="E139" s="9"/>
    </row>
    <row r="140" spans="4:5" hidden="1" x14ac:dyDescent="0.2">
      <c r="D140" s="9">
        <v>0</v>
      </c>
      <c r="E140" s="9"/>
    </row>
    <row r="141" spans="4:5" hidden="1" x14ac:dyDescent="0.2">
      <c r="D141" s="9">
        <v>0</v>
      </c>
      <c r="E141" s="9"/>
    </row>
    <row r="142" spans="4:5" hidden="1" x14ac:dyDescent="0.2">
      <c r="D142" s="9">
        <v>0</v>
      </c>
      <c r="E142" s="9"/>
    </row>
    <row r="143" spans="4:5" hidden="1" x14ac:dyDescent="0.2">
      <c r="D143" s="9">
        <v>0</v>
      </c>
      <c r="E143" s="9"/>
    </row>
    <row r="144" spans="4:5" hidden="1" x14ac:dyDescent="0.2">
      <c r="D144" s="9">
        <v>0</v>
      </c>
      <c r="E144" s="9"/>
    </row>
    <row r="145" spans="4:5" hidden="1" x14ac:dyDescent="0.2">
      <c r="D145" s="9">
        <v>0</v>
      </c>
      <c r="E145" s="9"/>
    </row>
    <row r="146" spans="4:5" hidden="1" x14ac:dyDescent="0.2">
      <c r="D146" s="9">
        <v>0</v>
      </c>
      <c r="E146" s="9"/>
    </row>
    <row r="147" spans="4:5" hidden="1" x14ac:dyDescent="0.2">
      <c r="D147" s="9">
        <v>0</v>
      </c>
      <c r="E147" s="9"/>
    </row>
    <row r="148" spans="4:5" hidden="1" x14ac:dyDescent="0.2">
      <c r="D148" s="9">
        <v>0</v>
      </c>
      <c r="E148" s="9"/>
    </row>
    <row r="149" spans="4:5" hidden="1" x14ac:dyDescent="0.2">
      <c r="D149" s="9">
        <v>0</v>
      </c>
      <c r="E149" s="9"/>
    </row>
    <row r="150" spans="4:5" hidden="1" x14ac:dyDescent="0.2">
      <c r="D150" s="9">
        <v>0</v>
      </c>
      <c r="E150" s="9"/>
    </row>
    <row r="151" spans="4:5" hidden="1" x14ac:dyDescent="0.2">
      <c r="D151" s="9">
        <v>0</v>
      </c>
      <c r="E151" s="9"/>
    </row>
    <row r="152" spans="4:5" hidden="1" x14ac:dyDescent="0.2">
      <c r="D152" s="9">
        <v>0</v>
      </c>
      <c r="E152" s="9"/>
    </row>
    <row r="153" spans="4:5" hidden="1" x14ac:dyDescent="0.2">
      <c r="D153" s="9">
        <v>0</v>
      </c>
      <c r="E153" s="9"/>
    </row>
    <row r="154" spans="4:5" hidden="1" x14ac:dyDescent="0.2">
      <c r="D154" s="9">
        <v>0</v>
      </c>
      <c r="E154" s="9"/>
    </row>
    <row r="155" spans="4:5" hidden="1" x14ac:dyDescent="0.2">
      <c r="D155" s="9">
        <v>0</v>
      </c>
      <c r="E155" s="9"/>
    </row>
    <row r="156" spans="4:5" hidden="1" x14ac:dyDescent="0.2">
      <c r="D156" s="9">
        <v>0</v>
      </c>
      <c r="E156" s="9"/>
    </row>
    <row r="157" spans="4:5" hidden="1" x14ac:dyDescent="0.2">
      <c r="D157" s="9">
        <v>0</v>
      </c>
      <c r="E157" s="9"/>
    </row>
    <row r="158" spans="4:5" hidden="1" x14ac:dyDescent="0.2">
      <c r="D158" s="9">
        <v>0</v>
      </c>
      <c r="E158" s="9"/>
    </row>
    <row r="159" spans="4:5" hidden="1" x14ac:dyDescent="0.2">
      <c r="D159" s="9">
        <v>0</v>
      </c>
      <c r="E159" s="9"/>
    </row>
    <row r="160" spans="4:5" hidden="1" x14ac:dyDescent="0.2">
      <c r="D160" s="9">
        <v>0</v>
      </c>
      <c r="E160" s="9"/>
    </row>
    <row r="161" spans="4:5" hidden="1" x14ac:dyDescent="0.2">
      <c r="D161" s="9">
        <v>0</v>
      </c>
      <c r="E161" s="9"/>
    </row>
    <row r="162" spans="4:5" hidden="1" x14ac:dyDescent="0.2">
      <c r="D162" s="9">
        <v>0</v>
      </c>
      <c r="E162" s="9"/>
    </row>
    <row r="163" spans="4:5" hidden="1" x14ac:dyDescent="0.2">
      <c r="D163" s="9">
        <v>0</v>
      </c>
      <c r="E163" s="9"/>
    </row>
    <row r="164" spans="4:5" hidden="1" x14ac:dyDescent="0.2">
      <c r="D164" s="9">
        <v>0</v>
      </c>
      <c r="E164" s="9"/>
    </row>
    <row r="165" spans="4:5" hidden="1" x14ac:dyDescent="0.2">
      <c r="D165" s="9">
        <v>0</v>
      </c>
      <c r="E165" s="9"/>
    </row>
    <row r="166" spans="4:5" hidden="1" x14ac:dyDescent="0.2">
      <c r="D166" s="9">
        <v>0</v>
      </c>
      <c r="E166" s="9"/>
    </row>
    <row r="167" spans="4:5" hidden="1" x14ac:dyDescent="0.2"/>
    <row r="168" spans="4:5" hidden="1" x14ac:dyDescent="0.2"/>
    <row r="169" spans="4:5" hidden="1" x14ac:dyDescent="0.2"/>
    <row r="170" spans="4:5" hidden="1" x14ac:dyDescent="0.2"/>
    <row r="171" spans="4:5" hidden="1" x14ac:dyDescent="0.2"/>
    <row r="172" spans="4:5" hidden="1" x14ac:dyDescent="0.2"/>
    <row r="173" spans="4:5" hidden="1" x14ac:dyDescent="0.2"/>
    <row r="174" spans="4:5" hidden="1" x14ac:dyDescent="0.2"/>
    <row r="175" spans="4:5" hidden="1" x14ac:dyDescent="0.2"/>
    <row r="176" spans="4: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</sheetData>
  <mergeCells count="10">
    <mergeCell ref="I7:I8"/>
    <mergeCell ref="B5:I5"/>
    <mergeCell ref="B6:I6"/>
    <mergeCell ref="H7:H8"/>
    <mergeCell ref="G7:G8"/>
    <mergeCell ref="F7:F8"/>
    <mergeCell ref="B7:B8"/>
    <mergeCell ref="C7:C8"/>
    <mergeCell ref="D7:D8"/>
    <mergeCell ref="E7:E8"/>
  </mergeCells>
  <pageMargins left="0.7" right="0.7" top="0.75" bottom="0.75" header="0.3" footer="0.3"/>
  <pageSetup orientation="portrait" r:id="rId1"/>
  <ignoredErrors>
    <ignoredError sqref="H22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I65"/>
  <sheetViews>
    <sheetView showGridLines="0" zoomScaleNormal="100" workbookViewId="0">
      <selection activeCell="O23" sqref="O23"/>
    </sheetView>
  </sheetViews>
  <sheetFormatPr baseColWidth="10" defaultRowHeight="11.25" x14ac:dyDescent="0.2"/>
  <cols>
    <col min="1" max="2" width="2.7109375" style="2" customWidth="1"/>
    <col min="3" max="3" width="52.140625" style="2" customWidth="1"/>
    <col min="4" max="5" width="8.5703125" style="2" customWidth="1"/>
    <col min="6" max="10" width="7.7109375" style="2" customWidth="1"/>
    <col min="11" max="16384" width="11.42578125" style="2"/>
  </cols>
  <sheetData>
    <row r="5" spans="2:9" ht="15" customHeight="1" x14ac:dyDescent="0.2">
      <c r="B5" s="94" t="s">
        <v>77</v>
      </c>
      <c r="C5" s="94"/>
      <c r="D5" s="94"/>
      <c r="E5" s="94"/>
      <c r="F5" s="94"/>
      <c r="G5" s="94"/>
      <c r="H5" s="94"/>
      <c r="I5" s="94"/>
    </row>
    <row r="6" spans="2:9" x14ac:dyDescent="0.2">
      <c r="B6" s="101" t="s">
        <v>74</v>
      </c>
      <c r="C6" s="101"/>
      <c r="D6" s="101"/>
      <c r="E6" s="101"/>
      <c r="F6" s="101"/>
      <c r="G6" s="101"/>
      <c r="H6" s="101"/>
      <c r="I6" s="101"/>
    </row>
    <row r="7" spans="2:9" x14ac:dyDescent="0.2">
      <c r="B7" s="102"/>
      <c r="C7" s="104" t="s">
        <v>0</v>
      </c>
      <c r="D7" s="99">
        <v>2019</v>
      </c>
      <c r="E7" s="99">
        <v>2020</v>
      </c>
      <c r="F7" s="99">
        <v>2021</v>
      </c>
      <c r="G7" s="99">
        <v>2022</v>
      </c>
      <c r="H7" s="99">
        <v>2023</v>
      </c>
      <c r="I7" s="99">
        <v>2024</v>
      </c>
    </row>
    <row r="8" spans="2:9" ht="12" thickBot="1" x14ac:dyDescent="0.25">
      <c r="B8" s="103"/>
      <c r="C8" s="105"/>
      <c r="D8" s="100"/>
      <c r="E8" s="100"/>
      <c r="F8" s="100"/>
      <c r="G8" s="100"/>
      <c r="H8" s="100"/>
      <c r="I8" s="100"/>
    </row>
    <row r="9" spans="2:9" x14ac:dyDescent="0.2">
      <c r="B9" s="34" t="s">
        <v>5</v>
      </c>
      <c r="C9" s="85" t="s">
        <v>6</v>
      </c>
      <c r="D9" s="35">
        <f t="shared" ref="D9:I9" si="0">+SUM(D10:D16)</f>
        <v>850.21976430525012</v>
      </c>
      <c r="E9" s="35">
        <f t="shared" si="0"/>
        <v>21020.608730803102</v>
      </c>
      <c r="F9" s="41">
        <f t="shared" si="0"/>
        <v>4501.6727221330202</v>
      </c>
      <c r="G9" s="41">
        <f t="shared" si="0"/>
        <v>7074.6379973706335</v>
      </c>
      <c r="H9" s="41">
        <f t="shared" si="0"/>
        <v>4875.7147309249194</v>
      </c>
      <c r="I9" s="41">
        <f t="shared" si="0"/>
        <v>10487.926307571499</v>
      </c>
    </row>
    <row r="10" spans="2:9" x14ac:dyDescent="0.2">
      <c r="B10" s="32"/>
      <c r="C10" s="86" t="s">
        <v>46</v>
      </c>
      <c r="D10" s="33">
        <v>216.05076817283719</v>
      </c>
      <c r="E10" s="33">
        <v>758.32982192820975</v>
      </c>
      <c r="F10" s="40">
        <v>813.81460416494986</v>
      </c>
      <c r="G10" s="40">
        <v>684.62807494128356</v>
      </c>
      <c r="H10" s="40">
        <v>1369.535104784627</v>
      </c>
      <c r="I10" s="40">
        <v>868.23437224380757</v>
      </c>
    </row>
    <row r="11" spans="2:9" x14ac:dyDescent="0.2">
      <c r="B11" s="32"/>
      <c r="C11" s="86" t="s">
        <v>47</v>
      </c>
      <c r="D11" s="33">
        <v>105.56284832891694</v>
      </c>
      <c r="E11" s="33">
        <v>177.04420543000998</v>
      </c>
      <c r="F11" s="40">
        <v>204.44371316132998</v>
      </c>
      <c r="G11" s="40">
        <v>362.78652125968438</v>
      </c>
      <c r="H11" s="40">
        <v>452.00391152476368</v>
      </c>
      <c r="I11" s="40">
        <v>458.52301164935983</v>
      </c>
    </row>
    <row r="12" spans="2:9" x14ac:dyDescent="0.2">
      <c r="B12" s="32"/>
      <c r="C12" s="86" t="s">
        <v>9</v>
      </c>
      <c r="D12" s="33">
        <v>502.04349604357594</v>
      </c>
      <c r="E12" s="33">
        <v>20070.004994335515</v>
      </c>
      <c r="F12" s="40">
        <v>3401.7699512100012</v>
      </c>
      <c r="G12" s="40">
        <v>5935.8882808365161</v>
      </c>
      <c r="H12" s="40">
        <v>2899.6774775157392</v>
      </c>
      <c r="I12" s="40">
        <v>8994.7460482514907</v>
      </c>
    </row>
    <row r="13" spans="2:9" x14ac:dyDescent="0.2">
      <c r="B13" s="32"/>
      <c r="C13" s="86" t="s">
        <v>48</v>
      </c>
      <c r="D13" s="33">
        <v>1.6187613171100006</v>
      </c>
      <c r="E13" s="33">
        <v>2.1875342266299986</v>
      </c>
      <c r="F13" s="40">
        <v>9.8903496056799973</v>
      </c>
      <c r="G13" s="40">
        <v>16.695080915099993</v>
      </c>
      <c r="H13" s="40">
        <v>14.133499352279998</v>
      </c>
      <c r="I13" s="40">
        <v>8.1350438150999977</v>
      </c>
    </row>
    <row r="14" spans="2:9" x14ac:dyDescent="0.2">
      <c r="B14" s="32"/>
      <c r="C14" s="86" t="s">
        <v>49</v>
      </c>
      <c r="D14" s="33">
        <v>0.89890992000000003</v>
      </c>
      <c r="E14" s="33">
        <v>0.85460517700000005</v>
      </c>
      <c r="F14" s="40">
        <v>1.2604798312699967</v>
      </c>
      <c r="G14" s="40">
        <v>3.0823566280399746</v>
      </c>
      <c r="H14" s="40">
        <v>1.6340983425000104</v>
      </c>
      <c r="I14" s="40">
        <v>0.86438320596001239</v>
      </c>
    </row>
    <row r="15" spans="2:9" x14ac:dyDescent="0.2">
      <c r="B15" s="32"/>
      <c r="C15" s="86" t="s">
        <v>50</v>
      </c>
      <c r="D15" s="33">
        <v>3.7503590877300041</v>
      </c>
      <c r="E15" s="33">
        <v>4.0712841721000013</v>
      </c>
      <c r="F15" s="40">
        <v>3.4378536910800022</v>
      </c>
      <c r="G15" s="40">
        <v>18.113988979989983</v>
      </c>
      <c r="H15" s="40">
        <v>2.0860964131500168</v>
      </c>
      <c r="I15" s="40">
        <v>7.4584537388200038</v>
      </c>
    </row>
    <row r="16" spans="2:9" x14ac:dyDescent="0.2">
      <c r="B16" s="32"/>
      <c r="C16" s="86" t="s">
        <v>51</v>
      </c>
      <c r="D16" s="33">
        <v>20.294621435080007</v>
      </c>
      <c r="E16" s="33">
        <v>8.1162855336399939</v>
      </c>
      <c r="F16" s="40">
        <v>67.055770468710023</v>
      </c>
      <c r="G16" s="40">
        <v>53.443693810020136</v>
      </c>
      <c r="H16" s="40">
        <v>136.64454299186002</v>
      </c>
      <c r="I16" s="40">
        <v>149.96499466696</v>
      </c>
    </row>
    <row r="17" spans="2:9" x14ac:dyDescent="0.2">
      <c r="B17" s="34" t="s">
        <v>11</v>
      </c>
      <c r="C17" s="85" t="s">
        <v>12</v>
      </c>
      <c r="D17" s="35">
        <f t="shared" ref="D17:I17" si="1">+D18+D22</f>
        <v>335.64175581497921</v>
      </c>
      <c r="E17" s="35">
        <f t="shared" si="1"/>
        <v>380.58854668334959</v>
      </c>
      <c r="F17" s="41">
        <f t="shared" si="1"/>
        <v>10869.531811523048</v>
      </c>
      <c r="G17" s="41">
        <f t="shared" si="1"/>
        <v>845.16875961707183</v>
      </c>
      <c r="H17" s="41">
        <f t="shared" si="1"/>
        <v>3237.9180453332719</v>
      </c>
      <c r="I17" s="41">
        <f t="shared" si="1"/>
        <v>3854.388557976119</v>
      </c>
    </row>
    <row r="18" spans="2:9" x14ac:dyDescent="0.2">
      <c r="B18" s="34"/>
      <c r="C18" s="85" t="s">
        <v>54</v>
      </c>
      <c r="D18" s="35">
        <f t="shared" ref="D18:I18" si="2">+SUM(D19:D21)</f>
        <v>299.40791416710027</v>
      </c>
      <c r="E18" s="35">
        <f t="shared" si="2"/>
        <v>144.10101424924983</v>
      </c>
      <c r="F18" s="41">
        <f t="shared" si="2"/>
        <v>4898.6960075709103</v>
      </c>
      <c r="G18" s="41">
        <f t="shared" si="2"/>
        <v>284.91273616798946</v>
      </c>
      <c r="H18" s="41">
        <f t="shared" si="2"/>
        <v>1603.4744292172215</v>
      </c>
      <c r="I18" s="41">
        <f t="shared" si="2"/>
        <v>1269.9555099923107</v>
      </c>
    </row>
    <row r="19" spans="2:9" x14ac:dyDescent="0.2">
      <c r="B19" s="31"/>
      <c r="C19" s="86" t="s">
        <v>52</v>
      </c>
      <c r="D19" s="33">
        <v>48.678217400780134</v>
      </c>
      <c r="E19" s="33">
        <v>101.69482736924026</v>
      </c>
      <c r="F19" s="40">
        <v>3441.0530679864196</v>
      </c>
      <c r="G19" s="40">
        <v>76.154003346459831</v>
      </c>
      <c r="H19" s="40">
        <v>621.99830571587154</v>
      </c>
      <c r="I19" s="40">
        <v>758.22536049570022</v>
      </c>
    </row>
    <row r="20" spans="2:9" x14ac:dyDescent="0.2">
      <c r="B20" s="31"/>
      <c r="C20" s="86" t="s">
        <v>15</v>
      </c>
      <c r="D20" s="33">
        <v>200.84434016106016</v>
      </c>
      <c r="E20" s="33">
        <v>18.61869466762959</v>
      </c>
      <c r="F20" s="40">
        <v>1423.8855977205701</v>
      </c>
      <c r="G20" s="40">
        <v>164.3482862357796</v>
      </c>
      <c r="H20" s="40">
        <v>920.79105016438007</v>
      </c>
      <c r="I20" s="40">
        <v>395.9065300440804</v>
      </c>
    </row>
    <row r="21" spans="2:9" x14ac:dyDescent="0.2">
      <c r="B21" s="31"/>
      <c r="C21" s="86" t="s">
        <v>53</v>
      </c>
      <c r="D21" s="33">
        <v>49.885356605259993</v>
      </c>
      <c r="E21" s="33">
        <v>23.787492212379995</v>
      </c>
      <c r="F21" s="40">
        <v>33.757341863920004</v>
      </c>
      <c r="G21" s="40">
        <v>44.410446585750009</v>
      </c>
      <c r="H21" s="40">
        <v>60.685073336970021</v>
      </c>
      <c r="I21" s="40">
        <v>115.82361945253</v>
      </c>
    </row>
    <row r="22" spans="2:9" x14ac:dyDescent="0.2">
      <c r="B22" s="34"/>
      <c r="C22" s="85" t="s">
        <v>55</v>
      </c>
      <c r="D22" s="35">
        <f t="shared" ref="D22:I22" si="3">+SUM(D23:D26)</f>
        <v>36.233841647878911</v>
      </c>
      <c r="E22" s="35">
        <f t="shared" si="3"/>
        <v>236.48753243409976</v>
      </c>
      <c r="F22" s="41">
        <f t="shared" si="3"/>
        <v>5970.8358039521372</v>
      </c>
      <c r="G22" s="41">
        <f t="shared" si="3"/>
        <v>560.25602344908236</v>
      </c>
      <c r="H22" s="41">
        <f t="shared" si="3"/>
        <v>1634.4436161160502</v>
      </c>
      <c r="I22" s="41">
        <f t="shared" si="3"/>
        <v>2584.4330479838086</v>
      </c>
    </row>
    <row r="23" spans="2:9" x14ac:dyDescent="0.2">
      <c r="B23" s="31"/>
      <c r="C23" s="86" t="s">
        <v>52</v>
      </c>
      <c r="D23" s="33">
        <v>19.510779113869834</v>
      </c>
      <c r="E23" s="33">
        <v>223.28998752852991</v>
      </c>
      <c r="F23" s="40">
        <v>4689.4429494201086</v>
      </c>
      <c r="G23" s="40">
        <v>419.20202056456401</v>
      </c>
      <c r="H23" s="40">
        <v>357.18240919952223</v>
      </c>
      <c r="I23" s="40">
        <v>1817.82848068011</v>
      </c>
    </row>
    <row r="24" spans="2:9" x14ac:dyDescent="0.2">
      <c r="B24" s="31"/>
      <c r="C24" s="86" t="s">
        <v>15</v>
      </c>
      <c r="D24" s="33">
        <v>9.9008683122790622</v>
      </c>
      <c r="E24" s="33">
        <v>9.835799554089844</v>
      </c>
      <c r="F24" s="40">
        <v>1155.9539696808388</v>
      </c>
      <c r="G24" s="40">
        <v>86.130688993598596</v>
      </c>
      <c r="H24" s="40">
        <v>1185.473748539378</v>
      </c>
      <c r="I24" s="40">
        <v>619.2511275855984</v>
      </c>
    </row>
    <row r="25" spans="2:9" x14ac:dyDescent="0.2">
      <c r="B25" s="31"/>
      <c r="C25" s="86" t="s">
        <v>53</v>
      </c>
      <c r="D25" s="33">
        <v>3.402194221730011</v>
      </c>
      <c r="E25" s="33">
        <v>3.3617453514800109</v>
      </c>
      <c r="F25" s="40">
        <v>125.43888485119</v>
      </c>
      <c r="G25" s="40">
        <v>54.923312552739986</v>
      </c>
      <c r="H25" s="40">
        <v>91.787458366120006</v>
      </c>
      <c r="I25" s="40">
        <v>147.35343971810002</v>
      </c>
    </row>
    <row r="26" spans="2:9" x14ac:dyDescent="0.2">
      <c r="B26" s="31"/>
      <c r="C26" s="86" t="s">
        <v>56</v>
      </c>
      <c r="D26" s="33">
        <v>3.42</v>
      </c>
      <c r="E26" s="33">
        <v>0</v>
      </c>
      <c r="F26" s="40">
        <v>0</v>
      </c>
      <c r="G26" s="40">
        <v>1.3381797998590628E-6</v>
      </c>
      <c r="H26" s="40">
        <v>1.1029896995751187E-8</v>
      </c>
      <c r="I26" s="40">
        <v>0</v>
      </c>
    </row>
    <row r="27" spans="2:9" x14ac:dyDescent="0.2">
      <c r="B27" s="34" t="s">
        <v>17</v>
      </c>
      <c r="C27" s="85" t="s">
        <v>75</v>
      </c>
      <c r="D27" s="35">
        <v>1072.9872639427585</v>
      </c>
      <c r="E27" s="35">
        <v>1437.6447227680208</v>
      </c>
      <c r="F27" s="35">
        <v>1837.8440162290606</v>
      </c>
      <c r="G27" s="35">
        <v>2581.753800963852</v>
      </c>
      <c r="H27" s="35">
        <v>6706.6100027723442</v>
      </c>
      <c r="I27" s="35">
        <v>2176.8956885378552</v>
      </c>
    </row>
    <row r="28" spans="2:9" x14ac:dyDescent="0.2">
      <c r="B28" s="36" t="s">
        <v>19</v>
      </c>
      <c r="C28" s="84" t="s">
        <v>22</v>
      </c>
      <c r="D28" s="37">
        <f t="shared" ref="D28:I28" si="4">+D29-D17</f>
        <v>1923.2070282480086</v>
      </c>
      <c r="E28" s="37">
        <f t="shared" si="4"/>
        <v>22458.253453571124</v>
      </c>
      <c r="F28" s="42">
        <f t="shared" si="4"/>
        <v>6339.5167383620792</v>
      </c>
      <c r="G28" s="42">
        <f t="shared" si="4"/>
        <v>9656.3917983344854</v>
      </c>
      <c r="H28" s="42">
        <f t="shared" si="4"/>
        <v>11582.324733697264</v>
      </c>
      <c r="I28" s="42">
        <f t="shared" si="4"/>
        <v>12664.821996109353</v>
      </c>
    </row>
    <row r="29" spans="2:9" x14ac:dyDescent="0.2">
      <c r="B29" s="28" t="s">
        <v>21</v>
      </c>
      <c r="C29" s="81" t="s">
        <v>20</v>
      </c>
      <c r="D29" s="38">
        <f t="shared" ref="D29:I29" si="5">+D9+D17+D27</f>
        <v>2258.8487840629878</v>
      </c>
      <c r="E29" s="38">
        <f t="shared" si="5"/>
        <v>22838.842000254474</v>
      </c>
      <c r="F29" s="43">
        <f t="shared" si="5"/>
        <v>17209.048549885127</v>
      </c>
      <c r="G29" s="43">
        <f t="shared" si="5"/>
        <v>10501.560557951558</v>
      </c>
      <c r="H29" s="43">
        <f t="shared" si="5"/>
        <v>14820.242779030536</v>
      </c>
      <c r="I29" s="43">
        <f t="shared" si="5"/>
        <v>16519.210554085472</v>
      </c>
    </row>
    <row r="30" spans="2:9" x14ac:dyDescent="0.2">
      <c r="B30" s="36" t="s">
        <v>40</v>
      </c>
      <c r="C30" s="84" t="s">
        <v>41</v>
      </c>
      <c r="D30" s="37">
        <v>183622.86901044901</v>
      </c>
      <c r="E30" s="37">
        <v>240799.5283337</v>
      </c>
      <c r="F30" s="42">
        <v>254720.94731640301</v>
      </c>
      <c r="G30" s="42">
        <v>262114.48135406699</v>
      </c>
      <c r="H30" s="42">
        <v>322948.82718312601</v>
      </c>
      <c r="I30" s="42">
        <v>353778.538489967</v>
      </c>
    </row>
    <row r="31" spans="2:9" ht="18" customHeight="1" x14ac:dyDescent="0.2">
      <c r="B31" s="28" t="s">
        <v>23</v>
      </c>
      <c r="C31" s="81" t="s">
        <v>45</v>
      </c>
      <c r="D31" s="39">
        <f t="shared" ref="D31:I31" si="6">+D28/D30*100</f>
        <v>1.0473679224228705</v>
      </c>
      <c r="E31" s="39">
        <f t="shared" si="6"/>
        <v>9.3265354832624396</v>
      </c>
      <c r="F31" s="29">
        <f t="shared" si="6"/>
        <v>2.488808558994331</v>
      </c>
      <c r="G31" s="29">
        <f t="shared" si="6"/>
        <v>3.6840359786495469</v>
      </c>
      <c r="H31" s="29">
        <f t="shared" si="6"/>
        <v>3.5864272475371406</v>
      </c>
      <c r="I31" s="29">
        <f t="shared" si="6"/>
        <v>3.5798728917154259</v>
      </c>
    </row>
    <row r="32" spans="2:9" x14ac:dyDescent="0.2">
      <c r="B32" s="1" t="s">
        <v>24</v>
      </c>
      <c r="C32" s="3"/>
      <c r="D32" s="4"/>
      <c r="E32" s="4"/>
    </row>
    <row r="38" spans="2:9" ht="18" x14ac:dyDescent="0.2">
      <c r="B38" s="94" t="s">
        <v>78</v>
      </c>
      <c r="C38" s="94"/>
      <c r="D38" s="94"/>
      <c r="E38" s="94"/>
      <c r="F38" s="94"/>
      <c r="G38" s="94"/>
      <c r="H38" s="94"/>
      <c r="I38" s="94"/>
    </row>
    <row r="39" spans="2:9" x14ac:dyDescent="0.2">
      <c r="B39" s="101" t="s">
        <v>74</v>
      </c>
      <c r="C39" s="101"/>
      <c r="D39" s="101"/>
      <c r="E39" s="101"/>
      <c r="F39" s="101"/>
      <c r="G39" s="101"/>
      <c r="H39" s="101"/>
      <c r="I39" s="101"/>
    </row>
    <row r="40" spans="2:9" x14ac:dyDescent="0.2">
      <c r="B40" s="102"/>
      <c r="C40" s="104" t="s">
        <v>0</v>
      </c>
      <c r="D40" s="99">
        <v>2019</v>
      </c>
      <c r="E40" s="99">
        <v>2020</v>
      </c>
      <c r="F40" s="99">
        <v>2021</v>
      </c>
      <c r="G40" s="99">
        <v>2022</v>
      </c>
      <c r="H40" s="99">
        <v>2023</v>
      </c>
      <c r="I40" s="99">
        <v>2024</v>
      </c>
    </row>
    <row r="41" spans="2:9" ht="12" thickBot="1" x14ac:dyDescent="0.25">
      <c r="B41" s="103"/>
      <c r="C41" s="105"/>
      <c r="D41" s="100"/>
      <c r="E41" s="100"/>
      <c r="F41" s="100"/>
      <c r="G41" s="100"/>
      <c r="H41" s="100"/>
      <c r="I41" s="100"/>
    </row>
    <row r="42" spans="2:9" ht="11.25" customHeight="1" x14ac:dyDescent="0.2">
      <c r="B42" s="34" t="s">
        <v>5</v>
      </c>
      <c r="C42" s="85" t="s">
        <v>6</v>
      </c>
      <c r="D42" s="35">
        <f t="shared" ref="D42:I42" si="7">+SUM(D43:D49)</f>
        <v>580.08177326091482</v>
      </c>
      <c r="E42" s="35">
        <f t="shared" si="7"/>
        <v>20197.093586482089</v>
      </c>
      <c r="F42" s="41">
        <f t="shared" si="7"/>
        <v>3444.8082363866706</v>
      </c>
      <c r="G42" s="41">
        <f t="shared" si="7"/>
        <v>2577.3677035877167</v>
      </c>
      <c r="H42" s="41">
        <f t="shared" si="7"/>
        <v>3145.9973022684444</v>
      </c>
      <c r="I42" s="41">
        <f t="shared" si="7"/>
        <v>3199.801613403497</v>
      </c>
    </row>
    <row r="43" spans="2:9" ht="11.25" customHeight="1" x14ac:dyDescent="0.2">
      <c r="B43" s="32"/>
      <c r="C43" s="86" t="s">
        <v>46</v>
      </c>
      <c r="D43" s="33">
        <v>208.25638413202208</v>
      </c>
      <c r="E43" s="33">
        <v>752.64021955902956</v>
      </c>
      <c r="F43" s="40">
        <v>789.26371920137979</v>
      </c>
      <c r="G43" s="40">
        <v>666.25971401064453</v>
      </c>
      <c r="H43" s="40">
        <v>1335.2305005775706</v>
      </c>
      <c r="I43" s="40">
        <v>834.5513269423476</v>
      </c>
    </row>
    <row r="44" spans="2:9" ht="11.25" customHeight="1" x14ac:dyDescent="0.2">
      <c r="B44" s="32"/>
      <c r="C44" s="86" t="s">
        <v>47</v>
      </c>
      <c r="D44" s="33">
        <v>99.036734181126917</v>
      </c>
      <c r="E44" s="33">
        <v>147.66765965657996</v>
      </c>
      <c r="F44" s="40">
        <v>174.51759363057997</v>
      </c>
      <c r="G44" s="40">
        <v>288.43584283325254</v>
      </c>
      <c r="H44" s="40">
        <v>391.42616261491457</v>
      </c>
      <c r="I44" s="40">
        <v>363.03028849697989</v>
      </c>
    </row>
    <row r="45" spans="2:9" ht="11.25" customHeight="1" x14ac:dyDescent="0.2">
      <c r="B45" s="32"/>
      <c r="C45" s="86" t="s">
        <v>9</v>
      </c>
      <c r="D45" s="33">
        <v>261.07185842646589</v>
      </c>
      <c r="E45" s="33">
        <v>19284.058651753963</v>
      </c>
      <c r="F45" s="40">
        <v>2460.401357093981</v>
      </c>
      <c r="G45" s="40">
        <v>1583.0242632078298</v>
      </c>
      <c r="H45" s="40">
        <v>1394.571193477459</v>
      </c>
      <c r="I45" s="40">
        <v>1981.9327806581196</v>
      </c>
    </row>
    <row r="46" spans="2:9" ht="11.25" customHeight="1" x14ac:dyDescent="0.2">
      <c r="B46" s="32"/>
      <c r="C46" s="86" t="s">
        <v>48</v>
      </c>
      <c r="D46" s="33">
        <v>1.6102926351299993</v>
      </c>
      <c r="E46" s="33">
        <v>1.2478048604499994</v>
      </c>
      <c r="F46" s="40">
        <v>9.1008175159500002</v>
      </c>
      <c r="G46" s="40">
        <v>9.2404172332599934</v>
      </c>
      <c r="H46" s="40">
        <v>1.3577038664500023</v>
      </c>
      <c r="I46" s="40">
        <v>1.9768827805299978</v>
      </c>
    </row>
    <row r="47" spans="2:9" ht="11.25" customHeight="1" x14ac:dyDescent="0.2">
      <c r="B47" s="32"/>
      <c r="C47" s="86" t="s">
        <v>49</v>
      </c>
      <c r="D47" s="33">
        <v>0.89890992000000003</v>
      </c>
      <c r="E47" s="33">
        <v>0.85460517700000005</v>
      </c>
      <c r="F47" s="40">
        <v>1.2604798312699967</v>
      </c>
      <c r="G47" s="40">
        <v>3.0823566280399746</v>
      </c>
      <c r="H47" s="40">
        <v>1.698342500048966E-3</v>
      </c>
      <c r="I47" s="40">
        <v>0.86438320596001239</v>
      </c>
    </row>
    <row r="48" spans="2:9" ht="11.25" customHeight="1" x14ac:dyDescent="0.2">
      <c r="B48" s="32"/>
      <c r="C48" s="86" t="s">
        <v>50</v>
      </c>
      <c r="D48" s="33">
        <v>3.7503587524500044</v>
      </c>
      <c r="E48" s="33">
        <v>4.0042841721000011</v>
      </c>
      <c r="F48" s="40">
        <v>3.4146444932600022</v>
      </c>
      <c r="G48" s="40">
        <v>17.920144887990034</v>
      </c>
      <c r="H48" s="40">
        <v>2.0136370021500625</v>
      </c>
      <c r="I48" s="40">
        <v>7.3833236766400034</v>
      </c>
    </row>
    <row r="49" spans="2:9" ht="11.25" customHeight="1" x14ac:dyDescent="0.2">
      <c r="B49" s="32"/>
      <c r="C49" s="86" t="s">
        <v>51</v>
      </c>
      <c r="D49" s="33">
        <v>5.457235213719998</v>
      </c>
      <c r="E49" s="33">
        <v>6.6203613029699993</v>
      </c>
      <c r="F49" s="40">
        <v>6.8496246202500011</v>
      </c>
      <c r="G49" s="40">
        <v>9.4049647866999919</v>
      </c>
      <c r="H49" s="40">
        <v>21.396406387399992</v>
      </c>
      <c r="I49" s="40">
        <v>10.062627642920001</v>
      </c>
    </row>
    <row r="50" spans="2:9" ht="11.25" customHeight="1" x14ac:dyDescent="0.2">
      <c r="B50" s="34" t="s">
        <v>11</v>
      </c>
      <c r="C50" s="85" t="s">
        <v>12</v>
      </c>
      <c r="D50" s="35">
        <f t="shared" ref="D50:I50" si="8">+D51+D55</f>
        <v>321.1221722543292</v>
      </c>
      <c r="E50" s="35">
        <f t="shared" si="8"/>
        <v>371.13291325794955</v>
      </c>
      <c r="F50" s="41">
        <f t="shared" si="8"/>
        <v>10254.886629242508</v>
      </c>
      <c r="G50" s="41">
        <f t="shared" si="8"/>
        <v>752.60830342691816</v>
      </c>
      <c r="H50" s="41">
        <f t="shared" si="8"/>
        <v>2952.119523021317</v>
      </c>
      <c r="I50" s="41">
        <f t="shared" si="8"/>
        <v>2872.3153294240692</v>
      </c>
    </row>
    <row r="51" spans="2:9" ht="11.25" customHeight="1" x14ac:dyDescent="0.2">
      <c r="B51" s="34"/>
      <c r="C51" s="85" t="s">
        <v>54</v>
      </c>
      <c r="D51" s="35">
        <f t="shared" ref="D51:I51" si="9">+SUM(D52:D54)</f>
        <v>285.16081416710028</v>
      </c>
      <c r="E51" s="35">
        <f t="shared" si="9"/>
        <v>137.04546424924985</v>
      </c>
      <c r="F51" s="41">
        <f t="shared" si="9"/>
        <v>4284.0508252903901</v>
      </c>
      <c r="G51" s="41">
        <f t="shared" si="9"/>
        <v>195.53153526025849</v>
      </c>
      <c r="H51" s="41">
        <f t="shared" si="9"/>
        <v>1415.2979083683904</v>
      </c>
      <c r="I51" s="41">
        <f t="shared" si="9"/>
        <v>871.95704176591062</v>
      </c>
    </row>
    <row r="52" spans="2:9" ht="11.25" customHeight="1" x14ac:dyDescent="0.2">
      <c r="B52" s="31"/>
      <c r="C52" s="86" t="s">
        <v>52</v>
      </c>
      <c r="D52" s="33">
        <v>48.678217400780134</v>
      </c>
      <c r="E52" s="33">
        <v>101.69482736924026</v>
      </c>
      <c r="F52" s="40">
        <v>3441.0530679864196</v>
      </c>
      <c r="G52" s="40">
        <v>76.154003346459831</v>
      </c>
      <c r="H52" s="40">
        <v>621.99830571587154</v>
      </c>
      <c r="I52" s="40">
        <v>758.22536049570022</v>
      </c>
    </row>
    <row r="53" spans="2:9" ht="11.25" customHeight="1" x14ac:dyDescent="0.2">
      <c r="B53" s="31"/>
      <c r="C53" s="86" t="s">
        <v>15</v>
      </c>
      <c r="D53" s="33">
        <v>200.84434016106016</v>
      </c>
      <c r="E53" s="33">
        <v>18.61869466762959</v>
      </c>
      <c r="F53" s="40">
        <v>810.27407642781009</v>
      </c>
      <c r="G53" s="40">
        <v>97.646865390808671</v>
      </c>
      <c r="H53" s="40">
        <v>738.67769497826885</v>
      </c>
      <c r="I53" s="40">
        <v>10.976632052880371</v>
      </c>
    </row>
    <row r="54" spans="2:9" ht="11.25" customHeight="1" x14ac:dyDescent="0.2">
      <c r="B54" s="31"/>
      <c r="C54" s="86" t="s">
        <v>53</v>
      </c>
      <c r="D54" s="33">
        <v>35.638256605259997</v>
      </c>
      <c r="E54" s="33">
        <v>16.731942212379998</v>
      </c>
      <c r="F54" s="40">
        <v>32.723680876160003</v>
      </c>
      <c r="G54" s="40">
        <v>21.730666522989992</v>
      </c>
      <c r="H54" s="40">
        <v>54.621907674250004</v>
      </c>
      <c r="I54" s="40">
        <v>102.75504921732998</v>
      </c>
    </row>
    <row r="55" spans="2:9" ht="11.25" customHeight="1" x14ac:dyDescent="0.2">
      <c r="B55" s="34"/>
      <c r="C55" s="85" t="s">
        <v>55</v>
      </c>
      <c r="D55" s="35">
        <f t="shared" ref="D55:I55" si="10">+SUM(D56:D59)</f>
        <v>35.961358087228916</v>
      </c>
      <c r="E55" s="35">
        <f t="shared" si="10"/>
        <v>234.08744900869974</v>
      </c>
      <c r="F55" s="41">
        <f t="shared" si="10"/>
        <v>5970.8358039521172</v>
      </c>
      <c r="G55" s="41">
        <f t="shared" si="10"/>
        <v>557.07676816665969</v>
      </c>
      <c r="H55" s="41">
        <f t="shared" si="10"/>
        <v>1536.8216146529267</v>
      </c>
      <c r="I55" s="41">
        <f t="shared" si="10"/>
        <v>2000.3582876581584</v>
      </c>
    </row>
    <row r="56" spans="2:9" ht="11.25" customHeight="1" x14ac:dyDescent="0.2">
      <c r="B56" s="31"/>
      <c r="C56" s="86" t="s">
        <v>52</v>
      </c>
      <c r="D56" s="33">
        <v>19.51077911321984</v>
      </c>
      <c r="E56" s="33">
        <v>223.28990410312989</v>
      </c>
      <c r="F56" s="40">
        <v>4689.4429494200886</v>
      </c>
      <c r="G56" s="40">
        <v>416.02276528214134</v>
      </c>
      <c r="H56" s="40">
        <v>259.5604077363987</v>
      </c>
      <c r="I56" s="40">
        <v>1763.7143294064599</v>
      </c>
    </row>
    <row r="57" spans="2:9" ht="11.25" customHeight="1" x14ac:dyDescent="0.2">
      <c r="B57" s="31"/>
      <c r="C57" s="86" t="s">
        <v>15</v>
      </c>
      <c r="D57" s="33">
        <v>9.6283847522790627</v>
      </c>
      <c r="E57" s="33">
        <v>9.835799554089844</v>
      </c>
      <c r="F57" s="40">
        <v>1155.9539696808388</v>
      </c>
      <c r="G57" s="40">
        <v>86.130688993598596</v>
      </c>
      <c r="H57" s="40">
        <v>1185.473748539378</v>
      </c>
      <c r="I57" s="40">
        <v>89.29051853359843</v>
      </c>
    </row>
    <row r="58" spans="2:9" ht="11.25" customHeight="1" x14ac:dyDescent="0.2">
      <c r="B58" s="31"/>
      <c r="C58" s="86" t="s">
        <v>53</v>
      </c>
      <c r="D58" s="33">
        <v>3.402194221730011</v>
      </c>
      <c r="E58" s="33">
        <v>0.96174535148001095</v>
      </c>
      <c r="F58" s="40">
        <v>125.43888485119</v>
      </c>
      <c r="G58" s="40">
        <v>54.923312552739986</v>
      </c>
      <c r="H58" s="40">
        <v>91.787458366120006</v>
      </c>
      <c r="I58" s="40">
        <v>147.35343971810002</v>
      </c>
    </row>
    <row r="59" spans="2:9" ht="11.25" customHeight="1" x14ac:dyDescent="0.2">
      <c r="B59" s="31"/>
      <c r="C59" s="86" t="s">
        <v>56</v>
      </c>
      <c r="D59" s="33">
        <v>3.42</v>
      </c>
      <c r="E59" s="33">
        <v>0</v>
      </c>
      <c r="F59" s="40">
        <v>0</v>
      </c>
      <c r="G59" s="40">
        <v>1.3381797998590628E-6</v>
      </c>
      <c r="H59" s="40">
        <v>1.1029896995751187E-8</v>
      </c>
      <c r="I59" s="40">
        <v>0</v>
      </c>
    </row>
    <row r="60" spans="2:9" ht="11.25" customHeight="1" x14ac:dyDescent="0.2">
      <c r="B60" s="34" t="s">
        <v>17</v>
      </c>
      <c r="C60" s="85" t="s">
        <v>75</v>
      </c>
      <c r="D60" s="35">
        <v>788.91839427808861</v>
      </c>
      <c r="E60" s="35">
        <v>1109.7983833726898</v>
      </c>
      <c r="F60" s="35">
        <v>1290.6835103540791</v>
      </c>
      <c r="G60" s="35">
        <v>2520.8056786087327</v>
      </c>
      <c r="H60" s="35">
        <v>4814.9676058741243</v>
      </c>
      <c r="I60" s="35">
        <v>2038.4328884372455</v>
      </c>
    </row>
    <row r="61" spans="2:9" x14ac:dyDescent="0.2">
      <c r="B61" s="36" t="s">
        <v>19</v>
      </c>
      <c r="C61" s="84" t="s">
        <v>22</v>
      </c>
      <c r="D61" s="37">
        <f t="shared" ref="D61:I61" si="11">+D62-D50</f>
        <v>1369.0001675390035</v>
      </c>
      <c r="E61" s="37">
        <f t="shared" si="11"/>
        <v>21306.89196985478</v>
      </c>
      <c r="F61" s="42">
        <f t="shared" si="11"/>
        <v>4735.4917467407504</v>
      </c>
      <c r="G61" s="42">
        <f t="shared" si="11"/>
        <v>5098.1733821964499</v>
      </c>
      <c r="H61" s="42">
        <f t="shared" si="11"/>
        <v>7960.9649081425696</v>
      </c>
      <c r="I61" s="42">
        <f t="shared" si="11"/>
        <v>5238.2345018407423</v>
      </c>
    </row>
    <row r="62" spans="2:9" x14ac:dyDescent="0.2">
      <c r="B62" s="28" t="s">
        <v>21</v>
      </c>
      <c r="C62" s="81" t="s">
        <v>20</v>
      </c>
      <c r="D62" s="38">
        <f t="shared" ref="D62:I62" si="12">+D42+D50+D60</f>
        <v>1690.1223397933327</v>
      </c>
      <c r="E62" s="38">
        <f t="shared" si="12"/>
        <v>21678.024883112728</v>
      </c>
      <c r="F62" s="43">
        <f t="shared" si="12"/>
        <v>14990.378375983259</v>
      </c>
      <c r="G62" s="43">
        <f t="shared" si="12"/>
        <v>5850.7816856233676</v>
      </c>
      <c r="H62" s="43">
        <f t="shared" si="12"/>
        <v>10913.084431163887</v>
      </c>
      <c r="I62" s="43">
        <f t="shared" si="12"/>
        <v>8110.5498312648115</v>
      </c>
    </row>
    <row r="63" spans="2:9" x14ac:dyDescent="0.2">
      <c r="B63" s="36" t="s">
        <v>40</v>
      </c>
      <c r="C63" s="84" t="s">
        <v>41</v>
      </c>
      <c r="D63" s="37">
        <v>183622.86901044901</v>
      </c>
      <c r="E63" s="37">
        <v>240799.5283337</v>
      </c>
      <c r="F63" s="42">
        <v>254720.94731640301</v>
      </c>
      <c r="G63" s="42">
        <f>+G30</f>
        <v>262114.48135406699</v>
      </c>
      <c r="H63" s="42">
        <f>+H30</f>
        <v>322948.82718312601</v>
      </c>
      <c r="I63" s="42">
        <f>+I30</f>
        <v>353778.538489967</v>
      </c>
    </row>
    <row r="64" spans="2:9" x14ac:dyDescent="0.2">
      <c r="B64" s="28" t="s">
        <v>23</v>
      </c>
      <c r="C64" s="81" t="s">
        <v>45</v>
      </c>
      <c r="D64" s="39">
        <f t="shared" ref="D64:I64" si="13">+D61/D63*100</f>
        <v>0.7455499279129012</v>
      </c>
      <c r="E64" s="39">
        <f t="shared" si="13"/>
        <v>8.8483943956599802</v>
      </c>
      <c r="F64" s="29">
        <f t="shared" si="13"/>
        <v>1.8590900342634691</v>
      </c>
      <c r="G64" s="29">
        <f t="shared" si="13"/>
        <v>1.9450178242192517</v>
      </c>
      <c r="H64" s="29">
        <f t="shared" si="13"/>
        <v>2.4650855609481304</v>
      </c>
      <c r="I64" s="29">
        <f t="shared" si="13"/>
        <v>1.4806535535476797</v>
      </c>
    </row>
    <row r="65" spans="2:5" x14ac:dyDescent="0.2">
      <c r="B65" s="1" t="s">
        <v>24</v>
      </c>
      <c r="C65" s="3"/>
      <c r="D65" s="4"/>
      <c r="E65" s="4"/>
    </row>
  </sheetData>
  <mergeCells count="20">
    <mergeCell ref="I40:I41"/>
    <mergeCell ref="B5:I5"/>
    <mergeCell ref="B6:I6"/>
    <mergeCell ref="B38:I38"/>
    <mergeCell ref="B39:I39"/>
    <mergeCell ref="H40:H41"/>
    <mergeCell ref="G40:G41"/>
    <mergeCell ref="F40:F41"/>
    <mergeCell ref="B40:B41"/>
    <mergeCell ref="C40:C41"/>
    <mergeCell ref="D40:D41"/>
    <mergeCell ref="E40:E41"/>
    <mergeCell ref="H7:H8"/>
    <mergeCell ref="G7:G8"/>
    <mergeCell ref="F7:F8"/>
    <mergeCell ref="B7:B8"/>
    <mergeCell ref="C7:C8"/>
    <mergeCell ref="D7:D8"/>
    <mergeCell ref="E7:E8"/>
    <mergeCell ref="I7:I8"/>
  </mergeCells>
  <pageMargins left="0.7" right="0.7" top="0.75" bottom="0.75" header="0.3" footer="0.3"/>
  <ignoredErrors>
    <ignoredError sqref="D22:H22 D55:H55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61"/>
  <sheetViews>
    <sheetView showGridLines="0" zoomScaleNormal="100" workbookViewId="0">
      <selection activeCell="M22" sqref="M22"/>
    </sheetView>
  </sheetViews>
  <sheetFormatPr baseColWidth="10" defaultRowHeight="11.25" x14ac:dyDescent="0.2"/>
  <cols>
    <col min="1" max="2" width="2.7109375" style="2" customWidth="1"/>
    <col min="3" max="3" width="55.7109375" style="2" customWidth="1"/>
    <col min="4" max="4" width="8.5703125" style="2" customWidth="1"/>
    <col min="5" max="5" width="8.5703125" style="12" customWidth="1"/>
    <col min="6" max="6" width="9" style="61" customWidth="1"/>
    <col min="7" max="8" width="7.7109375" style="12" customWidth="1"/>
    <col min="9" max="9" width="6.85546875" style="12" bestFit="1" customWidth="1"/>
    <col min="10" max="16384" width="11.42578125" style="2"/>
  </cols>
  <sheetData>
    <row r="1" spans="2:9" x14ac:dyDescent="0.2">
      <c r="H1" s="62"/>
    </row>
    <row r="2" spans="2:9" x14ac:dyDescent="0.2">
      <c r="H2" s="62"/>
    </row>
    <row r="3" spans="2:9" x14ac:dyDescent="0.2">
      <c r="H3" s="62"/>
    </row>
    <row r="4" spans="2:9" x14ac:dyDescent="0.2">
      <c r="H4" s="62"/>
    </row>
    <row r="5" spans="2:9" ht="18" x14ac:dyDescent="0.2">
      <c r="B5" s="94" t="s">
        <v>76</v>
      </c>
      <c r="C5" s="94"/>
      <c r="D5" s="94"/>
      <c r="E5" s="94"/>
      <c r="F5" s="94"/>
      <c r="G5" s="94"/>
      <c r="H5" s="94"/>
      <c r="I5" s="94"/>
    </row>
    <row r="6" spans="2:9" x14ac:dyDescent="0.2">
      <c r="B6" s="101" t="s">
        <v>74</v>
      </c>
      <c r="C6" s="101"/>
      <c r="D6" s="101"/>
      <c r="E6" s="101"/>
      <c r="F6" s="101"/>
      <c r="G6" s="101"/>
      <c r="H6" s="101"/>
      <c r="I6" s="101"/>
    </row>
    <row r="7" spans="2:9" x14ac:dyDescent="0.2">
      <c r="B7" s="102"/>
      <c r="C7" s="104" t="s">
        <v>0</v>
      </c>
      <c r="D7" s="99">
        <v>2019</v>
      </c>
      <c r="E7" s="99">
        <v>2020</v>
      </c>
      <c r="F7" s="99">
        <v>2021</v>
      </c>
      <c r="G7" s="99">
        <v>2022</v>
      </c>
      <c r="H7" s="99">
        <v>2023</v>
      </c>
      <c r="I7" s="99">
        <v>2024</v>
      </c>
    </row>
    <row r="8" spans="2:9" ht="12" thickBot="1" x14ac:dyDescent="0.25">
      <c r="B8" s="103"/>
      <c r="C8" s="105"/>
      <c r="D8" s="100"/>
      <c r="E8" s="100"/>
      <c r="F8" s="100"/>
      <c r="G8" s="100"/>
      <c r="H8" s="100"/>
      <c r="I8" s="100"/>
    </row>
    <row r="9" spans="2:9" x14ac:dyDescent="0.2">
      <c r="B9" s="34" t="s">
        <v>5</v>
      </c>
      <c r="C9" s="85" t="s">
        <v>6</v>
      </c>
      <c r="D9" s="35">
        <f t="shared" ref="D9:I9" si="0">+SUM(D10:D16)</f>
        <v>425.75637131731986</v>
      </c>
      <c r="E9" s="63">
        <f t="shared" si="0"/>
        <v>391.90736019828989</v>
      </c>
      <c r="F9" s="64">
        <f t="shared" si="0"/>
        <v>1722.7438985226997</v>
      </c>
      <c r="G9" s="64">
        <f t="shared" si="0"/>
        <v>866.48264438115018</v>
      </c>
      <c r="H9" s="64">
        <f t="shared" si="0"/>
        <v>1086.6465816476898</v>
      </c>
      <c r="I9" s="64">
        <f t="shared" si="0"/>
        <v>1252.6877059525798</v>
      </c>
    </row>
    <row r="10" spans="2:9" x14ac:dyDescent="0.2">
      <c r="B10" s="32"/>
      <c r="C10" s="86" t="s">
        <v>46</v>
      </c>
      <c r="D10" s="33">
        <v>81.712056754329964</v>
      </c>
      <c r="E10" s="65">
        <v>67.961589093979995</v>
      </c>
      <c r="F10" s="66">
        <v>189.00364195339995</v>
      </c>
      <c r="G10" s="66">
        <v>187.16147536985</v>
      </c>
      <c r="H10" s="66">
        <v>193.32392699330967</v>
      </c>
      <c r="I10" s="66">
        <v>218.99413257263993</v>
      </c>
    </row>
    <row r="11" spans="2:9" x14ac:dyDescent="0.2">
      <c r="B11" s="32"/>
      <c r="C11" s="86" t="s">
        <v>47</v>
      </c>
      <c r="D11" s="33">
        <v>49.774909557939992</v>
      </c>
      <c r="E11" s="65">
        <v>83.011189506929995</v>
      </c>
      <c r="F11" s="66">
        <v>91.071336484549974</v>
      </c>
      <c r="G11" s="66">
        <v>79.438387930329782</v>
      </c>
      <c r="H11" s="66">
        <v>111.43025901295016</v>
      </c>
      <c r="I11" s="66">
        <v>76.870871706369982</v>
      </c>
    </row>
    <row r="12" spans="2:9" x14ac:dyDescent="0.2">
      <c r="B12" s="32"/>
      <c r="C12" s="86" t="s">
        <v>9</v>
      </c>
      <c r="D12" s="33">
        <v>227.85128094539996</v>
      </c>
      <c r="E12" s="65">
        <v>192.89836629484998</v>
      </c>
      <c r="F12" s="66">
        <v>1091.79450853704</v>
      </c>
      <c r="G12" s="66">
        <v>425.26391875216041</v>
      </c>
      <c r="H12" s="66">
        <v>497.85830343821954</v>
      </c>
      <c r="I12" s="66">
        <v>812.23983536936976</v>
      </c>
    </row>
    <row r="13" spans="2:9" x14ac:dyDescent="0.2">
      <c r="B13" s="32"/>
      <c r="C13" s="86" t="s">
        <v>48</v>
      </c>
      <c r="D13" s="33">
        <v>49.866829038790002</v>
      </c>
      <c r="E13" s="65">
        <v>36.815210598949996</v>
      </c>
      <c r="F13" s="66">
        <v>324.22256791713988</v>
      </c>
      <c r="G13" s="66">
        <v>135.13838875063993</v>
      </c>
      <c r="H13" s="66">
        <v>168.30714973225031</v>
      </c>
      <c r="I13" s="66">
        <v>127.89106645642997</v>
      </c>
    </row>
    <row r="14" spans="2:9" x14ac:dyDescent="0.2">
      <c r="B14" s="32"/>
      <c r="C14" s="86" t="s">
        <v>49</v>
      </c>
      <c r="D14" s="33">
        <v>4.1362091158499963</v>
      </c>
      <c r="E14" s="65">
        <v>5.9657978965700034</v>
      </c>
      <c r="F14" s="66">
        <v>6.7292892949000072</v>
      </c>
      <c r="G14" s="66">
        <v>4.6266133966799998</v>
      </c>
      <c r="H14" s="66">
        <v>87.417552045820017</v>
      </c>
      <c r="I14" s="66">
        <v>3.775353565460001</v>
      </c>
    </row>
    <row r="15" spans="2:9" x14ac:dyDescent="0.2">
      <c r="B15" s="32"/>
      <c r="C15" s="86" t="s">
        <v>50</v>
      </c>
      <c r="D15" s="33">
        <v>0.76654816197999986</v>
      </c>
      <c r="E15" s="65">
        <v>0.23751934134999991</v>
      </c>
      <c r="F15" s="66">
        <v>11.696903937590001</v>
      </c>
      <c r="G15" s="66">
        <v>6.4234970934699991</v>
      </c>
      <c r="H15" s="66">
        <v>3.2532432256399995</v>
      </c>
      <c r="I15" s="66">
        <v>1.85437604002</v>
      </c>
    </row>
    <row r="16" spans="2:9" x14ac:dyDescent="0.2">
      <c r="B16" s="32"/>
      <c r="C16" s="86" t="s">
        <v>51</v>
      </c>
      <c r="D16" s="33">
        <v>11.648537743029999</v>
      </c>
      <c r="E16" s="65">
        <v>5.0176874656599981</v>
      </c>
      <c r="F16" s="66">
        <v>8.2256503980799991</v>
      </c>
      <c r="G16" s="66">
        <v>28.430363088020016</v>
      </c>
      <c r="H16" s="66">
        <v>25.056147199499989</v>
      </c>
      <c r="I16" s="66">
        <v>11.062070242289998</v>
      </c>
    </row>
    <row r="17" spans="2:10" x14ac:dyDescent="0.2">
      <c r="B17" s="34" t="s">
        <v>11</v>
      </c>
      <c r="C17" s="85" t="s">
        <v>12</v>
      </c>
      <c r="D17" s="35">
        <f t="shared" ref="D17:I17" si="1">+D18+D22</f>
        <v>6.1240000000000003E-2</v>
      </c>
      <c r="E17" s="63">
        <f t="shared" si="1"/>
        <v>0.169523226</v>
      </c>
      <c r="F17" s="64">
        <f t="shared" si="1"/>
        <v>3.4999990463256836E-10</v>
      </c>
      <c r="G17" s="64">
        <f t="shared" si="1"/>
        <v>1.1686048859999687E-2</v>
      </c>
      <c r="H17" s="64">
        <f t="shared" si="1"/>
        <v>9.1460216000172068E-4</v>
      </c>
      <c r="I17" s="64">
        <f t="shared" si="1"/>
        <v>0</v>
      </c>
    </row>
    <row r="18" spans="2:10" x14ac:dyDescent="0.2">
      <c r="B18" s="34"/>
      <c r="C18" s="85" t="s">
        <v>54</v>
      </c>
      <c r="D18" s="35">
        <f t="shared" ref="D18:I18" si="2">+SUM(D19:D21)</f>
        <v>0</v>
      </c>
      <c r="E18" s="63">
        <f t="shared" si="2"/>
        <v>0</v>
      </c>
      <c r="F18" s="64">
        <f t="shared" si="2"/>
        <v>0</v>
      </c>
      <c r="G18" s="64">
        <f t="shared" si="2"/>
        <v>0</v>
      </c>
      <c r="H18" s="64">
        <f t="shared" si="2"/>
        <v>0</v>
      </c>
      <c r="I18" s="64">
        <f t="shared" si="2"/>
        <v>0</v>
      </c>
    </row>
    <row r="19" spans="2:10" x14ac:dyDescent="0.2">
      <c r="B19" s="31"/>
      <c r="C19" s="86" t="s">
        <v>52</v>
      </c>
      <c r="D19" s="33">
        <v>0</v>
      </c>
      <c r="E19" s="65">
        <v>0</v>
      </c>
      <c r="F19" s="67">
        <v>0</v>
      </c>
      <c r="G19" s="67">
        <v>0</v>
      </c>
      <c r="H19" s="67">
        <v>0</v>
      </c>
      <c r="I19" s="67">
        <v>0</v>
      </c>
    </row>
    <row r="20" spans="2:10" x14ac:dyDescent="0.2">
      <c r="B20" s="31"/>
      <c r="C20" s="86" t="s">
        <v>15</v>
      </c>
      <c r="D20" s="33">
        <v>0</v>
      </c>
      <c r="E20" s="65">
        <v>0</v>
      </c>
      <c r="F20" s="67">
        <v>0</v>
      </c>
      <c r="G20" s="67">
        <v>0</v>
      </c>
      <c r="H20" s="67">
        <v>0</v>
      </c>
      <c r="I20" s="67">
        <v>0</v>
      </c>
    </row>
    <row r="21" spans="2:10" x14ac:dyDescent="0.2">
      <c r="B21" s="31"/>
      <c r="C21" s="86" t="s">
        <v>53</v>
      </c>
      <c r="D21" s="33">
        <v>0</v>
      </c>
      <c r="E21" s="65">
        <v>0</v>
      </c>
      <c r="F21" s="67">
        <v>0</v>
      </c>
      <c r="G21" s="67">
        <v>0</v>
      </c>
      <c r="H21" s="67">
        <v>0</v>
      </c>
      <c r="I21" s="67">
        <v>0</v>
      </c>
    </row>
    <row r="22" spans="2:10" x14ac:dyDescent="0.2">
      <c r="B22" s="34"/>
      <c r="C22" s="85" t="s">
        <v>55</v>
      </c>
      <c r="D22" s="35">
        <f t="shared" ref="D22:I22" si="3">+SUM(D23:D26)</f>
        <v>6.1240000000000003E-2</v>
      </c>
      <c r="E22" s="63">
        <f t="shared" si="3"/>
        <v>0.169523226</v>
      </c>
      <c r="F22" s="64">
        <f t="shared" si="3"/>
        <v>3.4999990463256836E-10</v>
      </c>
      <c r="G22" s="64">
        <f t="shared" si="3"/>
        <v>1.1686048859999687E-2</v>
      </c>
      <c r="H22" s="64">
        <f t="shared" si="3"/>
        <v>9.1460216000172068E-4</v>
      </c>
      <c r="I22" s="64">
        <f t="shared" si="3"/>
        <v>0</v>
      </c>
    </row>
    <row r="23" spans="2:10" x14ac:dyDescent="0.2">
      <c r="B23" s="31"/>
      <c r="C23" s="86" t="s">
        <v>52</v>
      </c>
      <c r="D23" s="33">
        <v>0</v>
      </c>
      <c r="E23" s="65">
        <v>0.16920093999999999</v>
      </c>
      <c r="F23" s="66">
        <v>3.4999990463256836E-10</v>
      </c>
      <c r="G23" s="66">
        <v>1.1644737470000166E-2</v>
      </c>
      <c r="H23" s="66">
        <v>0</v>
      </c>
      <c r="I23" s="66">
        <v>0</v>
      </c>
    </row>
    <row r="24" spans="2:10" x14ac:dyDescent="0.2">
      <c r="B24" s="31"/>
      <c r="C24" s="86" t="s">
        <v>15</v>
      </c>
      <c r="D24" s="33">
        <v>6.1240000000000003E-2</v>
      </c>
      <c r="E24" s="65">
        <v>3.2228600000000002E-4</v>
      </c>
      <c r="F24" s="67">
        <v>0</v>
      </c>
      <c r="G24" s="67">
        <v>0</v>
      </c>
      <c r="H24" s="67">
        <v>0</v>
      </c>
      <c r="I24" s="67">
        <v>0</v>
      </c>
    </row>
    <row r="25" spans="2:10" x14ac:dyDescent="0.2">
      <c r="B25" s="31"/>
      <c r="C25" s="86" t="s">
        <v>53</v>
      </c>
      <c r="D25" s="33">
        <v>0</v>
      </c>
      <c r="E25" s="65">
        <v>0</v>
      </c>
      <c r="F25" s="67">
        <v>0</v>
      </c>
      <c r="G25" s="67">
        <v>0</v>
      </c>
      <c r="H25" s="67">
        <v>0</v>
      </c>
      <c r="I25" s="67">
        <v>0</v>
      </c>
    </row>
    <row r="26" spans="2:10" x14ac:dyDescent="0.2">
      <c r="B26" s="31"/>
      <c r="C26" s="86" t="s">
        <v>56</v>
      </c>
      <c r="D26" s="33">
        <v>0</v>
      </c>
      <c r="E26" s="65">
        <v>0</v>
      </c>
      <c r="F26" s="67">
        <v>0</v>
      </c>
      <c r="G26" s="67">
        <v>4.1311389999520998E-5</v>
      </c>
      <c r="H26" s="67">
        <v>9.1460216000172068E-4</v>
      </c>
      <c r="I26" s="67">
        <v>0</v>
      </c>
    </row>
    <row r="27" spans="2:10" x14ac:dyDescent="0.2">
      <c r="B27" s="34" t="s">
        <v>17</v>
      </c>
      <c r="C27" s="85" t="s">
        <v>75</v>
      </c>
      <c r="D27" s="35">
        <v>323.05911352474999</v>
      </c>
      <c r="E27" s="63">
        <v>312.14708312181011</v>
      </c>
      <c r="F27" s="63">
        <v>1256.5050907918201</v>
      </c>
      <c r="G27" s="63">
        <v>1138.4472460168654</v>
      </c>
      <c r="H27" s="63">
        <v>1625.7965939416245</v>
      </c>
      <c r="I27" s="63">
        <v>959.82026919027055</v>
      </c>
    </row>
    <row r="28" spans="2:10" x14ac:dyDescent="0.2">
      <c r="B28" s="36" t="s">
        <v>19</v>
      </c>
      <c r="C28" s="84" t="s">
        <v>22</v>
      </c>
      <c r="D28" s="37">
        <f t="shared" ref="D28:I28" si="4">+D29-D17</f>
        <v>748.81548484206985</v>
      </c>
      <c r="E28" s="68">
        <f t="shared" si="4"/>
        <v>704.05444332009995</v>
      </c>
      <c r="F28" s="69">
        <f t="shared" si="4"/>
        <v>2979.2489893145193</v>
      </c>
      <c r="G28" s="69">
        <f t="shared" si="4"/>
        <v>2004.9298903980157</v>
      </c>
      <c r="H28" s="69">
        <f t="shared" si="4"/>
        <v>2712.4431755893143</v>
      </c>
      <c r="I28" s="69">
        <f t="shared" si="4"/>
        <v>2212.5079751428502</v>
      </c>
    </row>
    <row r="29" spans="2:10" x14ac:dyDescent="0.2">
      <c r="B29" s="28" t="s">
        <v>21</v>
      </c>
      <c r="C29" s="81" t="s">
        <v>20</v>
      </c>
      <c r="D29" s="38">
        <f t="shared" ref="D29:I29" si="5">+D9+D17+D27</f>
        <v>748.87672484206985</v>
      </c>
      <c r="E29" s="70">
        <f t="shared" si="5"/>
        <v>704.22396654609997</v>
      </c>
      <c r="F29" s="71">
        <f t="shared" si="5"/>
        <v>2979.2489893148695</v>
      </c>
      <c r="G29" s="71">
        <f t="shared" si="5"/>
        <v>2004.9415764468756</v>
      </c>
      <c r="H29" s="71">
        <f t="shared" si="5"/>
        <v>2712.4440901914741</v>
      </c>
      <c r="I29" s="71">
        <f t="shared" si="5"/>
        <v>2212.5079751428502</v>
      </c>
    </row>
    <row r="30" spans="2:10" x14ac:dyDescent="0.2">
      <c r="B30" s="36" t="s">
        <v>40</v>
      </c>
      <c r="C30" s="84" t="s">
        <v>41</v>
      </c>
      <c r="D30" s="37">
        <v>14853.5407778954</v>
      </c>
      <c r="E30" s="68">
        <v>14807.200359442</v>
      </c>
      <c r="F30" s="69">
        <v>18735.466920226001</v>
      </c>
      <c r="G30" s="69">
        <v>18879.612690109003</v>
      </c>
      <c r="H30" s="69">
        <v>21725.844818532001</v>
      </c>
      <c r="I30" s="69">
        <v>26984.724718628499</v>
      </c>
      <c r="J30" s="8"/>
    </row>
    <row r="31" spans="2:10" ht="18.75" customHeight="1" x14ac:dyDescent="0.2">
      <c r="B31" s="28" t="s">
        <v>23</v>
      </c>
      <c r="C31" s="81" t="s">
        <v>45</v>
      </c>
      <c r="D31" s="39">
        <f t="shared" ref="D31:I31" si="6">+D28/D30*100</f>
        <v>5.0413264826150739</v>
      </c>
      <c r="E31" s="72">
        <f t="shared" si="6"/>
        <v>4.7548113500817912</v>
      </c>
      <c r="F31" s="73">
        <f t="shared" si="6"/>
        <v>15.901653276109446</v>
      </c>
      <c r="G31" s="73">
        <f t="shared" si="6"/>
        <v>10.619549899179844</v>
      </c>
      <c r="H31" s="73">
        <f t="shared" si="6"/>
        <v>12.484868589669841</v>
      </c>
      <c r="I31" s="73">
        <f t="shared" si="6"/>
        <v>8.1991126395129701</v>
      </c>
    </row>
    <row r="32" spans="2:10" x14ac:dyDescent="0.2">
      <c r="B32" s="1" t="s">
        <v>24</v>
      </c>
      <c r="C32" s="3"/>
      <c r="D32" s="4"/>
      <c r="E32" s="74"/>
    </row>
    <row r="35" spans="4:8" x14ac:dyDescent="0.2">
      <c r="H35" s="75"/>
    </row>
    <row r="42" spans="4:8" hidden="1" x14ac:dyDescent="0.2"/>
    <row r="43" spans="4:8" hidden="1" x14ac:dyDescent="0.2">
      <c r="D43" s="8">
        <v>0</v>
      </c>
      <c r="E43" s="75"/>
    </row>
    <row r="44" spans="4:8" hidden="1" x14ac:dyDescent="0.2">
      <c r="D44" s="8">
        <v>0</v>
      </c>
      <c r="E44" s="75"/>
    </row>
    <row r="45" spans="4:8" hidden="1" x14ac:dyDescent="0.2">
      <c r="D45" s="8">
        <v>0</v>
      </c>
      <c r="E45" s="75"/>
    </row>
    <row r="46" spans="4:8" hidden="1" x14ac:dyDescent="0.2">
      <c r="D46" s="8">
        <v>0</v>
      </c>
      <c r="E46" s="75"/>
    </row>
    <row r="47" spans="4:8" hidden="1" x14ac:dyDescent="0.2">
      <c r="D47" s="8">
        <v>0</v>
      </c>
      <c r="E47" s="75"/>
    </row>
    <row r="48" spans="4:8" hidden="1" x14ac:dyDescent="0.2">
      <c r="D48" s="8">
        <v>0</v>
      </c>
      <c r="E48" s="75"/>
    </row>
    <row r="49" spans="4:5" hidden="1" x14ac:dyDescent="0.2">
      <c r="D49" s="8">
        <v>0</v>
      </c>
      <c r="E49" s="75"/>
    </row>
    <row r="50" spans="4:5" hidden="1" x14ac:dyDescent="0.2">
      <c r="D50" s="8">
        <v>0</v>
      </c>
      <c r="E50" s="75"/>
    </row>
    <row r="51" spans="4:5" hidden="1" x14ac:dyDescent="0.2">
      <c r="D51" s="8">
        <v>0</v>
      </c>
      <c r="E51" s="75"/>
    </row>
    <row r="52" spans="4:5" hidden="1" x14ac:dyDescent="0.2">
      <c r="D52" s="8">
        <v>0</v>
      </c>
      <c r="E52" s="75"/>
    </row>
    <row r="53" spans="4:5" hidden="1" x14ac:dyDescent="0.2">
      <c r="D53" s="8">
        <v>0</v>
      </c>
      <c r="E53" s="75"/>
    </row>
    <row r="54" spans="4:5" hidden="1" x14ac:dyDescent="0.2">
      <c r="D54" s="8">
        <v>0</v>
      </c>
      <c r="E54" s="75"/>
    </row>
    <row r="55" spans="4:5" hidden="1" x14ac:dyDescent="0.2">
      <c r="D55" s="8">
        <v>0</v>
      </c>
      <c r="E55" s="75"/>
    </row>
    <row r="56" spans="4:5" hidden="1" x14ac:dyDescent="0.2">
      <c r="D56" s="8">
        <v>0</v>
      </c>
      <c r="E56" s="75"/>
    </row>
    <row r="57" spans="4:5" hidden="1" x14ac:dyDescent="0.2">
      <c r="D57" s="8">
        <v>0</v>
      </c>
      <c r="E57" s="75"/>
    </row>
    <row r="58" spans="4:5" hidden="1" x14ac:dyDescent="0.2">
      <c r="D58" s="8">
        <v>0</v>
      </c>
      <c r="E58" s="75"/>
    </row>
    <row r="59" spans="4:5" hidden="1" x14ac:dyDescent="0.2">
      <c r="D59" s="8">
        <v>0</v>
      </c>
      <c r="E59" s="75"/>
    </row>
    <row r="60" spans="4:5" hidden="1" x14ac:dyDescent="0.2">
      <c r="D60" s="8"/>
      <c r="E60" s="75"/>
    </row>
    <row r="61" spans="4:5" x14ac:dyDescent="0.2">
      <c r="D61" s="8"/>
      <c r="E61" s="75"/>
    </row>
  </sheetData>
  <mergeCells count="10">
    <mergeCell ref="B5:I5"/>
    <mergeCell ref="B6:I6"/>
    <mergeCell ref="I7:I8"/>
    <mergeCell ref="H7:H8"/>
    <mergeCell ref="G7:G8"/>
    <mergeCell ref="F7:F8"/>
    <mergeCell ref="B7:B8"/>
    <mergeCell ref="C7:C8"/>
    <mergeCell ref="D7:D8"/>
    <mergeCell ref="E7:E8"/>
  </mergeCells>
  <pageMargins left="0.7" right="0.7" top="0.75" bottom="0.75" header="0.3" footer="0.3"/>
  <ignoredErrors>
    <ignoredError sqref="D22:H22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297"/>
  <sheetViews>
    <sheetView showGridLines="0" zoomScaleNormal="100" workbookViewId="0">
      <selection activeCell="U42" sqref="U42"/>
    </sheetView>
  </sheetViews>
  <sheetFormatPr baseColWidth="10" defaultRowHeight="11.25" x14ac:dyDescent="0.2"/>
  <cols>
    <col min="1" max="2" width="2.7109375" style="2" customWidth="1"/>
    <col min="3" max="3" width="54.42578125" style="2" customWidth="1"/>
    <col min="4" max="12" width="7.7109375" style="2" customWidth="1"/>
    <col min="13" max="25" width="8.7109375" style="2" customWidth="1"/>
    <col min="26" max="26" width="7.7109375" style="2" customWidth="1"/>
    <col min="27" max="28" width="6.5703125" style="2" bestFit="1" customWidth="1"/>
    <col min="29" max="16384" width="11.42578125" style="2"/>
  </cols>
  <sheetData>
    <row r="1" spans="3:28" x14ac:dyDescent="0.2">
      <c r="Z1" s="6"/>
    </row>
    <row r="5" spans="3:28" ht="18" x14ac:dyDescent="0.2">
      <c r="C5" s="94" t="s">
        <v>42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3:28" ht="15" customHeight="1" x14ac:dyDescent="0.2">
      <c r="C6" s="93" t="s">
        <v>44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3:28" x14ac:dyDescent="0.2">
      <c r="C7" s="106" t="s">
        <v>26</v>
      </c>
      <c r="D7" s="99">
        <v>2000</v>
      </c>
      <c r="E7" s="99">
        <v>2001</v>
      </c>
      <c r="F7" s="99">
        <v>2002</v>
      </c>
      <c r="G7" s="99">
        <v>2003</v>
      </c>
      <c r="H7" s="99">
        <v>2004</v>
      </c>
      <c r="I7" s="99">
        <v>2005</v>
      </c>
      <c r="J7" s="99">
        <v>2006</v>
      </c>
      <c r="K7" s="99">
        <v>2007</v>
      </c>
      <c r="L7" s="99">
        <v>2008</v>
      </c>
      <c r="M7" s="99">
        <v>2009</v>
      </c>
      <c r="N7" s="99">
        <v>2010</v>
      </c>
      <c r="O7" s="99">
        <v>2011</v>
      </c>
      <c r="P7" s="99">
        <v>2012</v>
      </c>
      <c r="Q7" s="99">
        <v>2013</v>
      </c>
      <c r="R7" s="99">
        <v>2014</v>
      </c>
      <c r="S7" s="99">
        <v>2015</v>
      </c>
      <c r="T7" s="99">
        <v>2016</v>
      </c>
      <c r="U7" s="99">
        <v>2017</v>
      </c>
      <c r="V7" s="99">
        <v>2018</v>
      </c>
      <c r="W7" s="99">
        <v>2019</v>
      </c>
      <c r="X7" s="99">
        <v>2020</v>
      </c>
      <c r="Y7" s="99">
        <v>2021</v>
      </c>
      <c r="Z7" s="99">
        <v>2022</v>
      </c>
      <c r="AA7" s="99">
        <v>2023</v>
      </c>
      <c r="AB7" s="99">
        <v>2024</v>
      </c>
    </row>
    <row r="8" spans="3:28" ht="12" thickBot="1" x14ac:dyDescent="0.25">
      <c r="C8" s="107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</row>
    <row r="9" spans="3:28" x14ac:dyDescent="0.2">
      <c r="C9" s="87" t="s">
        <v>58</v>
      </c>
      <c r="D9" s="44">
        <v>65.097540582899995</v>
      </c>
      <c r="E9" s="44">
        <v>39.138427078199996</v>
      </c>
      <c r="F9" s="44">
        <v>81.391066262980004</v>
      </c>
      <c r="G9" s="44">
        <v>14.741911389270001</v>
      </c>
      <c r="H9" s="44">
        <v>31.597596090810004</v>
      </c>
      <c r="I9" s="44">
        <v>37.423737074719995</v>
      </c>
      <c r="J9" s="44">
        <v>28.151172089470002</v>
      </c>
      <c r="K9" s="44">
        <v>33.955055740200002</v>
      </c>
      <c r="L9" s="44">
        <v>11.581870238440008</v>
      </c>
      <c r="M9" s="44">
        <v>123.39867871858998</v>
      </c>
      <c r="N9" s="44">
        <v>140.23528777535998</v>
      </c>
      <c r="O9" s="44">
        <v>67.753584348689998</v>
      </c>
      <c r="P9" s="44">
        <v>146.60815875092004</v>
      </c>
      <c r="Q9" s="44">
        <v>198.47296336331999</v>
      </c>
      <c r="R9" s="44">
        <v>187.40093087723898</v>
      </c>
      <c r="S9" s="44">
        <v>153.61004484472005</v>
      </c>
      <c r="T9" s="44">
        <v>152.68142179143996</v>
      </c>
      <c r="U9" s="44">
        <v>91.721924057660004</v>
      </c>
      <c r="V9" s="44">
        <v>201.32318104589001</v>
      </c>
      <c r="W9" s="44">
        <f t="shared" ref="W9:W20" si="0">+VLOOKUP(C9,$C$52:$W$80,21,0)+VLOOKUP(C9,$C$95:$W$123,21,0)</f>
        <v>92.839688938490013</v>
      </c>
      <c r="X9" s="44">
        <v>158.57430656003004</v>
      </c>
      <c r="Y9" s="44">
        <v>158.33232195561993</v>
      </c>
      <c r="Z9" s="44">
        <v>266.55626511937089</v>
      </c>
      <c r="AA9" s="44">
        <v>495.65040227277132</v>
      </c>
      <c r="AB9" s="44">
        <v>234.20078489466016</v>
      </c>
    </row>
    <row r="10" spans="3:28" x14ac:dyDescent="0.2">
      <c r="C10" s="88" t="s">
        <v>27</v>
      </c>
      <c r="D10" s="45">
        <v>32.699864571499994</v>
      </c>
      <c r="E10" s="45">
        <v>15.270013227769999</v>
      </c>
      <c r="F10" s="45">
        <v>24.047036193669999</v>
      </c>
      <c r="G10" s="45">
        <v>15.850780650059999</v>
      </c>
      <c r="H10" s="45">
        <v>12.043610676959998</v>
      </c>
      <c r="I10" s="45">
        <v>11.76825260279</v>
      </c>
      <c r="J10" s="45">
        <v>13.024107403190003</v>
      </c>
      <c r="K10" s="45">
        <v>18.687011882259995</v>
      </c>
      <c r="L10" s="45">
        <v>26.458075915380004</v>
      </c>
      <c r="M10" s="45">
        <v>29.695018318479992</v>
      </c>
      <c r="N10" s="45">
        <v>91.659269534169994</v>
      </c>
      <c r="O10" s="45">
        <v>26.605772801199993</v>
      </c>
      <c r="P10" s="45">
        <v>48.516827790729991</v>
      </c>
      <c r="Q10" s="45">
        <v>69.33361898842</v>
      </c>
      <c r="R10" s="45">
        <v>39.150175929538776</v>
      </c>
      <c r="S10" s="45">
        <v>161.70212936889999</v>
      </c>
      <c r="T10" s="45">
        <v>36.406413640979991</v>
      </c>
      <c r="U10" s="45">
        <v>25.481882106299999</v>
      </c>
      <c r="V10" s="45">
        <v>13.639727147140002</v>
      </c>
      <c r="W10" s="45">
        <f t="shared" si="0"/>
        <v>21.894402295720003</v>
      </c>
      <c r="X10" s="45">
        <v>26.498260820469994</v>
      </c>
      <c r="Y10" s="45">
        <v>199.00027710948001</v>
      </c>
      <c r="Z10" s="45">
        <v>186.83900867951047</v>
      </c>
      <c r="AA10" s="45">
        <v>276.60597039502977</v>
      </c>
      <c r="AB10" s="45">
        <v>53.199261429860009</v>
      </c>
    </row>
    <row r="11" spans="3:28" x14ac:dyDescent="0.2">
      <c r="C11" s="87" t="s">
        <v>59</v>
      </c>
      <c r="D11" s="44">
        <v>8.3418542343999995</v>
      </c>
      <c r="E11" s="44">
        <v>0.61061216740000013</v>
      </c>
      <c r="F11" s="44">
        <v>7.0564354906300002</v>
      </c>
      <c r="G11" s="44">
        <v>0.42708690162000051</v>
      </c>
      <c r="H11" s="44">
        <v>0.81043104846999992</v>
      </c>
      <c r="I11" s="44">
        <v>0.76192054138999998</v>
      </c>
      <c r="J11" s="44">
        <v>1.21634890955</v>
      </c>
      <c r="K11" s="44">
        <v>4.3908933944599999</v>
      </c>
      <c r="L11" s="44">
        <v>2.6728575548499998</v>
      </c>
      <c r="M11" s="44">
        <v>46.155456277469995</v>
      </c>
      <c r="N11" s="44">
        <v>5.5125850948799995</v>
      </c>
      <c r="O11" s="44">
        <v>12.58368633059</v>
      </c>
      <c r="P11" s="44">
        <v>17.389037655279999</v>
      </c>
      <c r="Q11" s="44">
        <v>5.8615108021699998</v>
      </c>
      <c r="R11" s="44">
        <v>3.6438562559200007</v>
      </c>
      <c r="S11" s="44">
        <v>2.9192340323899999</v>
      </c>
      <c r="T11" s="44">
        <v>1.6483646432699994</v>
      </c>
      <c r="U11" s="44">
        <v>1.4526397882700008</v>
      </c>
      <c r="V11" s="44">
        <v>4.30215536536</v>
      </c>
      <c r="W11" s="44">
        <f t="shared" si="0"/>
        <v>0.91670631652999923</v>
      </c>
      <c r="X11" s="44">
        <v>3.45517914263</v>
      </c>
      <c r="Y11" s="44">
        <v>4.09208103878</v>
      </c>
      <c r="Z11" s="44">
        <v>3.2915115877700032</v>
      </c>
      <c r="AA11" s="44">
        <v>6.875084302160019</v>
      </c>
      <c r="AB11" s="44">
        <v>7.1506162875199983</v>
      </c>
    </row>
    <row r="12" spans="3:28" x14ac:dyDescent="0.2">
      <c r="C12" s="88" t="s">
        <v>28</v>
      </c>
      <c r="D12" s="45">
        <v>52.607016632160011</v>
      </c>
      <c r="E12" s="45">
        <v>27.513933295410002</v>
      </c>
      <c r="F12" s="45">
        <v>42.859341010009999</v>
      </c>
      <c r="G12" s="45">
        <v>14.713968918099997</v>
      </c>
      <c r="H12" s="45">
        <v>10.48171177271</v>
      </c>
      <c r="I12" s="45">
        <v>11.838928619860003</v>
      </c>
      <c r="J12" s="45">
        <v>13.286753572530003</v>
      </c>
      <c r="K12" s="45">
        <v>27.519137383650001</v>
      </c>
      <c r="L12" s="45">
        <v>17.885193834179997</v>
      </c>
      <c r="M12" s="45">
        <v>31.560203598000012</v>
      </c>
      <c r="N12" s="45">
        <v>31.397924494079991</v>
      </c>
      <c r="O12" s="45">
        <v>43.052209851490005</v>
      </c>
      <c r="P12" s="45">
        <v>34.166550191039995</v>
      </c>
      <c r="Q12" s="45">
        <v>39.447235112603806</v>
      </c>
      <c r="R12" s="45">
        <v>57.749626875581995</v>
      </c>
      <c r="S12" s="45">
        <v>35.541493195259996</v>
      </c>
      <c r="T12" s="45">
        <v>16.343486447439993</v>
      </c>
      <c r="U12" s="45">
        <v>13.390514120459992</v>
      </c>
      <c r="V12" s="45">
        <v>18.567052393400001</v>
      </c>
      <c r="W12" s="45">
        <f t="shared" si="0"/>
        <v>25.169111840500005</v>
      </c>
      <c r="X12" s="45">
        <v>42.0562512168</v>
      </c>
      <c r="Y12" s="45">
        <v>67.119057102879992</v>
      </c>
      <c r="Z12" s="45">
        <v>48.766609592499435</v>
      </c>
      <c r="AA12" s="45">
        <v>57.808719505700083</v>
      </c>
      <c r="AB12" s="45">
        <v>73.779971024059961</v>
      </c>
    </row>
    <row r="13" spans="3:28" x14ac:dyDescent="0.2">
      <c r="C13" s="87" t="s">
        <v>61</v>
      </c>
      <c r="D13" s="44">
        <v>25.313511098080003</v>
      </c>
      <c r="E13" s="44">
        <v>19.44996466053</v>
      </c>
      <c r="F13" s="44">
        <v>6.621720755370001</v>
      </c>
      <c r="G13" s="44">
        <v>6.7575458534200008</v>
      </c>
      <c r="H13" s="44">
        <v>6.0610371156799996</v>
      </c>
      <c r="I13" s="44">
        <v>2.9395584849100014</v>
      </c>
      <c r="J13" s="44">
        <v>4.1345643198600017</v>
      </c>
      <c r="K13" s="44">
        <v>3.9746323526199974</v>
      </c>
      <c r="L13" s="44">
        <v>9.1604105453000013</v>
      </c>
      <c r="M13" s="44">
        <v>13.881852650559999</v>
      </c>
      <c r="N13" s="44">
        <v>11.646900984320002</v>
      </c>
      <c r="O13" s="44">
        <v>28.485794464580003</v>
      </c>
      <c r="P13" s="44">
        <v>45.15880266236001</v>
      </c>
      <c r="Q13" s="44">
        <v>39.170072508336077</v>
      </c>
      <c r="R13" s="44">
        <v>16.955734615489998</v>
      </c>
      <c r="S13" s="44">
        <v>8.1745823287500023</v>
      </c>
      <c r="T13" s="44">
        <v>6.5276798565500007</v>
      </c>
      <c r="U13" s="44">
        <v>4.6024465916000006</v>
      </c>
      <c r="V13" s="44">
        <v>7.6987044620719995</v>
      </c>
      <c r="W13" s="44">
        <f t="shared" si="0"/>
        <v>10.433796050219993</v>
      </c>
      <c r="X13" s="44">
        <v>5.8469099458599967</v>
      </c>
      <c r="Y13" s="44">
        <v>30.574986152619992</v>
      </c>
      <c r="Z13" s="44">
        <v>52.883962576239924</v>
      </c>
      <c r="AA13" s="44">
        <v>23.287559484509984</v>
      </c>
      <c r="AB13" s="44">
        <v>67.958981439479999</v>
      </c>
    </row>
    <row r="14" spans="3:28" x14ac:dyDescent="0.2">
      <c r="C14" s="88" t="s">
        <v>29</v>
      </c>
      <c r="D14" s="45">
        <v>15.0010633193</v>
      </c>
      <c r="E14" s="45">
        <v>0.85952847785000019</v>
      </c>
      <c r="F14" s="45">
        <v>6.1319109298800001</v>
      </c>
      <c r="G14" s="45">
        <v>0.47902833476000023</v>
      </c>
      <c r="H14" s="45">
        <v>0.6838115350399997</v>
      </c>
      <c r="I14" s="45">
        <v>3.9483812597899997</v>
      </c>
      <c r="J14" s="45">
        <v>6.7280179964399993</v>
      </c>
      <c r="K14" s="45">
        <v>12.923162455289999</v>
      </c>
      <c r="L14" s="45">
        <v>3.2568191822399997</v>
      </c>
      <c r="M14" s="45">
        <v>22.500131910689998</v>
      </c>
      <c r="N14" s="45">
        <v>10.264163752090001</v>
      </c>
      <c r="O14" s="45">
        <v>8.3239008614299959</v>
      </c>
      <c r="P14" s="45">
        <v>4.9712873753099966</v>
      </c>
      <c r="Q14" s="45">
        <v>13.216049099920001</v>
      </c>
      <c r="R14" s="45">
        <v>2.4218131795900013</v>
      </c>
      <c r="S14" s="45">
        <v>3.7975716598600018</v>
      </c>
      <c r="T14" s="45">
        <v>2.3323399518900008</v>
      </c>
      <c r="U14" s="45">
        <v>0.9200519206599983</v>
      </c>
      <c r="V14" s="45">
        <v>2.8968252047250007</v>
      </c>
      <c r="W14" s="45">
        <f t="shared" si="0"/>
        <v>2.360401664599995</v>
      </c>
      <c r="X14" s="45">
        <v>1.1259995314100013</v>
      </c>
      <c r="Y14" s="45">
        <v>18.994951319910005</v>
      </c>
      <c r="Z14" s="45">
        <v>13.847543848237592</v>
      </c>
      <c r="AA14" s="45">
        <v>11.686503290384962</v>
      </c>
      <c r="AB14" s="45">
        <v>20.138825274219993</v>
      </c>
    </row>
    <row r="15" spans="3:28" x14ac:dyDescent="0.2">
      <c r="C15" s="87" t="s">
        <v>62</v>
      </c>
      <c r="D15" s="44">
        <v>185.20495356800987</v>
      </c>
      <c r="E15" s="44">
        <v>193.00755770507996</v>
      </c>
      <c r="F15" s="44">
        <v>315.84896318399012</v>
      </c>
      <c r="G15" s="44">
        <v>218.62001726095997</v>
      </c>
      <c r="H15" s="44">
        <v>153.25926772177002</v>
      </c>
      <c r="I15" s="44">
        <v>141.84716787233992</v>
      </c>
      <c r="J15" s="44">
        <v>138.66250547678999</v>
      </c>
      <c r="K15" s="44">
        <v>304.50558170430992</v>
      </c>
      <c r="L15" s="44">
        <v>151.81344994070989</v>
      </c>
      <c r="M15" s="44">
        <v>542.71723297745052</v>
      </c>
      <c r="N15" s="44">
        <v>540.19652983473964</v>
      </c>
      <c r="O15" s="44">
        <v>546.00898203970155</v>
      </c>
      <c r="P15" s="44">
        <v>360.89135009617945</v>
      </c>
      <c r="Q15" s="44">
        <v>391.28901866375048</v>
      </c>
      <c r="R15" s="44">
        <v>282.24768632524132</v>
      </c>
      <c r="S15" s="44">
        <v>455.51590369342932</v>
      </c>
      <c r="T15" s="44">
        <v>171.28804613957024</v>
      </c>
      <c r="U15" s="44">
        <v>77.364019337760126</v>
      </c>
      <c r="V15" s="44">
        <v>115.16483056446909</v>
      </c>
      <c r="W15" s="44">
        <f t="shared" si="0"/>
        <v>166.36277312267123</v>
      </c>
      <c r="X15" s="44">
        <v>122.05344818484949</v>
      </c>
      <c r="Y15" s="44">
        <v>1052.7130556687198</v>
      </c>
      <c r="Z15" s="44">
        <v>807.47421907541866</v>
      </c>
      <c r="AA15" s="44">
        <v>690.23608084808802</v>
      </c>
      <c r="AB15" s="44">
        <v>722.01324483300755</v>
      </c>
    </row>
    <row r="16" spans="3:28" x14ac:dyDescent="0.2">
      <c r="C16" s="88" t="s">
        <v>63</v>
      </c>
      <c r="D16" s="45">
        <v>5.4246132419999995</v>
      </c>
      <c r="E16" s="45">
        <v>1.015102704849999</v>
      </c>
      <c r="F16" s="45">
        <v>3.8633514214900004</v>
      </c>
      <c r="G16" s="45">
        <v>1.5483952847900002</v>
      </c>
      <c r="H16" s="45">
        <v>0.84942947736999996</v>
      </c>
      <c r="I16" s="45">
        <v>0.45777463322999956</v>
      </c>
      <c r="J16" s="45">
        <v>2.6043943635100004</v>
      </c>
      <c r="K16" s="45">
        <v>2.9459781278899997</v>
      </c>
      <c r="L16" s="45">
        <v>2.5547783494500012</v>
      </c>
      <c r="M16" s="45">
        <v>9.6464964016800003</v>
      </c>
      <c r="N16" s="45">
        <v>2.6997860072300002</v>
      </c>
      <c r="O16" s="45">
        <v>2.34377197661001</v>
      </c>
      <c r="P16" s="45">
        <v>21.609856831510001</v>
      </c>
      <c r="Q16" s="45">
        <v>19.021873541040001</v>
      </c>
      <c r="R16" s="45">
        <v>15.437384096490002</v>
      </c>
      <c r="S16" s="45">
        <v>7.5346743635300024</v>
      </c>
      <c r="T16" s="45">
        <v>7.3197082986499931</v>
      </c>
      <c r="U16" s="45">
        <v>7.2341627267400037</v>
      </c>
      <c r="V16" s="45">
        <v>4.2468005029200002</v>
      </c>
      <c r="W16" s="45">
        <f t="shared" si="0"/>
        <v>18.426871295220007</v>
      </c>
      <c r="X16" s="45">
        <v>19.943814197759995</v>
      </c>
      <c r="Y16" s="45">
        <v>34.478268438459992</v>
      </c>
      <c r="Z16" s="45">
        <v>19.21669990611997</v>
      </c>
      <c r="AA16" s="45">
        <v>250.10803401867975</v>
      </c>
      <c r="AB16" s="45">
        <v>66.592994065810004</v>
      </c>
    </row>
    <row r="17" spans="3:28" x14ac:dyDescent="0.2">
      <c r="C17" s="87" t="s">
        <v>64</v>
      </c>
      <c r="D17" s="44">
        <v>268.59788182630001</v>
      </c>
      <c r="E17" s="44">
        <v>247.66578944614997</v>
      </c>
      <c r="F17" s="44">
        <v>49.440891913669994</v>
      </c>
      <c r="G17" s="44">
        <v>43.977068517620019</v>
      </c>
      <c r="H17" s="44">
        <v>21.598086322130001</v>
      </c>
      <c r="I17" s="44">
        <v>29.28571404421</v>
      </c>
      <c r="J17" s="44">
        <v>188.44329827323028</v>
      </c>
      <c r="K17" s="44">
        <v>39.871558033630031</v>
      </c>
      <c r="L17" s="44">
        <v>61.02757024065</v>
      </c>
      <c r="M17" s="44">
        <v>120.49302286195999</v>
      </c>
      <c r="N17" s="44">
        <v>500.96433518318992</v>
      </c>
      <c r="O17" s="44">
        <v>23.685125963079987</v>
      </c>
      <c r="P17" s="44">
        <v>141.51337433198998</v>
      </c>
      <c r="Q17" s="44">
        <v>116.48600006542</v>
      </c>
      <c r="R17" s="44">
        <v>16.02076048644</v>
      </c>
      <c r="S17" s="44">
        <v>20.653552866277973</v>
      </c>
      <c r="T17" s="44">
        <v>259.87198183457002</v>
      </c>
      <c r="U17" s="44">
        <v>34.158170731910062</v>
      </c>
      <c r="V17" s="44">
        <v>13.07554240613997</v>
      </c>
      <c r="W17" s="44">
        <f t="shared" si="0"/>
        <v>9.2614566711399871</v>
      </c>
      <c r="X17" s="44">
        <v>10.483473226449989</v>
      </c>
      <c r="Y17" s="44">
        <v>17.111101633720001</v>
      </c>
      <c r="Z17" s="44">
        <v>37.045841127102904</v>
      </c>
      <c r="AA17" s="44">
        <v>516.9181245273503</v>
      </c>
      <c r="AB17" s="44">
        <v>97.018262206960017</v>
      </c>
    </row>
    <row r="18" spans="3:28" x14ac:dyDescent="0.2">
      <c r="C18" s="88" t="s">
        <v>65</v>
      </c>
      <c r="D18" s="45">
        <v>4.8867716109600012</v>
      </c>
      <c r="E18" s="45">
        <v>10.402198582410001</v>
      </c>
      <c r="F18" s="45">
        <v>10.389617729950002</v>
      </c>
      <c r="G18" s="45">
        <v>4.6007848659899997</v>
      </c>
      <c r="H18" s="45">
        <v>7.3113349318000003</v>
      </c>
      <c r="I18" s="45">
        <v>3.0322766553199996</v>
      </c>
      <c r="J18" s="45">
        <v>13.15081894645</v>
      </c>
      <c r="K18" s="45">
        <v>58.530796906680003</v>
      </c>
      <c r="L18" s="45">
        <v>43.143148471669996</v>
      </c>
      <c r="M18" s="45">
        <v>61.116351705199996</v>
      </c>
      <c r="N18" s="45">
        <v>43.420929730330002</v>
      </c>
      <c r="O18" s="45">
        <v>48.848753553306295</v>
      </c>
      <c r="P18" s="45">
        <v>48.076986220030001</v>
      </c>
      <c r="Q18" s="45">
        <v>62.465043228829991</v>
      </c>
      <c r="R18" s="45">
        <v>65.949689478690004</v>
      </c>
      <c r="S18" s="45">
        <v>62.415260489251899</v>
      </c>
      <c r="T18" s="45">
        <v>23.074995967419998</v>
      </c>
      <c r="U18" s="45">
        <v>21.825199988700003</v>
      </c>
      <c r="V18" s="45">
        <v>29.85797122284</v>
      </c>
      <c r="W18" s="45">
        <f t="shared" si="0"/>
        <v>31.901635279689998</v>
      </c>
      <c r="X18" s="45">
        <v>85.274332486749998</v>
      </c>
      <c r="Y18" s="45">
        <v>191.05020777968997</v>
      </c>
      <c r="Z18" s="45">
        <v>142.17304749485999</v>
      </c>
      <c r="AA18" s="45">
        <v>112.68385300994004</v>
      </c>
      <c r="AB18" s="45">
        <v>71.480217637369989</v>
      </c>
    </row>
    <row r="19" spans="3:28" x14ac:dyDescent="0.2">
      <c r="C19" s="87" t="s">
        <v>66</v>
      </c>
      <c r="D19" s="44">
        <v>25.299134278810012</v>
      </c>
      <c r="E19" s="44">
        <v>10.133247645049991</v>
      </c>
      <c r="F19" s="44">
        <v>12.559575994600008</v>
      </c>
      <c r="G19" s="44">
        <v>11.835543121740004</v>
      </c>
      <c r="H19" s="44">
        <v>3.324619516519971</v>
      </c>
      <c r="I19" s="44">
        <v>2.3961907738600012</v>
      </c>
      <c r="J19" s="44">
        <v>2.8801798475999978</v>
      </c>
      <c r="K19" s="44">
        <v>10.764142850059974</v>
      </c>
      <c r="L19" s="44">
        <v>25.505290885779999</v>
      </c>
      <c r="M19" s="44">
        <v>20.016239635010002</v>
      </c>
      <c r="N19" s="44">
        <v>86.485388973329975</v>
      </c>
      <c r="O19" s="44">
        <v>40.112515166410006</v>
      </c>
      <c r="P19" s="44">
        <v>80.463271612399978</v>
      </c>
      <c r="Q19" s="44">
        <v>37.755945520789979</v>
      </c>
      <c r="R19" s="44">
        <v>171.33518917311994</v>
      </c>
      <c r="S19" s="44">
        <v>241.41717334189994</v>
      </c>
      <c r="T19" s="44">
        <v>92.854590225850032</v>
      </c>
      <c r="U19" s="44">
        <v>21.162646594999984</v>
      </c>
      <c r="V19" s="44">
        <v>116.03499216955905</v>
      </c>
      <c r="W19" s="44">
        <f t="shared" si="0"/>
        <v>25.538095686739936</v>
      </c>
      <c r="X19" s="44">
        <v>43.716353362069981</v>
      </c>
      <c r="Y19" s="44">
        <v>207.22938861745001</v>
      </c>
      <c r="Z19" s="44">
        <v>47.725111682380884</v>
      </c>
      <c r="AA19" s="44">
        <v>48.640960065018589</v>
      </c>
      <c r="AB19" s="44">
        <v>80.42603281249994</v>
      </c>
    </row>
    <row r="20" spans="3:28" x14ac:dyDescent="0.2">
      <c r="C20" s="88" t="s">
        <v>30</v>
      </c>
      <c r="D20" s="45">
        <v>464.80276283974007</v>
      </c>
      <c r="E20" s="45">
        <v>414.91489565729955</v>
      </c>
      <c r="F20" s="45">
        <v>286.86086298591999</v>
      </c>
      <c r="G20" s="45">
        <v>88.384099690409997</v>
      </c>
      <c r="H20" s="45">
        <v>243.01769630043995</v>
      </c>
      <c r="I20" s="45">
        <v>630.50832264373003</v>
      </c>
      <c r="J20" s="45">
        <v>264.39853522341008</v>
      </c>
      <c r="K20" s="45">
        <v>1270.63122232669</v>
      </c>
      <c r="L20" s="45">
        <v>974.41419718703014</v>
      </c>
      <c r="M20" s="45">
        <v>2058.4249019519202</v>
      </c>
      <c r="N20" s="45">
        <v>2017.3427358121196</v>
      </c>
      <c r="O20" s="45">
        <v>228.79228507553</v>
      </c>
      <c r="P20" s="45">
        <v>753.36351933875301</v>
      </c>
      <c r="Q20" s="45">
        <v>2192.6608684985399</v>
      </c>
      <c r="R20" s="45">
        <v>4238.4247891863715</v>
      </c>
      <c r="S20" s="45">
        <v>1257.0755853061598</v>
      </c>
      <c r="T20" s="45">
        <v>877.05164753161012</v>
      </c>
      <c r="U20" s="45">
        <v>597.05628036926998</v>
      </c>
      <c r="V20" s="45">
        <v>1324.2172578534298</v>
      </c>
      <c r="W20" s="45">
        <f t="shared" si="0"/>
        <v>921.59402078794005</v>
      </c>
      <c r="X20" s="45">
        <v>20088.211073092833</v>
      </c>
      <c r="Y20" s="45">
        <v>2553.5544009779696</v>
      </c>
      <c r="Z20" s="45">
        <v>1319.076129926867</v>
      </c>
      <c r="AA20" s="45">
        <v>4446.45104663245</v>
      </c>
      <c r="AB20" s="45">
        <v>4921.5481479225382</v>
      </c>
    </row>
    <row r="21" spans="3:28" x14ac:dyDescent="0.2">
      <c r="C21" s="87" t="s">
        <v>80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>
        <v>28.038859747409958</v>
      </c>
      <c r="AB21" s="44">
        <v>283.13230750843002</v>
      </c>
    </row>
    <row r="22" spans="3:28" x14ac:dyDescent="0.2">
      <c r="C22" s="88" t="s">
        <v>67</v>
      </c>
      <c r="D22" s="45">
        <v>245.54498585548001</v>
      </c>
      <c r="E22" s="45">
        <v>228.23664576480999</v>
      </c>
      <c r="F22" s="45">
        <v>113.13304240595996</v>
      </c>
      <c r="G22" s="45">
        <v>42.132748371999938</v>
      </c>
      <c r="H22" s="45">
        <v>14.529199647289943</v>
      </c>
      <c r="I22" s="45">
        <v>27.756399570450014</v>
      </c>
      <c r="J22" s="45">
        <v>70.133359411490048</v>
      </c>
      <c r="K22" s="45">
        <v>205.98520720465987</v>
      </c>
      <c r="L22" s="45">
        <v>127.67098705155011</v>
      </c>
      <c r="M22" s="45">
        <v>131.32034080984002</v>
      </c>
      <c r="N22" s="45">
        <v>201.31365960077989</v>
      </c>
      <c r="O22" s="45">
        <v>464.96403427107015</v>
      </c>
      <c r="P22" s="45">
        <v>383.31022746959991</v>
      </c>
      <c r="Q22" s="45">
        <v>283.10488074769415</v>
      </c>
      <c r="R22" s="45">
        <v>242.6842228655108</v>
      </c>
      <c r="S22" s="45">
        <v>200.15144328501185</v>
      </c>
      <c r="T22" s="45">
        <v>177.10381052957996</v>
      </c>
      <c r="U22" s="45">
        <v>148.32620463563995</v>
      </c>
      <c r="V22" s="45">
        <v>224.21033624078231</v>
      </c>
      <c r="W22" s="45">
        <f t="shared" ref="W22:W37" si="1">+VLOOKUP(C22,$C$52:$W$80,21,0)+VLOOKUP(C22,$C$95:$W$123,21,0)</f>
        <v>149.51409345609994</v>
      </c>
      <c r="X22" s="45">
        <v>196.47779869666994</v>
      </c>
      <c r="Y22" s="45">
        <v>746.68799030019022</v>
      </c>
      <c r="Z22" s="45">
        <v>383.1800479518497</v>
      </c>
      <c r="AA22" s="45">
        <v>1707.1484046760597</v>
      </c>
      <c r="AB22" s="45">
        <v>429.66201913438033</v>
      </c>
    </row>
    <row r="23" spans="3:28" x14ac:dyDescent="0.2">
      <c r="C23" s="87" t="s">
        <v>68</v>
      </c>
      <c r="D23" s="44">
        <v>27.745826905989993</v>
      </c>
      <c r="E23" s="44">
        <v>8.0010807324800002</v>
      </c>
      <c r="F23" s="44">
        <v>8.229995112580001</v>
      </c>
      <c r="G23" s="44">
        <v>2.7294359691399999</v>
      </c>
      <c r="H23" s="44">
        <v>8.9830185137400012</v>
      </c>
      <c r="I23" s="44">
        <v>33.719315588210009</v>
      </c>
      <c r="J23" s="44">
        <v>4.9337827652400001</v>
      </c>
      <c r="K23" s="44">
        <v>7.0672233969200029</v>
      </c>
      <c r="L23" s="44">
        <v>12.233551933839994</v>
      </c>
      <c r="M23" s="44">
        <v>24.518673009659995</v>
      </c>
      <c r="N23" s="44">
        <v>50.318598265830012</v>
      </c>
      <c r="O23" s="44">
        <v>28.101076917020002</v>
      </c>
      <c r="P23" s="44">
        <v>31.9124504074566</v>
      </c>
      <c r="Q23" s="44">
        <v>66.876895677809969</v>
      </c>
      <c r="R23" s="44">
        <v>19.629806842724012</v>
      </c>
      <c r="S23" s="44">
        <v>12.867092703599999</v>
      </c>
      <c r="T23" s="44">
        <v>7.7365637628399995</v>
      </c>
      <c r="U23" s="44">
        <v>10.046197769390004</v>
      </c>
      <c r="V23" s="44">
        <v>23.686272769300022</v>
      </c>
      <c r="W23" s="44">
        <f t="shared" si="1"/>
        <v>26.287467335950002</v>
      </c>
      <c r="X23" s="44">
        <v>34.434152116829999</v>
      </c>
      <c r="Y23" s="44">
        <v>184.54705410714999</v>
      </c>
      <c r="Z23" s="44">
        <v>229.96440232865012</v>
      </c>
      <c r="AA23" s="44">
        <v>169.3270476270701</v>
      </c>
      <c r="AB23" s="44">
        <v>69.581734019720017</v>
      </c>
    </row>
    <row r="24" spans="3:28" x14ac:dyDescent="0.2">
      <c r="C24" s="88" t="s">
        <v>31</v>
      </c>
      <c r="D24" s="45">
        <v>6.4698520768300032</v>
      </c>
      <c r="E24" s="45">
        <v>6.9196099041099961</v>
      </c>
      <c r="F24" s="45">
        <v>10.760090521829998</v>
      </c>
      <c r="G24" s="45">
        <v>4.4992148549100008</v>
      </c>
      <c r="H24" s="45">
        <v>4.671149779430003</v>
      </c>
      <c r="I24" s="45">
        <v>14.761672545980003</v>
      </c>
      <c r="J24" s="45">
        <v>16.878752763660007</v>
      </c>
      <c r="K24" s="45">
        <v>24.310463114199994</v>
      </c>
      <c r="L24" s="45">
        <v>30.701589725439998</v>
      </c>
      <c r="M24" s="45">
        <v>83.153849429659999</v>
      </c>
      <c r="N24" s="45">
        <v>81.905681664840003</v>
      </c>
      <c r="O24" s="45">
        <v>60.565579129880021</v>
      </c>
      <c r="P24" s="45">
        <v>36.593305841256253</v>
      </c>
      <c r="Q24" s="45">
        <v>45.463172914849999</v>
      </c>
      <c r="R24" s="45">
        <v>24.65255812414</v>
      </c>
      <c r="S24" s="45">
        <v>3.4844087915699995</v>
      </c>
      <c r="T24" s="45">
        <v>2.4798689709599993</v>
      </c>
      <c r="U24" s="45">
        <v>1.6451136627000023</v>
      </c>
      <c r="V24" s="45">
        <v>2.5929874677899987</v>
      </c>
      <c r="W24" s="45">
        <f t="shared" si="1"/>
        <v>3.1053909560000057</v>
      </c>
      <c r="X24" s="45">
        <v>0.76934984261000205</v>
      </c>
      <c r="Y24" s="45">
        <v>3.2317052652800027</v>
      </c>
      <c r="Z24" s="45">
        <v>4.5568392032800062</v>
      </c>
      <c r="AA24" s="45">
        <v>9.6195552788400107</v>
      </c>
      <c r="AB24" s="45">
        <v>5.321412507189998</v>
      </c>
    </row>
    <row r="25" spans="3:28" x14ac:dyDescent="0.2">
      <c r="C25" s="87" t="s">
        <v>32</v>
      </c>
      <c r="D25" s="44">
        <v>56.073942801779999</v>
      </c>
      <c r="E25" s="44">
        <v>44.06127709913001</v>
      </c>
      <c r="F25" s="44">
        <v>90.158423016770001</v>
      </c>
      <c r="G25" s="44">
        <v>38.713400205879999</v>
      </c>
      <c r="H25" s="44">
        <v>87.576212048360006</v>
      </c>
      <c r="I25" s="44">
        <v>29.031667411169998</v>
      </c>
      <c r="J25" s="44">
        <v>82.786425842709974</v>
      </c>
      <c r="K25" s="44">
        <v>279.40674024072985</v>
      </c>
      <c r="L25" s="44">
        <v>81.573627747260005</v>
      </c>
      <c r="M25" s="44">
        <v>169.07896766142005</v>
      </c>
      <c r="N25" s="44">
        <v>361.97021092556002</v>
      </c>
      <c r="O25" s="44">
        <v>199.41195631460204</v>
      </c>
      <c r="P25" s="44">
        <v>288.01114036703018</v>
      </c>
      <c r="Q25" s="44">
        <v>309.38069924091997</v>
      </c>
      <c r="R25" s="44">
        <v>280.88530306950787</v>
      </c>
      <c r="S25" s="44">
        <v>191.39926173621973</v>
      </c>
      <c r="T25" s="44">
        <v>99.228511854940052</v>
      </c>
      <c r="U25" s="44">
        <v>241.30321965423988</v>
      </c>
      <c r="V25" s="44">
        <v>324.35468830734993</v>
      </c>
      <c r="W25" s="44">
        <f t="shared" si="1"/>
        <v>128.28037936115993</v>
      </c>
      <c r="X25" s="44">
        <v>179.36332565679004</v>
      </c>
      <c r="Y25" s="44">
        <v>546.66845019031007</v>
      </c>
      <c r="Z25" s="44">
        <v>939.07909256189851</v>
      </c>
      <c r="AA25" s="44">
        <v>562.73483802462306</v>
      </c>
      <c r="AB25" s="44">
        <v>707.07445141034009</v>
      </c>
    </row>
    <row r="26" spans="3:28" x14ac:dyDescent="0.2">
      <c r="C26" s="88" t="s">
        <v>70</v>
      </c>
      <c r="D26" s="45">
        <v>55.98417307134001</v>
      </c>
      <c r="E26" s="45">
        <v>156.69912399200004</v>
      </c>
      <c r="F26" s="45">
        <v>81.456787006170003</v>
      </c>
      <c r="G26" s="45">
        <v>9.9107885564300009</v>
      </c>
      <c r="H26" s="45">
        <v>32.515623981129998</v>
      </c>
      <c r="I26" s="45">
        <v>89.693637154889998</v>
      </c>
      <c r="J26" s="45">
        <v>193.54935620621995</v>
      </c>
      <c r="K26" s="45">
        <v>1549.4967068727901</v>
      </c>
      <c r="L26" s="45">
        <v>45.411256592930009</v>
      </c>
      <c r="M26" s="45">
        <v>855.7503592605301</v>
      </c>
      <c r="N26" s="45">
        <v>93.775931816350067</v>
      </c>
      <c r="O26" s="45">
        <v>108.60228552418997</v>
      </c>
      <c r="P26" s="45">
        <v>139.63114759039499</v>
      </c>
      <c r="Q26" s="45">
        <v>147.71693692096898</v>
      </c>
      <c r="R26" s="45">
        <v>76.841107904741818</v>
      </c>
      <c r="S26" s="45">
        <v>72.508744249680106</v>
      </c>
      <c r="T26" s="45">
        <v>110.51835252521001</v>
      </c>
      <c r="U26" s="45">
        <v>101.15865810270002</v>
      </c>
      <c r="V26" s="45">
        <v>103.702822609823</v>
      </c>
      <c r="W26" s="45">
        <f t="shared" si="1"/>
        <v>131.48663937021999</v>
      </c>
      <c r="X26" s="45">
        <v>122.66871422767002</v>
      </c>
      <c r="Y26" s="45">
        <v>305.08502822978994</v>
      </c>
      <c r="Z26" s="45">
        <v>442.87739741220048</v>
      </c>
      <c r="AA26" s="45">
        <v>702.65668911949615</v>
      </c>
      <c r="AB26" s="45">
        <v>285.63286745972994</v>
      </c>
    </row>
    <row r="27" spans="3:28" x14ac:dyDescent="0.2">
      <c r="C27" s="87" t="s">
        <v>33</v>
      </c>
      <c r="D27" s="44">
        <v>19.54420572131</v>
      </c>
      <c r="E27" s="44">
        <v>10.587623726700002</v>
      </c>
      <c r="F27" s="44">
        <v>13.263663281080001</v>
      </c>
      <c r="G27" s="44">
        <v>15.534382099859991</v>
      </c>
      <c r="H27" s="44">
        <v>21.776655886129998</v>
      </c>
      <c r="I27" s="44">
        <v>24.178981665189994</v>
      </c>
      <c r="J27" s="44">
        <v>19.722400440819989</v>
      </c>
      <c r="K27" s="44">
        <v>36.060241316899997</v>
      </c>
      <c r="L27" s="44">
        <v>46.574118848749997</v>
      </c>
      <c r="M27" s="44">
        <v>65.084637139089978</v>
      </c>
      <c r="N27" s="44">
        <v>109.67132717721998</v>
      </c>
      <c r="O27" s="44">
        <v>69.146824470189983</v>
      </c>
      <c r="P27" s="44">
        <v>141.22209502263627</v>
      </c>
      <c r="Q27" s="44">
        <v>139.66232221983003</v>
      </c>
      <c r="R27" s="44">
        <v>79.763409903413361</v>
      </c>
      <c r="S27" s="44">
        <v>69.115397531247012</v>
      </c>
      <c r="T27" s="44">
        <v>63.190050909090004</v>
      </c>
      <c r="U27" s="44">
        <v>64.29652297200002</v>
      </c>
      <c r="V27" s="44">
        <v>65.090228099456652</v>
      </c>
      <c r="W27" s="44">
        <f t="shared" si="1"/>
        <v>81.723244909059986</v>
      </c>
      <c r="X27" s="44">
        <v>317.9362602818</v>
      </c>
      <c r="Y27" s="44">
        <v>315.47560130925001</v>
      </c>
      <c r="Z27" s="44">
        <v>298.08414539601972</v>
      </c>
      <c r="AA27" s="44">
        <v>304.31017667666993</v>
      </c>
      <c r="AB27" s="44">
        <v>377.95150867914998</v>
      </c>
    </row>
    <row r="28" spans="3:28" x14ac:dyDescent="0.2">
      <c r="C28" s="88" t="s">
        <v>71</v>
      </c>
      <c r="D28" s="45">
        <v>153.37310886797005</v>
      </c>
      <c r="E28" s="45">
        <v>32.516081462439999</v>
      </c>
      <c r="F28" s="45">
        <v>41.191860295969995</v>
      </c>
      <c r="G28" s="45">
        <v>26.158044109399999</v>
      </c>
      <c r="H28" s="45">
        <v>57.642511763010006</v>
      </c>
      <c r="I28" s="45">
        <v>129.87067787237999</v>
      </c>
      <c r="J28" s="45">
        <v>125.63586487542999</v>
      </c>
      <c r="K28" s="45">
        <v>38.890870064040008</v>
      </c>
      <c r="L28" s="45">
        <v>41.612396569600001</v>
      </c>
      <c r="M28" s="45">
        <v>95.494770625580003</v>
      </c>
      <c r="N28" s="45">
        <v>73.026784746000004</v>
      </c>
      <c r="O28" s="45">
        <v>77.539784764060002</v>
      </c>
      <c r="P28" s="45">
        <v>87.038608996990106</v>
      </c>
      <c r="Q28" s="45">
        <v>144.91640037169</v>
      </c>
      <c r="R28" s="45">
        <v>70.323449685079993</v>
      </c>
      <c r="S28" s="45">
        <v>32.567321868469989</v>
      </c>
      <c r="T28" s="45">
        <v>23.558598166670006</v>
      </c>
      <c r="U28" s="45">
        <v>19.576456989870003</v>
      </c>
      <c r="V28" s="45">
        <v>23.650615883077997</v>
      </c>
      <c r="W28" s="45">
        <f t="shared" si="1"/>
        <v>20.467330487549997</v>
      </c>
      <c r="X28" s="45">
        <v>45.263055415579991</v>
      </c>
      <c r="Y28" s="45">
        <v>528.93570076210005</v>
      </c>
      <c r="Z28" s="45">
        <v>200.45654048353003</v>
      </c>
      <c r="AA28" s="45">
        <v>144.07337456744972</v>
      </c>
      <c r="AB28" s="45">
        <v>191.27686724598001</v>
      </c>
    </row>
    <row r="29" spans="3:28" x14ac:dyDescent="0.2">
      <c r="C29" s="87" t="s">
        <v>72</v>
      </c>
      <c r="D29" s="44">
        <v>26.363514186420055</v>
      </c>
      <c r="E29" s="44">
        <v>50.83194421445998</v>
      </c>
      <c r="F29" s="44">
        <v>186.43998377790001</v>
      </c>
      <c r="G29" s="44">
        <v>2.916975566680001</v>
      </c>
      <c r="H29" s="44">
        <v>78.563517326280007</v>
      </c>
      <c r="I29" s="44">
        <v>34.144781650509984</v>
      </c>
      <c r="J29" s="44">
        <v>2.2784884779599994</v>
      </c>
      <c r="K29" s="44">
        <v>6.231181778149999</v>
      </c>
      <c r="L29" s="44">
        <v>38.329403250410003</v>
      </c>
      <c r="M29" s="44">
        <v>31.704086623249999</v>
      </c>
      <c r="N29" s="44">
        <v>52.935723636679995</v>
      </c>
      <c r="O29" s="44">
        <v>27.545633623769984</v>
      </c>
      <c r="P29" s="44">
        <v>77.183938842480032</v>
      </c>
      <c r="Q29" s="44">
        <v>47.652694811899998</v>
      </c>
      <c r="R29" s="44">
        <v>42.563063189710007</v>
      </c>
      <c r="S29" s="44">
        <v>24.837226976740002</v>
      </c>
      <c r="T29" s="44">
        <v>14.242468108239986</v>
      </c>
      <c r="U29" s="44">
        <v>29.206265058129979</v>
      </c>
      <c r="V29" s="44">
        <v>119.13685293155004</v>
      </c>
      <c r="W29" s="44">
        <f t="shared" si="1"/>
        <v>50.710961789369989</v>
      </c>
      <c r="X29" s="44">
        <v>51.682769567930002</v>
      </c>
      <c r="Y29" s="44">
        <v>140.30617919929</v>
      </c>
      <c r="Z29" s="44">
        <v>114.99558553566021</v>
      </c>
      <c r="AA29" s="44">
        <v>193.91657492298054</v>
      </c>
      <c r="AB29" s="44">
        <v>192.16750047397997</v>
      </c>
    </row>
    <row r="30" spans="3:28" x14ac:dyDescent="0.2">
      <c r="C30" s="88" t="s">
        <v>34</v>
      </c>
      <c r="D30" s="45">
        <v>13.285346647729995</v>
      </c>
      <c r="E30" s="45">
        <v>23.320546287739976</v>
      </c>
      <c r="F30" s="45">
        <v>19.640831360000039</v>
      </c>
      <c r="G30" s="45">
        <v>4.8634412025099705</v>
      </c>
      <c r="H30" s="45">
        <v>8.9608257936199891</v>
      </c>
      <c r="I30" s="45">
        <v>2.1829084581899734</v>
      </c>
      <c r="J30" s="45">
        <v>15.151507923730016</v>
      </c>
      <c r="K30" s="45">
        <v>11.835258511779978</v>
      </c>
      <c r="L30" s="45">
        <v>18.772848985250015</v>
      </c>
      <c r="M30" s="45">
        <v>14.815047135490001</v>
      </c>
      <c r="N30" s="45">
        <v>40.200226242429949</v>
      </c>
      <c r="O30" s="45">
        <v>98.103650748869953</v>
      </c>
      <c r="P30" s="45">
        <v>120.54065345071001</v>
      </c>
      <c r="Q30" s="45">
        <v>59.248137869210112</v>
      </c>
      <c r="R30" s="45">
        <v>22.99734985316001</v>
      </c>
      <c r="S30" s="45">
        <v>57.440201708890022</v>
      </c>
      <c r="T30" s="45">
        <v>34.446125325310042</v>
      </c>
      <c r="U30" s="45">
        <v>58.789151044549989</v>
      </c>
      <c r="V30" s="45">
        <v>30.353800770969919</v>
      </c>
      <c r="W30" s="45">
        <f t="shared" si="1"/>
        <v>50.571105260272944</v>
      </c>
      <c r="X30" s="45">
        <v>60.884274608569989</v>
      </c>
      <c r="Y30" s="45">
        <v>189.62519993024995</v>
      </c>
      <c r="Z30" s="45">
        <v>147.16153344799932</v>
      </c>
      <c r="AA30" s="45">
        <v>654.30644046496036</v>
      </c>
      <c r="AB30" s="45">
        <v>281.2182528564698</v>
      </c>
    </row>
    <row r="31" spans="3:28" x14ac:dyDescent="0.2">
      <c r="C31" s="87" t="s">
        <v>73</v>
      </c>
      <c r="D31" s="44">
        <v>12.81393763224</v>
      </c>
      <c r="E31" s="44">
        <v>10.813575642259998</v>
      </c>
      <c r="F31" s="44">
        <v>45.208404291239994</v>
      </c>
      <c r="G31" s="44">
        <v>29.096950918429993</v>
      </c>
      <c r="H31" s="44">
        <v>4.0468558353599988</v>
      </c>
      <c r="I31" s="44">
        <v>6.5174804246499995</v>
      </c>
      <c r="J31" s="44">
        <v>68.72991032166</v>
      </c>
      <c r="K31" s="44">
        <v>25.48862863298999</v>
      </c>
      <c r="L31" s="44">
        <v>17.505671407619996</v>
      </c>
      <c r="M31" s="44">
        <v>9.7647941306800004</v>
      </c>
      <c r="N31" s="44">
        <v>25.754243344649989</v>
      </c>
      <c r="O31" s="44">
        <v>53.684050329728912</v>
      </c>
      <c r="P31" s="44">
        <v>47.028224172969992</v>
      </c>
      <c r="Q31" s="44">
        <v>79.596336326396198</v>
      </c>
      <c r="R31" s="44">
        <v>69.745487530240027</v>
      </c>
      <c r="S31" s="44">
        <v>76.295622816959991</v>
      </c>
      <c r="T31" s="44">
        <v>40.658021391540011</v>
      </c>
      <c r="U31" s="44">
        <v>31.968011726910003</v>
      </c>
      <c r="V31" s="44">
        <v>45.466165135480018</v>
      </c>
      <c r="W31" s="44">
        <f t="shared" si="1"/>
        <v>66.753383524399993</v>
      </c>
      <c r="X31" s="44">
        <v>22.017679464499999</v>
      </c>
      <c r="Y31" s="44">
        <v>89.59931118129002</v>
      </c>
      <c r="Z31" s="44">
        <v>103.63233326720911</v>
      </c>
      <c r="AA31" s="44">
        <v>185.44914472908067</v>
      </c>
      <c r="AB31" s="44">
        <v>519.68459304704004</v>
      </c>
    </row>
    <row r="32" spans="3:28" x14ac:dyDescent="0.2">
      <c r="C32" s="88" t="s">
        <v>35</v>
      </c>
      <c r="D32" s="45">
        <v>14.55405354623</v>
      </c>
      <c r="E32" s="45">
        <v>14.067082018789989</v>
      </c>
      <c r="F32" s="45">
        <v>16.907347601999987</v>
      </c>
      <c r="G32" s="45">
        <v>2.7723755033400068</v>
      </c>
      <c r="H32" s="45">
        <v>23.433622016229982</v>
      </c>
      <c r="I32" s="45">
        <v>29.970243425709992</v>
      </c>
      <c r="J32" s="45">
        <v>15.631404706500001</v>
      </c>
      <c r="K32" s="45">
        <v>39.299047328879986</v>
      </c>
      <c r="L32" s="45">
        <v>28.560453612190003</v>
      </c>
      <c r="M32" s="45">
        <v>16.912873414420002</v>
      </c>
      <c r="N32" s="45">
        <v>40.958149048780008</v>
      </c>
      <c r="O32" s="45">
        <v>11.202117879253548</v>
      </c>
      <c r="P32" s="45">
        <v>20.960226128998237</v>
      </c>
      <c r="Q32" s="45">
        <v>8.0489969663346717</v>
      </c>
      <c r="R32" s="45">
        <v>12.598460997770541</v>
      </c>
      <c r="S32" s="45">
        <v>11.238456588763405</v>
      </c>
      <c r="T32" s="45">
        <v>19.643483638399992</v>
      </c>
      <c r="U32" s="45">
        <v>26.745639577898988</v>
      </c>
      <c r="V32" s="45">
        <v>79.161932246244021</v>
      </c>
      <c r="W32" s="45">
        <f t="shared" si="1"/>
        <v>30.363010079606006</v>
      </c>
      <c r="X32" s="45">
        <v>71.496692314439997</v>
      </c>
      <c r="Y32" s="45">
        <v>96.93921268687005</v>
      </c>
      <c r="Z32" s="45">
        <v>53.132800901079918</v>
      </c>
      <c r="AA32" s="45">
        <v>97.60697974835989</v>
      </c>
      <c r="AB32" s="45">
        <v>71.84689194316995</v>
      </c>
    </row>
    <row r="33" spans="2:28" x14ac:dyDescent="0.2">
      <c r="C33" s="87" t="s">
        <v>57</v>
      </c>
      <c r="D33" s="44">
        <v>605.61054259447997</v>
      </c>
      <c r="E33" s="44">
        <v>180.50730827207997</v>
      </c>
      <c r="F33" s="44">
        <v>311.5647818048501</v>
      </c>
      <c r="G33" s="44">
        <v>102.63394275454961</v>
      </c>
      <c r="H33" s="44">
        <v>139.88588534364013</v>
      </c>
      <c r="I33" s="44">
        <v>203.53408505841989</v>
      </c>
      <c r="J33" s="44">
        <v>295.19814653876978</v>
      </c>
      <c r="K33" s="44">
        <v>637.82543475426974</v>
      </c>
      <c r="L33" s="44">
        <v>113.81255171708008</v>
      </c>
      <c r="M33" s="44">
        <v>981.48606607346937</v>
      </c>
      <c r="N33" s="44">
        <v>3185.5800122830287</v>
      </c>
      <c r="O33" s="44">
        <v>569.73701279589</v>
      </c>
      <c r="P33" s="44">
        <v>619.49386242921639</v>
      </c>
      <c r="Q33" s="44">
        <v>559.4505071678459</v>
      </c>
      <c r="R33" s="44">
        <v>863.49285464288107</v>
      </c>
      <c r="S33" s="44">
        <v>481.99298265136997</v>
      </c>
      <c r="T33" s="44">
        <v>162.35482394640999</v>
      </c>
      <c r="U33" s="44">
        <v>167.51616996148985</v>
      </c>
      <c r="V33" s="44">
        <v>2163.1738321214889</v>
      </c>
      <c r="W33" s="44">
        <f t="shared" si="1"/>
        <v>291.8230768355391</v>
      </c>
      <c r="X33" s="44">
        <v>1204.8501009938195</v>
      </c>
      <c r="Y33" s="44">
        <v>747.00927767507017</v>
      </c>
      <c r="Z33" s="44">
        <v>4840.5528046890249</v>
      </c>
      <c r="AA33" s="44">
        <v>1266.1311472430971</v>
      </c>
      <c r="AB33" s="44">
        <v>4142.2917819303448</v>
      </c>
    </row>
    <row r="34" spans="2:28" x14ac:dyDescent="0.2">
      <c r="C34" s="88" t="s">
        <v>69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0.100360701</v>
      </c>
      <c r="V34" s="45">
        <v>26.5668051177</v>
      </c>
      <c r="W34" s="45">
        <f t="shared" si="1"/>
        <v>33.863751449629994</v>
      </c>
      <c r="X34" s="45">
        <v>15.869072683250002</v>
      </c>
      <c r="Y34" s="45">
        <v>27.193700679599999</v>
      </c>
      <c r="Z34" s="45">
        <v>17.695002884040036</v>
      </c>
      <c r="AA34" s="45">
        <v>54.699997437630032</v>
      </c>
      <c r="AB34" s="45">
        <v>15.182653008760008</v>
      </c>
    </row>
    <row r="35" spans="2:28" x14ac:dyDescent="0.2">
      <c r="C35" s="87" t="s">
        <v>60</v>
      </c>
      <c r="D35" s="44">
        <v>139.07135988751</v>
      </c>
      <c r="E35" s="44">
        <v>117.60567945285</v>
      </c>
      <c r="F35" s="44">
        <v>105.68869485886</v>
      </c>
      <c r="G35" s="44">
        <v>86.125226539010001</v>
      </c>
      <c r="H35" s="44">
        <v>89.460720767689992</v>
      </c>
      <c r="I35" s="44">
        <v>110.67957084947001</v>
      </c>
      <c r="J35" s="44">
        <v>137.70426347596003</v>
      </c>
      <c r="K35" s="44">
        <v>113.58173462246999</v>
      </c>
      <c r="L35" s="44">
        <v>132.97618451909</v>
      </c>
      <c r="M35" s="44">
        <v>313.18221562655003</v>
      </c>
      <c r="N35" s="44">
        <v>201.33616680537006</v>
      </c>
      <c r="O35" s="44">
        <v>181.75930453086002</v>
      </c>
      <c r="P35" s="44">
        <v>68.141908701989948</v>
      </c>
      <c r="Q35" s="44">
        <v>183.24129389356776</v>
      </c>
      <c r="R35" s="44">
        <v>182.14083058609967</v>
      </c>
      <c r="S35" s="44">
        <v>118.89650787821</v>
      </c>
      <c r="T35" s="44">
        <v>32.848958707419996</v>
      </c>
      <c r="U35" s="44">
        <v>24.7511762902</v>
      </c>
      <c r="V35" s="44">
        <v>132.43929794591</v>
      </c>
      <c r="W35" s="44">
        <f t="shared" si="1"/>
        <v>113.03347747822002</v>
      </c>
      <c r="X35" s="44">
        <v>10.891462322619988</v>
      </c>
      <c r="Y35" s="44">
        <v>343.04454101677999</v>
      </c>
      <c r="Z35" s="44">
        <v>326.74353427289998</v>
      </c>
      <c r="AA35" s="44">
        <v>73.754080593430444</v>
      </c>
      <c r="AB35" s="44">
        <v>218.74218181239007</v>
      </c>
    </row>
    <row r="36" spans="2:28" x14ac:dyDescent="0.2">
      <c r="C36" s="88" t="s">
        <v>36</v>
      </c>
      <c r="D36" s="45">
        <v>293.66882615360987</v>
      </c>
      <c r="E36" s="45">
        <v>204.67331031243992</v>
      </c>
      <c r="F36" s="45">
        <v>307.87745155012993</v>
      </c>
      <c r="G36" s="45">
        <v>32.327202749090006</v>
      </c>
      <c r="H36" s="45">
        <v>57.426784009700022</v>
      </c>
      <c r="I36" s="45">
        <v>48.777256844419966</v>
      </c>
      <c r="J36" s="45">
        <v>448.45151250539004</v>
      </c>
      <c r="K36" s="45">
        <v>137.50265196081008</v>
      </c>
      <c r="L36" s="45">
        <v>90.46825991993002</v>
      </c>
      <c r="M36" s="45">
        <v>222.59391223950007</v>
      </c>
      <c r="N36" s="45">
        <v>392.20392029856987</v>
      </c>
      <c r="O36" s="45">
        <v>316.64949640826006</v>
      </c>
      <c r="P36" s="45">
        <v>437.08667227430004</v>
      </c>
      <c r="Q36" s="45">
        <v>142.44140679108898</v>
      </c>
      <c r="R36" s="45">
        <v>165.51884956334371</v>
      </c>
      <c r="S36" s="45">
        <v>195.42402503447002</v>
      </c>
      <c r="T36" s="45">
        <v>47.443018001430005</v>
      </c>
      <c r="U36" s="45">
        <v>156.65011537627001</v>
      </c>
      <c r="V36" s="45">
        <v>77.002373674809917</v>
      </c>
      <c r="W36" s="45">
        <f t="shared" si="1"/>
        <v>132.67072976557984</v>
      </c>
      <c r="X36" s="45">
        <v>174.99306928246003</v>
      </c>
      <c r="Y36" s="45">
        <v>493.21761744947986</v>
      </c>
      <c r="Z36" s="45">
        <v>545.18015760178969</v>
      </c>
      <c r="AA36" s="45">
        <v>1105.3633136569752</v>
      </c>
      <c r="AB36" s="45">
        <v>608.04124069728005</v>
      </c>
    </row>
    <row r="37" spans="2:28" x14ac:dyDescent="0.2">
      <c r="C37" s="87" t="s">
        <v>37</v>
      </c>
      <c r="D37" s="44">
        <v>14.97723470499</v>
      </c>
      <c r="E37" s="44">
        <v>29.384328426469999</v>
      </c>
      <c r="F37" s="44">
        <v>30.155418983699999</v>
      </c>
      <c r="G37" s="44">
        <v>19.049823239670012</v>
      </c>
      <c r="H37" s="44">
        <v>14.777115235790006</v>
      </c>
      <c r="I37" s="44">
        <v>4.6532481159499923</v>
      </c>
      <c r="J37" s="44">
        <v>23.827818550749999</v>
      </c>
      <c r="K37" s="44">
        <v>15.260135107770029</v>
      </c>
      <c r="L37" s="44">
        <v>5.6992778019299868</v>
      </c>
      <c r="M37" s="44">
        <v>22.763916705060005</v>
      </c>
      <c r="N37" s="44">
        <v>8.2682436536500035</v>
      </c>
      <c r="O37" s="44">
        <v>16.056455595269998</v>
      </c>
      <c r="P37" s="44">
        <v>11.330183749010001</v>
      </c>
      <c r="Q37" s="44">
        <v>42.598839509300007</v>
      </c>
      <c r="R37" s="44">
        <v>15.551162406820055</v>
      </c>
      <c r="S37" s="44">
        <v>16.465256078620001</v>
      </c>
      <c r="T37" s="44">
        <v>9.1223774850900305</v>
      </c>
      <c r="U37" s="44">
        <v>2.5384240461700007</v>
      </c>
      <c r="V37" s="44">
        <v>13.86102267527</v>
      </c>
      <c r="W37" s="44">
        <f t="shared" si="1"/>
        <v>34.669511081959996</v>
      </c>
      <c r="X37" s="44">
        <v>45.640345297130011</v>
      </c>
      <c r="Y37" s="44">
        <v>26.949059898600002</v>
      </c>
      <c r="Z37" s="44">
        <v>69.133520178909748</v>
      </c>
      <c r="AA37" s="44">
        <v>98.67894642031024</v>
      </c>
      <c r="AB37" s="44">
        <v>63.014367689860002</v>
      </c>
    </row>
    <row r="38" spans="2:28" x14ac:dyDescent="0.2">
      <c r="C38" s="81" t="s">
        <v>79</v>
      </c>
      <c r="D38" s="46">
        <v>2838.3578784580704</v>
      </c>
      <c r="E38" s="46">
        <v>2098.2064879567592</v>
      </c>
      <c r="F38" s="46">
        <v>2228.7475497412006</v>
      </c>
      <c r="G38" s="46">
        <v>841.40018342963936</v>
      </c>
      <c r="H38" s="46">
        <v>1135.2883304571001</v>
      </c>
      <c r="I38" s="46">
        <v>1665.6801518417394</v>
      </c>
      <c r="J38" s="46">
        <v>2197.2936912283203</v>
      </c>
      <c r="K38" s="46">
        <v>4916.9406980650992</v>
      </c>
      <c r="L38" s="46">
        <v>2161.3758420285499</v>
      </c>
      <c r="M38" s="46">
        <v>6117.2300968912105</v>
      </c>
      <c r="N38" s="46">
        <v>8401.0447166855774</v>
      </c>
      <c r="O38" s="46">
        <v>3359.6656457355321</v>
      </c>
      <c r="P38" s="46">
        <v>4212.2136683015415</v>
      </c>
      <c r="Q38" s="46">
        <v>5444.5797208225476</v>
      </c>
      <c r="R38" s="46">
        <v>7266.1255536448562</v>
      </c>
      <c r="S38" s="46">
        <v>3975.0411553902509</v>
      </c>
      <c r="T38" s="46">
        <v>2491.9757096523704</v>
      </c>
      <c r="U38" s="46">
        <v>1980.9876259034884</v>
      </c>
      <c r="V38" s="46">
        <v>5305.4750743349468</v>
      </c>
      <c r="W38" s="46">
        <f t="shared" ref="W38:AB38" si="2">+SUM(W9:W37)</f>
        <v>2672.0225130900794</v>
      </c>
      <c r="X38" s="46">
        <f t="shared" si="2"/>
        <v>23162.47752454058</v>
      </c>
      <c r="Y38" s="46">
        <f t="shared" si="2"/>
        <v>9318.7657276765985</v>
      </c>
      <c r="Z38" s="46">
        <f t="shared" si="2"/>
        <v>11661.32168873242</v>
      </c>
      <c r="AA38" s="46">
        <f t="shared" si="2"/>
        <v>14294.767909286524</v>
      </c>
      <c r="AB38" s="46">
        <f t="shared" si="2"/>
        <v>14877.329971252204</v>
      </c>
    </row>
    <row r="39" spans="2:28" x14ac:dyDescent="0.2">
      <c r="B39" s="1"/>
      <c r="C39" s="1" t="s">
        <v>24</v>
      </c>
      <c r="AB39" s="10">
        <f>+AB38-'PDA PGN 2019-2024'!I28</f>
        <v>0</v>
      </c>
    </row>
    <row r="41" spans="2:28" x14ac:dyDescent="0.2">
      <c r="AA41" s="8"/>
      <c r="AB41" s="8"/>
    </row>
    <row r="44" spans="2:28" s="7" customFormat="1" ht="12" thickBot="1" x14ac:dyDescent="0.25"/>
    <row r="48" spans="2:28" ht="18" x14ac:dyDescent="0.2">
      <c r="C48" s="94" t="s">
        <v>43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</row>
    <row r="49" spans="3:28" ht="15" customHeight="1" x14ac:dyDescent="0.2">
      <c r="C49" s="93" t="s">
        <v>44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3:28" x14ac:dyDescent="0.2">
      <c r="C50" s="106" t="s">
        <v>26</v>
      </c>
      <c r="D50" s="99">
        <v>2000</v>
      </c>
      <c r="E50" s="99">
        <v>2001</v>
      </c>
      <c r="F50" s="99">
        <v>2002</v>
      </c>
      <c r="G50" s="99">
        <v>2003</v>
      </c>
      <c r="H50" s="99">
        <v>2004</v>
      </c>
      <c r="I50" s="99">
        <v>2005</v>
      </c>
      <c r="J50" s="99">
        <v>2006</v>
      </c>
      <c r="K50" s="99">
        <v>2007</v>
      </c>
      <c r="L50" s="99">
        <v>2008</v>
      </c>
      <c r="M50" s="99">
        <v>2009</v>
      </c>
      <c r="N50" s="99">
        <v>2010</v>
      </c>
      <c r="O50" s="99">
        <v>2011</v>
      </c>
      <c r="P50" s="99">
        <v>2012</v>
      </c>
      <c r="Q50" s="99">
        <v>2013</v>
      </c>
      <c r="R50" s="99">
        <v>2014</v>
      </c>
      <c r="S50" s="99">
        <v>2015</v>
      </c>
      <c r="T50" s="99">
        <v>2016</v>
      </c>
      <c r="U50" s="99">
        <v>2017</v>
      </c>
      <c r="V50" s="99">
        <v>2018</v>
      </c>
      <c r="W50" s="99">
        <v>2019</v>
      </c>
      <c r="X50" s="99">
        <v>2020</v>
      </c>
      <c r="Y50" s="99">
        <v>2021</v>
      </c>
      <c r="Z50" s="99">
        <v>2022</v>
      </c>
      <c r="AA50" s="99">
        <v>2023</v>
      </c>
      <c r="AB50" s="99">
        <v>2024</v>
      </c>
    </row>
    <row r="51" spans="3:28" ht="12" thickBot="1" x14ac:dyDescent="0.25">
      <c r="C51" s="107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</row>
    <row r="52" spans="3:28" x14ac:dyDescent="0.2">
      <c r="C52" s="87" t="s">
        <v>58</v>
      </c>
      <c r="D52" s="44">
        <v>17.0918449439</v>
      </c>
      <c r="E52" s="44">
        <v>15.68193336539</v>
      </c>
      <c r="F52" s="44">
        <v>8.0178925290000027</v>
      </c>
      <c r="G52" s="44">
        <v>12.451095597220002</v>
      </c>
      <c r="H52" s="44">
        <v>23.312325700480002</v>
      </c>
      <c r="I52" s="44">
        <v>31.554278050719997</v>
      </c>
      <c r="J52" s="44">
        <v>19.180935029840001</v>
      </c>
      <c r="K52" s="44">
        <v>25.786504742200002</v>
      </c>
      <c r="L52" s="44">
        <v>5.7605313938599911</v>
      </c>
      <c r="M52" s="44">
        <v>14.337900267949999</v>
      </c>
      <c r="N52" s="44">
        <v>26.401297871340002</v>
      </c>
      <c r="O52" s="44">
        <v>10.400665243680001</v>
      </c>
      <c r="P52" s="44">
        <v>46.091478289029993</v>
      </c>
      <c r="Q52" s="44">
        <v>51.60608771567999</v>
      </c>
      <c r="R52" s="44">
        <v>48.035449182579988</v>
      </c>
      <c r="S52" s="44">
        <v>25.282329495309998</v>
      </c>
      <c r="T52" s="44">
        <v>18.637752958859998</v>
      </c>
      <c r="U52" s="44">
        <v>19.73042713472001</v>
      </c>
      <c r="V52" s="44">
        <v>18.412499589850007</v>
      </c>
      <c r="W52" s="44">
        <v>23.916170845980002</v>
      </c>
      <c r="X52" s="44">
        <v>101.79648602277</v>
      </c>
      <c r="Y52" s="44">
        <v>44.943284698929993</v>
      </c>
      <c r="Z52" s="44">
        <v>53.589658311960079</v>
      </c>
      <c r="AA52" s="44">
        <v>148.08356951098995</v>
      </c>
      <c r="AB52" s="44">
        <v>43.85660143753001</v>
      </c>
    </row>
    <row r="53" spans="3:28" x14ac:dyDescent="0.2">
      <c r="C53" s="88" t="s">
        <v>27</v>
      </c>
      <c r="D53" s="45">
        <v>9.2211806658699995</v>
      </c>
      <c r="E53" s="45">
        <v>8.4126378848699996</v>
      </c>
      <c r="F53" s="45">
        <v>9.328501715989999</v>
      </c>
      <c r="G53" s="45">
        <v>12.847595919670001</v>
      </c>
      <c r="H53" s="45">
        <v>5.8228547498999994</v>
      </c>
      <c r="I53" s="45">
        <v>6.5039681022900009</v>
      </c>
      <c r="J53" s="45">
        <v>7.5112929897199994</v>
      </c>
      <c r="K53" s="45">
        <v>11.082689112170002</v>
      </c>
      <c r="L53" s="45">
        <v>6.7093611713200003</v>
      </c>
      <c r="M53" s="45">
        <v>5.6111993820399988</v>
      </c>
      <c r="N53" s="45">
        <v>37.746247742430015</v>
      </c>
      <c r="O53" s="45">
        <v>11.593569910999999</v>
      </c>
      <c r="P53" s="45">
        <v>31.488938910890006</v>
      </c>
      <c r="Q53" s="45">
        <v>30.950374732260002</v>
      </c>
      <c r="R53" s="45">
        <v>17.041550899600001</v>
      </c>
      <c r="S53" s="45">
        <v>13.929483886560002</v>
      </c>
      <c r="T53" s="45">
        <v>12.910946535780001</v>
      </c>
      <c r="U53" s="45">
        <v>6.4859808477499996</v>
      </c>
      <c r="V53" s="45">
        <v>5.805917524459999</v>
      </c>
      <c r="W53" s="45">
        <v>6.9238856191599991</v>
      </c>
      <c r="X53" s="45">
        <v>7.846556539519999</v>
      </c>
      <c r="Y53" s="45">
        <v>21.854605244210003</v>
      </c>
      <c r="Z53" s="45">
        <v>28.443608380770002</v>
      </c>
      <c r="AA53" s="45">
        <v>23.118063840229979</v>
      </c>
      <c r="AB53" s="45">
        <v>17.74318633987</v>
      </c>
    </row>
    <row r="54" spans="3:28" x14ac:dyDescent="0.2">
      <c r="C54" s="87" t="s">
        <v>59</v>
      </c>
      <c r="D54" s="44">
        <v>0.58337736799999995</v>
      </c>
      <c r="E54" s="44">
        <v>0.56620704902999996</v>
      </c>
      <c r="F54" s="44">
        <v>0.13118374099999999</v>
      </c>
      <c r="G54" s="44">
        <v>0.32346003014999997</v>
      </c>
      <c r="H54" s="44">
        <v>0.80816860363999998</v>
      </c>
      <c r="I54" s="44">
        <v>0.63721622379999998</v>
      </c>
      <c r="J54" s="44">
        <v>0.75750029520000006</v>
      </c>
      <c r="K54" s="44">
        <v>1.759078664</v>
      </c>
      <c r="L54" s="44">
        <v>0.46664310025</v>
      </c>
      <c r="M54" s="44">
        <v>19.72195874802</v>
      </c>
      <c r="N54" s="44">
        <v>1.312632397</v>
      </c>
      <c r="O54" s="44">
        <v>1.1187334439700001</v>
      </c>
      <c r="P54" s="44">
        <v>4.4540253534999996</v>
      </c>
      <c r="Q54" s="44">
        <v>1.3710992046199999</v>
      </c>
      <c r="R54" s="44">
        <v>1.8793587974400001</v>
      </c>
      <c r="S54" s="44">
        <v>1.4042251915700001</v>
      </c>
      <c r="T54" s="44">
        <v>1.3626743991700001</v>
      </c>
      <c r="U54" s="44">
        <v>1.2374549874900003</v>
      </c>
      <c r="V54" s="44">
        <v>1.38670532591</v>
      </c>
      <c r="W54" s="44">
        <v>0.78931988587999913</v>
      </c>
      <c r="X54" s="44">
        <v>1.22534474371</v>
      </c>
      <c r="Y54" s="44">
        <v>0.8756254508800001</v>
      </c>
      <c r="Z54" s="44">
        <v>3.0734466832800003</v>
      </c>
      <c r="AA54" s="44">
        <v>1.1129049424899975</v>
      </c>
      <c r="AB54" s="44">
        <v>1.0205226582399998</v>
      </c>
    </row>
    <row r="55" spans="3:28" x14ac:dyDescent="0.2">
      <c r="C55" s="88" t="s">
        <v>28</v>
      </c>
      <c r="D55" s="45">
        <v>10.707106940260005</v>
      </c>
      <c r="E55" s="45">
        <v>11.222116164410004</v>
      </c>
      <c r="F55" s="45">
        <v>10.959059734220002</v>
      </c>
      <c r="G55" s="45">
        <v>14.589164863259997</v>
      </c>
      <c r="H55" s="45">
        <v>7.0171735148700005</v>
      </c>
      <c r="I55" s="45">
        <v>8.3307724236400009</v>
      </c>
      <c r="J55" s="45">
        <v>8.6058344955700043</v>
      </c>
      <c r="K55" s="45">
        <v>22.581332027670001</v>
      </c>
      <c r="L55" s="45">
        <v>15.762905604379998</v>
      </c>
      <c r="M55" s="45">
        <v>12.796637211910005</v>
      </c>
      <c r="N55" s="45">
        <v>18.223909265889997</v>
      </c>
      <c r="O55" s="45">
        <v>34.737073620980013</v>
      </c>
      <c r="P55" s="45">
        <v>28.588683870040001</v>
      </c>
      <c r="Q55" s="45">
        <v>30.633501030213804</v>
      </c>
      <c r="R55" s="45">
        <v>53.631890387202006</v>
      </c>
      <c r="S55" s="45">
        <v>26.018303747809998</v>
      </c>
      <c r="T55" s="45">
        <v>12.008953530769997</v>
      </c>
      <c r="U55" s="45">
        <v>9.5171372167799984</v>
      </c>
      <c r="V55" s="45">
        <v>13.634668333269993</v>
      </c>
      <c r="W55" s="45">
        <v>18.297503163130006</v>
      </c>
      <c r="X55" s="45">
        <v>27.194755533070005</v>
      </c>
      <c r="Y55" s="45">
        <v>42.719207335769987</v>
      </c>
      <c r="Z55" s="45">
        <v>25.619664872399994</v>
      </c>
      <c r="AA55" s="45">
        <v>42.080098891560056</v>
      </c>
      <c r="AB55" s="45">
        <v>56.654361439010003</v>
      </c>
    </row>
    <row r="56" spans="3:28" x14ac:dyDescent="0.2">
      <c r="C56" s="87" t="s">
        <v>61</v>
      </c>
      <c r="D56" s="44">
        <v>25.313511098080003</v>
      </c>
      <c r="E56" s="44">
        <v>16.109464660530001</v>
      </c>
      <c r="F56" s="44">
        <v>4.621720755370001</v>
      </c>
      <c r="G56" s="44">
        <v>4.7320110534200008</v>
      </c>
      <c r="H56" s="44">
        <v>6.0610371156799996</v>
      </c>
      <c r="I56" s="44">
        <v>2.3712044349100014</v>
      </c>
      <c r="J56" s="44">
        <v>3.7857118778600016</v>
      </c>
      <c r="K56" s="44">
        <v>3.9579621946199977</v>
      </c>
      <c r="L56" s="44">
        <v>7.7174164923000008</v>
      </c>
      <c r="M56" s="44">
        <v>3.4865989118299998</v>
      </c>
      <c r="N56" s="44">
        <v>4.0827322763300016</v>
      </c>
      <c r="O56" s="44">
        <v>3.536944426580003</v>
      </c>
      <c r="P56" s="44">
        <v>10.209268838820009</v>
      </c>
      <c r="Q56" s="44">
        <v>15.127953076846079</v>
      </c>
      <c r="R56" s="44">
        <v>10.037725431909996</v>
      </c>
      <c r="S56" s="44">
        <v>6.6321040578100012</v>
      </c>
      <c r="T56" s="44">
        <v>6.1355897670900017</v>
      </c>
      <c r="U56" s="44">
        <v>2.9335478006899991</v>
      </c>
      <c r="V56" s="44">
        <v>6.7250317082919997</v>
      </c>
      <c r="W56" s="44">
        <v>5.4655877216799933</v>
      </c>
      <c r="X56" s="44">
        <v>4.7938948632399967</v>
      </c>
      <c r="Y56" s="44">
        <v>27.983085166749991</v>
      </c>
      <c r="Z56" s="44">
        <v>23.886156939280113</v>
      </c>
      <c r="AA56" s="44">
        <v>11.084780155939939</v>
      </c>
      <c r="AB56" s="44">
        <v>65.16141414226999</v>
      </c>
    </row>
    <row r="57" spans="3:28" x14ac:dyDescent="0.2">
      <c r="C57" s="88" t="s">
        <v>29</v>
      </c>
      <c r="D57" s="45">
        <v>1.9806817523400002</v>
      </c>
      <c r="E57" s="45">
        <v>0.82517718394000028</v>
      </c>
      <c r="F57" s="45">
        <v>0.9959321631400001</v>
      </c>
      <c r="G57" s="45">
        <v>0.47414041978000027</v>
      </c>
      <c r="H57" s="45">
        <v>0.64597539153999972</v>
      </c>
      <c r="I57" s="45">
        <v>3.9158703992899997</v>
      </c>
      <c r="J57" s="45">
        <v>2.4136396611200008</v>
      </c>
      <c r="K57" s="45">
        <v>3.1130742126999995</v>
      </c>
      <c r="L57" s="45">
        <v>2.3810590822400006</v>
      </c>
      <c r="M57" s="45">
        <v>8.6252352305100004</v>
      </c>
      <c r="N57" s="45">
        <v>9.6141285158300001</v>
      </c>
      <c r="O57" s="45">
        <v>3.0534152522799962</v>
      </c>
      <c r="P57" s="45">
        <v>3.7892400982199979</v>
      </c>
      <c r="Q57" s="45">
        <v>11.46283214316</v>
      </c>
      <c r="R57" s="45">
        <v>1.8911362317599998</v>
      </c>
      <c r="S57" s="45">
        <v>3.0330188548200003</v>
      </c>
      <c r="T57" s="45">
        <v>0.80828802604000183</v>
      </c>
      <c r="U57" s="45">
        <v>0.62551984708999686</v>
      </c>
      <c r="V57" s="45">
        <v>1.5436532706400004</v>
      </c>
      <c r="W57" s="45">
        <v>0.87300671883999637</v>
      </c>
      <c r="X57" s="45">
        <v>0.63988609289000198</v>
      </c>
      <c r="Y57" s="45">
        <v>13.821477353119999</v>
      </c>
      <c r="Z57" s="45">
        <v>5.1069164650099879</v>
      </c>
      <c r="AA57" s="45">
        <v>3.1131800316899785</v>
      </c>
      <c r="AB57" s="45">
        <v>7.1171456452699999</v>
      </c>
    </row>
    <row r="58" spans="3:28" x14ac:dyDescent="0.2">
      <c r="C58" s="87" t="s">
        <v>62</v>
      </c>
      <c r="D58" s="44">
        <v>154.63953866955987</v>
      </c>
      <c r="E58" s="44">
        <v>172.04916599507996</v>
      </c>
      <c r="F58" s="44">
        <v>166.7928596563701</v>
      </c>
      <c r="G58" s="44">
        <v>210.11664479054997</v>
      </c>
      <c r="H58" s="44">
        <v>127.77601059649001</v>
      </c>
      <c r="I58" s="44">
        <v>138.11121714094992</v>
      </c>
      <c r="J58" s="44">
        <v>133.73079664204997</v>
      </c>
      <c r="K58" s="44">
        <v>294.85894319951007</v>
      </c>
      <c r="L58" s="44">
        <v>142.84164510495989</v>
      </c>
      <c r="M58" s="44">
        <v>318.92256943781086</v>
      </c>
      <c r="N58" s="44">
        <v>372.47978112380974</v>
      </c>
      <c r="O58" s="44">
        <v>477.31890070853069</v>
      </c>
      <c r="P58" s="44">
        <v>346.50186315093174</v>
      </c>
      <c r="Q58" s="44">
        <v>363.33675774865674</v>
      </c>
      <c r="R58" s="44">
        <v>267.09693839295664</v>
      </c>
      <c r="S58" s="44">
        <v>437.75042356990798</v>
      </c>
      <c r="T58" s="44">
        <v>153.7034708160202</v>
      </c>
      <c r="U58" s="44">
        <v>73.340596572380093</v>
      </c>
      <c r="V58" s="44">
        <v>107.15765995275903</v>
      </c>
      <c r="W58" s="44">
        <v>161.63685426232124</v>
      </c>
      <c r="X58" s="44">
        <v>111.30284628407946</v>
      </c>
      <c r="Y58" s="44">
        <v>1028.5478521519497</v>
      </c>
      <c r="Z58" s="44">
        <v>721.12964465445111</v>
      </c>
      <c r="AA58" s="44">
        <v>578.03233094720781</v>
      </c>
      <c r="AB58" s="44">
        <v>507.44983108382763</v>
      </c>
    </row>
    <row r="59" spans="3:28" x14ac:dyDescent="0.2">
      <c r="C59" s="88" t="s">
        <v>63</v>
      </c>
      <c r="D59" s="45">
        <v>0.12906277599999999</v>
      </c>
      <c r="E59" s="45">
        <v>0.15590963787000001</v>
      </c>
      <c r="F59" s="45">
        <v>0.40190505656999981</v>
      </c>
      <c r="G59" s="45">
        <v>0.32440370903000004</v>
      </c>
      <c r="H59" s="45">
        <v>0.24820841302999999</v>
      </c>
      <c r="I59" s="45">
        <v>7.622442112000001E-2</v>
      </c>
      <c r="J59" s="45">
        <v>0.22768896899999999</v>
      </c>
      <c r="K59" s="45">
        <v>0.31739801150000002</v>
      </c>
      <c r="L59" s="45">
        <v>0.31762804781999998</v>
      </c>
      <c r="M59" s="45">
        <v>0.28407748849999997</v>
      </c>
      <c r="N59" s="45">
        <v>0.45948972457999998</v>
      </c>
      <c r="O59" s="45">
        <v>1.3266101260300001</v>
      </c>
      <c r="P59" s="45">
        <v>3.3677471119700004</v>
      </c>
      <c r="Q59" s="45">
        <v>1.00627445529</v>
      </c>
      <c r="R59" s="45">
        <v>0.72259506976000021</v>
      </c>
      <c r="S59" s="45">
        <v>0.31987306074999927</v>
      </c>
      <c r="T59" s="45">
        <v>3.4771638344700002</v>
      </c>
      <c r="U59" s="45">
        <v>0.46762392976000011</v>
      </c>
      <c r="V59" s="45">
        <v>0.71351007416000001</v>
      </c>
      <c r="W59" s="45">
        <v>0.65063167716999981</v>
      </c>
      <c r="X59" s="45">
        <v>0.58365737251000027</v>
      </c>
      <c r="Y59" s="45">
        <v>3.4583995930600002</v>
      </c>
      <c r="Z59" s="45">
        <v>3.0906002801600039</v>
      </c>
      <c r="AA59" s="45">
        <v>8.5951291413000064</v>
      </c>
      <c r="AB59" s="45">
        <v>2.2117425421999997</v>
      </c>
    </row>
    <row r="60" spans="3:28" x14ac:dyDescent="0.2">
      <c r="C60" s="87" t="s">
        <v>64</v>
      </c>
      <c r="D60" s="44">
        <v>248.39870819796002</v>
      </c>
      <c r="E60" s="44">
        <v>219.30350245596998</v>
      </c>
      <c r="F60" s="44">
        <v>23.21180667654999</v>
      </c>
      <c r="G60" s="44">
        <v>40.456969868260018</v>
      </c>
      <c r="H60" s="44">
        <v>10.081782077870004</v>
      </c>
      <c r="I60" s="44">
        <v>22.21198417854</v>
      </c>
      <c r="J60" s="44">
        <v>50.951660729780002</v>
      </c>
      <c r="K60" s="44">
        <v>30.19074668750001</v>
      </c>
      <c r="L60" s="44">
        <v>19.303331828070011</v>
      </c>
      <c r="M60" s="44">
        <v>57.122242853469999</v>
      </c>
      <c r="N60" s="44">
        <v>427.32520021689999</v>
      </c>
      <c r="O60" s="44">
        <v>5.8053730812300008</v>
      </c>
      <c r="P60" s="44">
        <v>20.982646034099993</v>
      </c>
      <c r="Q60" s="44">
        <v>32.676714733189996</v>
      </c>
      <c r="R60" s="44">
        <v>7.2491934229399968</v>
      </c>
      <c r="S60" s="44">
        <v>13.073609222508003</v>
      </c>
      <c r="T60" s="44">
        <v>240.32979946848999</v>
      </c>
      <c r="U60" s="44">
        <v>10.165702284540002</v>
      </c>
      <c r="V60" s="44">
        <v>10.090944039150001</v>
      </c>
      <c r="W60" s="44">
        <v>6.0154296539699965</v>
      </c>
      <c r="X60" s="44">
        <v>5.1644295098199979</v>
      </c>
      <c r="Y60" s="44">
        <v>11.711605003899997</v>
      </c>
      <c r="Z60" s="44">
        <v>30.901040246048069</v>
      </c>
      <c r="AA60" s="44">
        <v>497.06406469336071</v>
      </c>
      <c r="AB60" s="44">
        <v>72.430184942819992</v>
      </c>
    </row>
    <row r="61" spans="3:28" x14ac:dyDescent="0.2">
      <c r="C61" s="88" t="s">
        <v>65</v>
      </c>
      <c r="D61" s="45">
        <v>4.2171562632800006</v>
      </c>
      <c r="E61" s="45">
        <v>3.4699283534499998</v>
      </c>
      <c r="F61" s="45">
        <v>4.9646172380900024</v>
      </c>
      <c r="G61" s="45">
        <v>4.4894531901199999</v>
      </c>
      <c r="H61" s="45">
        <v>5.87797365611</v>
      </c>
      <c r="I61" s="45">
        <v>2.4636674573699997</v>
      </c>
      <c r="J61" s="45">
        <v>11.871929664410001</v>
      </c>
      <c r="K61" s="45">
        <v>32.182290584950003</v>
      </c>
      <c r="L61" s="45">
        <v>27.73457835564</v>
      </c>
      <c r="M61" s="45">
        <v>55.86207208410999</v>
      </c>
      <c r="N61" s="45">
        <v>21.869609588800003</v>
      </c>
      <c r="O61" s="45">
        <v>23.6318490301563</v>
      </c>
      <c r="P61" s="45">
        <v>21.24037558277</v>
      </c>
      <c r="Q61" s="45">
        <v>47.160041897740001</v>
      </c>
      <c r="R61" s="45">
        <v>39.993974467460006</v>
      </c>
      <c r="S61" s="45">
        <v>37.680668233051897</v>
      </c>
      <c r="T61" s="45">
        <v>14.748862579220001</v>
      </c>
      <c r="U61" s="45">
        <v>12.32858722292</v>
      </c>
      <c r="V61" s="45">
        <v>11.745379067710001</v>
      </c>
      <c r="W61" s="45">
        <v>7.8928262700300014</v>
      </c>
      <c r="X61" s="45">
        <v>11.733430814660002</v>
      </c>
      <c r="Y61" s="45">
        <v>74.043609795830008</v>
      </c>
      <c r="Z61" s="45">
        <v>35.348734270530002</v>
      </c>
      <c r="AA61" s="45">
        <v>18.009938349149991</v>
      </c>
      <c r="AB61" s="45">
        <v>28.476371126530001</v>
      </c>
    </row>
    <row r="62" spans="3:28" x14ac:dyDescent="0.2">
      <c r="C62" s="87" t="s">
        <v>66</v>
      </c>
      <c r="D62" s="44">
        <v>15.989830393110012</v>
      </c>
      <c r="E62" s="44">
        <v>3.3320377464799913</v>
      </c>
      <c r="F62" s="44">
        <v>1.8770450003600085</v>
      </c>
      <c r="G62" s="44">
        <v>10.768028323740005</v>
      </c>
      <c r="H62" s="44">
        <v>2.444623068199971</v>
      </c>
      <c r="I62" s="44">
        <v>2.171945124970001</v>
      </c>
      <c r="J62" s="44">
        <v>2.7104901222000004</v>
      </c>
      <c r="K62" s="44">
        <v>8.4762502172599739</v>
      </c>
      <c r="L62" s="44">
        <v>7.7265385914999998</v>
      </c>
      <c r="M62" s="44">
        <v>7.5512277899600004</v>
      </c>
      <c r="N62" s="44">
        <v>60.722128443269959</v>
      </c>
      <c r="O62" s="44">
        <v>29.438645937409998</v>
      </c>
      <c r="P62" s="44">
        <v>69.047794599490004</v>
      </c>
      <c r="Q62" s="44">
        <v>32.467568747189979</v>
      </c>
      <c r="R62" s="44">
        <v>160.70363245477992</v>
      </c>
      <c r="S62" s="44">
        <v>207.44708008514993</v>
      </c>
      <c r="T62" s="44">
        <v>78.778381114480041</v>
      </c>
      <c r="U62" s="44">
        <v>19.157662016969986</v>
      </c>
      <c r="V62" s="44">
        <v>112.09612083664005</v>
      </c>
      <c r="W62" s="44">
        <v>24.177868556879936</v>
      </c>
      <c r="X62" s="44">
        <v>40.426672237639984</v>
      </c>
      <c r="Y62" s="44">
        <v>199.03663660105002</v>
      </c>
      <c r="Z62" s="44">
        <v>44.276526247299444</v>
      </c>
      <c r="AA62" s="44">
        <v>30.900101612556682</v>
      </c>
      <c r="AB62" s="44">
        <v>75.793810629909942</v>
      </c>
    </row>
    <row r="63" spans="3:28" x14ac:dyDescent="0.2">
      <c r="C63" s="88" t="s">
        <v>30</v>
      </c>
      <c r="D63" s="45">
        <v>452.87122306127009</v>
      </c>
      <c r="E63" s="45">
        <v>369.42386059940958</v>
      </c>
      <c r="F63" s="45">
        <v>131.14032536220998</v>
      </c>
      <c r="G63" s="45">
        <v>82.973775044219991</v>
      </c>
      <c r="H63" s="45">
        <v>126.97318791938997</v>
      </c>
      <c r="I63" s="45">
        <v>351.07012188397994</v>
      </c>
      <c r="J63" s="45">
        <v>251.31301473664001</v>
      </c>
      <c r="K63" s="45">
        <v>1108.1553213853699</v>
      </c>
      <c r="L63" s="45">
        <v>878.86736241873996</v>
      </c>
      <c r="M63" s="45">
        <v>2003.8337994434805</v>
      </c>
      <c r="N63" s="45">
        <v>1987.95125976244</v>
      </c>
      <c r="O63" s="45">
        <v>151.09369845057017</v>
      </c>
      <c r="P63" s="45">
        <v>335.78352337112256</v>
      </c>
      <c r="Q63" s="45">
        <v>1436.47154890255</v>
      </c>
      <c r="R63" s="45">
        <v>3351.6894093082774</v>
      </c>
      <c r="S63" s="45">
        <v>756.51672169369988</v>
      </c>
      <c r="T63" s="45">
        <v>250.13475873007999</v>
      </c>
      <c r="U63" s="45">
        <v>519.13561971634999</v>
      </c>
      <c r="V63" s="45">
        <v>1145.3973539577999</v>
      </c>
      <c r="W63" s="45">
        <v>298.53884320334004</v>
      </c>
      <c r="X63" s="45">
        <v>19189.798542749722</v>
      </c>
      <c r="Y63" s="45">
        <v>1943.9718554064107</v>
      </c>
      <c r="Z63" s="45">
        <v>757.95192969639538</v>
      </c>
      <c r="AA63" s="45">
        <v>1324.9853705580244</v>
      </c>
      <c r="AB63" s="45">
        <v>4640.5077676190076</v>
      </c>
    </row>
    <row r="64" spans="3:28" x14ac:dyDescent="0.2">
      <c r="C64" s="87" t="s">
        <v>80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>
        <v>28.038859747409958</v>
      </c>
      <c r="AB64" s="44">
        <v>192.39482682841</v>
      </c>
    </row>
    <row r="65" spans="3:28" x14ac:dyDescent="0.2">
      <c r="C65" s="88" t="s">
        <v>67</v>
      </c>
      <c r="D65" s="45">
        <v>5.8488038369499966</v>
      </c>
      <c r="E65" s="45">
        <v>2.4804658840999987</v>
      </c>
      <c r="F65" s="45">
        <v>7.6143241698300015</v>
      </c>
      <c r="G65" s="45">
        <v>4.0535954120699946</v>
      </c>
      <c r="H65" s="45">
        <v>6.4293250283899983</v>
      </c>
      <c r="I65" s="45">
        <v>4.543685280190001</v>
      </c>
      <c r="J65" s="45">
        <v>56.857580322120008</v>
      </c>
      <c r="K65" s="45">
        <v>62.423752014670008</v>
      </c>
      <c r="L65" s="45">
        <v>70.779887284789979</v>
      </c>
      <c r="M65" s="45">
        <v>77.715683058859966</v>
      </c>
      <c r="N65" s="45">
        <v>66.736057429490018</v>
      </c>
      <c r="O65" s="45">
        <v>74.909966898840054</v>
      </c>
      <c r="P65" s="45">
        <v>119.74659545585011</v>
      </c>
      <c r="Q65" s="45">
        <v>90.072090358050048</v>
      </c>
      <c r="R65" s="45">
        <v>79.953041106485102</v>
      </c>
      <c r="S65" s="45">
        <v>72.839659262059968</v>
      </c>
      <c r="T65" s="45">
        <v>76.73306535218002</v>
      </c>
      <c r="U65" s="45">
        <v>25.472832332840014</v>
      </c>
      <c r="V65" s="45">
        <v>103.39236769787607</v>
      </c>
      <c r="W65" s="45">
        <v>79.126187548740049</v>
      </c>
      <c r="X65" s="45">
        <v>88.931237428189945</v>
      </c>
      <c r="Y65" s="45">
        <v>268.09308855955982</v>
      </c>
      <c r="Z65" s="45">
        <v>68.831559083510001</v>
      </c>
      <c r="AA65" s="45">
        <v>183.08379970686997</v>
      </c>
      <c r="AB65" s="45">
        <v>140.55094590339007</v>
      </c>
    </row>
    <row r="66" spans="3:28" x14ac:dyDescent="0.2">
      <c r="C66" s="87" t="s">
        <v>68</v>
      </c>
      <c r="D66" s="44">
        <v>1.1676199499499995</v>
      </c>
      <c r="E66" s="44">
        <v>1.8143848653199988</v>
      </c>
      <c r="F66" s="44">
        <v>0.31836435513000066</v>
      </c>
      <c r="G66" s="44">
        <v>1.1573526102499994</v>
      </c>
      <c r="H66" s="44">
        <v>1.4098904985800005</v>
      </c>
      <c r="I66" s="44">
        <v>0.91601604770999934</v>
      </c>
      <c r="J66" s="44">
        <v>0.61701619957000087</v>
      </c>
      <c r="K66" s="44">
        <v>1.6839181905200007</v>
      </c>
      <c r="L66" s="44">
        <v>0.88780285156000016</v>
      </c>
      <c r="M66" s="44">
        <v>3.56369180008</v>
      </c>
      <c r="N66" s="44">
        <v>3.8462788591800008</v>
      </c>
      <c r="O66" s="44">
        <v>3.3374068910500001</v>
      </c>
      <c r="P66" s="44">
        <v>17.261215691876</v>
      </c>
      <c r="Q66" s="44">
        <v>39.286816580100002</v>
      </c>
      <c r="R66" s="44">
        <v>12.189329169523999</v>
      </c>
      <c r="S66" s="44">
        <v>8.6180287021400002</v>
      </c>
      <c r="T66" s="44">
        <v>2.9589019200699997</v>
      </c>
      <c r="U66" s="44">
        <v>6.2798244628199997</v>
      </c>
      <c r="V66" s="44">
        <v>10.937954406059999</v>
      </c>
      <c r="W66" s="44">
        <v>15.239281117110002</v>
      </c>
      <c r="X66" s="44">
        <v>18.993101846949997</v>
      </c>
      <c r="Y66" s="44">
        <v>36.538414875340003</v>
      </c>
      <c r="Z66" s="44">
        <v>23.987889475969979</v>
      </c>
      <c r="AA66" s="44">
        <v>17.53032872199995</v>
      </c>
      <c r="AB66" s="44">
        <v>11.390472167530003</v>
      </c>
    </row>
    <row r="67" spans="3:28" x14ac:dyDescent="0.2">
      <c r="C67" s="88" t="s">
        <v>31</v>
      </c>
      <c r="D67" s="45">
        <v>6.2537083241700033</v>
      </c>
      <c r="E67" s="45">
        <v>6.7703834605399962</v>
      </c>
      <c r="F67" s="45">
        <v>4.3447840533599962</v>
      </c>
      <c r="G67" s="45">
        <v>3.583279316660001</v>
      </c>
      <c r="H67" s="45">
        <v>3.0209696440600031</v>
      </c>
      <c r="I67" s="45">
        <v>9.6715661782200044</v>
      </c>
      <c r="J67" s="45">
        <v>10.394944352190004</v>
      </c>
      <c r="K67" s="45">
        <v>16.322525264789999</v>
      </c>
      <c r="L67" s="45">
        <v>20.999861613039997</v>
      </c>
      <c r="M67" s="45">
        <v>34.272907200990005</v>
      </c>
      <c r="N67" s="45">
        <v>51.497060965380008</v>
      </c>
      <c r="O67" s="45">
        <v>36.72337308788002</v>
      </c>
      <c r="P67" s="45">
        <v>31.154302968566252</v>
      </c>
      <c r="Q67" s="45">
        <v>43.355827629880004</v>
      </c>
      <c r="R67" s="45">
        <v>23.52518696005</v>
      </c>
      <c r="S67" s="45">
        <v>3.4422844895499991</v>
      </c>
      <c r="T67" s="45">
        <v>2.4121681588499992</v>
      </c>
      <c r="U67" s="45">
        <v>1.4897166412500018</v>
      </c>
      <c r="V67" s="45">
        <v>2.5912109623499986</v>
      </c>
      <c r="W67" s="45">
        <v>3.1047142695400058</v>
      </c>
      <c r="X67" s="45">
        <v>0.7665835763700023</v>
      </c>
      <c r="Y67" s="45">
        <v>3.0140622498200025</v>
      </c>
      <c r="Z67" s="45">
        <v>3.559030295570011</v>
      </c>
      <c r="AA67" s="45">
        <v>9.2086656776799884</v>
      </c>
      <c r="AB67" s="45">
        <v>4.2117921315099975</v>
      </c>
    </row>
    <row r="68" spans="3:28" x14ac:dyDescent="0.2">
      <c r="C68" s="87" t="s">
        <v>32</v>
      </c>
      <c r="D68" s="44">
        <v>15.74112075066</v>
      </c>
      <c r="E68" s="44">
        <v>11.207424380310007</v>
      </c>
      <c r="F68" s="44">
        <v>27.61165586369</v>
      </c>
      <c r="G68" s="44">
        <v>37.915604933140003</v>
      </c>
      <c r="H68" s="44">
        <v>29.349839847770003</v>
      </c>
      <c r="I68" s="44">
        <v>22.285525829289998</v>
      </c>
      <c r="J68" s="44">
        <v>73.825307832960007</v>
      </c>
      <c r="K68" s="44">
        <v>93.124486928149992</v>
      </c>
      <c r="L68" s="44">
        <v>59.163308876039991</v>
      </c>
      <c r="M68" s="44">
        <v>110.68909796857999</v>
      </c>
      <c r="N68" s="44">
        <v>279.96472620776996</v>
      </c>
      <c r="O68" s="44">
        <v>107.50534869581601</v>
      </c>
      <c r="P68" s="44">
        <v>205.27326407092997</v>
      </c>
      <c r="Q68" s="44">
        <v>201.45316267047005</v>
      </c>
      <c r="R68" s="44">
        <v>221.94550951684784</v>
      </c>
      <c r="S68" s="44">
        <v>161.33033371336973</v>
      </c>
      <c r="T68" s="44">
        <v>71.236581573820018</v>
      </c>
      <c r="U68" s="44">
        <v>94.525421836339916</v>
      </c>
      <c r="V68" s="44">
        <v>89.580390945649981</v>
      </c>
      <c r="W68" s="44">
        <v>67.732115534449932</v>
      </c>
      <c r="X68" s="44">
        <v>127.10284681922001</v>
      </c>
      <c r="Y68" s="44">
        <v>471.30706061039996</v>
      </c>
      <c r="Z68" s="44">
        <v>583.07872892353907</v>
      </c>
      <c r="AA68" s="44">
        <v>443.36913677239318</v>
      </c>
      <c r="AB68" s="44">
        <v>603.07840487956003</v>
      </c>
    </row>
    <row r="69" spans="3:28" x14ac:dyDescent="0.2">
      <c r="C69" s="88" t="s">
        <v>70</v>
      </c>
      <c r="D69" s="45">
        <v>10.554063380100001</v>
      </c>
      <c r="E69" s="45">
        <v>19.087110899859997</v>
      </c>
      <c r="F69" s="45">
        <v>10.424550457110001</v>
      </c>
      <c r="G69" s="45">
        <v>8.7812583870900003</v>
      </c>
      <c r="H69" s="45">
        <v>21.12680572703</v>
      </c>
      <c r="I69" s="45">
        <v>27.046879899830003</v>
      </c>
      <c r="J69" s="45">
        <v>30.165629748970002</v>
      </c>
      <c r="K69" s="45">
        <v>35.151592369230009</v>
      </c>
      <c r="L69" s="45">
        <v>7.730886978950001</v>
      </c>
      <c r="M69" s="45">
        <v>24.03128930542</v>
      </c>
      <c r="N69" s="45">
        <v>19.452577112449983</v>
      </c>
      <c r="O69" s="45">
        <v>22.321901827120001</v>
      </c>
      <c r="P69" s="45">
        <v>53.48701445689499</v>
      </c>
      <c r="Q69" s="45">
        <v>80.745938015819007</v>
      </c>
      <c r="R69" s="45">
        <v>47.335567517441838</v>
      </c>
      <c r="S69" s="45">
        <v>50.73146133753999</v>
      </c>
      <c r="T69" s="45">
        <v>38.245477850880008</v>
      </c>
      <c r="U69" s="45">
        <v>32.112124408390009</v>
      </c>
      <c r="V69" s="45">
        <v>58.795241095089999</v>
      </c>
      <c r="W69" s="45">
        <v>55.330986551109994</v>
      </c>
      <c r="X69" s="45">
        <v>69.97320289724</v>
      </c>
      <c r="Y69" s="45">
        <v>110.9578175634</v>
      </c>
      <c r="Z69" s="45">
        <v>81.697900464259988</v>
      </c>
      <c r="AA69" s="45">
        <v>62.442527549220131</v>
      </c>
      <c r="AB69" s="45">
        <v>48.636667907410015</v>
      </c>
    </row>
    <row r="70" spans="3:28" x14ac:dyDescent="0.2">
      <c r="C70" s="87" t="s">
        <v>33</v>
      </c>
      <c r="D70" s="44">
        <v>17.227841656060001</v>
      </c>
      <c r="E70" s="44">
        <v>9.9045003529400031</v>
      </c>
      <c r="F70" s="44">
        <v>9.3042610590800017</v>
      </c>
      <c r="G70" s="44">
        <v>9.2932172292999908</v>
      </c>
      <c r="H70" s="44">
        <v>19.702125253319998</v>
      </c>
      <c r="I70" s="44">
        <v>16.868380539389996</v>
      </c>
      <c r="J70" s="44">
        <v>14.497977187419995</v>
      </c>
      <c r="K70" s="44">
        <v>26.734713050770008</v>
      </c>
      <c r="L70" s="44">
        <v>37.034280032809981</v>
      </c>
      <c r="M70" s="44">
        <v>54.617088643030002</v>
      </c>
      <c r="N70" s="44">
        <v>75.795677000379996</v>
      </c>
      <c r="O70" s="44">
        <v>55.243087276310007</v>
      </c>
      <c r="P70" s="44">
        <v>126.45340359502626</v>
      </c>
      <c r="Q70" s="44">
        <v>117.60060800252</v>
      </c>
      <c r="R70" s="44">
        <v>73.721145911913339</v>
      </c>
      <c r="S70" s="44">
        <v>60.087183017627012</v>
      </c>
      <c r="T70" s="44">
        <v>54.346048860490015</v>
      </c>
      <c r="U70" s="44">
        <v>48.005714382860006</v>
      </c>
      <c r="V70" s="44">
        <v>58.512519573886664</v>
      </c>
      <c r="W70" s="44">
        <v>71.661321593079975</v>
      </c>
      <c r="X70" s="44">
        <v>297.78969278141</v>
      </c>
      <c r="Y70" s="44">
        <v>262.29062325353004</v>
      </c>
      <c r="Z70" s="44">
        <v>176.7036173357701</v>
      </c>
      <c r="AA70" s="44">
        <v>242.98856870942973</v>
      </c>
      <c r="AB70" s="44">
        <v>324.33396381796996</v>
      </c>
    </row>
    <row r="71" spans="3:28" x14ac:dyDescent="0.2">
      <c r="C71" s="88" t="s">
        <v>71</v>
      </c>
      <c r="D71" s="45">
        <v>5.0974386130600013</v>
      </c>
      <c r="E71" s="45">
        <v>3.1681196507399996</v>
      </c>
      <c r="F71" s="45">
        <v>3.6000392108799999</v>
      </c>
      <c r="G71" s="45">
        <v>5.3703592398</v>
      </c>
      <c r="H71" s="45">
        <v>6.04550521061</v>
      </c>
      <c r="I71" s="45">
        <v>5.8136314628100001</v>
      </c>
      <c r="J71" s="45">
        <v>20.29814684131</v>
      </c>
      <c r="K71" s="45">
        <v>23.958773673</v>
      </c>
      <c r="L71" s="45">
        <v>13.558388519600003</v>
      </c>
      <c r="M71" s="45">
        <v>23.430682033289997</v>
      </c>
      <c r="N71" s="45">
        <v>15.2781556062</v>
      </c>
      <c r="O71" s="45">
        <v>9.5281384839700021</v>
      </c>
      <c r="P71" s="45">
        <v>13.430764369369999</v>
      </c>
      <c r="Q71" s="45">
        <v>55.580637481589989</v>
      </c>
      <c r="R71" s="45">
        <v>24.112892713859996</v>
      </c>
      <c r="S71" s="45">
        <v>18.898605051119993</v>
      </c>
      <c r="T71" s="45">
        <v>9.2351392792600002</v>
      </c>
      <c r="U71" s="45">
        <v>12.911586448730002</v>
      </c>
      <c r="V71" s="45">
        <v>9.6293908732679974</v>
      </c>
      <c r="W71" s="45">
        <v>9.020202218069997</v>
      </c>
      <c r="X71" s="45">
        <v>39.885390862919991</v>
      </c>
      <c r="Y71" s="45">
        <v>482.16583977735002</v>
      </c>
      <c r="Z71" s="45">
        <v>120.27761268004008</v>
      </c>
      <c r="AA71" s="45">
        <v>46.112855030049957</v>
      </c>
      <c r="AB71" s="45">
        <v>49.463938103579999</v>
      </c>
    </row>
    <row r="72" spans="3:28" x14ac:dyDescent="0.2">
      <c r="C72" s="87" t="s">
        <v>72</v>
      </c>
      <c r="D72" s="44">
        <v>4.2337917122400004</v>
      </c>
      <c r="E72" s="44">
        <v>1.5382570877499988</v>
      </c>
      <c r="F72" s="44">
        <v>3.7594045770800015</v>
      </c>
      <c r="G72" s="44">
        <v>2.3471064249200011</v>
      </c>
      <c r="H72" s="44">
        <v>1.9904117522199998</v>
      </c>
      <c r="I72" s="44">
        <v>0.49038014752999926</v>
      </c>
      <c r="J72" s="44">
        <v>2.2499781413800002</v>
      </c>
      <c r="K72" s="44">
        <v>1.1939701445299988</v>
      </c>
      <c r="L72" s="44">
        <v>4.0864209975100003</v>
      </c>
      <c r="M72" s="44">
        <v>21.723112270110001</v>
      </c>
      <c r="N72" s="44">
        <v>22.753458165859989</v>
      </c>
      <c r="O72" s="44">
        <v>8.8518678173699854</v>
      </c>
      <c r="P72" s="44">
        <v>21.727449682230034</v>
      </c>
      <c r="Q72" s="44">
        <v>34.708134501739998</v>
      </c>
      <c r="R72" s="44">
        <v>33.712152261580009</v>
      </c>
      <c r="S72" s="44">
        <v>18.482903847440003</v>
      </c>
      <c r="T72" s="44">
        <v>9.404516415499991</v>
      </c>
      <c r="U72" s="44">
        <v>28.194812409539978</v>
      </c>
      <c r="V72" s="44">
        <v>20.686283602749999</v>
      </c>
      <c r="W72" s="44">
        <v>22.168508970969988</v>
      </c>
      <c r="X72" s="44">
        <v>19.071639236080006</v>
      </c>
      <c r="Y72" s="44">
        <v>30.048495580230007</v>
      </c>
      <c r="Z72" s="44">
        <v>33.597692182400351</v>
      </c>
      <c r="AA72" s="44">
        <v>43.912653388100352</v>
      </c>
      <c r="AB72" s="44">
        <v>74.074795651460022</v>
      </c>
    </row>
    <row r="73" spans="3:28" x14ac:dyDescent="0.2">
      <c r="C73" s="88" t="s">
        <v>34</v>
      </c>
      <c r="D73" s="45">
        <v>4.8376909238699932</v>
      </c>
      <c r="E73" s="45">
        <v>21.297328176619978</v>
      </c>
      <c r="F73" s="45">
        <v>8.8368365920400382</v>
      </c>
      <c r="G73" s="45">
        <v>4.4835144397099702</v>
      </c>
      <c r="H73" s="45">
        <v>8.8626883162699883</v>
      </c>
      <c r="I73" s="45">
        <v>1.090688047169972</v>
      </c>
      <c r="J73" s="45">
        <v>12.765620879610015</v>
      </c>
      <c r="K73" s="45">
        <v>6.0334633346599764</v>
      </c>
      <c r="L73" s="45">
        <v>10.333185401880012</v>
      </c>
      <c r="M73" s="45">
        <v>13.88821386629</v>
      </c>
      <c r="N73" s="45">
        <v>20.523247941099957</v>
      </c>
      <c r="O73" s="45">
        <v>47.306642543269952</v>
      </c>
      <c r="P73" s="45">
        <v>27.673413989010022</v>
      </c>
      <c r="Q73" s="45">
        <v>6.2199842937601222</v>
      </c>
      <c r="R73" s="45">
        <v>5.1243079758900105</v>
      </c>
      <c r="S73" s="45">
        <v>17.108956311410026</v>
      </c>
      <c r="T73" s="45">
        <v>26.564056708810039</v>
      </c>
      <c r="U73" s="45">
        <v>53.747806323199981</v>
      </c>
      <c r="V73" s="45">
        <v>22.095261069749913</v>
      </c>
      <c r="W73" s="45">
        <v>29.458785876902947</v>
      </c>
      <c r="X73" s="45">
        <v>46.905759279799987</v>
      </c>
      <c r="Y73" s="45">
        <v>120.11641893933</v>
      </c>
      <c r="Z73" s="45">
        <v>56.058236937041329</v>
      </c>
      <c r="AA73" s="45">
        <v>636.98007766744013</v>
      </c>
      <c r="AB73" s="45">
        <v>137.88014692241987</v>
      </c>
    </row>
    <row r="74" spans="3:28" x14ac:dyDescent="0.2">
      <c r="C74" s="87" t="s">
        <v>73</v>
      </c>
      <c r="D74" s="44">
        <v>4.0172920653900004</v>
      </c>
      <c r="E74" s="44">
        <v>6.1397143142599981</v>
      </c>
      <c r="F74" s="44">
        <v>44.968138645239996</v>
      </c>
      <c r="G74" s="44">
        <v>28.689773120429994</v>
      </c>
      <c r="H74" s="44">
        <v>3.9240149803599986</v>
      </c>
      <c r="I74" s="44">
        <v>4.1591274616499998</v>
      </c>
      <c r="J74" s="44">
        <v>60.50422511447001</v>
      </c>
      <c r="K74" s="44">
        <v>21.693263549629989</v>
      </c>
      <c r="L74" s="44">
        <v>16.373660719619995</v>
      </c>
      <c r="M74" s="44">
        <v>8.9984849366800006</v>
      </c>
      <c r="N74" s="44">
        <v>8.5007884606499875</v>
      </c>
      <c r="O74" s="44">
        <v>44.563832049388921</v>
      </c>
      <c r="P74" s="44">
        <v>34.940069380890002</v>
      </c>
      <c r="Q74" s="44">
        <v>66.179844481226198</v>
      </c>
      <c r="R74" s="44">
        <v>63.195844823310019</v>
      </c>
      <c r="S74" s="44">
        <v>66.662749597669986</v>
      </c>
      <c r="T74" s="44">
        <v>38.388795442540008</v>
      </c>
      <c r="U74" s="44">
        <v>29.334756501910004</v>
      </c>
      <c r="V74" s="44">
        <v>42.643389053880021</v>
      </c>
      <c r="W74" s="44">
        <v>62.705610975739994</v>
      </c>
      <c r="X74" s="44">
        <v>20.849264662500001</v>
      </c>
      <c r="Y74" s="44">
        <v>80.323609084220038</v>
      </c>
      <c r="Z74" s="44">
        <v>95.060054114200284</v>
      </c>
      <c r="AA74" s="44">
        <v>176.66322595764996</v>
      </c>
      <c r="AB74" s="44">
        <v>475.69049852535005</v>
      </c>
    </row>
    <row r="75" spans="3:28" x14ac:dyDescent="0.2">
      <c r="C75" s="88" t="s">
        <v>35</v>
      </c>
      <c r="D75" s="45">
        <v>12.44794418711</v>
      </c>
      <c r="E75" s="45">
        <v>11.024736072019989</v>
      </c>
      <c r="F75" s="45">
        <v>11.174982912869988</v>
      </c>
      <c r="G75" s="45">
        <v>2.7710821173800069</v>
      </c>
      <c r="H75" s="45">
        <v>22.869118662929981</v>
      </c>
      <c r="I75" s="45">
        <v>29.20892117272999</v>
      </c>
      <c r="J75" s="45">
        <v>14.753861803100003</v>
      </c>
      <c r="K75" s="45">
        <v>37.795710885359995</v>
      </c>
      <c r="L75" s="45">
        <v>27.01595648624</v>
      </c>
      <c r="M75" s="45">
        <v>13.077378806690001</v>
      </c>
      <c r="N75" s="45">
        <v>39.388955218790002</v>
      </c>
      <c r="O75" s="45">
        <v>10.765911392590839</v>
      </c>
      <c r="P75" s="45">
        <v>19.564114453386139</v>
      </c>
      <c r="Q75" s="45">
        <v>6.5942979992996715</v>
      </c>
      <c r="R75" s="45">
        <v>11.72321894302204</v>
      </c>
      <c r="S75" s="45">
        <v>10.321842660478586</v>
      </c>
      <c r="T75" s="45">
        <v>17.900368724119996</v>
      </c>
      <c r="U75" s="45">
        <v>26.620309580478981</v>
      </c>
      <c r="V75" s="45">
        <v>78.473001505394009</v>
      </c>
      <c r="W75" s="45">
        <v>29.544021401066008</v>
      </c>
      <c r="X75" s="45">
        <v>69.868772468700016</v>
      </c>
      <c r="Y75" s="45">
        <v>83.363421679750047</v>
      </c>
      <c r="Z75" s="45">
        <v>34.087449511509476</v>
      </c>
      <c r="AA75" s="45">
        <v>79.357247325000344</v>
      </c>
      <c r="AB75" s="45">
        <v>62.968090799449953</v>
      </c>
    </row>
    <row r="76" spans="3:28" x14ac:dyDescent="0.2">
      <c r="C76" s="87" t="s">
        <v>57</v>
      </c>
      <c r="D76" s="44">
        <v>148.01134891624008</v>
      </c>
      <c r="E76" s="44">
        <v>58.231359752210004</v>
      </c>
      <c r="F76" s="44">
        <v>69.850717542580028</v>
      </c>
      <c r="G76" s="44">
        <v>46.821536491909619</v>
      </c>
      <c r="H76" s="44">
        <v>47.166149057940032</v>
      </c>
      <c r="I76" s="44">
        <v>75.410093127679858</v>
      </c>
      <c r="J76" s="44">
        <v>120.28297610322004</v>
      </c>
      <c r="K76" s="44">
        <v>415.15792075233992</v>
      </c>
      <c r="L76" s="44">
        <v>54.562445363290024</v>
      </c>
      <c r="M76" s="44">
        <v>891.2981124890897</v>
      </c>
      <c r="N76" s="44">
        <v>2960.2302998667997</v>
      </c>
      <c r="O76" s="44">
        <v>236.67668484384001</v>
      </c>
      <c r="P76" s="44">
        <v>337.78972274117655</v>
      </c>
      <c r="Q76" s="44">
        <v>380.2177460310059</v>
      </c>
      <c r="R76" s="44">
        <v>755.41017405875687</v>
      </c>
      <c r="S76" s="44">
        <v>348.71437979451008</v>
      </c>
      <c r="T76" s="44">
        <v>85.128768722879968</v>
      </c>
      <c r="U76" s="44">
        <v>71.226722510859958</v>
      </c>
      <c r="V76" s="44">
        <v>2040.0576414707989</v>
      </c>
      <c r="W76" s="44">
        <v>183.76218982761003</v>
      </c>
      <c r="X76" s="44">
        <v>1003.2300678581</v>
      </c>
      <c r="Y76" s="44">
        <v>573.59603627794002</v>
      </c>
      <c r="Z76" s="44">
        <v>4660.2555070900817</v>
      </c>
      <c r="AA76" s="44">
        <v>1056.5145448547555</v>
      </c>
      <c r="AB76" s="44">
        <v>3901.8574985898399</v>
      </c>
    </row>
    <row r="77" spans="3:28" x14ac:dyDescent="0.2">
      <c r="C77" s="88" t="s">
        <v>69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0.100360701</v>
      </c>
      <c r="V77" s="45">
        <v>25.083409441000001</v>
      </c>
      <c r="W77" s="45">
        <v>15.113226803469999</v>
      </c>
      <c r="X77" s="45">
        <v>7.4238319685399992</v>
      </c>
      <c r="Y77" s="45">
        <v>9.5614118735600009</v>
      </c>
      <c r="Z77" s="45">
        <v>4.9851090148000026</v>
      </c>
      <c r="AA77" s="45">
        <v>38.944483551349947</v>
      </c>
      <c r="AB77" s="45">
        <v>8.5697578317700138</v>
      </c>
    </row>
    <row r="78" spans="3:28" x14ac:dyDescent="0.2">
      <c r="C78" s="87" t="s">
        <v>60</v>
      </c>
      <c r="D78" s="44">
        <v>133.34852362023</v>
      </c>
      <c r="E78" s="44">
        <v>116.81571803549001</v>
      </c>
      <c r="F78" s="44">
        <v>104.88268577771001</v>
      </c>
      <c r="G78" s="44">
        <v>85.327980813970001</v>
      </c>
      <c r="H78" s="44">
        <v>89.249824130839997</v>
      </c>
      <c r="I78" s="44">
        <v>108.79130187249001</v>
      </c>
      <c r="J78" s="44">
        <v>122.50160593626001</v>
      </c>
      <c r="K78" s="44">
        <v>109.93031423308</v>
      </c>
      <c r="L78" s="44">
        <v>115.06103769823</v>
      </c>
      <c r="M78" s="44">
        <v>200.35195164260998</v>
      </c>
      <c r="N78" s="44">
        <v>145.52072428508001</v>
      </c>
      <c r="O78" s="44">
        <v>134.58714838844</v>
      </c>
      <c r="P78" s="44">
        <v>45.559470834950012</v>
      </c>
      <c r="Q78" s="44">
        <v>118.38853232176</v>
      </c>
      <c r="R78" s="44">
        <v>133.77672835527</v>
      </c>
      <c r="S78" s="44">
        <v>75.73956072819</v>
      </c>
      <c r="T78" s="44">
        <v>14.302981825609999</v>
      </c>
      <c r="U78" s="44">
        <v>6.6437708159600009</v>
      </c>
      <c r="V78" s="44">
        <v>68.368268816500006</v>
      </c>
      <c r="W78" s="44">
        <v>21.612657191540002</v>
      </c>
      <c r="X78" s="44">
        <v>6.889074989640001</v>
      </c>
      <c r="Y78" s="44">
        <v>119.32330291691999</v>
      </c>
      <c r="Z78" s="44">
        <v>140.61416076784008</v>
      </c>
      <c r="AA78" s="44">
        <v>44.602001076570104</v>
      </c>
      <c r="AB78" s="44">
        <v>36.608569278119994</v>
      </c>
    </row>
    <row r="79" spans="3:28" x14ac:dyDescent="0.2">
      <c r="C79" s="88" t="s">
        <v>36</v>
      </c>
      <c r="D79" s="45">
        <v>22.315982782899994</v>
      </c>
      <c r="E79" s="45">
        <v>25.762904611800007</v>
      </c>
      <c r="F79" s="45">
        <v>22.626746510929998</v>
      </c>
      <c r="G79" s="45">
        <v>16.858217767480003</v>
      </c>
      <c r="H79" s="45">
        <v>18.346424512799999</v>
      </c>
      <c r="I79" s="45">
        <v>29.442556939009989</v>
      </c>
      <c r="J79" s="45">
        <v>63.821043831339999</v>
      </c>
      <c r="K79" s="45">
        <v>49.807561690050001</v>
      </c>
      <c r="L79" s="45">
        <v>37.688097639830005</v>
      </c>
      <c r="M79" s="45">
        <v>51.385182590390002</v>
      </c>
      <c r="N79" s="45">
        <v>66.130411320900009</v>
      </c>
      <c r="O79" s="45">
        <v>62.475124362860001</v>
      </c>
      <c r="P79" s="45">
        <v>50.255868240530013</v>
      </c>
      <c r="Q79" s="45">
        <v>60.52650893985998</v>
      </c>
      <c r="R79" s="45">
        <v>37.856769701357898</v>
      </c>
      <c r="S79" s="45">
        <v>36.598092239989995</v>
      </c>
      <c r="T79" s="45">
        <v>37.621131213679995</v>
      </c>
      <c r="U79" s="45">
        <v>85.871127133620021</v>
      </c>
      <c r="V79" s="45">
        <v>38.755532429429998</v>
      </c>
      <c r="W79" s="45">
        <v>52.152278863949974</v>
      </c>
      <c r="X79" s="45">
        <v>61.669546496619972</v>
      </c>
      <c r="Y79" s="45">
        <v>146.04220003540001</v>
      </c>
      <c r="Z79" s="45">
        <v>121.53560388287997</v>
      </c>
      <c r="AA79" s="45">
        <v>150.78662619257966</v>
      </c>
      <c r="AB79" s="45">
        <v>135.77009790266001</v>
      </c>
    </row>
    <row r="80" spans="3:28" x14ac:dyDescent="0.2">
      <c r="C80" s="87" t="s">
        <v>37</v>
      </c>
      <c r="D80" s="44">
        <v>6.97276278999</v>
      </c>
      <c r="E80" s="44">
        <v>8.4757339839700006</v>
      </c>
      <c r="F80" s="44">
        <v>6.7764921717000002</v>
      </c>
      <c r="G80" s="44">
        <v>4.8647493621700004</v>
      </c>
      <c r="H80" s="44">
        <v>4.678568993469999</v>
      </c>
      <c r="I80" s="44">
        <v>2.1025755087900002</v>
      </c>
      <c r="J80" s="44">
        <v>2.8458878708299999</v>
      </c>
      <c r="K80" s="44">
        <v>13.30326846474</v>
      </c>
      <c r="L80" s="44">
        <v>1.7982854001600002</v>
      </c>
      <c r="M80" s="44">
        <v>1.4919805203800001</v>
      </c>
      <c r="N80" s="44">
        <v>4.9443192212700007</v>
      </c>
      <c r="O80" s="44">
        <v>5.4557470070299994</v>
      </c>
      <c r="P80" s="44">
        <v>9.2826986404199996</v>
      </c>
      <c r="Q80" s="44">
        <v>5.0147630763000004</v>
      </c>
      <c r="R80" s="44">
        <v>4.8990000301400016</v>
      </c>
      <c r="S80" s="44">
        <v>10.870653395110001</v>
      </c>
      <c r="T80" s="44">
        <v>1.1255825298300006</v>
      </c>
      <c r="U80" s="44">
        <v>0.94314581366000072</v>
      </c>
      <c r="V80" s="44">
        <v>3.0352983666299997</v>
      </c>
      <c r="W80" s="44">
        <v>3.0661193008399996</v>
      </c>
      <c r="X80" s="44">
        <v>30.659575065479999</v>
      </c>
      <c r="Y80" s="44">
        <v>14.707573577110001</v>
      </c>
      <c r="Z80" s="44">
        <v>4.372562944780384</v>
      </c>
      <c r="AA80" s="44">
        <v>15.646177969560085</v>
      </c>
      <c r="AB80" s="44">
        <v>14.710606677159999</v>
      </c>
    </row>
    <row r="81" spans="2:28" x14ac:dyDescent="0.2">
      <c r="C81" s="81" t="s">
        <v>38</v>
      </c>
      <c r="D81" s="46">
        <v>1339.2191556385499</v>
      </c>
      <c r="E81" s="46">
        <v>1124.2700826243595</v>
      </c>
      <c r="F81" s="46">
        <v>698.53683352810015</v>
      </c>
      <c r="G81" s="46">
        <v>656.86537047569959</v>
      </c>
      <c r="H81" s="46">
        <v>601.24098242378989</v>
      </c>
      <c r="I81" s="46">
        <v>907.25979935606949</v>
      </c>
      <c r="J81" s="46">
        <v>1099.44229737814</v>
      </c>
      <c r="K81" s="46">
        <v>2456.7768255849705</v>
      </c>
      <c r="L81" s="46">
        <v>1592.6625070546293</v>
      </c>
      <c r="M81" s="46">
        <v>4038.6903759820812</v>
      </c>
      <c r="N81" s="46">
        <v>6748.7511545899197</v>
      </c>
      <c r="O81" s="46">
        <v>1613.3076607981932</v>
      </c>
      <c r="P81" s="46">
        <v>2035.1449537819906</v>
      </c>
      <c r="Q81" s="46">
        <v>3360.2156467707778</v>
      </c>
      <c r="R81" s="46">
        <v>5488.4537230921142</v>
      </c>
      <c r="S81" s="46">
        <v>2489.5345352471531</v>
      </c>
      <c r="T81" s="46">
        <v>1278.6402263389903</v>
      </c>
      <c r="U81" s="46">
        <v>1198.6058918808988</v>
      </c>
      <c r="V81" s="46">
        <v>4107.3466049909548</v>
      </c>
      <c r="W81" s="46">
        <f t="shared" ref="W81:AB81" si="3">+SUM(W52:W80)</f>
        <v>1275.9761356225702</v>
      </c>
      <c r="X81" s="46">
        <f t="shared" si="3"/>
        <v>21412.516091001402</v>
      </c>
      <c r="Y81" s="46">
        <f t="shared" si="3"/>
        <v>6224.4166206557211</v>
      </c>
      <c r="Z81" s="46">
        <f t="shared" si="3"/>
        <v>7941.1206417517769</v>
      </c>
      <c r="AA81" s="46">
        <f t="shared" si="3"/>
        <v>5962.3613125725569</v>
      </c>
      <c r="AB81" s="46">
        <f t="shared" si="3"/>
        <v>11740.614013524075</v>
      </c>
    </row>
    <row r="82" spans="2:28" x14ac:dyDescent="0.2">
      <c r="B82" s="1"/>
      <c r="C82" s="1" t="s">
        <v>24</v>
      </c>
      <c r="D82" s="4"/>
      <c r="E82" s="4"/>
      <c r="F82" s="4"/>
      <c r="G82" s="4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AB82" s="10">
        <f>+AB81-'PDA PGN 2019-2024'!I9</f>
        <v>0</v>
      </c>
    </row>
    <row r="87" spans="2:28" s="7" customFormat="1" ht="12" thickBot="1" x14ac:dyDescent="0.25"/>
    <row r="91" spans="2:28" ht="18" x14ac:dyDescent="0.2">
      <c r="C91" s="94" t="s">
        <v>39</v>
      </c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</row>
    <row r="92" spans="2:28" ht="15" customHeight="1" x14ac:dyDescent="0.2">
      <c r="C92" s="93" t="s">
        <v>44</v>
      </c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</row>
    <row r="93" spans="2:28" x14ac:dyDescent="0.2">
      <c r="C93" s="106" t="s">
        <v>26</v>
      </c>
      <c r="D93" s="99">
        <v>2000</v>
      </c>
      <c r="E93" s="99">
        <v>2001</v>
      </c>
      <c r="F93" s="99">
        <v>2002</v>
      </c>
      <c r="G93" s="99">
        <v>2003</v>
      </c>
      <c r="H93" s="99">
        <v>2004</v>
      </c>
      <c r="I93" s="99">
        <v>2005</v>
      </c>
      <c r="J93" s="99">
        <v>2006</v>
      </c>
      <c r="K93" s="99">
        <v>2007</v>
      </c>
      <c r="L93" s="99">
        <v>2008</v>
      </c>
      <c r="M93" s="99">
        <v>2009</v>
      </c>
      <c r="N93" s="99">
        <v>2010</v>
      </c>
      <c r="O93" s="99">
        <v>2011</v>
      </c>
      <c r="P93" s="99">
        <v>2012</v>
      </c>
      <c r="Q93" s="99">
        <v>2013</v>
      </c>
      <c r="R93" s="99">
        <v>2014</v>
      </c>
      <c r="S93" s="99">
        <v>2015</v>
      </c>
      <c r="T93" s="99">
        <v>2016</v>
      </c>
      <c r="U93" s="99">
        <v>2017</v>
      </c>
      <c r="V93" s="99">
        <v>2018</v>
      </c>
      <c r="W93" s="99">
        <v>2019</v>
      </c>
      <c r="X93" s="99">
        <v>2020</v>
      </c>
      <c r="Y93" s="99">
        <v>2021</v>
      </c>
      <c r="Z93" s="99">
        <v>2022</v>
      </c>
      <c r="AA93" s="99">
        <v>2023</v>
      </c>
      <c r="AB93" s="99">
        <v>2024</v>
      </c>
    </row>
    <row r="94" spans="2:28" ht="12" thickBot="1" x14ac:dyDescent="0.25">
      <c r="C94" s="107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2:28" x14ac:dyDescent="0.2">
      <c r="C95" s="87" t="s">
        <v>58</v>
      </c>
      <c r="D95" s="44">
        <v>48.005695639000002</v>
      </c>
      <c r="E95" s="44">
        <v>23.456493712809998</v>
      </c>
      <c r="F95" s="44">
        <v>73.373173733979996</v>
      </c>
      <c r="G95" s="44">
        <v>2.2908157920499992</v>
      </c>
      <c r="H95" s="44">
        <v>8.2852703903300018</v>
      </c>
      <c r="I95" s="44">
        <v>5.8694590240000011</v>
      </c>
      <c r="J95" s="44">
        <v>8.9702370596299996</v>
      </c>
      <c r="K95" s="44">
        <v>8.1685509980000006</v>
      </c>
      <c r="L95" s="44">
        <v>5.8213388445800174</v>
      </c>
      <c r="M95" s="44">
        <v>109.06077845063999</v>
      </c>
      <c r="N95" s="44">
        <v>113.83398990402</v>
      </c>
      <c r="O95" s="44">
        <v>57.352919105010002</v>
      </c>
      <c r="P95" s="44">
        <v>100.51668046189006</v>
      </c>
      <c r="Q95" s="44">
        <v>146.86687564763994</v>
      </c>
      <c r="R95" s="44">
        <v>139.365481694659</v>
      </c>
      <c r="S95" s="44">
        <v>128.32771534941</v>
      </c>
      <c r="T95" s="44">
        <v>134.04366883258001</v>
      </c>
      <c r="U95" s="44">
        <v>71.991496922940001</v>
      </c>
      <c r="V95" s="44">
        <v>182.91068145603998</v>
      </c>
      <c r="W95" s="44">
        <v>68.923518092510008</v>
      </c>
      <c r="X95" s="44">
        <v>56.777799539299977</v>
      </c>
      <c r="Y95" s="44">
        <v>113.38903725669</v>
      </c>
      <c r="Z95" s="44">
        <v>212.96660680741002</v>
      </c>
      <c r="AA95" s="44">
        <v>347.56683276177955</v>
      </c>
      <c r="AB95" s="44">
        <v>190.34418345713013</v>
      </c>
    </row>
    <row r="96" spans="2:28" x14ac:dyDescent="0.2">
      <c r="C96" s="88" t="s">
        <v>27</v>
      </c>
      <c r="D96" s="45">
        <v>23.478683905629996</v>
      </c>
      <c r="E96" s="45">
        <v>6.8573753428999993</v>
      </c>
      <c r="F96" s="45">
        <v>14.71853447768</v>
      </c>
      <c r="G96" s="45">
        <v>3.0031847303899992</v>
      </c>
      <c r="H96" s="45">
        <v>6.220755927059999</v>
      </c>
      <c r="I96" s="45">
        <v>5.2642845004999996</v>
      </c>
      <c r="J96" s="45">
        <v>5.5128144134700001</v>
      </c>
      <c r="K96" s="45">
        <v>7.1771031560900003</v>
      </c>
      <c r="L96" s="45">
        <v>15.662867081880004</v>
      </c>
      <c r="M96" s="45">
        <v>24.083818936439993</v>
      </c>
      <c r="N96" s="45">
        <v>53.913021791739993</v>
      </c>
      <c r="O96" s="45">
        <v>14.851924967200004</v>
      </c>
      <c r="P96" s="45">
        <v>17.027888879840003</v>
      </c>
      <c r="Q96" s="45">
        <v>38.383244256159998</v>
      </c>
      <c r="R96" s="45">
        <v>22.108625029938789</v>
      </c>
      <c r="S96" s="45">
        <v>147.77264548233995</v>
      </c>
      <c r="T96" s="45">
        <v>23.49546710520001</v>
      </c>
      <c r="U96" s="45">
        <v>18.995901258550003</v>
      </c>
      <c r="V96" s="45">
        <v>7.8338096226800022</v>
      </c>
      <c r="W96" s="45">
        <v>14.970516676560003</v>
      </c>
      <c r="X96" s="45">
        <v>18.651704280950003</v>
      </c>
      <c r="Y96" s="45">
        <v>177.14567186526995</v>
      </c>
      <c r="Z96" s="45">
        <v>158.39540029874013</v>
      </c>
      <c r="AA96" s="45">
        <v>253.48790655479979</v>
      </c>
      <c r="AB96" s="45">
        <v>35.456075089990009</v>
      </c>
    </row>
    <row r="97" spans="3:28" x14ac:dyDescent="0.2">
      <c r="C97" s="87" t="s">
        <v>59</v>
      </c>
      <c r="D97" s="44">
        <v>7.7584768663999997</v>
      </c>
      <c r="E97" s="44">
        <v>4.440511837000017E-2</v>
      </c>
      <c r="F97" s="44">
        <v>6.9252517496300001</v>
      </c>
      <c r="G97" s="44">
        <v>0.10362687147000053</v>
      </c>
      <c r="H97" s="44">
        <v>2.2624448299999236E-3</v>
      </c>
      <c r="I97" s="44">
        <v>0.12470431759000003</v>
      </c>
      <c r="J97" s="44">
        <v>0.45884861435000002</v>
      </c>
      <c r="K97" s="44">
        <v>2.6318147304599999</v>
      </c>
      <c r="L97" s="44">
        <v>2.2062144546</v>
      </c>
      <c r="M97" s="44">
        <v>26.433497529450001</v>
      </c>
      <c r="N97" s="44">
        <v>4.1999526978799997</v>
      </c>
      <c r="O97" s="44">
        <v>11.464952886619999</v>
      </c>
      <c r="P97" s="44">
        <v>12.93501230178</v>
      </c>
      <c r="Q97" s="44">
        <v>4.4904115975500005</v>
      </c>
      <c r="R97" s="44">
        <v>1.7644974584800004</v>
      </c>
      <c r="S97" s="44">
        <v>1.5150088408199998</v>
      </c>
      <c r="T97" s="44">
        <v>0.28569024409999944</v>
      </c>
      <c r="U97" s="44">
        <v>0.21518480078000068</v>
      </c>
      <c r="V97" s="44">
        <v>2.91545003945</v>
      </c>
      <c r="W97" s="44">
        <v>0.1273864306500001</v>
      </c>
      <c r="X97" s="44">
        <v>2.22983439892</v>
      </c>
      <c r="Y97" s="44">
        <v>3.2164555878999996</v>
      </c>
      <c r="Z97" s="44">
        <v>0.21806490449006333</v>
      </c>
      <c r="AA97" s="44">
        <v>5.7621793596699717</v>
      </c>
      <c r="AB97" s="44">
        <v>6.1300936292799983</v>
      </c>
    </row>
    <row r="98" spans="3:28" x14ac:dyDescent="0.2">
      <c r="C98" s="88" t="s">
        <v>28</v>
      </c>
      <c r="D98" s="45">
        <v>41.899909691900007</v>
      </c>
      <c r="E98" s="45">
        <v>16.291817130999998</v>
      </c>
      <c r="F98" s="45">
        <v>31.900281275789997</v>
      </c>
      <c r="G98" s="45">
        <v>0.12480405484000009</v>
      </c>
      <c r="H98" s="45">
        <v>3.4645382578399997</v>
      </c>
      <c r="I98" s="45">
        <v>3.5081561962200007</v>
      </c>
      <c r="J98" s="45">
        <v>4.6809190769600013</v>
      </c>
      <c r="K98" s="45">
        <v>4.9378053559799993</v>
      </c>
      <c r="L98" s="45">
        <v>2.1222882297999996</v>
      </c>
      <c r="M98" s="45">
        <v>18.763566386090005</v>
      </c>
      <c r="N98" s="45">
        <v>13.174015228190003</v>
      </c>
      <c r="O98" s="45">
        <v>8.3151362305099994</v>
      </c>
      <c r="P98" s="45">
        <v>5.5778663209999984</v>
      </c>
      <c r="Q98" s="45">
        <v>8.813734082389999</v>
      </c>
      <c r="R98" s="45">
        <v>4.1177364883800003</v>
      </c>
      <c r="S98" s="45">
        <v>9.523189447450001</v>
      </c>
      <c r="T98" s="45">
        <v>4.3345329166699962</v>
      </c>
      <c r="U98" s="45">
        <v>3.8733769036799983</v>
      </c>
      <c r="V98" s="45">
        <v>4.9323840601299995</v>
      </c>
      <c r="W98" s="45">
        <v>6.8716086773699976</v>
      </c>
      <c r="X98" s="45">
        <v>14.861495683730004</v>
      </c>
      <c r="Y98" s="45">
        <v>24.399849767110002</v>
      </c>
      <c r="Z98" s="45">
        <v>23.146944720099896</v>
      </c>
      <c r="AA98" s="45">
        <v>15.7286206141398</v>
      </c>
      <c r="AB98" s="45">
        <v>17.125609585049993</v>
      </c>
    </row>
    <row r="99" spans="3:28" x14ac:dyDescent="0.2">
      <c r="C99" s="87" t="s">
        <v>61</v>
      </c>
      <c r="D99" s="44">
        <v>0</v>
      </c>
      <c r="E99" s="44">
        <v>3.3405</v>
      </c>
      <c r="F99" s="44">
        <v>2</v>
      </c>
      <c r="G99" s="44">
        <v>2.0255348</v>
      </c>
      <c r="H99" s="44">
        <v>0</v>
      </c>
      <c r="I99" s="44">
        <v>0.56835405000000006</v>
      </c>
      <c r="J99" s="44">
        <v>0.34885244199999998</v>
      </c>
      <c r="K99" s="44">
        <v>1.6670158000000001E-2</v>
      </c>
      <c r="L99" s="44">
        <v>1.4429940530000001</v>
      </c>
      <c r="M99" s="44">
        <v>10.39525373873</v>
      </c>
      <c r="N99" s="44">
        <v>7.5641687079899995</v>
      </c>
      <c r="O99" s="44">
        <v>24.948850038</v>
      </c>
      <c r="P99" s="44">
        <v>34.949533823540001</v>
      </c>
      <c r="Q99" s="44">
        <v>24.042119431490001</v>
      </c>
      <c r="R99" s="44">
        <v>6.9180091835799997</v>
      </c>
      <c r="S99" s="44">
        <v>1.54247827094</v>
      </c>
      <c r="T99" s="44">
        <v>0.39209008946000001</v>
      </c>
      <c r="U99" s="44">
        <v>1.6688987909100017</v>
      </c>
      <c r="V99" s="44">
        <v>0.97367275377999996</v>
      </c>
      <c r="W99" s="44">
        <v>4.9682083285400003</v>
      </c>
      <c r="X99" s="44">
        <v>1.05301508262</v>
      </c>
      <c r="Y99" s="44">
        <v>2.5919009858699997</v>
      </c>
      <c r="Z99" s="44">
        <v>28.997805636959981</v>
      </c>
      <c r="AA99" s="44">
        <v>12.202779328570045</v>
      </c>
      <c r="AB99" s="44">
        <v>2.797567297210001</v>
      </c>
    </row>
    <row r="100" spans="3:28" x14ac:dyDescent="0.2">
      <c r="C100" s="88" t="s">
        <v>29</v>
      </c>
      <c r="D100" s="45">
        <v>13.020381566959999</v>
      </c>
      <c r="E100" s="45">
        <v>3.4351293909999865E-2</v>
      </c>
      <c r="F100" s="45">
        <v>5.1359787667400001</v>
      </c>
      <c r="G100" s="45">
        <v>4.8879149799999598E-3</v>
      </c>
      <c r="H100" s="45">
        <v>3.7836143500000002E-2</v>
      </c>
      <c r="I100" s="45">
        <v>3.2510860500000002E-2</v>
      </c>
      <c r="J100" s="45">
        <v>4.3143783353199998</v>
      </c>
      <c r="K100" s="45">
        <v>9.81008824259</v>
      </c>
      <c r="L100" s="45">
        <v>0.87576009999999904</v>
      </c>
      <c r="M100" s="45">
        <v>13.874896680180001</v>
      </c>
      <c r="N100" s="45">
        <v>0.65003523626000137</v>
      </c>
      <c r="O100" s="45">
        <v>5.2704856091499996</v>
      </c>
      <c r="P100" s="45">
        <v>1.1820472770899995</v>
      </c>
      <c r="Q100" s="45">
        <v>1.7532169567600007</v>
      </c>
      <c r="R100" s="45">
        <v>0.53067694783000163</v>
      </c>
      <c r="S100" s="45">
        <v>0.764552805040001</v>
      </c>
      <c r="T100" s="45">
        <v>1.5240519258499989</v>
      </c>
      <c r="U100" s="45">
        <v>0.29453207357000144</v>
      </c>
      <c r="V100" s="45">
        <v>1.3531719340850008</v>
      </c>
      <c r="W100" s="45">
        <v>1.4873949457599984</v>
      </c>
      <c r="X100" s="45">
        <v>0.48611343851999927</v>
      </c>
      <c r="Y100" s="45">
        <v>5.1734739667900005</v>
      </c>
      <c r="Z100" s="45">
        <v>8.7406273832274906</v>
      </c>
      <c r="AA100" s="45">
        <v>8.5733232586949839</v>
      </c>
      <c r="AB100" s="45">
        <v>13.02167962895</v>
      </c>
    </row>
    <row r="101" spans="3:28" x14ac:dyDescent="0.2">
      <c r="C101" s="87" t="s">
        <v>62</v>
      </c>
      <c r="D101" s="44">
        <v>30.565414898450005</v>
      </c>
      <c r="E101" s="44">
        <v>20.958391710000011</v>
      </c>
      <c r="F101" s="44">
        <v>149.05610352762002</v>
      </c>
      <c r="G101" s="44">
        <v>8.5033724704099996</v>
      </c>
      <c r="H101" s="44">
        <v>25.483257125279994</v>
      </c>
      <c r="I101" s="44">
        <v>3.7359507313899991</v>
      </c>
      <c r="J101" s="44">
        <v>4.931708834739994</v>
      </c>
      <c r="K101" s="44">
        <v>9.6466385048000038</v>
      </c>
      <c r="L101" s="44">
        <v>8.971804835749964</v>
      </c>
      <c r="M101" s="44">
        <v>223.79466353964003</v>
      </c>
      <c r="N101" s="44">
        <v>167.71674871093006</v>
      </c>
      <c r="O101" s="44">
        <v>68.690081331170347</v>
      </c>
      <c r="P101" s="44">
        <v>14.389486945247704</v>
      </c>
      <c r="Q101" s="44">
        <v>27.952260915093611</v>
      </c>
      <c r="R101" s="44">
        <v>15.150747932284803</v>
      </c>
      <c r="S101" s="44">
        <v>17.765480123521495</v>
      </c>
      <c r="T101" s="44">
        <v>17.584575323549991</v>
      </c>
      <c r="U101" s="44">
        <v>4.0234227653800065</v>
      </c>
      <c r="V101" s="44">
        <v>8.0071706117100021</v>
      </c>
      <c r="W101" s="44">
        <v>4.7259188603499895</v>
      </c>
      <c r="X101" s="44">
        <v>10.750601900770002</v>
      </c>
      <c r="Y101" s="44">
        <v>24.165203516769985</v>
      </c>
      <c r="Z101" s="44">
        <v>86.344574420960043</v>
      </c>
      <c r="AA101" s="44">
        <v>112.20374990088044</v>
      </c>
      <c r="AB101" s="44">
        <v>214.56341374917992</v>
      </c>
    </row>
    <row r="102" spans="3:28" x14ac:dyDescent="0.2">
      <c r="C102" s="88" t="s">
        <v>63</v>
      </c>
      <c r="D102" s="45">
        <v>5.2955504659999999</v>
      </c>
      <c r="E102" s="45">
        <v>0.85919306697999887</v>
      </c>
      <c r="F102" s="45">
        <v>3.4614463649200005</v>
      </c>
      <c r="G102" s="45">
        <v>1.2239915757600002</v>
      </c>
      <c r="H102" s="45">
        <v>0.60122106434</v>
      </c>
      <c r="I102" s="45">
        <v>0.38155021210999956</v>
      </c>
      <c r="J102" s="45">
        <v>2.3767053945100001</v>
      </c>
      <c r="K102" s="45">
        <v>2.6285801163899998</v>
      </c>
      <c r="L102" s="45">
        <v>2.2371503016300012</v>
      </c>
      <c r="M102" s="45">
        <v>9.3624189131800009</v>
      </c>
      <c r="N102" s="45">
        <v>2.2402962826500001</v>
      </c>
      <c r="O102" s="45">
        <v>1.0171618505800104</v>
      </c>
      <c r="P102" s="45">
        <v>18.24210971954</v>
      </c>
      <c r="Q102" s="45">
        <v>18.015599085750001</v>
      </c>
      <c r="R102" s="45">
        <v>14.714789026730001</v>
      </c>
      <c r="S102" s="45">
        <v>7.2148013027800033</v>
      </c>
      <c r="T102" s="45">
        <v>3.8425444641799928</v>
      </c>
      <c r="U102" s="45">
        <v>6.7665387969800035</v>
      </c>
      <c r="V102" s="45">
        <v>3.5332904287599995</v>
      </c>
      <c r="W102" s="45">
        <v>17.776239618050006</v>
      </c>
      <c r="X102" s="45">
        <v>19.360156825249994</v>
      </c>
      <c r="Y102" s="45">
        <v>31.019868845399994</v>
      </c>
      <c r="Z102" s="45">
        <v>16.12609962595991</v>
      </c>
      <c r="AA102" s="45">
        <v>241.51290487737981</v>
      </c>
      <c r="AB102" s="45">
        <v>64.38125152360999</v>
      </c>
    </row>
    <row r="103" spans="3:28" x14ac:dyDescent="0.2">
      <c r="C103" s="87" t="s">
        <v>64</v>
      </c>
      <c r="D103" s="44">
        <v>20.199173628339995</v>
      </c>
      <c r="E103" s="44">
        <v>28.362286990179999</v>
      </c>
      <c r="F103" s="44">
        <v>26.229085237120003</v>
      </c>
      <c r="G103" s="44">
        <v>3.5200986493599995</v>
      </c>
      <c r="H103" s="44">
        <v>11.516304244259999</v>
      </c>
      <c r="I103" s="44">
        <v>7.0737298656699998</v>
      </c>
      <c r="J103" s="44">
        <v>137.49163754345003</v>
      </c>
      <c r="K103" s="44">
        <v>9.6808113461300049</v>
      </c>
      <c r="L103" s="44">
        <v>41.724238412579986</v>
      </c>
      <c r="M103" s="44">
        <v>63.370780008489987</v>
      </c>
      <c r="N103" s="44">
        <v>73.639134966290015</v>
      </c>
      <c r="O103" s="44">
        <v>17.879752881849988</v>
      </c>
      <c r="P103" s="44">
        <v>120.53072829789001</v>
      </c>
      <c r="Q103" s="44">
        <v>83.80928533222999</v>
      </c>
      <c r="R103" s="44">
        <v>8.7715670635000027</v>
      </c>
      <c r="S103" s="44">
        <v>7.5799436437699717</v>
      </c>
      <c r="T103" s="44">
        <v>19.542182366080009</v>
      </c>
      <c r="U103" s="44">
        <v>23.992468447370065</v>
      </c>
      <c r="V103" s="44">
        <v>2.9845983669899674</v>
      </c>
      <c r="W103" s="44">
        <v>3.2460270171699905</v>
      </c>
      <c r="X103" s="44">
        <v>5.3190437166299915</v>
      </c>
      <c r="Y103" s="44">
        <v>5.3994966298200051</v>
      </c>
      <c r="Z103" s="44">
        <v>6.1448008810511965</v>
      </c>
      <c r="AA103" s="44">
        <v>19.854059833990505</v>
      </c>
      <c r="AB103" s="44">
        <v>24.588077264140058</v>
      </c>
    </row>
    <row r="104" spans="3:28" x14ac:dyDescent="0.2">
      <c r="C104" s="88" t="s">
        <v>65</v>
      </c>
      <c r="D104" s="45">
        <v>0.66961534768000031</v>
      </c>
      <c r="E104" s="45">
        <v>6.9322702289600011</v>
      </c>
      <c r="F104" s="45">
        <v>5.4250004918599997</v>
      </c>
      <c r="G104" s="45">
        <v>0.11133167587000001</v>
      </c>
      <c r="H104" s="45">
        <v>1.43336127569</v>
      </c>
      <c r="I104" s="45">
        <v>0.56860919795000009</v>
      </c>
      <c r="J104" s="45">
        <v>1.2788892820400002</v>
      </c>
      <c r="K104" s="45">
        <v>26.34850632173</v>
      </c>
      <c r="L104" s="45">
        <v>15.408570116029999</v>
      </c>
      <c r="M104" s="45">
        <v>5.2542796210899994</v>
      </c>
      <c r="N104" s="45">
        <v>21.551320141529999</v>
      </c>
      <c r="O104" s="45">
        <v>25.216904523149999</v>
      </c>
      <c r="P104" s="45">
        <v>26.836610637259994</v>
      </c>
      <c r="Q104" s="45">
        <v>15.305001331090001</v>
      </c>
      <c r="R104" s="45">
        <v>25.955715011229994</v>
      </c>
      <c r="S104" s="45">
        <v>24.734592256199996</v>
      </c>
      <c r="T104" s="45">
        <v>8.3261333881999988</v>
      </c>
      <c r="U104" s="45">
        <v>9.4966127657800001</v>
      </c>
      <c r="V104" s="45">
        <v>18.112592155129999</v>
      </c>
      <c r="W104" s="45">
        <v>24.008809009659995</v>
      </c>
      <c r="X104" s="45">
        <v>73.540901672089987</v>
      </c>
      <c r="Y104" s="45">
        <v>117.00659798386</v>
      </c>
      <c r="Z104" s="45">
        <v>106.82431322432998</v>
      </c>
      <c r="AA104" s="45">
        <v>94.673914660790047</v>
      </c>
      <c r="AB104" s="45">
        <v>43.003846510839999</v>
      </c>
    </row>
    <row r="105" spans="3:28" x14ac:dyDescent="0.2">
      <c r="C105" s="87" t="s">
        <v>66</v>
      </c>
      <c r="D105" s="44">
        <v>9.3093038857000003</v>
      </c>
      <c r="E105" s="44">
        <v>6.8012098985699998</v>
      </c>
      <c r="F105" s="44">
        <v>10.68253099424</v>
      </c>
      <c r="G105" s="44">
        <v>1.0675147979999999</v>
      </c>
      <c r="H105" s="44">
        <v>0.8799964483199999</v>
      </c>
      <c r="I105" s="44">
        <v>0.22424564889000026</v>
      </c>
      <c r="J105" s="44">
        <v>0.16968972539999841</v>
      </c>
      <c r="K105" s="44">
        <v>2.2878926328000002</v>
      </c>
      <c r="L105" s="44">
        <v>17.77875229428</v>
      </c>
      <c r="M105" s="44">
        <v>12.465011845049998</v>
      </c>
      <c r="N105" s="44">
        <v>25.763260530060002</v>
      </c>
      <c r="O105" s="44">
        <v>10.673869228999999</v>
      </c>
      <c r="P105" s="44">
        <v>11.415477012909996</v>
      </c>
      <c r="Q105" s="44">
        <v>5.2883767736000005</v>
      </c>
      <c r="R105" s="44">
        <v>10.631556718340001</v>
      </c>
      <c r="S105" s="44">
        <v>33.970093256749998</v>
      </c>
      <c r="T105" s="44">
        <v>14.076209111369998</v>
      </c>
      <c r="U105" s="44">
        <v>2.0049845780299993</v>
      </c>
      <c r="V105" s="44">
        <v>3.9388713329190015</v>
      </c>
      <c r="W105" s="44">
        <v>1.3602271298599984</v>
      </c>
      <c r="X105" s="44">
        <v>3.2896811244299999</v>
      </c>
      <c r="Y105" s="44">
        <v>8.1927520163999983</v>
      </c>
      <c r="Z105" s="44">
        <v>3.4485854350800196</v>
      </c>
      <c r="AA105" s="44">
        <v>17.740858452459975</v>
      </c>
      <c r="AB105" s="44">
        <v>4.6322221825900032</v>
      </c>
    </row>
    <row r="106" spans="3:28" x14ac:dyDescent="0.2">
      <c r="C106" s="88" t="s">
        <v>30</v>
      </c>
      <c r="D106" s="45">
        <v>11.931539778469999</v>
      </c>
      <c r="E106" s="45">
        <v>45.491035057889967</v>
      </c>
      <c r="F106" s="45">
        <v>155.72053762371002</v>
      </c>
      <c r="G106" s="45">
        <v>5.4103246461900065</v>
      </c>
      <c r="H106" s="45">
        <v>116.04450838104998</v>
      </c>
      <c r="I106" s="45">
        <v>279.43820075975009</v>
      </c>
      <c r="J106" s="45">
        <v>13.085520486769997</v>
      </c>
      <c r="K106" s="45">
        <v>162.47590094131996</v>
      </c>
      <c r="L106" s="45">
        <v>95.546834768290012</v>
      </c>
      <c r="M106" s="45">
        <v>54.591102508439988</v>
      </c>
      <c r="N106" s="45">
        <v>29.391476049680008</v>
      </c>
      <c r="O106" s="45">
        <v>77.698586624960015</v>
      </c>
      <c r="P106" s="45">
        <v>417.57999596763005</v>
      </c>
      <c r="Q106" s="45">
        <v>756.18931959599001</v>
      </c>
      <c r="R106" s="45">
        <v>886.73537987809414</v>
      </c>
      <c r="S106" s="45">
        <v>500.55886361246007</v>
      </c>
      <c r="T106" s="45">
        <v>626.91688880153004</v>
      </c>
      <c r="U106" s="45">
        <v>77.92066065292002</v>
      </c>
      <c r="V106" s="45">
        <v>178.81990389563001</v>
      </c>
      <c r="W106" s="45">
        <v>623.05517758460007</v>
      </c>
      <c r="X106" s="45">
        <v>898.41253034310989</v>
      </c>
      <c r="Y106" s="45">
        <v>609.58254557155999</v>
      </c>
      <c r="Z106" s="45">
        <v>561.12420023047071</v>
      </c>
      <c r="AA106" s="45">
        <v>3121.4656760744101</v>
      </c>
      <c r="AB106" s="45">
        <v>281.0403803035299</v>
      </c>
    </row>
    <row r="107" spans="3:28" x14ac:dyDescent="0.2">
      <c r="C107" s="87" t="s">
        <v>80</v>
      </c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>
        <v>0</v>
      </c>
      <c r="AB107" s="44">
        <v>90.737480680019971</v>
      </c>
    </row>
    <row r="108" spans="3:28" x14ac:dyDescent="0.2">
      <c r="C108" s="88" t="s">
        <v>67</v>
      </c>
      <c r="D108" s="45">
        <v>239.69618201853001</v>
      </c>
      <c r="E108" s="45">
        <v>225.75617988070999</v>
      </c>
      <c r="F108" s="45">
        <v>105.51871823612996</v>
      </c>
      <c r="G108" s="45">
        <v>38.079152959929942</v>
      </c>
      <c r="H108" s="45">
        <v>8.0998746188999444</v>
      </c>
      <c r="I108" s="45">
        <v>23.212714290260013</v>
      </c>
      <c r="J108" s="45">
        <v>13.275779089370042</v>
      </c>
      <c r="K108" s="45">
        <v>143.56145518998986</v>
      </c>
      <c r="L108" s="45">
        <v>56.891099766760121</v>
      </c>
      <c r="M108" s="45">
        <v>53.604657750980074</v>
      </c>
      <c r="N108" s="45">
        <v>134.57760217128993</v>
      </c>
      <c r="O108" s="45">
        <v>390.05406737223012</v>
      </c>
      <c r="P108" s="45">
        <v>263.5636320137499</v>
      </c>
      <c r="Q108" s="45">
        <v>193.03279038964411</v>
      </c>
      <c r="R108" s="45">
        <v>162.73118175902576</v>
      </c>
      <c r="S108" s="45">
        <v>127.31178402295184</v>
      </c>
      <c r="T108" s="45">
        <v>100.37074517739987</v>
      </c>
      <c r="U108" s="45">
        <v>122.85337230279994</v>
      </c>
      <c r="V108" s="45">
        <v>120.81796854290619</v>
      </c>
      <c r="W108" s="45">
        <v>70.38790590735988</v>
      </c>
      <c r="X108" s="45">
        <v>107.54656126848</v>
      </c>
      <c r="Y108" s="45">
        <v>478.59490174063018</v>
      </c>
      <c r="Z108" s="45">
        <v>314.34848886833424</v>
      </c>
      <c r="AA108" s="45">
        <v>1524.0646049691932</v>
      </c>
      <c r="AB108" s="45">
        <v>289.11107323099009</v>
      </c>
    </row>
    <row r="109" spans="3:28" x14ac:dyDescent="0.2">
      <c r="C109" s="87" t="s">
        <v>68</v>
      </c>
      <c r="D109" s="44">
        <v>26.578206956039995</v>
      </c>
      <c r="E109" s="44">
        <v>6.186695867160001</v>
      </c>
      <c r="F109" s="44">
        <v>7.9116307574500002</v>
      </c>
      <c r="G109" s="44">
        <v>1.5720833588900003</v>
      </c>
      <c r="H109" s="44">
        <v>7.57312801516</v>
      </c>
      <c r="I109" s="44">
        <v>32.803299540500007</v>
      </c>
      <c r="J109" s="44">
        <v>4.3167665656699992</v>
      </c>
      <c r="K109" s="44">
        <v>5.3833052064000038</v>
      </c>
      <c r="L109" s="44">
        <v>11.345749082279999</v>
      </c>
      <c r="M109" s="44">
        <v>20.954981209579998</v>
      </c>
      <c r="N109" s="44">
        <v>46.472319406649987</v>
      </c>
      <c r="O109" s="44">
        <v>24.763670025970001</v>
      </c>
      <c r="P109" s="44">
        <v>14.651234715580598</v>
      </c>
      <c r="Q109" s="44">
        <v>27.590079097709996</v>
      </c>
      <c r="R109" s="44">
        <v>7.4404776732000091</v>
      </c>
      <c r="S109" s="44">
        <v>4.2490640014599981</v>
      </c>
      <c r="T109" s="44">
        <v>4.7776618427699997</v>
      </c>
      <c r="U109" s="44">
        <v>3.766373306570002</v>
      </c>
      <c r="V109" s="44">
        <v>12.748318363240019</v>
      </c>
      <c r="W109" s="44">
        <v>11.04818621884</v>
      </c>
      <c r="X109" s="44">
        <v>15.441050269880005</v>
      </c>
      <c r="Y109" s="44">
        <v>148.00863923181001</v>
      </c>
      <c r="Z109" s="44">
        <v>205.97651285268</v>
      </c>
      <c r="AA109" s="44">
        <v>151.79671890507018</v>
      </c>
      <c r="AB109" s="44">
        <v>58.191261852190017</v>
      </c>
    </row>
    <row r="110" spans="3:28" x14ac:dyDescent="0.2">
      <c r="C110" s="88" t="s">
        <v>31</v>
      </c>
      <c r="D110" s="45">
        <v>0.21614375266000005</v>
      </c>
      <c r="E110" s="45">
        <v>0.14922644357000006</v>
      </c>
      <c r="F110" s="45">
        <v>6.4153064684700016</v>
      </c>
      <c r="G110" s="45">
        <v>0.91593553824999996</v>
      </c>
      <c r="H110" s="45">
        <v>1.6501801353700003</v>
      </c>
      <c r="I110" s="45">
        <v>5.0901063677599989</v>
      </c>
      <c r="J110" s="45">
        <v>6.4838084114699992</v>
      </c>
      <c r="K110" s="45">
        <v>7.9879378494099997</v>
      </c>
      <c r="L110" s="45">
        <v>9.7017281124000014</v>
      </c>
      <c r="M110" s="45">
        <v>48.880942228670001</v>
      </c>
      <c r="N110" s="45">
        <v>30.408620699459998</v>
      </c>
      <c r="O110" s="45">
        <v>23.842206042000001</v>
      </c>
      <c r="P110" s="45">
        <v>5.4390028726899997</v>
      </c>
      <c r="Q110" s="45">
        <v>2.1073452849699992</v>
      </c>
      <c r="R110" s="45">
        <v>1.1273711640900002</v>
      </c>
      <c r="S110" s="45">
        <v>4.2124302020000455E-2</v>
      </c>
      <c r="T110" s="45">
        <v>6.7700812109999661E-2</v>
      </c>
      <c r="U110" s="45">
        <v>0.15539702145000034</v>
      </c>
      <c r="V110" s="45">
        <v>1.7765054400000573E-3</v>
      </c>
      <c r="W110" s="45">
        <v>6.7668646000003819E-4</v>
      </c>
      <c r="X110" s="45">
        <v>2.7662662399997712E-3</v>
      </c>
      <c r="Y110" s="45">
        <v>0.21764301546000003</v>
      </c>
      <c r="Z110" s="45">
        <v>0.99780890770999964</v>
      </c>
      <c r="AA110" s="45">
        <v>0.41088960116000095</v>
      </c>
      <c r="AB110" s="45">
        <v>1.1096203756799998</v>
      </c>
    </row>
    <row r="111" spans="3:28" x14ac:dyDescent="0.2">
      <c r="C111" s="87" t="s">
        <v>32</v>
      </c>
      <c r="D111" s="44">
        <v>40.332822051119997</v>
      </c>
      <c r="E111" s="44">
        <v>32.853852718820001</v>
      </c>
      <c r="F111" s="44">
        <v>62.546767153079998</v>
      </c>
      <c r="G111" s="44">
        <v>0.79779527274000006</v>
      </c>
      <c r="H111" s="44">
        <v>58.226372200589999</v>
      </c>
      <c r="I111" s="44">
        <v>6.7461415818800008</v>
      </c>
      <c r="J111" s="44">
        <v>8.9611180097500007</v>
      </c>
      <c r="K111" s="44">
        <v>186.28225331258</v>
      </c>
      <c r="L111" s="44">
        <v>22.410318871220003</v>
      </c>
      <c r="M111" s="44">
        <v>58.389869692840023</v>
      </c>
      <c r="N111" s="44">
        <v>82.005484717789997</v>
      </c>
      <c r="O111" s="44">
        <v>91.906607618785998</v>
      </c>
      <c r="P111" s="44">
        <v>82.737876296100012</v>
      </c>
      <c r="Q111" s="44">
        <v>107.92753657044999</v>
      </c>
      <c r="R111" s="44">
        <v>58.939793552660021</v>
      </c>
      <c r="S111" s="44">
        <v>30.068928022850002</v>
      </c>
      <c r="T111" s="44">
        <v>27.99193028112002</v>
      </c>
      <c r="U111" s="44">
        <v>146.77779781790005</v>
      </c>
      <c r="V111" s="44">
        <v>234.77429736170001</v>
      </c>
      <c r="W111" s="44">
        <v>60.548263826709992</v>
      </c>
      <c r="X111" s="44">
        <v>52.260478837570005</v>
      </c>
      <c r="Y111" s="44">
        <v>75.361389579909982</v>
      </c>
      <c r="Z111" s="44">
        <v>356.00036363836006</v>
      </c>
      <c r="AA111" s="44">
        <v>119.36570125223</v>
      </c>
      <c r="AB111" s="44">
        <v>103.99604653078003</v>
      </c>
    </row>
    <row r="112" spans="3:28" x14ac:dyDescent="0.2">
      <c r="C112" s="88" t="s">
        <v>70</v>
      </c>
      <c r="D112" s="45">
        <v>45.430109691240013</v>
      </c>
      <c r="E112" s="45">
        <v>137.61201309214005</v>
      </c>
      <c r="F112" s="45">
        <v>71.032236549060002</v>
      </c>
      <c r="G112" s="45">
        <v>1.1295301693399999</v>
      </c>
      <c r="H112" s="45">
        <v>11.3888182541</v>
      </c>
      <c r="I112" s="45">
        <v>62.646757255059995</v>
      </c>
      <c r="J112" s="45">
        <v>163.38372645725002</v>
      </c>
      <c r="K112" s="45">
        <v>1514.3451145035601</v>
      </c>
      <c r="L112" s="45">
        <v>37.680369613980012</v>
      </c>
      <c r="M112" s="45">
        <v>831.71906995510994</v>
      </c>
      <c r="N112" s="45">
        <v>74.323354703900009</v>
      </c>
      <c r="O112" s="45">
        <v>86.280383697069979</v>
      </c>
      <c r="P112" s="45">
        <v>86.144133133499963</v>
      </c>
      <c r="Q112" s="45">
        <v>66.970998905150012</v>
      </c>
      <c r="R112" s="45">
        <v>29.505540387299941</v>
      </c>
      <c r="S112" s="45">
        <v>21.777282912140112</v>
      </c>
      <c r="T112" s="45">
        <v>72.272874674329998</v>
      </c>
      <c r="U112" s="45">
        <v>69.04653369431</v>
      </c>
      <c r="V112" s="45">
        <v>44.907581514733003</v>
      </c>
      <c r="W112" s="45">
        <v>76.155652819109989</v>
      </c>
      <c r="X112" s="45">
        <v>52.695511330429994</v>
      </c>
      <c r="Y112" s="45">
        <v>194.12721066638997</v>
      </c>
      <c r="Z112" s="45">
        <v>361.1794969479397</v>
      </c>
      <c r="AA112" s="45">
        <v>640.21416157028034</v>
      </c>
      <c r="AB112" s="45">
        <v>236.99619955231998</v>
      </c>
    </row>
    <row r="113" spans="3:28" x14ac:dyDescent="0.2">
      <c r="C113" s="87" t="s">
        <v>33</v>
      </c>
      <c r="D113" s="44">
        <v>2.3163640652500002</v>
      </c>
      <c r="E113" s="44">
        <v>0.68312337375999999</v>
      </c>
      <c r="F113" s="44">
        <v>3.959402222</v>
      </c>
      <c r="G113" s="44">
        <v>6.2411648705600005</v>
      </c>
      <c r="H113" s="44">
        <v>2.0745306328100002</v>
      </c>
      <c r="I113" s="44">
        <v>7.310601125799999</v>
      </c>
      <c r="J113" s="44">
        <v>5.2244232533999995</v>
      </c>
      <c r="K113" s="44">
        <v>9.3255282661299983</v>
      </c>
      <c r="L113" s="44">
        <v>9.5398388159399978</v>
      </c>
      <c r="M113" s="44">
        <v>10.467548496059997</v>
      </c>
      <c r="N113" s="44">
        <v>33.875650176839997</v>
      </c>
      <c r="O113" s="44">
        <v>13.903737193879998</v>
      </c>
      <c r="P113" s="44">
        <v>14.768691427609998</v>
      </c>
      <c r="Q113" s="44">
        <v>22.061714217309998</v>
      </c>
      <c r="R113" s="44">
        <v>6.0422639914999996</v>
      </c>
      <c r="S113" s="44">
        <v>9.0282145136200054</v>
      </c>
      <c r="T113" s="44">
        <v>8.8440020485999984</v>
      </c>
      <c r="U113" s="44">
        <v>16.290808589139999</v>
      </c>
      <c r="V113" s="44">
        <v>6.5777085255700083</v>
      </c>
      <c r="W113" s="44">
        <v>10.061923315980003</v>
      </c>
      <c r="X113" s="44">
        <v>20.146567500390006</v>
      </c>
      <c r="Y113" s="44">
        <v>53.184978055720002</v>
      </c>
      <c r="Z113" s="44">
        <v>121.38052806025001</v>
      </c>
      <c r="AA113" s="44">
        <v>61.321607967240084</v>
      </c>
      <c r="AB113" s="44">
        <v>53.617544861180001</v>
      </c>
    </row>
    <row r="114" spans="3:28" x14ac:dyDescent="0.2">
      <c r="C114" s="88" t="s">
        <v>71</v>
      </c>
      <c r="D114" s="45">
        <v>148.27567025491004</v>
      </c>
      <c r="E114" s="45">
        <v>29.347961811699999</v>
      </c>
      <c r="F114" s="45">
        <v>37.591821085089997</v>
      </c>
      <c r="G114" s="45">
        <v>20.7876848696</v>
      </c>
      <c r="H114" s="45">
        <v>51.597006552400003</v>
      </c>
      <c r="I114" s="45">
        <v>124.05704640956998</v>
      </c>
      <c r="J114" s="45">
        <v>105.33771803412002</v>
      </c>
      <c r="K114" s="45">
        <v>14.932096391040004</v>
      </c>
      <c r="L114" s="45">
        <v>28.054008050000007</v>
      </c>
      <c r="M114" s="45">
        <v>72.064088592289991</v>
      </c>
      <c r="N114" s="45">
        <v>57.748629139799988</v>
      </c>
      <c r="O114" s="45">
        <v>68.011646280090005</v>
      </c>
      <c r="P114" s="45">
        <v>73.607844627620111</v>
      </c>
      <c r="Q114" s="45">
        <v>89.335762890100028</v>
      </c>
      <c r="R114" s="45">
        <v>46.210556971220001</v>
      </c>
      <c r="S114" s="45">
        <v>13.668716817350001</v>
      </c>
      <c r="T114" s="45">
        <v>14.32345888741</v>
      </c>
      <c r="U114" s="45">
        <v>6.6648705411399991</v>
      </c>
      <c r="V114" s="45">
        <v>14.021225009810001</v>
      </c>
      <c r="W114" s="45">
        <v>11.44712826948</v>
      </c>
      <c r="X114" s="45">
        <v>5.3776645526600015</v>
      </c>
      <c r="Y114" s="45">
        <v>46.769860984750011</v>
      </c>
      <c r="Z114" s="45">
        <v>80.178927803490069</v>
      </c>
      <c r="AA114" s="45">
        <v>97.960519537399477</v>
      </c>
      <c r="AB114" s="45">
        <v>141.81292914239998</v>
      </c>
    </row>
    <row r="115" spans="3:28" x14ac:dyDescent="0.2">
      <c r="C115" s="87" t="s">
        <v>72</v>
      </c>
      <c r="D115" s="44">
        <v>22.129722474180053</v>
      </c>
      <c r="E115" s="44">
        <v>49.293687126709983</v>
      </c>
      <c r="F115" s="44">
        <v>182.68057920082001</v>
      </c>
      <c r="G115" s="44">
        <v>0.56986914176000003</v>
      </c>
      <c r="H115" s="44">
        <v>76.573105574060008</v>
      </c>
      <c r="I115" s="44">
        <v>33.654401502979987</v>
      </c>
      <c r="J115" s="44">
        <v>2.8510336580000014E-2</v>
      </c>
      <c r="K115" s="44">
        <v>5.0372116336200001</v>
      </c>
      <c r="L115" s="44">
        <v>34.242982252899999</v>
      </c>
      <c r="M115" s="44">
        <v>9.9809743531399988</v>
      </c>
      <c r="N115" s="44">
        <v>30.182265470819999</v>
      </c>
      <c r="O115" s="44">
        <v>18.693765806400005</v>
      </c>
      <c r="P115" s="44">
        <v>55.456489160249994</v>
      </c>
      <c r="Q115" s="44">
        <v>12.94456031016</v>
      </c>
      <c r="R115" s="44">
        <v>8.8509109281299985</v>
      </c>
      <c r="S115" s="44">
        <v>6.3543231292999991</v>
      </c>
      <c r="T115" s="44">
        <v>4.8379516927399981</v>
      </c>
      <c r="U115" s="44">
        <v>1.0114526485900015</v>
      </c>
      <c r="V115" s="44">
        <v>98.450569328800015</v>
      </c>
      <c r="W115" s="44">
        <v>28.542452818400001</v>
      </c>
      <c r="X115" s="44">
        <v>32.611130331849999</v>
      </c>
      <c r="Y115" s="44">
        <v>110.25768361906002</v>
      </c>
      <c r="Z115" s="44">
        <v>81.397893353260315</v>
      </c>
      <c r="AA115" s="44">
        <v>150.00392153488019</v>
      </c>
      <c r="AB115" s="44">
        <v>118.09270482251999</v>
      </c>
    </row>
    <row r="116" spans="3:28" x14ac:dyDescent="0.2">
      <c r="C116" s="88" t="s">
        <v>34</v>
      </c>
      <c r="D116" s="45">
        <v>8.4476557238600005</v>
      </c>
      <c r="E116" s="45">
        <v>2.0232181111199994</v>
      </c>
      <c r="F116" s="45">
        <v>10.803994767960001</v>
      </c>
      <c r="G116" s="45">
        <v>0.37992676280000004</v>
      </c>
      <c r="H116" s="45">
        <v>9.8137477350000377E-2</v>
      </c>
      <c r="I116" s="45">
        <v>1.0922204110200013</v>
      </c>
      <c r="J116" s="45">
        <v>2.38588704412</v>
      </c>
      <c r="K116" s="45">
        <v>5.8017951771199998</v>
      </c>
      <c r="L116" s="45">
        <v>8.4396635833700007</v>
      </c>
      <c r="M116" s="45">
        <v>0.92683326919999975</v>
      </c>
      <c r="N116" s="45">
        <v>19.676978301330006</v>
      </c>
      <c r="O116" s="45">
        <v>50.797008205600001</v>
      </c>
      <c r="P116" s="45">
        <v>92.867239461699995</v>
      </c>
      <c r="Q116" s="45">
        <v>53.028153575449998</v>
      </c>
      <c r="R116" s="45">
        <v>17.873041877270001</v>
      </c>
      <c r="S116" s="45">
        <v>40.331245397479996</v>
      </c>
      <c r="T116" s="45">
        <v>7.8820686164999998</v>
      </c>
      <c r="U116" s="45">
        <v>5.0413447213500024</v>
      </c>
      <c r="V116" s="45">
        <v>8.2585397012200037</v>
      </c>
      <c r="W116" s="45">
        <v>21.112319383369996</v>
      </c>
      <c r="X116" s="45">
        <v>13.978515328769998</v>
      </c>
      <c r="Y116" s="45">
        <v>69.508780990919988</v>
      </c>
      <c r="Z116" s="45">
        <v>91.103296510959979</v>
      </c>
      <c r="AA116" s="45">
        <v>17.326362797520005</v>
      </c>
      <c r="AB116" s="45">
        <v>143.33810593404999</v>
      </c>
    </row>
    <row r="117" spans="3:28" x14ac:dyDescent="0.2">
      <c r="C117" s="87" t="s">
        <v>73</v>
      </c>
      <c r="D117" s="44">
        <v>8.7966455668499997</v>
      </c>
      <c r="E117" s="44">
        <v>4.6738613280000001</v>
      </c>
      <c r="F117" s="44">
        <v>0.240265646</v>
      </c>
      <c r="G117" s="44">
        <v>0.40717779799999998</v>
      </c>
      <c r="H117" s="44">
        <v>0.122840855</v>
      </c>
      <c r="I117" s="44">
        <v>2.3583529630000002</v>
      </c>
      <c r="J117" s="44">
        <v>8.2256852071899988</v>
      </c>
      <c r="K117" s="44">
        <v>3.7953650833600001</v>
      </c>
      <c r="L117" s="44">
        <v>1.132010688</v>
      </c>
      <c r="M117" s="44">
        <v>0.76630919399999997</v>
      </c>
      <c r="N117" s="44">
        <v>17.253454884</v>
      </c>
      <c r="O117" s="44">
        <v>9.1202182803399996</v>
      </c>
      <c r="P117" s="44">
        <v>12.088154792079999</v>
      </c>
      <c r="Q117" s="44">
        <v>13.416491845170002</v>
      </c>
      <c r="R117" s="44">
        <v>6.5496427069300003</v>
      </c>
      <c r="S117" s="44">
        <v>9.6328732192899995</v>
      </c>
      <c r="T117" s="44">
        <v>2.269225949</v>
      </c>
      <c r="U117" s="44">
        <v>2.6332552250000001</v>
      </c>
      <c r="V117" s="44">
        <v>2.8227760815999998</v>
      </c>
      <c r="W117" s="44">
        <v>4.0477725486600002</v>
      </c>
      <c r="X117" s="44">
        <v>1.168414802</v>
      </c>
      <c r="Y117" s="44">
        <v>9.275702097069999</v>
      </c>
      <c r="Z117" s="44">
        <v>8.5722791530099869</v>
      </c>
      <c r="AA117" s="44">
        <v>8.7859187714300333</v>
      </c>
      <c r="AB117" s="44">
        <v>43.994094521690002</v>
      </c>
    </row>
    <row r="118" spans="3:28" x14ac:dyDescent="0.2">
      <c r="C118" s="88" t="s">
        <v>35</v>
      </c>
      <c r="D118" s="45">
        <v>2.10610935912</v>
      </c>
      <c r="E118" s="45">
        <v>3.0423459467700003</v>
      </c>
      <c r="F118" s="45">
        <v>5.7323646891299997</v>
      </c>
      <c r="G118" s="45">
        <v>1.2933859600000326E-3</v>
      </c>
      <c r="H118" s="45">
        <v>0.5645033532999999</v>
      </c>
      <c r="I118" s="45">
        <v>0.76132225298</v>
      </c>
      <c r="J118" s="45">
        <v>0.87754290340000007</v>
      </c>
      <c r="K118" s="45">
        <v>1.5033364435200003</v>
      </c>
      <c r="L118" s="45">
        <v>1.5444971259499998</v>
      </c>
      <c r="M118" s="45">
        <v>3.8354946077300003</v>
      </c>
      <c r="N118" s="45">
        <v>1.5691938299899992</v>
      </c>
      <c r="O118" s="45">
        <v>0.436206486662717</v>
      </c>
      <c r="P118" s="45">
        <v>1.396111675612101</v>
      </c>
      <c r="Q118" s="45">
        <v>1.4546989670350003</v>
      </c>
      <c r="R118" s="45">
        <v>0.87524205474849948</v>
      </c>
      <c r="S118" s="45">
        <v>0.91661392828482013</v>
      </c>
      <c r="T118" s="45">
        <v>1.7431149142800004</v>
      </c>
      <c r="U118" s="45">
        <v>0.1253299974200052</v>
      </c>
      <c r="V118" s="45">
        <v>0.68893074084999917</v>
      </c>
      <c r="W118" s="45">
        <v>0.81898867853999957</v>
      </c>
      <c r="X118" s="45">
        <v>1.627919845740001</v>
      </c>
      <c r="Y118" s="45">
        <v>13.575791007119999</v>
      </c>
      <c r="Z118" s="45">
        <v>19.045351389569994</v>
      </c>
      <c r="AA118" s="45">
        <v>18.249732423360001</v>
      </c>
      <c r="AB118" s="45">
        <v>8.8788011437200023</v>
      </c>
    </row>
    <row r="119" spans="3:28" x14ac:dyDescent="0.2">
      <c r="C119" s="87" t="s">
        <v>57</v>
      </c>
      <c r="D119" s="44">
        <v>457.59919367823989</v>
      </c>
      <c r="E119" s="44">
        <v>122.27594851986997</v>
      </c>
      <c r="F119" s="44">
        <v>241.71406426227006</v>
      </c>
      <c r="G119" s="44">
        <v>55.812406262639989</v>
      </c>
      <c r="H119" s="44">
        <v>92.719736285700094</v>
      </c>
      <c r="I119" s="44">
        <v>128.12399193074003</v>
      </c>
      <c r="J119" s="44">
        <v>174.91517043554992</v>
      </c>
      <c r="K119" s="44">
        <v>222.66751400192993</v>
      </c>
      <c r="L119" s="44">
        <v>59.250106353790009</v>
      </c>
      <c r="M119" s="44">
        <v>90.18795358438004</v>
      </c>
      <c r="N119" s="44">
        <v>225.34971241622995</v>
      </c>
      <c r="O119" s="44">
        <v>333.0603279520501</v>
      </c>
      <c r="P119" s="44">
        <v>281.70413968804002</v>
      </c>
      <c r="Q119" s="44">
        <v>179.23276113684014</v>
      </c>
      <c r="R119" s="44">
        <v>108.08268058412422</v>
      </c>
      <c r="S119" s="44">
        <v>133.27860285685998</v>
      </c>
      <c r="T119" s="44">
        <v>77.226055223530054</v>
      </c>
      <c r="U119" s="44">
        <v>96.28944745062995</v>
      </c>
      <c r="V119" s="44">
        <v>123.11619065068992</v>
      </c>
      <c r="W119" s="44">
        <v>108.06088700792908</v>
      </c>
      <c r="X119" s="44">
        <v>201.62003313571978</v>
      </c>
      <c r="Y119" s="44">
        <v>173.41324139712995</v>
      </c>
      <c r="Z119" s="44">
        <v>180.29729759898828</v>
      </c>
      <c r="AA119" s="44">
        <v>209.6166023883261</v>
      </c>
      <c r="AB119" s="44">
        <v>240.43428334050398</v>
      </c>
    </row>
    <row r="120" spans="3:28" x14ac:dyDescent="0.2">
      <c r="C120" s="88" t="s">
        <v>69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>
        <v>1.4833956766999998</v>
      </c>
      <c r="W120" s="45">
        <v>18.750524646159995</v>
      </c>
      <c r="X120" s="45">
        <v>8.4452407147100033</v>
      </c>
      <c r="Y120" s="45">
        <v>17.632288806039998</v>
      </c>
      <c r="Z120" s="45">
        <v>12.709893869239977</v>
      </c>
      <c r="AA120" s="45">
        <v>15.755513886280028</v>
      </c>
      <c r="AB120" s="45">
        <v>6.612895176989996</v>
      </c>
    </row>
    <row r="121" spans="3:28" x14ac:dyDescent="0.2">
      <c r="C121" s="87" t="s">
        <v>60</v>
      </c>
      <c r="D121" s="44">
        <v>5.7228362672799928</v>
      </c>
      <c r="E121" s="44">
        <v>0.78996141735999692</v>
      </c>
      <c r="F121" s="44">
        <v>0.80600908114999936</v>
      </c>
      <c r="G121" s="44">
        <v>0.79724572504000013</v>
      </c>
      <c r="H121" s="44">
        <v>0.21089663684999913</v>
      </c>
      <c r="I121" s="44">
        <v>1.8882689769800016</v>
      </c>
      <c r="J121" s="44">
        <v>15.202657539699999</v>
      </c>
      <c r="K121" s="44">
        <v>3.6514203893899997</v>
      </c>
      <c r="L121" s="44">
        <v>17.915146820860002</v>
      </c>
      <c r="M121" s="44">
        <v>112.83026398394001</v>
      </c>
      <c r="N121" s="44">
        <v>55.815442520289999</v>
      </c>
      <c r="O121" s="44">
        <v>47.172156142419993</v>
      </c>
      <c r="P121" s="44">
        <v>22.58243786703995</v>
      </c>
      <c r="Q121" s="44">
        <v>64.85276157180769</v>
      </c>
      <c r="R121" s="44">
        <v>48.364102230829687</v>
      </c>
      <c r="S121" s="44">
        <v>43.156947150019995</v>
      </c>
      <c r="T121" s="44">
        <v>18.545976881810002</v>
      </c>
      <c r="U121" s="44">
        <v>18.107405474239997</v>
      </c>
      <c r="V121" s="44">
        <v>64.071029129409993</v>
      </c>
      <c r="W121" s="44">
        <v>91.420820286680012</v>
      </c>
      <c r="X121" s="44">
        <v>4.0023873329799882</v>
      </c>
      <c r="Y121" s="44">
        <v>223.72123809985999</v>
      </c>
      <c r="Z121" s="44">
        <v>186.12937350505968</v>
      </c>
      <c r="AA121" s="44">
        <v>29.15207951685943</v>
      </c>
      <c r="AB121" s="44">
        <v>182.13361253427001</v>
      </c>
    </row>
    <row r="122" spans="3:28" x14ac:dyDescent="0.2">
      <c r="C122" s="88" t="s">
        <v>36</v>
      </c>
      <c r="D122" s="45">
        <v>271.35284337070988</v>
      </c>
      <c r="E122" s="45">
        <v>178.91040570063993</v>
      </c>
      <c r="F122" s="45">
        <v>285.25070503919994</v>
      </c>
      <c r="G122" s="45">
        <v>15.468984981609999</v>
      </c>
      <c r="H122" s="45">
        <v>39.080359496900023</v>
      </c>
      <c r="I122" s="45">
        <v>19.334699905409977</v>
      </c>
      <c r="J122" s="45">
        <v>384.63046867405012</v>
      </c>
      <c r="K122" s="45">
        <v>87.695090270759991</v>
      </c>
      <c r="L122" s="45">
        <v>52.780162280099994</v>
      </c>
      <c r="M122" s="45">
        <v>171.20872964911004</v>
      </c>
      <c r="N122" s="45">
        <v>326.07350897767003</v>
      </c>
      <c r="O122" s="45">
        <v>254.17437204540019</v>
      </c>
      <c r="P122" s="45">
        <v>386.83080403377016</v>
      </c>
      <c r="Q122" s="45">
        <v>81.914897851229085</v>
      </c>
      <c r="R122" s="45">
        <v>127.66207986198584</v>
      </c>
      <c r="S122" s="45">
        <v>158.82593279448002</v>
      </c>
      <c r="T122" s="45">
        <v>9.8218867877499889</v>
      </c>
      <c r="U122" s="45">
        <v>70.778988242649945</v>
      </c>
      <c r="V122" s="45">
        <v>38.246841245379912</v>
      </c>
      <c r="W122" s="45">
        <v>80.518450901629876</v>
      </c>
      <c r="X122" s="45">
        <v>113.15391613444002</v>
      </c>
      <c r="Y122" s="45">
        <v>347.17541741408007</v>
      </c>
      <c r="Z122" s="45">
        <v>423.64455371891017</v>
      </c>
      <c r="AA122" s="45">
        <v>954.57668746439595</v>
      </c>
      <c r="AB122" s="45">
        <v>472.27114279462018</v>
      </c>
    </row>
    <row r="123" spans="3:28" x14ac:dyDescent="0.2">
      <c r="C123" s="87" t="s">
        <v>37</v>
      </c>
      <c r="D123" s="44">
        <v>8.0044719149999999</v>
      </c>
      <c r="E123" s="44">
        <v>20.9085944425</v>
      </c>
      <c r="F123" s="44">
        <v>23.378926812</v>
      </c>
      <c r="G123" s="44">
        <v>14.185073877500011</v>
      </c>
      <c r="H123" s="44">
        <v>10.098546242320007</v>
      </c>
      <c r="I123" s="44">
        <v>2.5506726071599917</v>
      </c>
      <c r="J123" s="44">
        <v>20.981930679919998</v>
      </c>
      <c r="K123" s="44">
        <v>2.3840862570300292</v>
      </c>
      <c r="L123" s="44">
        <v>7.9868400639499875</v>
      </c>
      <c r="M123" s="44">
        <v>21.271936184680005</v>
      </c>
      <c r="N123" s="44">
        <v>3.3239244323800028</v>
      </c>
      <c r="O123" s="44">
        <v>10.76098651124</v>
      </c>
      <c r="P123" s="44">
        <v>2.0474851085900001</v>
      </c>
      <c r="Q123" s="44">
        <v>37.584076433</v>
      </c>
      <c r="R123" s="44">
        <v>10.652162376680053</v>
      </c>
      <c r="S123" s="44">
        <v>5.5946026835100016</v>
      </c>
      <c r="T123" s="44">
        <v>7.9967949552600297</v>
      </c>
      <c r="U123" s="44">
        <v>1.5952782325099999</v>
      </c>
      <c r="V123" s="44">
        <v>10.82572430864</v>
      </c>
      <c r="W123" s="44">
        <v>31.603391781119999</v>
      </c>
      <c r="X123" s="44">
        <v>14.980770231650014</v>
      </c>
      <c r="Y123" s="44">
        <v>12.241486321489999</v>
      </c>
      <c r="Z123" s="44">
        <v>64.760957234129364</v>
      </c>
      <c r="AA123" s="44">
        <v>83.032768450749245</v>
      </c>
      <c r="AB123" s="44">
        <v>48.303761012700008</v>
      </c>
    </row>
    <row r="124" spans="3:28" x14ac:dyDescent="0.2">
      <c r="C124" s="81" t="s">
        <v>38</v>
      </c>
      <c r="D124" s="46">
        <v>1499.1387228195199</v>
      </c>
      <c r="E124" s="46">
        <v>973.93640533239977</v>
      </c>
      <c r="F124" s="46">
        <v>1530.2107162131001</v>
      </c>
      <c r="G124" s="46">
        <v>184.53481295393993</v>
      </c>
      <c r="H124" s="46">
        <v>534.04734803331007</v>
      </c>
      <c r="I124" s="46">
        <v>758.42035248566992</v>
      </c>
      <c r="J124" s="46">
        <v>1097.8513938501801</v>
      </c>
      <c r="K124" s="46">
        <v>2460.1638724801296</v>
      </c>
      <c r="L124" s="46">
        <v>568.71333497392015</v>
      </c>
      <c r="M124" s="46">
        <v>2078.5397209091302</v>
      </c>
      <c r="N124" s="46">
        <v>1652.29356209566</v>
      </c>
      <c r="O124" s="46">
        <v>1746.3579849373393</v>
      </c>
      <c r="P124" s="46">
        <v>2177.0687145195507</v>
      </c>
      <c r="Q124" s="46">
        <v>2084.3640740517699</v>
      </c>
      <c r="R124" s="46">
        <v>1777.6718305527406</v>
      </c>
      <c r="S124" s="46">
        <v>1485.5066201430986</v>
      </c>
      <c r="T124" s="46">
        <v>1213.3354833133799</v>
      </c>
      <c r="U124" s="46">
        <v>782.38173402258985</v>
      </c>
      <c r="V124" s="46">
        <v>1198.1284693439934</v>
      </c>
      <c r="W124" s="46">
        <f t="shared" ref="W124:AB124" si="4">+SUM(W95:W123)</f>
        <v>1396.0463774675095</v>
      </c>
      <c r="X124" s="46">
        <f t="shared" si="4"/>
        <v>1749.7918058898299</v>
      </c>
      <c r="Y124" s="46">
        <f t="shared" si="4"/>
        <v>3094.3491070208802</v>
      </c>
      <c r="Z124" s="46">
        <f t="shared" si="4"/>
        <v>3720.2010469806714</v>
      </c>
      <c r="AA124" s="46">
        <f t="shared" si="4"/>
        <v>8332.4065967139395</v>
      </c>
      <c r="AB124" s="46">
        <f t="shared" si="4"/>
        <v>3136.7159577281241</v>
      </c>
    </row>
    <row r="125" spans="3:28" x14ac:dyDescent="0.2">
      <c r="C125" s="1" t="s">
        <v>24</v>
      </c>
      <c r="AB125" s="10">
        <f>+AB124-'PDA PGN 2019-2024'!I27</f>
        <v>0</v>
      </c>
    </row>
    <row r="134" spans="4:25" ht="11.25" hidden="1" customHeight="1" x14ac:dyDescent="0.2"/>
    <row r="135" spans="4:25" ht="11.25" hidden="1" customHeight="1" x14ac:dyDescent="0.2"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/>
      <c r="X135" s="8"/>
      <c r="Y135" s="8"/>
    </row>
    <row r="136" spans="4:25" ht="11.25" hidden="1" customHeight="1" x14ac:dyDescent="0.2"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/>
      <c r="X136" s="8"/>
      <c r="Y136" s="8"/>
    </row>
    <row r="137" spans="4:25" ht="11.25" hidden="1" customHeight="1" x14ac:dyDescent="0.2"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/>
      <c r="X137" s="8"/>
      <c r="Y137" s="8"/>
    </row>
    <row r="138" spans="4:25" ht="11.25" hidden="1" customHeight="1" x14ac:dyDescent="0.2"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/>
      <c r="X138" s="8"/>
      <c r="Y138" s="8"/>
    </row>
    <row r="139" spans="4:25" ht="11.25" hidden="1" customHeight="1" x14ac:dyDescent="0.2"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/>
      <c r="X139" s="8"/>
      <c r="Y139" s="8"/>
    </row>
    <row r="140" spans="4:25" ht="11.25" hidden="1" customHeight="1" x14ac:dyDescent="0.2"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/>
      <c r="X140" s="8"/>
      <c r="Y140" s="8"/>
    </row>
    <row r="141" spans="4:25" ht="11.25" hidden="1" customHeight="1" x14ac:dyDescent="0.2"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/>
      <c r="X141" s="8"/>
      <c r="Y141" s="8"/>
    </row>
    <row r="142" spans="4:25" ht="11.25" hidden="1" customHeight="1" x14ac:dyDescent="0.2"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/>
      <c r="X142" s="8"/>
      <c r="Y142" s="8"/>
    </row>
    <row r="143" spans="4:25" ht="11.25" hidden="1" customHeight="1" x14ac:dyDescent="0.2"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/>
      <c r="X143" s="8"/>
      <c r="Y143" s="8"/>
    </row>
    <row r="144" spans="4:25" ht="11.25" hidden="1" customHeight="1" x14ac:dyDescent="0.2"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/>
      <c r="X144" s="8"/>
      <c r="Y144" s="8"/>
    </row>
    <row r="145" spans="4:25" ht="11.25" hidden="1" customHeight="1" x14ac:dyDescent="0.2"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/>
      <c r="X145" s="8"/>
      <c r="Y145" s="8"/>
    </row>
    <row r="146" spans="4:25" ht="11.25" hidden="1" customHeight="1" x14ac:dyDescent="0.2"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/>
      <c r="X146" s="8"/>
      <c r="Y146" s="8"/>
    </row>
    <row r="147" spans="4:25" ht="11.25" hidden="1" customHeight="1" x14ac:dyDescent="0.2"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/>
      <c r="X147" s="8"/>
      <c r="Y147" s="8"/>
    </row>
    <row r="148" spans="4:25" ht="11.25" hidden="1" customHeight="1" x14ac:dyDescent="0.2"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/>
      <c r="X148" s="8"/>
      <c r="Y148" s="8"/>
    </row>
    <row r="149" spans="4:25" ht="11.25" hidden="1" customHeight="1" x14ac:dyDescent="0.2"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/>
      <c r="X149" s="8"/>
      <c r="Y149" s="8"/>
    </row>
    <row r="150" spans="4:25" ht="11.25" hidden="1" customHeight="1" x14ac:dyDescent="0.2"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/>
      <c r="X150" s="8"/>
      <c r="Y150" s="8"/>
    </row>
    <row r="151" spans="4:25" ht="11.25" hidden="1" customHeight="1" x14ac:dyDescent="0.2"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/>
      <c r="X151" s="8"/>
      <c r="Y151" s="8"/>
    </row>
    <row r="152" spans="4:25" ht="11.25" hidden="1" customHeight="1" x14ac:dyDescent="0.2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4:25" ht="11.25" hidden="1" customHeight="1" x14ac:dyDescent="0.2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4:25" ht="11.25" hidden="1" customHeight="1" x14ac:dyDescent="0.2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4:25" ht="11.25" hidden="1" customHeight="1" x14ac:dyDescent="0.2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4:25" ht="11.25" hidden="1" customHeight="1" x14ac:dyDescent="0.2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4:25" ht="11.25" hidden="1" customHeight="1" x14ac:dyDescent="0.2"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/>
      <c r="X157" s="8"/>
      <c r="Y157" s="8"/>
    </row>
    <row r="158" spans="4:25" ht="11.25" hidden="1" customHeight="1" x14ac:dyDescent="0.2"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/>
      <c r="X158" s="8"/>
      <c r="Y158" s="8"/>
    </row>
    <row r="159" spans="4:25" ht="11.25" hidden="1" customHeight="1" x14ac:dyDescent="0.2"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/>
      <c r="X159" s="8"/>
      <c r="Y159" s="8"/>
    </row>
    <row r="160" spans="4:25" ht="11.25" hidden="1" customHeight="1" x14ac:dyDescent="0.2"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/>
      <c r="X160" s="8"/>
      <c r="Y160" s="8"/>
    </row>
    <row r="161" spans="4:25" ht="11.25" hidden="1" customHeight="1" x14ac:dyDescent="0.2"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/>
      <c r="X161" s="8"/>
      <c r="Y161" s="8"/>
    </row>
    <row r="162" spans="4:25" ht="11.25" hidden="1" customHeight="1" x14ac:dyDescent="0.2"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/>
      <c r="X162" s="8"/>
      <c r="Y162" s="8"/>
    </row>
    <row r="163" spans="4:25" ht="11.25" hidden="1" customHeight="1" x14ac:dyDescent="0.2"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/>
      <c r="X163" s="8"/>
      <c r="Y163" s="8"/>
    </row>
    <row r="164" spans="4:25" ht="11.25" hidden="1" customHeight="1" x14ac:dyDescent="0.2"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/>
      <c r="X164" s="8"/>
      <c r="Y164" s="8"/>
    </row>
    <row r="165" spans="4:25" ht="11.25" hidden="1" customHeight="1" x14ac:dyDescent="0.2"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/>
      <c r="X165" s="8"/>
      <c r="Y165" s="8"/>
    </row>
    <row r="166" spans="4:25" ht="11.25" hidden="1" customHeight="1" x14ac:dyDescent="0.2"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/>
      <c r="X166" s="8"/>
      <c r="Y166" s="8"/>
    </row>
    <row r="167" spans="4:25" ht="11.25" hidden="1" customHeight="1" x14ac:dyDescent="0.2"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/>
      <c r="X167" s="8"/>
      <c r="Y167" s="8"/>
    </row>
    <row r="168" spans="4:25" ht="11.25" hidden="1" customHeight="1" x14ac:dyDescent="0.2"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/>
      <c r="X168" s="8"/>
      <c r="Y168" s="8"/>
    </row>
    <row r="169" spans="4:25" ht="11.25" hidden="1" customHeight="1" x14ac:dyDescent="0.2"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/>
      <c r="X169" s="8"/>
      <c r="Y169" s="8"/>
    </row>
    <row r="170" spans="4:25" ht="11.25" hidden="1" customHeight="1" x14ac:dyDescent="0.2"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/>
      <c r="X170" s="8"/>
      <c r="Y170" s="8"/>
    </row>
    <row r="171" spans="4:25" ht="11.25" hidden="1" customHeight="1" x14ac:dyDescent="0.2"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/>
      <c r="X171" s="8"/>
      <c r="Y171" s="8"/>
    </row>
    <row r="172" spans="4:25" ht="11.25" hidden="1" customHeight="1" x14ac:dyDescent="0.2"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/>
      <c r="X172" s="8"/>
      <c r="Y172" s="8"/>
    </row>
    <row r="173" spans="4:25" ht="11.25" hidden="1" customHeight="1" x14ac:dyDescent="0.2"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/>
      <c r="X173" s="8"/>
      <c r="Y173" s="8"/>
    </row>
    <row r="174" spans="4:25" ht="11.25" hidden="1" customHeight="1" x14ac:dyDescent="0.2"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/>
      <c r="X174" s="8"/>
      <c r="Y174" s="8"/>
    </row>
    <row r="175" spans="4:25" ht="11.25" hidden="1" customHeight="1" x14ac:dyDescent="0.2"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/>
      <c r="X175" s="8"/>
      <c r="Y175" s="8"/>
    </row>
    <row r="176" spans="4:25" ht="11.25" hidden="1" customHeight="1" x14ac:dyDescent="0.2"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/>
      <c r="X176" s="8"/>
      <c r="Y176" s="8"/>
    </row>
    <row r="177" spans="4:25" ht="11.25" hidden="1" customHeight="1" x14ac:dyDescent="0.2"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/>
      <c r="X177" s="8"/>
      <c r="Y177" s="8"/>
    </row>
    <row r="178" spans="4:25" ht="11.25" hidden="1" customHeight="1" x14ac:dyDescent="0.2"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/>
      <c r="X178" s="8"/>
      <c r="Y178" s="8"/>
    </row>
    <row r="179" spans="4:25" ht="11.25" hidden="1" customHeight="1" x14ac:dyDescent="0.2"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/>
      <c r="X179" s="8"/>
      <c r="Y179" s="8"/>
    </row>
    <row r="180" spans="4:25" ht="11.25" hidden="1" customHeight="1" x14ac:dyDescent="0.2"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/>
      <c r="X180" s="8"/>
      <c r="Y180" s="8"/>
    </row>
    <row r="181" spans="4:25" ht="11.25" hidden="1" customHeight="1" x14ac:dyDescent="0.2"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/>
      <c r="X181" s="8"/>
      <c r="Y181" s="8"/>
    </row>
    <row r="182" spans="4:25" ht="11.25" hidden="1" customHeight="1" x14ac:dyDescent="0.2"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/>
      <c r="X182" s="8"/>
      <c r="Y182" s="8"/>
    </row>
    <row r="183" spans="4:25" ht="11.25" hidden="1" customHeight="1" x14ac:dyDescent="0.2"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/>
      <c r="X183" s="8"/>
      <c r="Y183" s="8"/>
    </row>
    <row r="184" spans="4:25" ht="11.25" hidden="1" customHeight="1" x14ac:dyDescent="0.2"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/>
      <c r="X184" s="8"/>
      <c r="Y184" s="8"/>
    </row>
    <row r="185" spans="4:25" ht="11.25" hidden="1" customHeight="1" x14ac:dyDescent="0.2"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/>
      <c r="X185" s="8"/>
      <c r="Y185" s="8"/>
    </row>
    <row r="186" spans="4:25" ht="11.25" hidden="1" customHeight="1" x14ac:dyDescent="0.2"/>
    <row r="187" spans="4:25" ht="11.25" hidden="1" customHeight="1" x14ac:dyDescent="0.2"/>
    <row r="188" spans="4:25" ht="11.25" hidden="1" customHeight="1" x14ac:dyDescent="0.2"/>
    <row r="189" spans="4:25" ht="11.25" hidden="1" customHeight="1" x14ac:dyDescent="0.2"/>
    <row r="190" spans="4:25" ht="11.25" hidden="1" customHeight="1" x14ac:dyDescent="0.2"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/>
      <c r="X190" s="9"/>
      <c r="Y190" s="9"/>
    </row>
    <row r="191" spans="4:25" ht="11.25" hidden="1" customHeight="1" x14ac:dyDescent="0.2"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/>
      <c r="X191" s="9"/>
      <c r="Y191" s="9"/>
    </row>
    <row r="192" spans="4:25" ht="11.25" hidden="1" customHeight="1" x14ac:dyDescent="0.2"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/>
      <c r="X192" s="9"/>
      <c r="Y192" s="9"/>
    </row>
    <row r="193" spans="4:25" ht="11.25" hidden="1" customHeight="1" x14ac:dyDescent="0.2"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/>
      <c r="X193" s="9"/>
      <c r="Y193" s="9"/>
    </row>
    <row r="194" spans="4:25" ht="11.25" hidden="1" customHeight="1" x14ac:dyDescent="0.2"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/>
      <c r="X194" s="9"/>
      <c r="Y194" s="9"/>
    </row>
    <row r="195" spans="4:25" ht="11.25" hidden="1" customHeight="1" x14ac:dyDescent="0.2"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/>
      <c r="X195" s="9"/>
      <c r="Y195" s="9"/>
    </row>
    <row r="196" spans="4:25" ht="11.25" hidden="1" customHeight="1" x14ac:dyDescent="0.2"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/>
      <c r="X196" s="9"/>
      <c r="Y196" s="9"/>
    </row>
    <row r="197" spans="4:25" ht="11.25" hidden="1" customHeight="1" x14ac:dyDescent="0.2"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/>
      <c r="X197" s="9"/>
      <c r="Y197" s="9"/>
    </row>
    <row r="198" spans="4:25" ht="11.25" hidden="1" customHeight="1" x14ac:dyDescent="0.2"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/>
      <c r="X198" s="9"/>
      <c r="Y198" s="9"/>
    </row>
    <row r="199" spans="4:25" ht="11.25" hidden="1" customHeight="1" x14ac:dyDescent="0.2"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/>
      <c r="X199" s="9"/>
      <c r="Y199" s="9"/>
    </row>
    <row r="200" spans="4:25" ht="11.25" hidden="1" customHeight="1" x14ac:dyDescent="0.2"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/>
      <c r="X200" s="9"/>
      <c r="Y200" s="9"/>
    </row>
    <row r="201" spans="4:25" ht="11.25" hidden="1" customHeight="1" x14ac:dyDescent="0.2"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/>
      <c r="X201" s="9"/>
      <c r="Y201" s="9"/>
    </row>
    <row r="202" spans="4:25" ht="11.25" hidden="1" customHeight="1" x14ac:dyDescent="0.2"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/>
      <c r="X202" s="9"/>
      <c r="Y202" s="9"/>
    </row>
    <row r="203" spans="4:25" ht="11.25" hidden="1" customHeight="1" x14ac:dyDescent="0.2"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/>
      <c r="X203" s="9"/>
      <c r="Y203" s="9"/>
    </row>
    <row r="204" spans="4:25" ht="11.25" hidden="1" customHeight="1" x14ac:dyDescent="0.2"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/>
      <c r="X204" s="9"/>
      <c r="Y204" s="9"/>
    </row>
    <row r="205" spans="4:25" ht="11.25" hidden="1" customHeight="1" x14ac:dyDescent="0.2"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/>
      <c r="X205" s="9"/>
      <c r="Y205" s="9"/>
    </row>
    <row r="206" spans="4:25" ht="11.25" hidden="1" customHeight="1" x14ac:dyDescent="0.2"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/>
      <c r="X206" s="9"/>
      <c r="Y206" s="9"/>
    </row>
    <row r="207" spans="4:25" ht="11.25" hidden="1" customHeight="1" x14ac:dyDescent="0.2"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/>
      <c r="X207" s="9"/>
      <c r="Y207" s="9"/>
    </row>
    <row r="208" spans="4:25" ht="11.25" hidden="1" customHeight="1" x14ac:dyDescent="0.2"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/>
      <c r="X208" s="9"/>
      <c r="Y208" s="9"/>
    </row>
    <row r="209" spans="4:25" ht="11.25" hidden="1" customHeight="1" x14ac:dyDescent="0.2"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/>
      <c r="X209" s="9"/>
      <c r="Y209" s="9"/>
    </row>
    <row r="210" spans="4:25" ht="11.25" hidden="1" customHeight="1" x14ac:dyDescent="0.2"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/>
      <c r="X210" s="9"/>
      <c r="Y210" s="9"/>
    </row>
    <row r="211" spans="4:25" ht="11.25" hidden="1" customHeight="1" x14ac:dyDescent="0.2"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/>
      <c r="X211" s="9"/>
      <c r="Y211" s="9"/>
    </row>
    <row r="212" spans="4:25" ht="11.25" hidden="1" customHeight="1" x14ac:dyDescent="0.2"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/>
      <c r="X212" s="9"/>
      <c r="Y212" s="9"/>
    </row>
    <row r="213" spans="4:25" ht="11.25" hidden="1" customHeight="1" x14ac:dyDescent="0.2"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/>
      <c r="X213" s="9"/>
      <c r="Y213" s="9"/>
    </row>
    <row r="214" spans="4:25" ht="11.25" hidden="1" customHeight="1" x14ac:dyDescent="0.2"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/>
      <c r="X214" s="9"/>
      <c r="Y214" s="9"/>
    </row>
    <row r="215" spans="4:25" ht="11.25" hidden="1" customHeight="1" x14ac:dyDescent="0.2"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/>
      <c r="X215" s="9"/>
      <c r="Y215" s="9"/>
    </row>
    <row r="216" spans="4:25" ht="11.25" hidden="1" customHeight="1" x14ac:dyDescent="0.2"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/>
      <c r="X216" s="9"/>
      <c r="Y216" s="9"/>
    </row>
    <row r="217" spans="4:25" ht="11.25" hidden="1" customHeight="1" x14ac:dyDescent="0.2"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/>
      <c r="X217" s="9"/>
      <c r="Y217" s="9"/>
    </row>
    <row r="218" spans="4:25" ht="11.25" hidden="1" customHeight="1" x14ac:dyDescent="0.2"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/>
      <c r="X218" s="9"/>
      <c r="Y218" s="9"/>
    </row>
    <row r="219" spans="4:25" ht="11.25" hidden="1" customHeight="1" x14ac:dyDescent="0.2"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4:25" ht="11.25" hidden="1" customHeight="1" x14ac:dyDescent="0.2"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4:25" ht="11.25" hidden="1" customHeight="1" x14ac:dyDescent="0.2"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4:25" ht="11.25" hidden="1" customHeight="1" x14ac:dyDescent="0.2"/>
    <row r="223" spans="4:25" ht="11.25" hidden="1" customHeight="1" x14ac:dyDescent="0.2"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/>
      <c r="X223" s="9"/>
      <c r="Y223" s="9"/>
    </row>
    <row r="224" spans="4:25" ht="11.25" hidden="1" customHeight="1" x14ac:dyDescent="0.2"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/>
      <c r="X224" s="9"/>
      <c r="Y224" s="9"/>
    </row>
    <row r="225" spans="4:25" ht="11.25" hidden="1" customHeight="1" x14ac:dyDescent="0.2"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/>
      <c r="X225" s="9"/>
      <c r="Y225" s="9"/>
    </row>
    <row r="226" spans="4:25" ht="11.25" hidden="1" customHeight="1" x14ac:dyDescent="0.2"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/>
      <c r="X226" s="9"/>
      <c r="Y226" s="9"/>
    </row>
    <row r="227" spans="4:25" ht="11.25" hidden="1" customHeight="1" x14ac:dyDescent="0.2"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/>
      <c r="X227" s="9"/>
      <c r="Y227" s="9"/>
    </row>
    <row r="228" spans="4:25" ht="11.25" hidden="1" customHeight="1" x14ac:dyDescent="0.2"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/>
      <c r="X228" s="9"/>
      <c r="Y228" s="9"/>
    </row>
    <row r="229" spans="4:25" ht="11.25" hidden="1" customHeight="1" x14ac:dyDescent="0.2"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/>
      <c r="X229" s="9"/>
      <c r="Y229" s="9"/>
    </row>
    <row r="230" spans="4:25" ht="11.25" hidden="1" customHeight="1" x14ac:dyDescent="0.2"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/>
      <c r="X230" s="9"/>
      <c r="Y230" s="9"/>
    </row>
    <row r="231" spans="4:25" ht="11.25" hidden="1" customHeight="1" x14ac:dyDescent="0.2"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/>
      <c r="X231" s="9"/>
      <c r="Y231" s="9"/>
    </row>
    <row r="232" spans="4:25" ht="11.25" hidden="1" customHeight="1" x14ac:dyDescent="0.2"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/>
      <c r="X232" s="9"/>
      <c r="Y232" s="9"/>
    </row>
    <row r="233" spans="4:25" ht="11.25" hidden="1" customHeight="1" x14ac:dyDescent="0.2"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/>
      <c r="X233" s="9"/>
      <c r="Y233" s="9"/>
    </row>
    <row r="234" spans="4:25" ht="11.25" hidden="1" customHeight="1" x14ac:dyDescent="0.2"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/>
      <c r="X234" s="9"/>
      <c r="Y234" s="9"/>
    </row>
    <row r="235" spans="4:25" ht="11.25" hidden="1" customHeight="1" x14ac:dyDescent="0.2"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/>
      <c r="X235" s="9"/>
      <c r="Y235" s="9"/>
    </row>
    <row r="236" spans="4:25" ht="11.25" hidden="1" customHeight="1" x14ac:dyDescent="0.2"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/>
      <c r="X236" s="9"/>
      <c r="Y236" s="9"/>
    </row>
    <row r="237" spans="4:25" ht="11.25" hidden="1" customHeight="1" x14ac:dyDescent="0.2"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/>
      <c r="X237" s="9"/>
      <c r="Y237" s="9"/>
    </row>
    <row r="238" spans="4:25" ht="11.25" hidden="1" customHeight="1" x14ac:dyDescent="0.2"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/>
      <c r="X238" s="9"/>
      <c r="Y238" s="9"/>
    </row>
    <row r="239" spans="4:25" ht="11.25" hidden="1" customHeight="1" x14ac:dyDescent="0.2"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/>
      <c r="X239" s="9"/>
      <c r="Y239" s="9"/>
    </row>
    <row r="240" spans="4:25" ht="11.25" hidden="1" customHeight="1" x14ac:dyDescent="0.2"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/>
      <c r="X240" s="9"/>
      <c r="Y240" s="9"/>
    </row>
    <row r="241" spans="4:25" ht="11.25" hidden="1" customHeight="1" x14ac:dyDescent="0.2"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/>
      <c r="X241" s="9"/>
      <c r="Y241" s="9"/>
    </row>
    <row r="242" spans="4:25" ht="11.25" hidden="1" customHeight="1" x14ac:dyDescent="0.2"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/>
      <c r="X242" s="9"/>
      <c r="Y242" s="9"/>
    </row>
    <row r="243" spans="4:25" ht="11.25" hidden="1" customHeight="1" x14ac:dyDescent="0.2"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/>
      <c r="X243" s="9"/>
      <c r="Y243" s="9"/>
    </row>
    <row r="244" spans="4:25" ht="11.25" hidden="1" customHeight="1" x14ac:dyDescent="0.2"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/>
      <c r="X244" s="9"/>
      <c r="Y244" s="9"/>
    </row>
    <row r="245" spans="4:25" ht="11.25" hidden="1" customHeight="1" x14ac:dyDescent="0.2"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/>
      <c r="X245" s="9"/>
      <c r="Y245" s="9"/>
    </row>
    <row r="246" spans="4:25" ht="11.25" hidden="1" customHeight="1" x14ac:dyDescent="0.2"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/>
      <c r="X246" s="9"/>
      <c r="Y246" s="9"/>
    </row>
    <row r="247" spans="4:25" ht="11.25" hidden="1" customHeight="1" x14ac:dyDescent="0.2"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/>
      <c r="X247" s="9"/>
      <c r="Y247" s="9"/>
    </row>
    <row r="248" spans="4:25" ht="11.25" hidden="1" customHeight="1" x14ac:dyDescent="0.2"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/>
      <c r="X248" s="9"/>
      <c r="Y248" s="9"/>
    </row>
    <row r="249" spans="4:25" ht="11.25" hidden="1" customHeight="1" x14ac:dyDescent="0.2"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/>
      <c r="X249" s="9"/>
      <c r="Y249" s="9"/>
    </row>
    <row r="250" spans="4:25" ht="11.25" hidden="1" customHeight="1" x14ac:dyDescent="0.2"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/>
      <c r="X250" s="9"/>
      <c r="Y250" s="9"/>
    </row>
    <row r="251" spans="4:25" ht="11.25" hidden="1" customHeight="1" x14ac:dyDescent="0.2"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9">
        <v>0</v>
      </c>
      <c r="K251" s="9">
        <v>0</v>
      </c>
      <c r="L251" s="9">
        <v>0</v>
      </c>
      <c r="M251" s="9">
        <v>0</v>
      </c>
      <c r="N251" s="9">
        <v>0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/>
      <c r="X251" s="9"/>
      <c r="Y251" s="9"/>
    </row>
    <row r="252" spans="4:25" ht="11.25" hidden="1" customHeight="1" x14ac:dyDescent="0.2"/>
    <row r="253" spans="4:25" ht="11.25" hidden="1" customHeight="1" x14ac:dyDescent="0.2"/>
    <row r="254" spans="4:25" ht="11.25" hidden="1" customHeight="1" x14ac:dyDescent="0.2"/>
    <row r="255" spans="4:25" ht="11.25" hidden="1" customHeight="1" x14ac:dyDescent="0.2"/>
    <row r="256" spans="4:25" ht="11.25" hidden="1" customHeight="1" x14ac:dyDescent="0.2"/>
    <row r="257" ht="11.25" hidden="1" customHeight="1" x14ac:dyDescent="0.2"/>
    <row r="258" ht="11.25" hidden="1" customHeight="1" x14ac:dyDescent="0.2"/>
    <row r="259" ht="11.25" hidden="1" customHeight="1" x14ac:dyDescent="0.2"/>
    <row r="260" ht="11.25" hidden="1" customHeight="1" x14ac:dyDescent="0.2"/>
    <row r="261" ht="11.25" hidden="1" customHeight="1" x14ac:dyDescent="0.2"/>
    <row r="262" ht="11.25" hidden="1" customHeight="1" x14ac:dyDescent="0.2"/>
    <row r="263" ht="11.25" hidden="1" customHeight="1" x14ac:dyDescent="0.2"/>
    <row r="264" ht="11.25" hidden="1" customHeight="1" x14ac:dyDescent="0.2"/>
    <row r="265" ht="11.25" hidden="1" customHeight="1" x14ac:dyDescent="0.2"/>
    <row r="266" ht="11.25" hidden="1" customHeight="1" x14ac:dyDescent="0.2"/>
    <row r="267" ht="11.25" hidden="1" customHeight="1" x14ac:dyDescent="0.2"/>
    <row r="268" ht="11.25" hidden="1" customHeight="1" x14ac:dyDescent="0.2"/>
    <row r="269" ht="11.25" hidden="1" customHeight="1" x14ac:dyDescent="0.2"/>
    <row r="270" ht="11.25" hidden="1" customHeight="1" x14ac:dyDescent="0.2"/>
    <row r="271" ht="11.25" hidden="1" customHeight="1" x14ac:dyDescent="0.2"/>
    <row r="272" ht="11.25" hidden="1" customHeight="1" x14ac:dyDescent="0.2"/>
    <row r="273" ht="11.25" hidden="1" customHeight="1" x14ac:dyDescent="0.2"/>
    <row r="274" ht="11.25" hidden="1" customHeight="1" x14ac:dyDescent="0.2"/>
    <row r="275" ht="11.25" hidden="1" customHeight="1" x14ac:dyDescent="0.2"/>
    <row r="276" ht="11.25" hidden="1" customHeight="1" x14ac:dyDescent="0.2"/>
    <row r="277" ht="11.25" hidden="1" customHeight="1" x14ac:dyDescent="0.2"/>
    <row r="278" ht="11.25" hidden="1" customHeight="1" x14ac:dyDescent="0.2"/>
    <row r="279" ht="11.25" hidden="1" customHeight="1" x14ac:dyDescent="0.2"/>
    <row r="280" ht="11.25" hidden="1" customHeight="1" x14ac:dyDescent="0.2"/>
    <row r="281" ht="11.25" hidden="1" customHeight="1" x14ac:dyDescent="0.2"/>
    <row r="282" ht="11.25" hidden="1" customHeight="1" x14ac:dyDescent="0.2"/>
    <row r="283" ht="11.25" hidden="1" customHeight="1" x14ac:dyDescent="0.2"/>
    <row r="284" ht="11.25" hidden="1" customHeight="1" x14ac:dyDescent="0.2"/>
    <row r="285" ht="11.25" hidden="1" customHeight="1" x14ac:dyDescent="0.2"/>
    <row r="286" ht="11.25" hidden="1" customHeight="1" x14ac:dyDescent="0.2"/>
    <row r="287" ht="11.25" hidden="1" customHeight="1" x14ac:dyDescent="0.2"/>
    <row r="288" ht="11.25" hidden="1" customHeight="1" x14ac:dyDescent="0.2"/>
    <row r="289" ht="11.25" hidden="1" customHeight="1" x14ac:dyDescent="0.2"/>
    <row r="290" ht="11.25" hidden="1" customHeight="1" x14ac:dyDescent="0.2"/>
    <row r="291" ht="11.25" hidden="1" customHeight="1" x14ac:dyDescent="0.2"/>
    <row r="292" ht="11.25" hidden="1" customHeight="1" x14ac:dyDescent="0.2"/>
    <row r="293" ht="11.25" hidden="1" customHeight="1" x14ac:dyDescent="0.2"/>
    <row r="294" ht="11.25" hidden="1" customHeight="1" x14ac:dyDescent="0.2"/>
    <row r="295" ht="11.25" hidden="1" customHeight="1" x14ac:dyDescent="0.2"/>
    <row r="296" ht="11.25" hidden="1" customHeight="1" x14ac:dyDescent="0.2"/>
    <row r="297" ht="11.25" hidden="1" customHeight="1" x14ac:dyDescent="0.2"/>
  </sheetData>
  <mergeCells count="84">
    <mergeCell ref="C5:AB5"/>
    <mergeCell ref="C6:AB6"/>
    <mergeCell ref="AB7:AB8"/>
    <mergeCell ref="AB50:AB51"/>
    <mergeCell ref="AB93:AB94"/>
    <mergeCell ref="C91:AB91"/>
    <mergeCell ref="C92:AB92"/>
    <mergeCell ref="C48:AB48"/>
    <mergeCell ref="C49:AB49"/>
    <mergeCell ref="AA7:AA8"/>
    <mergeCell ref="AA50:AA51"/>
    <mergeCell ref="Y7:Y8"/>
    <mergeCell ref="Y50:Y51"/>
    <mergeCell ref="W7:W8"/>
    <mergeCell ref="V7:V8"/>
    <mergeCell ref="Q50:Q51"/>
    <mergeCell ref="Q7:Q8"/>
    <mergeCell ref="X7:X8"/>
    <mergeCell ref="U93:U94"/>
    <mergeCell ref="T50:T51"/>
    <mergeCell ref="R7:R8"/>
    <mergeCell ref="S7:S8"/>
    <mergeCell ref="T7:T8"/>
    <mergeCell ref="AA93:AA94"/>
    <mergeCell ref="T93:T94"/>
    <mergeCell ref="Z7:Z8"/>
    <mergeCell ref="Z50:Z51"/>
    <mergeCell ref="Z93:Z94"/>
    <mergeCell ref="C93:C94"/>
    <mergeCell ref="D93:D94"/>
    <mergeCell ref="W50:W51"/>
    <mergeCell ref="W93:W94"/>
    <mergeCell ref="X93:X94"/>
    <mergeCell ref="V93:V94"/>
    <mergeCell ref="J93:J94"/>
    <mergeCell ref="K93:K94"/>
    <mergeCell ref="L93:L94"/>
    <mergeCell ref="M93:M94"/>
    <mergeCell ref="N93:N94"/>
    <mergeCell ref="O93:O94"/>
    <mergeCell ref="P93:P94"/>
    <mergeCell ref="Q93:Q94"/>
    <mergeCell ref="R93:R94"/>
    <mergeCell ref="S93:S94"/>
    <mergeCell ref="E93:E94"/>
    <mergeCell ref="F93:F94"/>
    <mergeCell ref="G93:G94"/>
    <mergeCell ref="H93:H94"/>
    <mergeCell ref="I93:I94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50:L51"/>
    <mergeCell ref="M50:M51"/>
    <mergeCell ref="O50:O51"/>
    <mergeCell ref="P50:P51"/>
    <mergeCell ref="J7:J8"/>
    <mergeCell ref="K7:K8"/>
    <mergeCell ref="L7:L8"/>
    <mergeCell ref="M7:M8"/>
    <mergeCell ref="N7:N8"/>
    <mergeCell ref="O7:O8"/>
    <mergeCell ref="P7:P8"/>
    <mergeCell ref="N50:N51"/>
    <mergeCell ref="U7:U8"/>
    <mergeCell ref="U50:U51"/>
    <mergeCell ref="R50:R51"/>
    <mergeCell ref="S50:S51"/>
    <mergeCell ref="Y93:Y94"/>
    <mergeCell ref="X50:X51"/>
    <mergeCell ref="V50:V51"/>
    <mergeCell ref="H7:H8"/>
    <mergeCell ref="I7:I8"/>
    <mergeCell ref="C7:C8"/>
    <mergeCell ref="D7:D8"/>
    <mergeCell ref="E7:E8"/>
    <mergeCell ref="F7:F8"/>
    <mergeCell ref="G7:G8"/>
  </mergeCells>
  <pageMargins left="0.7" right="0.7" top="0.75" bottom="0.75" header="0.3" footer="0.3"/>
  <pageSetup orientation="portrait" r:id="rId1"/>
  <ignoredErrors>
    <ignoredError sqref="W124:AB124 W81:AA81 X38:AA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ajustes año electoral</vt:lpstr>
      <vt:lpstr>PDA RESUMEN 2000 - 2024</vt:lpstr>
      <vt:lpstr>PDA PGN 2000-2018</vt:lpstr>
      <vt:lpstr>PDA Nación 2000-2018</vt:lpstr>
      <vt:lpstr>PDA Propios 2000-2018</vt:lpstr>
      <vt:lpstr>PDA PGN 2019-2024</vt:lpstr>
      <vt:lpstr>PDA 2019-2024 Nación</vt:lpstr>
      <vt:lpstr>PDA 2019-2024 Propios</vt:lpstr>
      <vt:lpstr>PDA SECTORIAL 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Ricardo Luis Villegas Martinez</cp:lastModifiedBy>
  <dcterms:created xsi:type="dcterms:W3CDTF">2012-10-25T14:11:31Z</dcterms:created>
  <dcterms:modified xsi:type="dcterms:W3CDTF">2025-04-04T22:43:10Z</dcterms:modified>
</cp:coreProperties>
</file>