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os_Usuario\2026\Ejecución\Mayo\"/>
    </mc:Choice>
  </mc:AlternateContent>
  <xr:revisionPtr revIDLastSave="0" documentId="13_ncr:1_{47B983A6-B4EC-4FA1-A83B-4784D105B672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Indice" sheetId="27" r:id="rId1"/>
    <sheet name="Deflactores" sheetId="41" state="hidden" r:id="rId2"/>
    <sheet name="C1 Aprop Resumen 2000-2026" sheetId="10" r:id="rId3"/>
    <sheet name="C2 Ejecución 00-18" sheetId="11" r:id="rId4"/>
    <sheet name="C3 Ejecución Nación 00-18" sheetId="4" r:id="rId5"/>
    <sheet name="C4 Ejecución Propios 00-18" sheetId="5" r:id="rId6"/>
    <sheet name="C5 Ejecución PGN 2019-2026" sheetId="3" r:id="rId7"/>
    <sheet name="C6 Ejec. Nac 19-26" sheetId="13" r:id="rId8"/>
    <sheet name="C7 Ejec. Prop 19-26" sheetId="12" r:id="rId9"/>
    <sheet name="C8 A Ejec. Sect. PGN 00-18" sheetId="6" r:id="rId10"/>
    <sheet name="C8 B Ejec. Sect. PGN 19-26" sheetId="28" r:id="rId11"/>
    <sheet name="C9 A Ejec. Sect. Nac 00-18" sheetId="15" r:id="rId12"/>
    <sheet name="C9 B Ejec. Sect. Nac 19-26" sheetId="30" r:id="rId13"/>
    <sheet name="C10 A Ejec. Sect Prop 00-18" sheetId="16" r:id="rId14"/>
    <sheet name="C10 B Ejec. Sect Prop 19-26" sheetId="32" r:id="rId15"/>
    <sheet name="C11 A Sec. Fto 00-18" sheetId="33" r:id="rId16"/>
    <sheet name="C11 B Sec. Fto 19-26" sheetId="34" r:id="rId17"/>
    <sheet name="C12 A Sec. Fto. Nac 00-18" sheetId="22" r:id="rId18"/>
    <sheet name="C12 B Sec. Fto. Nac 19-26" sheetId="35" r:id="rId19"/>
    <sheet name="C13 A Sec. Fto. Prop 00-18" sheetId="23" r:id="rId20"/>
    <sheet name="C13 B Sec. Fto. Prop 19-26" sheetId="36" r:id="rId21"/>
    <sheet name="C14 A Sec. Invsión 00-18" sheetId="24" r:id="rId22"/>
    <sheet name="C14 B Sec. Invsión 19-26" sheetId="37" r:id="rId23"/>
    <sheet name="C15 A Sec. Invsión Nac 00-18" sheetId="25" r:id="rId24"/>
    <sheet name="C15 B Sec. Invsión Nac 19-26" sheetId="38" r:id="rId25"/>
    <sheet name="C16 A Sec. Invsión Prop 00-18" sheetId="26" r:id="rId26"/>
    <sheet name="C16 B Sec. Invsión Prop 19-26" sheetId="39" r:id="rId27"/>
  </sheets>
  <definedNames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Fill" hidden="1">#REF!</definedName>
    <definedName name="_xlnm._FilterDatabase" localSheetId="13" hidden="1">'C10 A Ejec. Sect Prop 00-18'!#REF!</definedName>
    <definedName name="_xlnm._FilterDatabase" localSheetId="14" hidden="1">'C10 B Ejec. Sect Prop 19-26'!$C$95:$H$130</definedName>
    <definedName name="_xlnm._FilterDatabase" localSheetId="19" hidden="1">'C13 A Sec. Fto. Prop 00-18'!$A$13:$V$13</definedName>
    <definedName name="_xlnm._FilterDatabase" localSheetId="20" hidden="1">'C13 B Sec. Fto. Prop 19-26'!$A$15:$I$15</definedName>
    <definedName name="_xlnm._FilterDatabase" localSheetId="9" hidden="1">'C8 A Ejec. Sect. PGN 00-18'!$C$89:$V$121</definedName>
    <definedName name="_xlnm._FilterDatabase" localSheetId="10" hidden="1">'C8 B Ejec. Sect. PGN 19-26'!$C$96:$H$131</definedName>
    <definedName name="_xlnm._FilterDatabase" localSheetId="12" hidden="1">'C9 B Ejec. Sect. Nac 19-26'!$C$96:$H$131</definedName>
    <definedName name="_h35" hidden="1">{#N/A,#N/A,FALSE,"informes"}</definedName>
    <definedName name="_Key1" hidden="1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e" hidden="1">{"empresa",#N/A,FALSE,"xEMPRESA"}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LPH2" hidden="1">#REF!</definedName>
    <definedName name="BLPH3" hidden="1">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sapla" hidden="1">{"INGRESOS DOLARES",#N/A,FALSE,"informes"}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L" hidden="1">{#N/A,#N/A,FALSE,"informes"}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fdha" hidden="1">{"INGRESOS DOLARES",#N/A,FALSE,"informes"}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VAN" hidden="1">{"PAGOS DOLARES",#N/A,FALSE,"informes"}</definedName>
    <definedName name="IVG" hidden="1">{"PAGOS DOLARES",#N/A,FALSE,"informes"}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ala" hidden="1">{"INGRESOS DOLARES",#N/A,FALSE,"informes"}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ia" hidden="1">{#N/A,#N/A,FALSE,"informes"}</definedName>
    <definedName name="MMMMMM" hidden="1">{"INGRESOS DOLARES",#N/A,FALSE,"informes"}</definedName>
    <definedName name="MN" hidden="1">{"PAGOS DOLARES",#N/A,FALSE,"informes"}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ENE" hidden="1">{"PAGOS DOLARES",#N/A,FALSE,"informes"}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kghafdn" hidden="1">{"PAGOS DOLARES",#N/A,FALSE,"informes"}</definedName>
    <definedName name="SOL" hidden="1">{#N/A,#N/A,FALSE,"informes"}</definedName>
    <definedName name="SS" hidden="1">{"PAGOS DOLARES",#N/A,FALSE,"informes"}</definedName>
    <definedName name="SSDS" hidden="1">{#N/A,#N/A,FALSE,"informes"}</definedName>
    <definedName name="SSSSS" hidden="1">{#N/A,#N/A,FALSE,"informes"}</definedName>
    <definedName name="TIM" hidden="1">{"PAGOS DOLARES",#N/A,FALSE,"informes"}</definedName>
    <definedName name="tony" hidden="1">{#N/A,#N/A,FALSE,"informes"}</definedName>
    <definedName name="TT" hidden="1">{"PAGOS DOLARES",#N/A,FALSE,"informes"}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knmryspo" hidden="1">{#N/A,#N/A,FALSE,"informes"}</definedName>
    <definedName name="VKNRSKNLRSJYÑKLNHJ" hidden="1">{"PAGOS DOLARES",#N/A,FALSE,"informes"}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10" l="1"/>
  <c r="K112" i="3"/>
  <c r="K125" i="3"/>
  <c r="AD28" i="10"/>
  <c r="K79" i="3" l="1"/>
  <c r="K98" i="3" s="1"/>
  <c r="K265" i="28"/>
  <c r="K98" i="28"/>
  <c r="K46" i="28"/>
  <c r="AD32" i="10"/>
  <c r="AD18" i="10"/>
  <c r="AD19" i="10" s="1"/>
  <c r="K47" i="3"/>
  <c r="K66" i="3" s="1"/>
  <c r="K23" i="3"/>
  <c r="K14" i="3"/>
  <c r="K33" i="3" s="1"/>
  <c r="K182" i="28"/>
  <c r="K98" i="30"/>
  <c r="V66" i="11"/>
  <c r="G130" i="3"/>
  <c r="H130" i="3"/>
  <c r="I130" i="3"/>
  <c r="J130" i="3"/>
  <c r="J127" i="3"/>
  <c r="J128" i="3"/>
  <c r="J129" i="3"/>
  <c r="J126" i="3"/>
  <c r="I127" i="3"/>
  <c r="I128" i="3"/>
  <c r="I129" i="3"/>
  <c r="I126" i="3"/>
  <c r="H127" i="3"/>
  <c r="H128" i="3"/>
  <c r="H129" i="3"/>
  <c r="H126" i="3"/>
  <c r="G127" i="3"/>
  <c r="G128" i="3"/>
  <c r="G129" i="3"/>
  <c r="G126" i="3"/>
  <c r="J123" i="3"/>
  <c r="J124" i="3"/>
  <c r="J122" i="3"/>
  <c r="I123" i="3"/>
  <c r="I124" i="3"/>
  <c r="I122" i="3"/>
  <c r="H123" i="3"/>
  <c r="H124" i="3"/>
  <c r="H122" i="3"/>
  <c r="G123" i="3"/>
  <c r="G124" i="3"/>
  <c r="G122" i="3"/>
  <c r="J114" i="3"/>
  <c r="J115" i="3"/>
  <c r="J116" i="3"/>
  <c r="J117" i="3"/>
  <c r="J118" i="3"/>
  <c r="J119" i="3"/>
  <c r="J113" i="3"/>
  <c r="I114" i="3"/>
  <c r="I115" i="3"/>
  <c r="I116" i="3"/>
  <c r="I117" i="3"/>
  <c r="I118" i="3"/>
  <c r="I119" i="3"/>
  <c r="I113" i="3"/>
  <c r="H114" i="3"/>
  <c r="H115" i="3"/>
  <c r="H116" i="3"/>
  <c r="H117" i="3"/>
  <c r="H118" i="3"/>
  <c r="H119" i="3"/>
  <c r="H113" i="3"/>
  <c r="G114" i="3"/>
  <c r="G115" i="3"/>
  <c r="G116" i="3"/>
  <c r="G117" i="3"/>
  <c r="G118" i="3"/>
  <c r="G119" i="3"/>
  <c r="G113" i="3"/>
  <c r="I97" i="3"/>
  <c r="J97" i="3"/>
  <c r="H97" i="3"/>
  <c r="G97" i="3"/>
  <c r="J94" i="3"/>
  <c r="J95" i="3"/>
  <c r="J96" i="3"/>
  <c r="J93" i="3"/>
  <c r="I94" i="3"/>
  <c r="I95" i="3"/>
  <c r="I96" i="3"/>
  <c r="I93" i="3"/>
  <c r="H94" i="3"/>
  <c r="H95" i="3"/>
  <c r="H96" i="3"/>
  <c r="H93" i="3"/>
  <c r="G94" i="3"/>
  <c r="G95" i="3"/>
  <c r="G96" i="3"/>
  <c r="G93" i="3"/>
  <c r="J90" i="3"/>
  <c r="J91" i="3"/>
  <c r="J89" i="3"/>
  <c r="I90" i="3"/>
  <c r="I91" i="3"/>
  <c r="I89" i="3"/>
  <c r="H90" i="3"/>
  <c r="H91" i="3"/>
  <c r="H89" i="3"/>
  <c r="G90" i="3"/>
  <c r="G91" i="3"/>
  <c r="G89" i="3"/>
  <c r="J81" i="3"/>
  <c r="J82" i="3"/>
  <c r="J83" i="3"/>
  <c r="J84" i="3"/>
  <c r="J85" i="3"/>
  <c r="J86" i="3"/>
  <c r="J80" i="3"/>
  <c r="I81" i="3"/>
  <c r="I82" i="3"/>
  <c r="I83" i="3"/>
  <c r="I84" i="3"/>
  <c r="I85" i="3"/>
  <c r="I86" i="3"/>
  <c r="I80" i="3"/>
  <c r="H81" i="3"/>
  <c r="H82" i="3"/>
  <c r="H83" i="3"/>
  <c r="H84" i="3"/>
  <c r="H85" i="3"/>
  <c r="H86" i="3"/>
  <c r="H80" i="3"/>
  <c r="G81" i="3"/>
  <c r="G82" i="3"/>
  <c r="G83" i="3"/>
  <c r="G84" i="3"/>
  <c r="G85" i="3"/>
  <c r="G86" i="3"/>
  <c r="G80" i="3"/>
  <c r="J65" i="3"/>
  <c r="I65" i="3"/>
  <c r="H65" i="3"/>
  <c r="G65" i="3"/>
  <c r="J62" i="3"/>
  <c r="J63" i="3"/>
  <c r="J64" i="3"/>
  <c r="J61" i="3"/>
  <c r="I62" i="3"/>
  <c r="I63" i="3"/>
  <c r="I64" i="3"/>
  <c r="I61" i="3"/>
  <c r="H62" i="3"/>
  <c r="H63" i="3"/>
  <c r="H64" i="3"/>
  <c r="H61" i="3"/>
  <c r="G62" i="3"/>
  <c r="G63" i="3"/>
  <c r="G64" i="3"/>
  <c r="G61" i="3"/>
  <c r="J58" i="3"/>
  <c r="J59" i="3"/>
  <c r="J57" i="3"/>
  <c r="I58" i="3"/>
  <c r="I59" i="3"/>
  <c r="I57" i="3"/>
  <c r="H58" i="3"/>
  <c r="H59" i="3"/>
  <c r="H57" i="3"/>
  <c r="G58" i="3"/>
  <c r="G59" i="3"/>
  <c r="G57" i="3"/>
  <c r="J49" i="3"/>
  <c r="J50" i="3"/>
  <c r="J51" i="3"/>
  <c r="J52" i="3"/>
  <c r="J53" i="3"/>
  <c r="J54" i="3"/>
  <c r="J48" i="3"/>
  <c r="I49" i="3"/>
  <c r="I50" i="3"/>
  <c r="I51" i="3"/>
  <c r="I52" i="3"/>
  <c r="I53" i="3"/>
  <c r="I54" i="3"/>
  <c r="I48" i="3"/>
  <c r="H49" i="3"/>
  <c r="H50" i="3"/>
  <c r="H51" i="3"/>
  <c r="H52" i="3"/>
  <c r="H53" i="3"/>
  <c r="H54" i="3"/>
  <c r="H48" i="3"/>
  <c r="G49" i="3"/>
  <c r="G50" i="3"/>
  <c r="G51" i="3"/>
  <c r="G52" i="3"/>
  <c r="G53" i="3"/>
  <c r="G54" i="3"/>
  <c r="G48" i="3"/>
  <c r="J32" i="3"/>
  <c r="I32" i="3"/>
  <c r="H32" i="3"/>
  <c r="G32" i="3"/>
  <c r="J29" i="3"/>
  <c r="J30" i="3"/>
  <c r="J31" i="3"/>
  <c r="J28" i="3"/>
  <c r="I29" i="3"/>
  <c r="I30" i="3"/>
  <c r="I31" i="3"/>
  <c r="I28" i="3"/>
  <c r="H29" i="3"/>
  <c r="H30" i="3"/>
  <c r="H31" i="3"/>
  <c r="H28" i="3"/>
  <c r="G29" i="3"/>
  <c r="G30" i="3"/>
  <c r="G31" i="3"/>
  <c r="G28" i="3"/>
  <c r="J25" i="3"/>
  <c r="J26" i="3"/>
  <c r="I25" i="3"/>
  <c r="I26" i="3"/>
  <c r="H25" i="3"/>
  <c r="H26" i="3"/>
  <c r="G25" i="3"/>
  <c r="G26" i="3"/>
  <c r="J24" i="3"/>
  <c r="I24" i="3"/>
  <c r="H24" i="3"/>
  <c r="G24" i="3"/>
  <c r="J16" i="3"/>
  <c r="J17" i="3"/>
  <c r="J18" i="3"/>
  <c r="J19" i="3"/>
  <c r="J20" i="3"/>
  <c r="J21" i="3"/>
  <c r="J15" i="3"/>
  <c r="I16" i="3"/>
  <c r="I17" i="3"/>
  <c r="I18" i="3"/>
  <c r="I19" i="3"/>
  <c r="I20" i="3"/>
  <c r="I21" i="3"/>
  <c r="I15" i="3"/>
  <c r="H16" i="3"/>
  <c r="H17" i="3"/>
  <c r="H18" i="3"/>
  <c r="H19" i="3"/>
  <c r="H20" i="3"/>
  <c r="H21" i="3"/>
  <c r="H15" i="3"/>
  <c r="G21" i="3"/>
  <c r="G20" i="3"/>
  <c r="G19" i="3"/>
  <c r="G18" i="3"/>
  <c r="G17" i="3"/>
  <c r="G16" i="3"/>
  <c r="G15" i="3"/>
  <c r="K256" i="39"/>
  <c r="D256" i="39"/>
  <c r="K173" i="39"/>
  <c r="D173" i="39"/>
  <c r="V237" i="26"/>
  <c r="D237" i="26"/>
  <c r="V160" i="26"/>
  <c r="D160" i="26"/>
  <c r="V82" i="26"/>
  <c r="D82" i="26"/>
  <c r="V42" i="26"/>
  <c r="D42" i="26"/>
  <c r="D256" i="38"/>
  <c r="K256" i="38"/>
  <c r="K173" i="38"/>
  <c r="D173" i="38"/>
  <c r="K89" i="38"/>
  <c r="D89" i="38"/>
  <c r="K46" i="38"/>
  <c r="D46" i="38"/>
  <c r="V237" i="25"/>
  <c r="D237" i="25"/>
  <c r="V160" i="25"/>
  <c r="D160" i="25"/>
  <c r="V82" i="25"/>
  <c r="V42" i="25"/>
  <c r="K256" i="37"/>
  <c r="D256" i="37"/>
  <c r="K173" i="37"/>
  <c r="D173" i="37"/>
  <c r="D89" i="37"/>
  <c r="K46" i="37"/>
  <c r="D46" i="37"/>
  <c r="V236" i="24"/>
  <c r="D236" i="24"/>
  <c r="V159" i="24"/>
  <c r="D159" i="24"/>
  <c r="V81" i="24"/>
  <c r="V42" i="24"/>
  <c r="D42" i="24"/>
  <c r="K256" i="36"/>
  <c r="D256" i="36"/>
  <c r="K173" i="36"/>
  <c r="D173" i="36"/>
  <c r="K89" i="36"/>
  <c r="D89" i="36"/>
  <c r="K46" i="36"/>
  <c r="D46" i="36"/>
  <c r="V237" i="23"/>
  <c r="D237" i="23"/>
  <c r="V160" i="23"/>
  <c r="D160" i="23"/>
  <c r="V82" i="23"/>
  <c r="D82" i="23"/>
  <c r="V42" i="23"/>
  <c r="D42" i="23"/>
  <c r="K254" i="35"/>
  <c r="D254" i="35"/>
  <c r="K171" i="35"/>
  <c r="D171" i="35"/>
  <c r="K87" i="35"/>
  <c r="D87" i="35"/>
  <c r="K45" i="35"/>
  <c r="K255" i="34"/>
  <c r="K172" i="34"/>
  <c r="D172" i="34"/>
  <c r="K88" i="34"/>
  <c r="K46" i="34"/>
  <c r="D46" i="34"/>
  <c r="V236" i="33"/>
  <c r="D236" i="33"/>
  <c r="V159" i="33"/>
  <c r="D159" i="33"/>
  <c r="D81" i="33"/>
  <c r="D42" i="33"/>
  <c r="K45" i="32"/>
  <c r="D45" i="32"/>
  <c r="K254" i="30"/>
  <c r="K88" i="30"/>
  <c r="D88" i="30"/>
  <c r="K46" i="30"/>
  <c r="K171" i="30"/>
  <c r="D171" i="30"/>
  <c r="D159" i="15"/>
  <c r="V236" i="15"/>
  <c r="U236" i="15"/>
  <c r="T236" i="15"/>
  <c r="S236" i="15"/>
  <c r="R236" i="15"/>
  <c r="Q236" i="15"/>
  <c r="P236" i="15"/>
  <c r="O236" i="15"/>
  <c r="N236" i="15"/>
  <c r="M236" i="15"/>
  <c r="L236" i="15"/>
  <c r="K236" i="15"/>
  <c r="J236" i="15"/>
  <c r="I236" i="15"/>
  <c r="H236" i="15"/>
  <c r="G236" i="15"/>
  <c r="F236" i="15"/>
  <c r="E236" i="15"/>
  <c r="D236" i="15"/>
  <c r="V159" i="15"/>
  <c r="U159" i="15"/>
  <c r="T159" i="15"/>
  <c r="S159" i="15"/>
  <c r="R159" i="15"/>
  <c r="Q159" i="15"/>
  <c r="P159" i="15"/>
  <c r="O159" i="15"/>
  <c r="N159" i="15"/>
  <c r="M159" i="15"/>
  <c r="L159" i="15"/>
  <c r="K159" i="15"/>
  <c r="J159" i="15"/>
  <c r="I159" i="15"/>
  <c r="H159" i="15"/>
  <c r="G159" i="15"/>
  <c r="F159" i="15"/>
  <c r="E159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K254" i="28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D82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D43" i="6"/>
  <c r="K152" i="5"/>
  <c r="E148" i="5"/>
  <c r="F148" i="5"/>
  <c r="G148" i="5"/>
  <c r="H148" i="5"/>
  <c r="I148" i="5"/>
  <c r="J148" i="5"/>
  <c r="K148" i="5"/>
  <c r="L148" i="5"/>
  <c r="L144" i="5" s="1"/>
  <c r="M148" i="5"/>
  <c r="N148" i="5"/>
  <c r="O148" i="5"/>
  <c r="P148" i="5"/>
  <c r="Q148" i="5"/>
  <c r="R148" i="5"/>
  <c r="S148" i="5"/>
  <c r="T148" i="5"/>
  <c r="U148" i="5"/>
  <c r="V148" i="5"/>
  <c r="D148" i="5"/>
  <c r="E145" i="5"/>
  <c r="F145" i="5"/>
  <c r="G145" i="5"/>
  <c r="H145" i="5"/>
  <c r="H144" i="5" s="1"/>
  <c r="H153" i="5" s="1"/>
  <c r="I145" i="5"/>
  <c r="J145" i="5"/>
  <c r="J144" i="5" s="1"/>
  <c r="K145" i="5"/>
  <c r="L145" i="5"/>
  <c r="M145" i="5"/>
  <c r="N145" i="5"/>
  <c r="O145" i="5"/>
  <c r="P145" i="5"/>
  <c r="Q145" i="5"/>
  <c r="R145" i="5"/>
  <c r="S145" i="5"/>
  <c r="T145" i="5"/>
  <c r="U145" i="5"/>
  <c r="V145" i="5"/>
  <c r="D145" i="5"/>
  <c r="E139" i="5"/>
  <c r="F139" i="5"/>
  <c r="F152" i="5" s="1"/>
  <c r="G139" i="5"/>
  <c r="G152" i="5" s="1"/>
  <c r="H139" i="5"/>
  <c r="H152" i="5" s="1"/>
  <c r="I139" i="5"/>
  <c r="I152" i="5" s="1"/>
  <c r="J139" i="5"/>
  <c r="J152" i="5" s="1"/>
  <c r="K139" i="5"/>
  <c r="L139" i="5"/>
  <c r="M139" i="5"/>
  <c r="M152" i="5" s="1"/>
  <c r="N139" i="5"/>
  <c r="N152" i="5" s="1"/>
  <c r="O139" i="5"/>
  <c r="O152" i="5" s="1"/>
  <c r="P139" i="5"/>
  <c r="P152" i="5" s="1"/>
  <c r="Q139" i="5"/>
  <c r="Q152" i="5" s="1"/>
  <c r="R139" i="5"/>
  <c r="R152" i="5" s="1"/>
  <c r="S139" i="5"/>
  <c r="S152" i="5" s="1"/>
  <c r="T139" i="5"/>
  <c r="T152" i="5" s="1"/>
  <c r="U139" i="5"/>
  <c r="U152" i="5" s="1"/>
  <c r="V139" i="5"/>
  <c r="V152" i="5" s="1"/>
  <c r="D139" i="5"/>
  <c r="D152" i="5" s="1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D98" i="5"/>
  <c r="E95" i="5"/>
  <c r="F95" i="5"/>
  <c r="G95" i="5"/>
  <c r="G94" i="5" s="1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D95" i="5"/>
  <c r="D94" i="5" s="1"/>
  <c r="E89" i="5"/>
  <c r="E102" i="5" s="1"/>
  <c r="F89" i="5"/>
  <c r="F102" i="5" s="1"/>
  <c r="G89" i="5"/>
  <c r="G102" i="5" s="1"/>
  <c r="G105" i="5" s="1"/>
  <c r="H89" i="5"/>
  <c r="H102" i="5" s="1"/>
  <c r="I89" i="5"/>
  <c r="J89" i="5"/>
  <c r="K89" i="5"/>
  <c r="K102" i="5" s="1"/>
  <c r="L89" i="5"/>
  <c r="L102" i="5" s="1"/>
  <c r="L105" i="5" s="1"/>
  <c r="M89" i="5"/>
  <c r="M102" i="5" s="1"/>
  <c r="N89" i="5"/>
  <c r="N102" i="5" s="1"/>
  <c r="O89" i="5"/>
  <c r="O102" i="5" s="1"/>
  <c r="P89" i="5"/>
  <c r="P102" i="5" s="1"/>
  <c r="P105" i="5" s="1"/>
  <c r="Q89" i="5"/>
  <c r="Q102" i="5" s="1"/>
  <c r="R89" i="5"/>
  <c r="R102" i="5" s="1"/>
  <c r="S89" i="5"/>
  <c r="S102" i="5" s="1"/>
  <c r="S105" i="5" s="1"/>
  <c r="T89" i="5"/>
  <c r="T102" i="5" s="1"/>
  <c r="U89" i="5"/>
  <c r="V89" i="5"/>
  <c r="D89" i="5"/>
  <c r="D103" i="5" s="1"/>
  <c r="E53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D49" i="5"/>
  <c r="E46" i="5"/>
  <c r="F46" i="5"/>
  <c r="F45" i="5" s="1"/>
  <c r="G46" i="5"/>
  <c r="H46" i="5"/>
  <c r="H45" i="5" s="1"/>
  <c r="I46" i="5"/>
  <c r="J46" i="5"/>
  <c r="K46" i="5"/>
  <c r="L46" i="5"/>
  <c r="M46" i="5"/>
  <c r="N46" i="5"/>
  <c r="N45" i="5" s="1"/>
  <c r="N54" i="5" s="1"/>
  <c r="O46" i="5"/>
  <c r="P46" i="5"/>
  <c r="P45" i="5" s="1"/>
  <c r="Q46" i="5"/>
  <c r="R46" i="5"/>
  <c r="R45" i="5" s="1"/>
  <c r="S46" i="5"/>
  <c r="T46" i="5"/>
  <c r="T45" i="5" s="1"/>
  <c r="U46" i="5"/>
  <c r="V46" i="5"/>
  <c r="D46" i="5"/>
  <c r="G45" i="5"/>
  <c r="E40" i="5"/>
  <c r="F40" i="5"/>
  <c r="F53" i="5" s="1"/>
  <c r="G40" i="5"/>
  <c r="G54" i="5" s="1"/>
  <c r="H40" i="5"/>
  <c r="H53" i="5" s="1"/>
  <c r="I40" i="5"/>
  <c r="I53" i="5" s="1"/>
  <c r="J40" i="5"/>
  <c r="J53" i="5" s="1"/>
  <c r="K40" i="5"/>
  <c r="K53" i="5" s="1"/>
  <c r="L40" i="5"/>
  <c r="L53" i="5" s="1"/>
  <c r="M40" i="5"/>
  <c r="M53" i="5" s="1"/>
  <c r="N40" i="5"/>
  <c r="N53" i="5" s="1"/>
  <c r="O40" i="5"/>
  <c r="P40" i="5"/>
  <c r="P53" i="5" s="1"/>
  <c r="Q40" i="5"/>
  <c r="Q53" i="5" s="1"/>
  <c r="R40" i="5"/>
  <c r="R53" i="5" s="1"/>
  <c r="R56" i="5" s="1"/>
  <c r="S40" i="5"/>
  <c r="S53" i="5" s="1"/>
  <c r="S56" i="5" s="1"/>
  <c r="T40" i="5"/>
  <c r="T53" i="5" s="1"/>
  <c r="U40" i="5"/>
  <c r="U53" i="5" s="1"/>
  <c r="V40" i="5"/>
  <c r="V53" i="5" s="1"/>
  <c r="D40" i="5"/>
  <c r="D53" i="5" s="1"/>
  <c r="E23" i="5"/>
  <c r="F23" i="5"/>
  <c r="G23" i="5"/>
  <c r="H23" i="5"/>
  <c r="I23" i="5"/>
  <c r="J23" i="5"/>
  <c r="K23" i="5"/>
  <c r="L23" i="5"/>
  <c r="M23" i="5"/>
  <c r="M19" i="5" s="1"/>
  <c r="N23" i="5"/>
  <c r="O23" i="5"/>
  <c r="P23" i="5"/>
  <c r="Q23" i="5"/>
  <c r="R23" i="5"/>
  <c r="S23" i="5"/>
  <c r="T23" i="5"/>
  <c r="U23" i="5"/>
  <c r="V23" i="5"/>
  <c r="D23" i="5"/>
  <c r="E20" i="5"/>
  <c r="F20" i="5"/>
  <c r="G20" i="5"/>
  <c r="H20" i="5"/>
  <c r="I20" i="5"/>
  <c r="J20" i="5"/>
  <c r="K20" i="5"/>
  <c r="L20" i="5"/>
  <c r="M20" i="5"/>
  <c r="N20" i="5"/>
  <c r="O20" i="5"/>
  <c r="P20" i="5"/>
  <c r="P19" i="5" s="1"/>
  <c r="Q20" i="5"/>
  <c r="R20" i="5"/>
  <c r="S20" i="5"/>
  <c r="T20" i="5"/>
  <c r="U20" i="5"/>
  <c r="V20" i="5"/>
  <c r="D20" i="5"/>
  <c r="E14" i="5"/>
  <c r="E27" i="5" s="1"/>
  <c r="E104" i="5" s="1"/>
  <c r="F14" i="5"/>
  <c r="F27" i="5" s="1"/>
  <c r="G14" i="5"/>
  <c r="G27" i="5" s="1"/>
  <c r="H14" i="5"/>
  <c r="H27" i="5" s="1"/>
  <c r="I14" i="5"/>
  <c r="I27" i="5" s="1"/>
  <c r="J14" i="5"/>
  <c r="J27" i="5" s="1"/>
  <c r="K14" i="5"/>
  <c r="K27" i="5" s="1"/>
  <c r="K55" i="5" s="1"/>
  <c r="L14" i="5"/>
  <c r="L27" i="5" s="1"/>
  <c r="L55" i="5" s="1"/>
  <c r="M14" i="5"/>
  <c r="M27" i="5" s="1"/>
  <c r="M55" i="5" s="1"/>
  <c r="N14" i="5"/>
  <c r="N27" i="5" s="1"/>
  <c r="O14" i="5"/>
  <c r="O27" i="5" s="1"/>
  <c r="P14" i="5"/>
  <c r="P27" i="5" s="1"/>
  <c r="Q14" i="5"/>
  <c r="Q27" i="5" s="1"/>
  <c r="Q104" i="5" s="1"/>
  <c r="R14" i="5"/>
  <c r="R27" i="5" s="1"/>
  <c r="S14" i="5"/>
  <c r="S27" i="5" s="1"/>
  <c r="T14" i="5"/>
  <c r="T27" i="5" s="1"/>
  <c r="U14" i="5"/>
  <c r="U27" i="5" s="1"/>
  <c r="V14" i="5"/>
  <c r="V27" i="5" s="1"/>
  <c r="D14" i="5"/>
  <c r="I152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P144" i="4" s="1"/>
  <c r="Q148" i="4"/>
  <c r="R148" i="4"/>
  <c r="S148" i="4"/>
  <c r="T148" i="4"/>
  <c r="U148" i="4"/>
  <c r="V148" i="4"/>
  <c r="D148" i="4"/>
  <c r="E145" i="4"/>
  <c r="F145" i="4"/>
  <c r="G145" i="4"/>
  <c r="H145" i="4"/>
  <c r="I145" i="4"/>
  <c r="I144" i="4" s="1"/>
  <c r="I153" i="4" s="1"/>
  <c r="J145" i="4"/>
  <c r="J144" i="4" s="1"/>
  <c r="K145" i="4"/>
  <c r="K144" i="4" s="1"/>
  <c r="K153" i="4" s="1"/>
  <c r="L145" i="4"/>
  <c r="L144" i="4" s="1"/>
  <c r="L153" i="4" s="1"/>
  <c r="M145" i="4"/>
  <c r="M144" i="4" s="1"/>
  <c r="N145" i="4"/>
  <c r="O145" i="4"/>
  <c r="P145" i="4"/>
  <c r="Q145" i="4"/>
  <c r="R145" i="4"/>
  <c r="S145" i="4"/>
  <c r="T145" i="4"/>
  <c r="U145" i="4"/>
  <c r="V145" i="4"/>
  <c r="D145" i="4"/>
  <c r="S144" i="4"/>
  <c r="S153" i="4" s="1"/>
  <c r="V144" i="4"/>
  <c r="E139" i="4"/>
  <c r="E152" i="4" s="1"/>
  <c r="F139" i="4"/>
  <c r="F152" i="4" s="1"/>
  <c r="G139" i="4"/>
  <c r="G152" i="4" s="1"/>
  <c r="H139" i="4"/>
  <c r="H152" i="4" s="1"/>
  <c r="I139" i="4"/>
  <c r="J139" i="4"/>
  <c r="K139" i="4"/>
  <c r="K152" i="4" s="1"/>
  <c r="L139" i="4"/>
  <c r="L152" i="4" s="1"/>
  <c r="M139" i="4"/>
  <c r="M152" i="4" s="1"/>
  <c r="N139" i="4"/>
  <c r="N152" i="4" s="1"/>
  <c r="O139" i="4"/>
  <c r="O152" i="4" s="1"/>
  <c r="P139" i="4"/>
  <c r="P152" i="4" s="1"/>
  <c r="Q139" i="4"/>
  <c r="Q152" i="4" s="1"/>
  <c r="R139" i="4"/>
  <c r="R152" i="4" s="1"/>
  <c r="S139" i="4"/>
  <c r="S152" i="4" s="1"/>
  <c r="T139" i="4"/>
  <c r="T152" i="4" s="1"/>
  <c r="U139" i="4"/>
  <c r="U152" i="4" s="1"/>
  <c r="V139" i="4"/>
  <c r="V152" i="4" s="1"/>
  <c r="D139" i="4"/>
  <c r="D152" i="4" s="1"/>
  <c r="F102" i="4"/>
  <c r="F105" i="4" s="1"/>
  <c r="D102" i="4"/>
  <c r="E98" i="4"/>
  <c r="F98" i="4"/>
  <c r="G98" i="4"/>
  <c r="G94" i="4" s="1"/>
  <c r="G103" i="4" s="1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D98" i="4"/>
  <c r="E95" i="4"/>
  <c r="F95" i="4"/>
  <c r="G95" i="4"/>
  <c r="H95" i="4"/>
  <c r="I95" i="4"/>
  <c r="J95" i="4"/>
  <c r="K95" i="4"/>
  <c r="K94" i="4" s="1"/>
  <c r="L95" i="4"/>
  <c r="L94" i="4" s="1"/>
  <c r="M95" i="4"/>
  <c r="N95" i="4"/>
  <c r="O95" i="4"/>
  <c r="P95" i="4"/>
  <c r="Q95" i="4"/>
  <c r="R95" i="4"/>
  <c r="S95" i="4"/>
  <c r="T95" i="4"/>
  <c r="U95" i="4"/>
  <c r="V95" i="4"/>
  <c r="V94" i="4" s="1"/>
  <c r="D95" i="4"/>
  <c r="D94" i="4" s="1"/>
  <c r="E89" i="4"/>
  <c r="E102" i="4" s="1"/>
  <c r="F89" i="4"/>
  <c r="G89" i="4"/>
  <c r="G102" i="4" s="1"/>
  <c r="H89" i="4"/>
  <c r="I89" i="4"/>
  <c r="J89" i="4"/>
  <c r="K89" i="4"/>
  <c r="K102" i="4" s="1"/>
  <c r="L89" i="4"/>
  <c r="L102" i="4" s="1"/>
  <c r="M89" i="4"/>
  <c r="M102" i="4" s="1"/>
  <c r="N89" i="4"/>
  <c r="N102" i="4" s="1"/>
  <c r="O89" i="4"/>
  <c r="P89" i="4"/>
  <c r="P102" i="4" s="1"/>
  <c r="Q89" i="4"/>
  <c r="Q102" i="4" s="1"/>
  <c r="Q105" i="4" s="1"/>
  <c r="R89" i="4"/>
  <c r="R102" i="4" s="1"/>
  <c r="S89" i="4"/>
  <c r="S102" i="4" s="1"/>
  <c r="T89" i="4"/>
  <c r="U89" i="4"/>
  <c r="V89" i="4"/>
  <c r="D89" i="4"/>
  <c r="L53" i="4"/>
  <c r="E49" i="4"/>
  <c r="F49" i="4"/>
  <c r="G49" i="4"/>
  <c r="H49" i="4"/>
  <c r="I49" i="4"/>
  <c r="J49" i="4"/>
  <c r="K49" i="4"/>
  <c r="K45" i="4" s="1"/>
  <c r="K54" i="4" s="1"/>
  <c r="L49" i="4"/>
  <c r="M49" i="4"/>
  <c r="N49" i="4"/>
  <c r="O49" i="4"/>
  <c r="P49" i="4"/>
  <c r="Q49" i="4"/>
  <c r="R49" i="4"/>
  <c r="S49" i="4"/>
  <c r="T49" i="4"/>
  <c r="U49" i="4"/>
  <c r="V49" i="4"/>
  <c r="D49" i="4"/>
  <c r="D45" i="4" s="1"/>
  <c r="D54" i="4" s="1"/>
  <c r="E46" i="4"/>
  <c r="F46" i="4"/>
  <c r="F45" i="4" s="1"/>
  <c r="G46" i="4"/>
  <c r="H46" i="4"/>
  <c r="I46" i="4"/>
  <c r="J46" i="4"/>
  <c r="K46" i="4"/>
  <c r="L46" i="4"/>
  <c r="M46" i="4"/>
  <c r="N46" i="4"/>
  <c r="N45" i="4" s="1"/>
  <c r="N54" i="4" s="1"/>
  <c r="O46" i="4"/>
  <c r="P46" i="4"/>
  <c r="P45" i="4" s="1"/>
  <c r="Q46" i="4"/>
  <c r="R46" i="4"/>
  <c r="R45" i="4" s="1"/>
  <c r="S46" i="4"/>
  <c r="T46" i="4"/>
  <c r="U46" i="4"/>
  <c r="V46" i="4"/>
  <c r="D46" i="4"/>
  <c r="H45" i="4"/>
  <c r="E40" i="4"/>
  <c r="F40" i="4"/>
  <c r="F54" i="4" s="1"/>
  <c r="G40" i="4"/>
  <c r="G53" i="4" s="1"/>
  <c r="G56" i="4" s="1"/>
  <c r="H40" i="4"/>
  <c r="H54" i="4" s="1"/>
  <c r="I40" i="4"/>
  <c r="I53" i="4" s="1"/>
  <c r="J40" i="4"/>
  <c r="J53" i="4" s="1"/>
  <c r="K40" i="4"/>
  <c r="K53" i="4" s="1"/>
  <c r="L40" i="4"/>
  <c r="M40" i="4"/>
  <c r="M53" i="4" s="1"/>
  <c r="N40" i="4"/>
  <c r="N53" i="4" s="1"/>
  <c r="O40" i="4"/>
  <c r="P40" i="4"/>
  <c r="Q40" i="4"/>
  <c r="Q53" i="4" s="1"/>
  <c r="R40" i="4"/>
  <c r="R54" i="4" s="1"/>
  <c r="S40" i="4"/>
  <c r="S53" i="4" s="1"/>
  <c r="T40" i="4"/>
  <c r="T53" i="4" s="1"/>
  <c r="U40" i="4"/>
  <c r="U53" i="4" s="1"/>
  <c r="V40" i="4"/>
  <c r="V53" i="4" s="1"/>
  <c r="D40" i="4"/>
  <c r="D53" i="4" s="1"/>
  <c r="G27" i="4"/>
  <c r="G104" i="4" s="1"/>
  <c r="S27" i="4"/>
  <c r="S104" i="4" s="1"/>
  <c r="E23" i="4"/>
  <c r="F23" i="4"/>
  <c r="F19" i="4" s="1"/>
  <c r="F28" i="4" s="1"/>
  <c r="G23" i="4"/>
  <c r="H23" i="4"/>
  <c r="I23" i="4"/>
  <c r="J23" i="4"/>
  <c r="K23" i="4"/>
  <c r="L23" i="4"/>
  <c r="M23" i="4"/>
  <c r="N23" i="4"/>
  <c r="O23" i="4"/>
  <c r="P23" i="4"/>
  <c r="P19" i="4" s="1"/>
  <c r="Q23" i="4"/>
  <c r="R23" i="4"/>
  <c r="R19" i="4" s="1"/>
  <c r="S23" i="4"/>
  <c r="T23" i="4"/>
  <c r="U23" i="4"/>
  <c r="V23" i="4"/>
  <c r="D23" i="4"/>
  <c r="E20" i="4"/>
  <c r="F20" i="4"/>
  <c r="G20" i="4"/>
  <c r="G19" i="4" s="1"/>
  <c r="H20" i="4"/>
  <c r="H19" i="4" s="1"/>
  <c r="H28" i="4" s="1"/>
  <c r="I20" i="4"/>
  <c r="J20" i="4"/>
  <c r="K20" i="4"/>
  <c r="K19" i="4" s="1"/>
  <c r="L20" i="4"/>
  <c r="M20" i="4"/>
  <c r="M19" i="4" s="1"/>
  <c r="N20" i="4"/>
  <c r="N19" i="4" s="1"/>
  <c r="O20" i="4"/>
  <c r="P20" i="4"/>
  <c r="Q20" i="4"/>
  <c r="R20" i="4"/>
  <c r="S20" i="4"/>
  <c r="S19" i="4" s="1"/>
  <c r="T20" i="4"/>
  <c r="U20" i="4"/>
  <c r="V20" i="4"/>
  <c r="D20" i="4"/>
  <c r="D19" i="4" s="1"/>
  <c r="E14" i="4"/>
  <c r="F14" i="4"/>
  <c r="F27" i="4" s="1"/>
  <c r="G14" i="4"/>
  <c r="H14" i="4"/>
  <c r="H27" i="4" s="1"/>
  <c r="I14" i="4"/>
  <c r="J14" i="4"/>
  <c r="K14" i="4"/>
  <c r="L14" i="4"/>
  <c r="M14" i="4"/>
  <c r="M28" i="4" s="1"/>
  <c r="N14" i="4"/>
  <c r="N28" i="4" s="1"/>
  <c r="O14" i="4"/>
  <c r="O27" i="4" s="1"/>
  <c r="O104" i="4" s="1"/>
  <c r="P14" i="4"/>
  <c r="P27" i="4" s="1"/>
  <c r="P104" i="4" s="1"/>
  <c r="Q14" i="4"/>
  <c r="Q27" i="4" s="1"/>
  <c r="Q104" i="4" s="1"/>
  <c r="R14" i="4"/>
  <c r="R27" i="4" s="1"/>
  <c r="S14" i="4"/>
  <c r="S28" i="4" s="1"/>
  <c r="T14" i="4"/>
  <c r="T27" i="4" s="1"/>
  <c r="U14" i="4"/>
  <c r="U27" i="4" s="1"/>
  <c r="V14" i="4"/>
  <c r="V27" i="4" s="1"/>
  <c r="D14" i="4"/>
  <c r="G153" i="11"/>
  <c r="S153" i="11"/>
  <c r="E152" i="11"/>
  <c r="F152" i="11"/>
  <c r="E151" i="11"/>
  <c r="G151" i="11"/>
  <c r="G154" i="11" s="1"/>
  <c r="H151" i="11"/>
  <c r="I151" i="11"/>
  <c r="J151" i="11"/>
  <c r="K151" i="11"/>
  <c r="K154" i="11" s="1"/>
  <c r="Q151" i="11"/>
  <c r="Q154" i="11" s="1"/>
  <c r="S151" i="11"/>
  <c r="S154" i="11" s="1"/>
  <c r="T151" i="11"/>
  <c r="T154" i="11" s="1"/>
  <c r="U151" i="11"/>
  <c r="U154" i="11" s="1"/>
  <c r="V151" i="11"/>
  <c r="V154" i="11" s="1"/>
  <c r="D151" i="11"/>
  <c r="D154" i="11" s="1"/>
  <c r="E147" i="11"/>
  <c r="F147" i="11"/>
  <c r="G147" i="11"/>
  <c r="H147" i="11"/>
  <c r="I147" i="11"/>
  <c r="J147" i="11"/>
  <c r="K147" i="11"/>
  <c r="L147" i="11"/>
  <c r="M147" i="11"/>
  <c r="N147" i="11"/>
  <c r="O147" i="11"/>
  <c r="O143" i="11" s="1"/>
  <c r="P147" i="11"/>
  <c r="P143" i="11" s="1"/>
  <c r="Q147" i="11"/>
  <c r="R147" i="11"/>
  <c r="S147" i="11"/>
  <c r="T147" i="11"/>
  <c r="U147" i="11"/>
  <c r="V147" i="11"/>
  <c r="D147" i="11"/>
  <c r="E143" i="11"/>
  <c r="F143" i="11"/>
  <c r="I143" i="11"/>
  <c r="L143" i="11"/>
  <c r="M143" i="11"/>
  <c r="E144" i="11"/>
  <c r="F144" i="11"/>
  <c r="G144" i="11"/>
  <c r="H144" i="11"/>
  <c r="I144" i="11"/>
  <c r="J144" i="11"/>
  <c r="K144" i="11"/>
  <c r="L144" i="11"/>
  <c r="M144" i="11"/>
  <c r="N144" i="11"/>
  <c r="N143" i="11" s="1"/>
  <c r="O144" i="11"/>
  <c r="P144" i="11"/>
  <c r="Q144" i="11"/>
  <c r="Q143" i="11" s="1"/>
  <c r="Q152" i="11" s="1"/>
  <c r="R144" i="11"/>
  <c r="R143" i="11" s="1"/>
  <c r="R152" i="11" s="1"/>
  <c r="S144" i="11"/>
  <c r="T144" i="11"/>
  <c r="U144" i="11"/>
  <c r="U143" i="11" s="1"/>
  <c r="V144" i="11"/>
  <c r="D144" i="11"/>
  <c r="E138" i="11"/>
  <c r="F138" i="11"/>
  <c r="F151" i="11" s="1"/>
  <c r="F154" i="11" s="1"/>
  <c r="G138" i="11"/>
  <c r="H138" i="11"/>
  <c r="I138" i="11"/>
  <c r="I152" i="11" s="1"/>
  <c r="J138" i="11"/>
  <c r="K138" i="11"/>
  <c r="L138" i="11"/>
  <c r="L151" i="11" s="1"/>
  <c r="M138" i="11"/>
  <c r="M151" i="11" s="1"/>
  <c r="N138" i="11"/>
  <c r="O138" i="11"/>
  <c r="O151" i="11" s="1"/>
  <c r="P138" i="11"/>
  <c r="P152" i="11" s="1"/>
  <c r="Q138" i="11"/>
  <c r="R138" i="11"/>
  <c r="R151" i="11" s="1"/>
  <c r="R154" i="11" s="1"/>
  <c r="S138" i="11"/>
  <c r="T138" i="11"/>
  <c r="U138" i="11"/>
  <c r="U152" i="11" s="1"/>
  <c r="V138" i="11"/>
  <c r="D138" i="11"/>
  <c r="G102" i="11"/>
  <c r="S102" i="11"/>
  <c r="H100" i="11"/>
  <c r="I100" i="11"/>
  <c r="J100" i="11"/>
  <c r="K100" i="11"/>
  <c r="T100" i="11"/>
  <c r="T103" i="11" s="1"/>
  <c r="U100" i="11"/>
  <c r="U103" i="11" s="1"/>
  <c r="V100" i="11"/>
  <c r="V103" i="11" s="1"/>
  <c r="D100" i="11"/>
  <c r="D103" i="11" s="1"/>
  <c r="E96" i="11"/>
  <c r="F96" i="11"/>
  <c r="G96" i="11"/>
  <c r="H96" i="11"/>
  <c r="I96" i="11"/>
  <c r="J96" i="11"/>
  <c r="K96" i="11"/>
  <c r="L96" i="11"/>
  <c r="L92" i="11" s="1"/>
  <c r="M96" i="11"/>
  <c r="M92" i="11" s="1"/>
  <c r="N96" i="11"/>
  <c r="N92" i="11" s="1"/>
  <c r="N101" i="11" s="1"/>
  <c r="O96" i="11"/>
  <c r="P96" i="11"/>
  <c r="P92" i="11" s="1"/>
  <c r="P101" i="11" s="1"/>
  <c r="Q96" i="11"/>
  <c r="R96" i="11"/>
  <c r="S96" i="11"/>
  <c r="T96" i="11"/>
  <c r="U96" i="11"/>
  <c r="V96" i="11"/>
  <c r="D96" i="11"/>
  <c r="E93" i="11"/>
  <c r="E92" i="11" s="1"/>
  <c r="E101" i="11" s="1"/>
  <c r="F93" i="11"/>
  <c r="G93" i="11"/>
  <c r="H93" i="11"/>
  <c r="H92" i="11" s="1"/>
  <c r="H101" i="11" s="1"/>
  <c r="I93" i="11"/>
  <c r="J93" i="11"/>
  <c r="K93" i="11"/>
  <c r="K92" i="11" s="1"/>
  <c r="K101" i="11" s="1"/>
  <c r="L93" i="11"/>
  <c r="M93" i="11"/>
  <c r="N93" i="11"/>
  <c r="O93" i="11"/>
  <c r="P93" i="11"/>
  <c r="Q93" i="11"/>
  <c r="R93" i="11"/>
  <c r="S93" i="11"/>
  <c r="T93" i="11"/>
  <c r="U93" i="11"/>
  <c r="V93" i="11"/>
  <c r="D93" i="11"/>
  <c r="D92" i="11"/>
  <c r="D101" i="11" s="1"/>
  <c r="E87" i="11"/>
  <c r="E100" i="11" s="1"/>
  <c r="E103" i="11" s="1"/>
  <c r="F87" i="11"/>
  <c r="F100" i="11" s="1"/>
  <c r="F103" i="11" s="1"/>
  <c r="G87" i="11"/>
  <c r="H87" i="11"/>
  <c r="I87" i="11"/>
  <c r="J87" i="11"/>
  <c r="K87" i="11"/>
  <c r="L87" i="11"/>
  <c r="L100" i="11" s="1"/>
  <c r="M87" i="11"/>
  <c r="M100" i="11" s="1"/>
  <c r="M103" i="11" s="1"/>
  <c r="N87" i="11"/>
  <c r="N100" i="11" s="1"/>
  <c r="N103" i="11" s="1"/>
  <c r="O87" i="11"/>
  <c r="O100" i="11" s="1"/>
  <c r="P87" i="11"/>
  <c r="P100" i="11" s="1"/>
  <c r="P103" i="11" s="1"/>
  <c r="Q87" i="11"/>
  <c r="Q100" i="11" s="1"/>
  <c r="Q103" i="11" s="1"/>
  <c r="R87" i="11"/>
  <c r="R100" i="11" s="1"/>
  <c r="R103" i="11" s="1"/>
  <c r="S87" i="11"/>
  <c r="T87" i="11"/>
  <c r="U87" i="11"/>
  <c r="V87" i="11"/>
  <c r="D87" i="11"/>
  <c r="G54" i="11"/>
  <c r="H52" i="11"/>
  <c r="H55" i="11" s="1"/>
  <c r="I52" i="11"/>
  <c r="I55" i="11" s="1"/>
  <c r="J52" i="11"/>
  <c r="K52" i="11"/>
  <c r="T52" i="11"/>
  <c r="U52" i="11"/>
  <c r="V52" i="11"/>
  <c r="V55" i="11" s="1"/>
  <c r="D52" i="11"/>
  <c r="E48" i="11"/>
  <c r="F48" i="11"/>
  <c r="G48" i="11"/>
  <c r="H48" i="11"/>
  <c r="I48" i="11"/>
  <c r="J48" i="11"/>
  <c r="K48" i="11"/>
  <c r="L48" i="11"/>
  <c r="M48" i="11"/>
  <c r="M44" i="11" s="1"/>
  <c r="N48" i="11"/>
  <c r="N44" i="11" s="1"/>
  <c r="N53" i="11" s="1"/>
  <c r="O48" i="11"/>
  <c r="P48" i="11"/>
  <c r="P44" i="11" s="1"/>
  <c r="P53" i="11" s="1"/>
  <c r="Q48" i="11"/>
  <c r="R48" i="11"/>
  <c r="S48" i="11"/>
  <c r="T48" i="11"/>
  <c r="U48" i="11"/>
  <c r="V48" i="11"/>
  <c r="D48" i="11"/>
  <c r="E45" i="11"/>
  <c r="E44" i="11" s="1"/>
  <c r="E53" i="11" s="1"/>
  <c r="F45" i="11"/>
  <c r="G45" i="11"/>
  <c r="H45" i="11"/>
  <c r="H44" i="11" s="1"/>
  <c r="H53" i="11" s="1"/>
  <c r="I45" i="11"/>
  <c r="J45" i="11"/>
  <c r="K45" i="11"/>
  <c r="K44" i="11" s="1"/>
  <c r="K53" i="11" s="1"/>
  <c r="L45" i="11"/>
  <c r="M45" i="11"/>
  <c r="N45" i="11"/>
  <c r="O45" i="11"/>
  <c r="P45" i="11"/>
  <c r="Q45" i="11"/>
  <c r="R45" i="11"/>
  <c r="S45" i="11"/>
  <c r="T45" i="11"/>
  <c r="U45" i="11"/>
  <c r="V45" i="11"/>
  <c r="D45" i="11"/>
  <c r="E39" i="11"/>
  <c r="E52" i="11" s="1"/>
  <c r="E55" i="11" s="1"/>
  <c r="F39" i="11"/>
  <c r="F52" i="11" s="1"/>
  <c r="F55" i="11" s="1"/>
  <c r="G39" i="11"/>
  <c r="H39" i="11"/>
  <c r="I39" i="11"/>
  <c r="J39" i="11"/>
  <c r="K39" i="11"/>
  <c r="L39" i="11"/>
  <c r="L52" i="11" s="1"/>
  <c r="M39" i="11"/>
  <c r="M52" i="11" s="1"/>
  <c r="N39" i="11"/>
  <c r="N52" i="11" s="1"/>
  <c r="O39" i="11"/>
  <c r="O52" i="11" s="1"/>
  <c r="P39" i="11"/>
  <c r="P52" i="11" s="1"/>
  <c r="P55" i="11" s="1"/>
  <c r="Q39" i="11"/>
  <c r="Q52" i="11" s="1"/>
  <c r="Q55" i="11" s="1"/>
  <c r="R39" i="11"/>
  <c r="R52" i="11" s="1"/>
  <c r="R55" i="11" s="1"/>
  <c r="S39" i="11"/>
  <c r="T39" i="11"/>
  <c r="U39" i="11"/>
  <c r="V39" i="11"/>
  <c r="D39" i="11"/>
  <c r="E26" i="11"/>
  <c r="E154" i="11" s="1"/>
  <c r="G26" i="11"/>
  <c r="P26" i="11"/>
  <c r="P102" i="11" s="1"/>
  <c r="Q26" i="11"/>
  <c r="Q153" i="11" s="1"/>
  <c r="S26" i="11"/>
  <c r="S54" i="11" s="1"/>
  <c r="E22" i="11"/>
  <c r="F22" i="11"/>
  <c r="G22" i="11"/>
  <c r="H22" i="11"/>
  <c r="I22" i="11"/>
  <c r="I18" i="11" s="1"/>
  <c r="J22" i="11"/>
  <c r="J18" i="11" s="1"/>
  <c r="K22" i="11"/>
  <c r="K18" i="11" s="1"/>
  <c r="L22" i="11"/>
  <c r="M22" i="11"/>
  <c r="N22" i="11"/>
  <c r="O22" i="11"/>
  <c r="P22" i="11"/>
  <c r="Q22" i="11"/>
  <c r="R22" i="11"/>
  <c r="S22" i="11"/>
  <c r="T22" i="11"/>
  <c r="U22" i="11"/>
  <c r="V22" i="11"/>
  <c r="V18" i="11" s="1"/>
  <c r="D22" i="11"/>
  <c r="D18" i="11" s="1"/>
  <c r="E19" i="11"/>
  <c r="E18" i="11" s="1"/>
  <c r="E27" i="11" s="1"/>
  <c r="F19" i="11"/>
  <c r="G19" i="11"/>
  <c r="H19" i="11"/>
  <c r="I19" i="11"/>
  <c r="J19" i="11"/>
  <c r="K19" i="11"/>
  <c r="L19" i="11"/>
  <c r="M19" i="11"/>
  <c r="N19" i="11"/>
  <c r="O19" i="11"/>
  <c r="P19" i="11"/>
  <c r="P18" i="11" s="1"/>
  <c r="P27" i="11" s="1"/>
  <c r="Q19" i="11"/>
  <c r="R19" i="11"/>
  <c r="S19" i="11"/>
  <c r="T19" i="11"/>
  <c r="U19" i="11"/>
  <c r="U18" i="11" s="1"/>
  <c r="U27" i="11" s="1"/>
  <c r="V19" i="11"/>
  <c r="D19" i="11"/>
  <c r="M18" i="11"/>
  <c r="M27" i="11" s="1"/>
  <c r="Q18" i="11"/>
  <c r="Q27" i="11" s="1"/>
  <c r="E13" i="11"/>
  <c r="F13" i="11"/>
  <c r="F26" i="11" s="1"/>
  <c r="G13" i="11"/>
  <c r="H13" i="11"/>
  <c r="H26" i="11" s="1"/>
  <c r="I13" i="11"/>
  <c r="I26" i="11" s="1"/>
  <c r="J13" i="11"/>
  <c r="J26" i="11" s="1"/>
  <c r="K13" i="11"/>
  <c r="K26" i="11" s="1"/>
  <c r="L13" i="11"/>
  <c r="L26" i="11" s="1"/>
  <c r="M13" i="11"/>
  <c r="M26" i="11" s="1"/>
  <c r="N13" i="11"/>
  <c r="N26" i="11" s="1"/>
  <c r="O13" i="11"/>
  <c r="O26" i="11" s="1"/>
  <c r="P13" i="11"/>
  <c r="Q13" i="11"/>
  <c r="R13" i="11"/>
  <c r="R26" i="11" s="1"/>
  <c r="S13" i="11"/>
  <c r="T13" i="11"/>
  <c r="T26" i="11" s="1"/>
  <c r="U13" i="11"/>
  <c r="U26" i="11" s="1"/>
  <c r="V13" i="11"/>
  <c r="V26" i="11" s="1"/>
  <c r="D13" i="11"/>
  <c r="D26" i="11" s="1"/>
  <c r="D32" i="10"/>
  <c r="E28" i="10"/>
  <c r="F28" i="10"/>
  <c r="G28" i="10"/>
  <c r="G33" i="10" s="1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T33" i="10" s="1"/>
  <c r="U28" i="10"/>
  <c r="V28" i="10"/>
  <c r="W28" i="10"/>
  <c r="X28" i="10"/>
  <c r="Y28" i="10"/>
  <c r="Z28" i="10"/>
  <c r="AA28" i="10"/>
  <c r="AB28" i="10"/>
  <c r="AC28" i="10"/>
  <c r="D14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P14" i="10" s="1"/>
  <c r="Q16" i="10"/>
  <c r="R16" i="10"/>
  <c r="S16" i="10"/>
  <c r="T16" i="10"/>
  <c r="U16" i="10"/>
  <c r="V16" i="10"/>
  <c r="W16" i="10"/>
  <c r="X16" i="10"/>
  <c r="Y16" i="10"/>
  <c r="Z16" i="10"/>
  <c r="AA16" i="10"/>
  <c r="AB16" i="10"/>
  <c r="AB14" i="10" s="1"/>
  <c r="AB19" i="10" s="1"/>
  <c r="AC16" i="10"/>
  <c r="D16" i="10"/>
  <c r="E15" i="10"/>
  <c r="F15" i="10"/>
  <c r="G15" i="10"/>
  <c r="H15" i="10"/>
  <c r="H14" i="10" s="1"/>
  <c r="I15" i="10"/>
  <c r="J15" i="10"/>
  <c r="K15" i="10"/>
  <c r="L15" i="10"/>
  <c r="L14" i="10" s="1"/>
  <c r="M15" i="10"/>
  <c r="M14" i="10" s="1"/>
  <c r="N15" i="10"/>
  <c r="N14" i="10" s="1"/>
  <c r="O15" i="10"/>
  <c r="P15" i="10"/>
  <c r="Q15" i="10"/>
  <c r="R15" i="10"/>
  <c r="S15" i="10"/>
  <c r="T15" i="10"/>
  <c r="T14" i="10" s="1"/>
  <c r="U15" i="10"/>
  <c r="V15" i="10"/>
  <c r="V14" i="10" s="1"/>
  <c r="W15" i="10"/>
  <c r="X15" i="10"/>
  <c r="X14" i="10" s="1"/>
  <c r="Y15" i="10"/>
  <c r="Y14" i="10" s="1"/>
  <c r="Z15" i="10"/>
  <c r="AA15" i="10"/>
  <c r="AB15" i="10"/>
  <c r="AC15" i="10"/>
  <c r="D15" i="10"/>
  <c r="E17" i="10"/>
  <c r="E18" i="10" s="1"/>
  <c r="F17" i="10"/>
  <c r="G17" i="10"/>
  <c r="H17" i="10"/>
  <c r="I17" i="10"/>
  <c r="J17" i="10"/>
  <c r="J18" i="10" s="1"/>
  <c r="K17" i="10"/>
  <c r="K18" i="10" s="1"/>
  <c r="L17" i="10"/>
  <c r="M17" i="10"/>
  <c r="N17" i="10"/>
  <c r="O17" i="10"/>
  <c r="P17" i="10"/>
  <c r="Q17" i="10"/>
  <c r="R17" i="10"/>
  <c r="S17" i="10"/>
  <c r="T17" i="10"/>
  <c r="U17" i="10"/>
  <c r="V17" i="10"/>
  <c r="V18" i="10" s="1"/>
  <c r="W17" i="10"/>
  <c r="W18" i="10" s="1"/>
  <c r="X17" i="10"/>
  <c r="Y17" i="10"/>
  <c r="Z17" i="10"/>
  <c r="AA17" i="10"/>
  <c r="AB17" i="10"/>
  <c r="AC17" i="10"/>
  <c r="AC18" i="10" s="1"/>
  <c r="D17" i="10"/>
  <c r="E13" i="10"/>
  <c r="F13" i="10"/>
  <c r="F18" i="10" s="1"/>
  <c r="G13" i="10"/>
  <c r="H13" i="10"/>
  <c r="H18" i="10" s="1"/>
  <c r="I13" i="10"/>
  <c r="J13" i="10"/>
  <c r="K13" i="10"/>
  <c r="L13" i="10"/>
  <c r="M13" i="10"/>
  <c r="N13" i="10"/>
  <c r="O13" i="10"/>
  <c r="P13" i="10"/>
  <c r="Q13" i="10"/>
  <c r="R13" i="10"/>
  <c r="R18" i="10" s="1"/>
  <c r="S13" i="10"/>
  <c r="T13" i="10"/>
  <c r="T18" i="10" s="1"/>
  <c r="U13" i="10"/>
  <c r="V13" i="10"/>
  <c r="W13" i="10"/>
  <c r="X13" i="10"/>
  <c r="X18" i="10" s="1"/>
  <c r="Y13" i="10"/>
  <c r="Z13" i="10"/>
  <c r="AA13" i="10"/>
  <c r="AB13" i="10"/>
  <c r="AC13" i="10"/>
  <c r="D13" i="10"/>
  <c r="E52" i="10"/>
  <c r="P52" i="10"/>
  <c r="Q52" i="10"/>
  <c r="AB52" i="10"/>
  <c r="AC52" i="10"/>
  <c r="E51" i="10"/>
  <c r="F51" i="10"/>
  <c r="G51" i="10"/>
  <c r="H51" i="10"/>
  <c r="I51" i="10"/>
  <c r="J51" i="10"/>
  <c r="K51" i="10"/>
  <c r="L51" i="10"/>
  <c r="M51" i="10"/>
  <c r="N51" i="10"/>
  <c r="N52" i="10" s="1"/>
  <c r="O51" i="10"/>
  <c r="P51" i="10"/>
  <c r="Q51" i="10"/>
  <c r="R51" i="10"/>
  <c r="S51" i="10"/>
  <c r="T51" i="10"/>
  <c r="U51" i="10"/>
  <c r="V51" i="10"/>
  <c r="W51" i="10"/>
  <c r="X51" i="10"/>
  <c r="Y51" i="10"/>
  <c r="Z51" i="10"/>
  <c r="Z52" i="10" s="1"/>
  <c r="AA51" i="10"/>
  <c r="AB51" i="10"/>
  <c r="AC51" i="10"/>
  <c r="AD51" i="10"/>
  <c r="D51" i="10"/>
  <c r="E47" i="10"/>
  <c r="F47" i="10"/>
  <c r="F52" i="10" s="1"/>
  <c r="G47" i="10"/>
  <c r="G52" i="10" s="1"/>
  <c r="H47" i="10"/>
  <c r="H52" i="10" s="1"/>
  <c r="I47" i="10"/>
  <c r="I52" i="10" s="1"/>
  <c r="J47" i="10"/>
  <c r="J52" i="10" s="1"/>
  <c r="K47" i="10"/>
  <c r="K52" i="10" s="1"/>
  <c r="L47" i="10"/>
  <c r="L52" i="10" s="1"/>
  <c r="M47" i="10"/>
  <c r="M52" i="10" s="1"/>
  <c r="N47" i="10"/>
  <c r="O47" i="10"/>
  <c r="O52" i="10" s="1"/>
  <c r="P47" i="10"/>
  <c r="Q47" i="10"/>
  <c r="R47" i="10"/>
  <c r="R52" i="10" s="1"/>
  <c r="S47" i="10"/>
  <c r="S52" i="10" s="1"/>
  <c r="T47" i="10"/>
  <c r="T52" i="10" s="1"/>
  <c r="U47" i="10"/>
  <c r="U52" i="10" s="1"/>
  <c r="V47" i="10"/>
  <c r="V52" i="10" s="1"/>
  <c r="W47" i="10"/>
  <c r="W52" i="10" s="1"/>
  <c r="X47" i="10"/>
  <c r="X52" i="10" s="1"/>
  <c r="Y47" i="10"/>
  <c r="Y52" i="10" s="1"/>
  <c r="Z47" i="10"/>
  <c r="AA47" i="10"/>
  <c r="AA52" i="10" s="1"/>
  <c r="AB47" i="10"/>
  <c r="AC47" i="10"/>
  <c r="AD47" i="10"/>
  <c r="D47" i="10"/>
  <c r="D52" i="10" s="1"/>
  <c r="F33" i="10"/>
  <c r="H33" i="10"/>
  <c r="L33" i="10"/>
  <c r="M33" i="10"/>
  <c r="S33" i="10"/>
  <c r="X33" i="10"/>
  <c r="Y33" i="10"/>
  <c r="D33" i="10"/>
  <c r="E32" i="10"/>
  <c r="E33" i="10" s="1"/>
  <c r="F32" i="10"/>
  <c r="G32" i="10"/>
  <c r="H32" i="10"/>
  <c r="I32" i="10"/>
  <c r="I33" i="10" s="1"/>
  <c r="J32" i="10"/>
  <c r="J33" i="10" s="1"/>
  <c r="K32" i="10"/>
  <c r="K33" i="10" s="1"/>
  <c r="L32" i="10"/>
  <c r="M32" i="10"/>
  <c r="N32" i="10"/>
  <c r="N33" i="10" s="1"/>
  <c r="O32" i="10"/>
  <c r="O33" i="10" s="1"/>
  <c r="P32" i="10"/>
  <c r="P33" i="10" s="1"/>
  <c r="Q32" i="10"/>
  <c r="Q33" i="10" s="1"/>
  <c r="R32" i="10"/>
  <c r="R33" i="10" s="1"/>
  <c r="S32" i="10"/>
  <c r="T32" i="10"/>
  <c r="U32" i="10"/>
  <c r="U33" i="10" s="1"/>
  <c r="V32" i="10"/>
  <c r="V33" i="10" s="1"/>
  <c r="W32" i="10"/>
  <c r="W33" i="10" s="1"/>
  <c r="X32" i="10"/>
  <c r="Y32" i="10"/>
  <c r="Z32" i="10"/>
  <c r="Z33" i="10" s="1"/>
  <c r="AA32" i="10"/>
  <c r="AA33" i="10" s="1"/>
  <c r="AB32" i="10"/>
  <c r="AB33" i="10" s="1"/>
  <c r="AC32" i="10"/>
  <c r="AC33" i="10" s="1"/>
  <c r="D28" i="10"/>
  <c r="F14" i="10"/>
  <c r="I14" i="10"/>
  <c r="U14" i="10"/>
  <c r="L18" i="10"/>
  <c r="M18" i="10"/>
  <c r="N18" i="10"/>
  <c r="P18" i="10"/>
  <c r="Q18" i="10"/>
  <c r="Y18" i="10"/>
  <c r="AB18" i="10"/>
  <c r="K273" i="32"/>
  <c r="K277" i="32"/>
  <c r="K279" i="32"/>
  <c r="K280" i="32"/>
  <c r="K286" i="32"/>
  <c r="K288" i="32"/>
  <c r="K290" i="32"/>
  <c r="K292" i="32"/>
  <c r="K294" i="32"/>
  <c r="K278" i="32"/>
  <c r="K291" i="32"/>
  <c r="D266" i="32"/>
  <c r="E266" i="32"/>
  <c r="F266" i="32"/>
  <c r="G266" i="32"/>
  <c r="H266" i="32"/>
  <c r="I266" i="32"/>
  <c r="J266" i="32"/>
  <c r="K266" i="32"/>
  <c r="D267" i="32"/>
  <c r="E267" i="32"/>
  <c r="F267" i="32"/>
  <c r="G267" i="32"/>
  <c r="H267" i="32"/>
  <c r="I267" i="32"/>
  <c r="J267" i="32"/>
  <c r="K267" i="32"/>
  <c r="D268" i="32"/>
  <c r="E268" i="32"/>
  <c r="F268" i="32"/>
  <c r="G268" i="32"/>
  <c r="H268" i="32"/>
  <c r="I268" i="32"/>
  <c r="J268" i="32"/>
  <c r="K268" i="32"/>
  <c r="D269" i="32"/>
  <c r="E269" i="32"/>
  <c r="F269" i="32"/>
  <c r="G269" i="32"/>
  <c r="H269" i="32"/>
  <c r="I269" i="32"/>
  <c r="J269" i="32"/>
  <c r="K269" i="32"/>
  <c r="D270" i="32"/>
  <c r="E270" i="32"/>
  <c r="F270" i="32"/>
  <c r="G270" i="32"/>
  <c r="H270" i="32"/>
  <c r="I270" i="32"/>
  <c r="J270" i="32"/>
  <c r="K270" i="32"/>
  <c r="D271" i="32"/>
  <c r="E271" i="32"/>
  <c r="F271" i="32"/>
  <c r="G271" i="32"/>
  <c r="H271" i="32"/>
  <c r="I271" i="32"/>
  <c r="J271" i="32"/>
  <c r="K271" i="32"/>
  <c r="D272" i="32"/>
  <c r="E272" i="32"/>
  <c r="F272" i="32"/>
  <c r="G272" i="32"/>
  <c r="H272" i="32"/>
  <c r="I272" i="32"/>
  <c r="J272" i="32"/>
  <c r="K272" i="32"/>
  <c r="D273" i="32"/>
  <c r="E273" i="32"/>
  <c r="F273" i="32"/>
  <c r="G273" i="32"/>
  <c r="H273" i="32"/>
  <c r="I273" i="32"/>
  <c r="J273" i="32"/>
  <c r="D274" i="32"/>
  <c r="E274" i="32"/>
  <c r="F274" i="32"/>
  <c r="G274" i="32"/>
  <c r="H274" i="32"/>
  <c r="I274" i="32"/>
  <c r="J274" i="32"/>
  <c r="K274" i="32"/>
  <c r="D275" i="32"/>
  <c r="E275" i="32"/>
  <c r="F275" i="32"/>
  <c r="G275" i="32"/>
  <c r="H275" i="32"/>
  <c r="I275" i="32"/>
  <c r="J275" i="32"/>
  <c r="D276" i="32"/>
  <c r="E276" i="32"/>
  <c r="F276" i="32"/>
  <c r="G276" i="32"/>
  <c r="H276" i="32"/>
  <c r="I276" i="32"/>
  <c r="J276" i="32"/>
  <c r="D277" i="32"/>
  <c r="E277" i="32"/>
  <c r="F277" i="32"/>
  <c r="G277" i="32"/>
  <c r="H277" i="32"/>
  <c r="I277" i="32"/>
  <c r="J277" i="32"/>
  <c r="D278" i="32"/>
  <c r="E278" i="32"/>
  <c r="F278" i="32"/>
  <c r="G278" i="32"/>
  <c r="H278" i="32"/>
  <c r="I278" i="32"/>
  <c r="J278" i="32"/>
  <c r="D279" i="32"/>
  <c r="E279" i="32"/>
  <c r="F279" i="32"/>
  <c r="G279" i="32"/>
  <c r="H279" i="32"/>
  <c r="I279" i="32"/>
  <c r="J279" i="32"/>
  <c r="D280" i="32"/>
  <c r="E280" i="32"/>
  <c r="F280" i="32"/>
  <c r="G280" i="32"/>
  <c r="H280" i="32"/>
  <c r="I280" i="32"/>
  <c r="J280" i="32"/>
  <c r="D281" i="32"/>
  <c r="E281" i="32"/>
  <c r="F281" i="32"/>
  <c r="G281" i="32"/>
  <c r="H281" i="32"/>
  <c r="I281" i="32"/>
  <c r="J281" i="32"/>
  <c r="K281" i="32"/>
  <c r="D282" i="32"/>
  <c r="E282" i="32"/>
  <c r="F282" i="32"/>
  <c r="G282" i="32"/>
  <c r="H282" i="32"/>
  <c r="I282" i="32"/>
  <c r="J282" i="32"/>
  <c r="K282" i="32"/>
  <c r="D283" i="32"/>
  <c r="E283" i="32"/>
  <c r="F283" i="32"/>
  <c r="G283" i="32"/>
  <c r="H283" i="32"/>
  <c r="I283" i="32"/>
  <c r="J283" i="32"/>
  <c r="K283" i="32"/>
  <c r="D284" i="32"/>
  <c r="E284" i="32"/>
  <c r="F284" i="32"/>
  <c r="G284" i="32"/>
  <c r="H284" i="32"/>
  <c r="I284" i="32"/>
  <c r="J284" i="32"/>
  <c r="K284" i="32"/>
  <c r="D285" i="32"/>
  <c r="E285" i="32"/>
  <c r="F285" i="32"/>
  <c r="G285" i="32"/>
  <c r="H285" i="32"/>
  <c r="I285" i="32"/>
  <c r="J285" i="32"/>
  <c r="K285" i="32"/>
  <c r="D286" i="32"/>
  <c r="E286" i="32"/>
  <c r="F286" i="32"/>
  <c r="G286" i="32"/>
  <c r="H286" i="32"/>
  <c r="I286" i="32"/>
  <c r="J286" i="32"/>
  <c r="D287" i="32"/>
  <c r="E287" i="32"/>
  <c r="F287" i="32"/>
  <c r="G287" i="32"/>
  <c r="H287" i="32"/>
  <c r="I287" i="32"/>
  <c r="J287" i="32"/>
  <c r="K287" i="32"/>
  <c r="D288" i="32"/>
  <c r="E288" i="32"/>
  <c r="F288" i="32"/>
  <c r="G288" i="32"/>
  <c r="H288" i="32"/>
  <c r="I288" i="32"/>
  <c r="J288" i="32"/>
  <c r="D289" i="32"/>
  <c r="E289" i="32"/>
  <c r="F289" i="32"/>
  <c r="G289" i="32"/>
  <c r="H289" i="32"/>
  <c r="I289" i="32"/>
  <c r="J289" i="32"/>
  <c r="D290" i="32"/>
  <c r="E290" i="32"/>
  <c r="F290" i="32"/>
  <c r="G290" i="32"/>
  <c r="H290" i="32"/>
  <c r="I290" i="32"/>
  <c r="J290" i="32"/>
  <c r="D291" i="32"/>
  <c r="E291" i="32"/>
  <c r="F291" i="32"/>
  <c r="G291" i="32"/>
  <c r="H291" i="32"/>
  <c r="I291" i="32"/>
  <c r="J291" i="32"/>
  <c r="D292" i="32"/>
  <c r="E292" i="32"/>
  <c r="F292" i="32"/>
  <c r="G292" i="32"/>
  <c r="H292" i="32"/>
  <c r="I292" i="32"/>
  <c r="J292" i="32"/>
  <c r="D293" i="32"/>
  <c r="E293" i="32"/>
  <c r="F293" i="32"/>
  <c r="G293" i="32"/>
  <c r="H293" i="32"/>
  <c r="I293" i="32"/>
  <c r="J293" i="32"/>
  <c r="D294" i="32"/>
  <c r="E294" i="32"/>
  <c r="F294" i="32"/>
  <c r="G294" i="32"/>
  <c r="H294" i="32"/>
  <c r="I294" i="32"/>
  <c r="J294" i="32"/>
  <c r="D265" i="32"/>
  <c r="E265" i="32"/>
  <c r="F265" i="32"/>
  <c r="G265" i="32"/>
  <c r="H265" i="32"/>
  <c r="I265" i="32"/>
  <c r="J265" i="32"/>
  <c r="K265" i="32"/>
  <c r="K173" i="34" l="1"/>
  <c r="AD52" i="10"/>
  <c r="AD33" i="10"/>
  <c r="M105" i="5"/>
  <c r="F56" i="5"/>
  <c r="U45" i="5"/>
  <c r="I45" i="5"/>
  <c r="L19" i="5"/>
  <c r="L28" i="5" s="1"/>
  <c r="S144" i="5"/>
  <c r="S153" i="5" s="1"/>
  <c r="L56" i="5"/>
  <c r="J153" i="5"/>
  <c r="I94" i="5"/>
  <c r="I103" i="5" s="1"/>
  <c r="Q56" i="5"/>
  <c r="Q105" i="5"/>
  <c r="E105" i="5"/>
  <c r="K155" i="5"/>
  <c r="P56" i="5"/>
  <c r="H56" i="5"/>
  <c r="L94" i="5"/>
  <c r="S94" i="5"/>
  <c r="S103" i="5" s="1"/>
  <c r="R155" i="5"/>
  <c r="F155" i="5"/>
  <c r="G53" i="5"/>
  <c r="G56" i="5" s="1"/>
  <c r="O105" i="5"/>
  <c r="Q155" i="5"/>
  <c r="V94" i="5"/>
  <c r="V103" i="5" s="1"/>
  <c r="J94" i="5"/>
  <c r="J103" i="5" s="1"/>
  <c r="P155" i="5"/>
  <c r="M144" i="5"/>
  <c r="M56" i="5"/>
  <c r="E56" i="5"/>
  <c r="H94" i="5"/>
  <c r="H103" i="5" s="1"/>
  <c r="D144" i="5"/>
  <c r="K144" i="5"/>
  <c r="K56" i="5"/>
  <c r="K105" i="5"/>
  <c r="T19" i="5"/>
  <c r="T28" i="5" s="1"/>
  <c r="H19" i="5"/>
  <c r="H28" i="5" s="1"/>
  <c r="G103" i="5"/>
  <c r="L153" i="5"/>
  <c r="I144" i="5"/>
  <c r="I153" i="5" s="1"/>
  <c r="P144" i="5"/>
  <c r="D153" i="5"/>
  <c r="K153" i="5"/>
  <c r="T54" i="5"/>
  <c r="H54" i="5"/>
  <c r="T105" i="5"/>
  <c r="H105" i="5"/>
  <c r="G144" i="5"/>
  <c r="G153" i="5" s="1"/>
  <c r="M155" i="5"/>
  <c r="M28" i="5"/>
  <c r="R54" i="5"/>
  <c r="E45" i="5"/>
  <c r="E54" i="5" s="1"/>
  <c r="R105" i="5"/>
  <c r="F105" i="5"/>
  <c r="N94" i="5"/>
  <c r="N103" i="5" s="1"/>
  <c r="L152" i="5"/>
  <c r="L155" i="5" s="1"/>
  <c r="J56" i="5"/>
  <c r="S155" i="5"/>
  <c r="G155" i="5"/>
  <c r="T55" i="5"/>
  <c r="T104" i="5"/>
  <c r="T154" i="5"/>
  <c r="H104" i="5"/>
  <c r="H154" i="5"/>
  <c r="H55" i="5"/>
  <c r="N56" i="5"/>
  <c r="N105" i="5"/>
  <c r="S104" i="5"/>
  <c r="S154" i="5"/>
  <c r="S55" i="5"/>
  <c r="G55" i="5"/>
  <c r="G104" i="5"/>
  <c r="G154" i="5"/>
  <c r="O155" i="5"/>
  <c r="J55" i="5"/>
  <c r="J104" i="5"/>
  <c r="J154" i="5"/>
  <c r="J155" i="5"/>
  <c r="U155" i="5"/>
  <c r="U55" i="5"/>
  <c r="U104" i="5"/>
  <c r="U154" i="5"/>
  <c r="R104" i="5"/>
  <c r="R154" i="5"/>
  <c r="R55" i="5"/>
  <c r="F55" i="5"/>
  <c r="F104" i="5"/>
  <c r="F154" i="5"/>
  <c r="L103" i="5"/>
  <c r="N155" i="5"/>
  <c r="V55" i="5"/>
  <c r="V104" i="5"/>
  <c r="V154" i="5"/>
  <c r="I155" i="5"/>
  <c r="I55" i="5"/>
  <c r="I104" i="5"/>
  <c r="I154" i="5"/>
  <c r="M153" i="5"/>
  <c r="P104" i="5"/>
  <c r="P154" i="5"/>
  <c r="P55" i="5"/>
  <c r="V56" i="5"/>
  <c r="O154" i="5"/>
  <c r="O104" i="5"/>
  <c r="O55" i="5"/>
  <c r="U56" i="5"/>
  <c r="I56" i="5"/>
  <c r="T56" i="5"/>
  <c r="V155" i="5"/>
  <c r="N154" i="5"/>
  <c r="N55" i="5"/>
  <c r="N104" i="5"/>
  <c r="F54" i="5"/>
  <c r="T155" i="5"/>
  <c r="H155" i="5"/>
  <c r="V102" i="5"/>
  <c r="V105" i="5" s="1"/>
  <c r="J102" i="5"/>
  <c r="J105" i="5" s="1"/>
  <c r="M104" i="5"/>
  <c r="P153" i="5"/>
  <c r="K154" i="5"/>
  <c r="M154" i="5"/>
  <c r="D27" i="5"/>
  <c r="O53" i="5"/>
  <c r="O56" i="5" s="1"/>
  <c r="Q55" i="5"/>
  <c r="E55" i="5"/>
  <c r="U102" i="5"/>
  <c r="U105" i="5" s="1"/>
  <c r="I102" i="5"/>
  <c r="I105" i="5" s="1"/>
  <c r="L104" i="5"/>
  <c r="D102" i="5"/>
  <c r="Q153" i="5"/>
  <c r="L154" i="5"/>
  <c r="P28" i="5"/>
  <c r="L45" i="5"/>
  <c r="L54" i="5" s="1"/>
  <c r="S45" i="5"/>
  <c r="S54" i="5" s="1"/>
  <c r="U54" i="5"/>
  <c r="I54" i="5"/>
  <c r="R94" i="5"/>
  <c r="R103" i="5" s="1"/>
  <c r="F94" i="5"/>
  <c r="F103" i="5" s="1"/>
  <c r="M94" i="5"/>
  <c r="M103" i="5" s="1"/>
  <c r="K104" i="5"/>
  <c r="Q144" i="5"/>
  <c r="E144" i="5"/>
  <c r="E153" i="5" s="1"/>
  <c r="S19" i="5"/>
  <c r="S28" i="5" s="1"/>
  <c r="G19" i="5"/>
  <c r="G28" i="5" s="1"/>
  <c r="N19" i="5"/>
  <c r="N28" i="5" s="1"/>
  <c r="Q45" i="5"/>
  <c r="Q54" i="5" s="1"/>
  <c r="K94" i="5"/>
  <c r="K103" i="5" s="1"/>
  <c r="V144" i="5"/>
  <c r="V153" i="5" s="1"/>
  <c r="E152" i="5"/>
  <c r="E155" i="5" s="1"/>
  <c r="O94" i="5"/>
  <c r="O103" i="5" s="1"/>
  <c r="U144" i="5"/>
  <c r="U153" i="5" s="1"/>
  <c r="U94" i="5"/>
  <c r="U103" i="5" s="1"/>
  <c r="T144" i="5"/>
  <c r="T153" i="5" s="1"/>
  <c r="Q154" i="5"/>
  <c r="E154" i="5"/>
  <c r="P54" i="5"/>
  <c r="T94" i="5"/>
  <c r="T103" i="5" s="1"/>
  <c r="Z14" i="10"/>
  <c r="J14" i="10"/>
  <c r="W14" i="10"/>
  <c r="K14" i="10"/>
  <c r="P19" i="10"/>
  <c r="Z18" i="10"/>
  <c r="AC14" i="10"/>
  <c r="AC19" i="10" s="1"/>
  <c r="Q14" i="10"/>
  <c r="Q19" i="10" s="1"/>
  <c r="E14" i="10"/>
  <c r="E19" i="10" s="1"/>
  <c r="R14" i="10"/>
  <c r="N54" i="11"/>
  <c r="N153" i="11"/>
  <c r="N102" i="11"/>
  <c r="L103" i="11"/>
  <c r="D54" i="11"/>
  <c r="D153" i="11"/>
  <c r="D102" i="11"/>
  <c r="K54" i="11"/>
  <c r="K153" i="11"/>
  <c r="K102" i="11"/>
  <c r="K103" i="11"/>
  <c r="K55" i="11"/>
  <c r="O55" i="11"/>
  <c r="O78" i="11"/>
  <c r="V54" i="11"/>
  <c r="V153" i="11"/>
  <c r="V102" i="11"/>
  <c r="V27" i="11"/>
  <c r="J54" i="11"/>
  <c r="J153" i="11"/>
  <c r="J102" i="11"/>
  <c r="N55" i="11"/>
  <c r="D55" i="11"/>
  <c r="J103" i="11"/>
  <c r="L55" i="11"/>
  <c r="H103" i="11"/>
  <c r="N152" i="11"/>
  <c r="J154" i="11"/>
  <c r="O54" i="11"/>
  <c r="O153" i="11"/>
  <c r="O102" i="11"/>
  <c r="M54" i="11"/>
  <c r="M153" i="11"/>
  <c r="M102" i="11"/>
  <c r="L54" i="11"/>
  <c r="L153" i="11"/>
  <c r="L102" i="11"/>
  <c r="U153" i="11"/>
  <c r="U102" i="11"/>
  <c r="U54" i="11"/>
  <c r="M55" i="11"/>
  <c r="G101" i="11"/>
  <c r="O154" i="11"/>
  <c r="O179" i="11"/>
  <c r="U55" i="11"/>
  <c r="K27" i="11"/>
  <c r="M154" i="11"/>
  <c r="I154" i="11"/>
  <c r="I153" i="11"/>
  <c r="I102" i="11"/>
  <c r="I54" i="11"/>
  <c r="S101" i="11"/>
  <c r="I103" i="11"/>
  <c r="H54" i="11"/>
  <c r="H153" i="11"/>
  <c r="H102" i="11"/>
  <c r="D27" i="11"/>
  <c r="T55" i="11"/>
  <c r="R102" i="11"/>
  <c r="R54" i="11"/>
  <c r="R153" i="11"/>
  <c r="F153" i="11"/>
  <c r="F54" i="11"/>
  <c r="F102" i="11"/>
  <c r="J27" i="11"/>
  <c r="L154" i="11"/>
  <c r="H154" i="11"/>
  <c r="T54" i="11"/>
  <c r="T153" i="11"/>
  <c r="T102" i="11"/>
  <c r="I27" i="11"/>
  <c r="U53" i="11"/>
  <c r="I53" i="11"/>
  <c r="J55" i="11"/>
  <c r="O127" i="11"/>
  <c r="O103" i="11"/>
  <c r="E153" i="11"/>
  <c r="Q54" i="11"/>
  <c r="P153" i="11"/>
  <c r="L18" i="11"/>
  <c r="L27" i="11" s="1"/>
  <c r="S18" i="11"/>
  <c r="S27" i="11" s="1"/>
  <c r="G18" i="11"/>
  <c r="G27" i="11" s="1"/>
  <c r="M53" i="11"/>
  <c r="P54" i="11"/>
  <c r="M101" i="11"/>
  <c r="D143" i="11"/>
  <c r="D152" i="11" s="1"/>
  <c r="K143" i="11"/>
  <c r="K152" i="11" s="1"/>
  <c r="M152" i="11"/>
  <c r="D65" i="11"/>
  <c r="L101" i="11"/>
  <c r="V143" i="11"/>
  <c r="V152" i="11" s="1"/>
  <c r="J143" i="11"/>
  <c r="J152" i="11" s="1"/>
  <c r="L152" i="11"/>
  <c r="E54" i="11"/>
  <c r="P151" i="11"/>
  <c r="P154" i="11" s="1"/>
  <c r="O152" i="11"/>
  <c r="S52" i="11"/>
  <c r="S55" i="11" s="1"/>
  <c r="T44" i="11"/>
  <c r="T53" i="11" s="1"/>
  <c r="T92" i="11"/>
  <c r="T101" i="11" s="1"/>
  <c r="T143" i="11"/>
  <c r="T152" i="11" s="1"/>
  <c r="H143" i="11"/>
  <c r="H152" i="11" s="1"/>
  <c r="Q102" i="11"/>
  <c r="G52" i="11"/>
  <c r="G55" i="11" s="1"/>
  <c r="S100" i="11"/>
  <c r="S103" i="11" s="1"/>
  <c r="G100" i="11"/>
  <c r="G103" i="11" s="1"/>
  <c r="T18" i="11"/>
  <c r="T27" i="11" s="1"/>
  <c r="H18" i="11"/>
  <c r="H27" i="11" s="1"/>
  <c r="O18" i="11"/>
  <c r="O27" i="11" s="1"/>
  <c r="S143" i="11"/>
  <c r="S152" i="11" s="1"/>
  <c r="G143" i="11"/>
  <c r="G152" i="11" s="1"/>
  <c r="N151" i="11"/>
  <c r="N154" i="11" s="1"/>
  <c r="N18" i="11"/>
  <c r="N27" i="11" s="1"/>
  <c r="E102" i="11"/>
  <c r="Q44" i="11"/>
  <c r="Q53" i="11" s="1"/>
  <c r="Q92" i="11"/>
  <c r="Q101" i="11" s="1"/>
  <c r="N105" i="4"/>
  <c r="P155" i="4"/>
  <c r="M45" i="4"/>
  <c r="M54" i="4" s="1"/>
  <c r="Q155" i="4"/>
  <c r="E155" i="4"/>
  <c r="K28" i="4"/>
  <c r="S56" i="4"/>
  <c r="H53" i="4"/>
  <c r="H56" i="4" s="1"/>
  <c r="O103" i="4"/>
  <c r="N155" i="4"/>
  <c r="P105" i="4"/>
  <c r="J28" i="4"/>
  <c r="F53" i="4"/>
  <c r="F56" i="4" s="1"/>
  <c r="Q56" i="4"/>
  <c r="S55" i="4"/>
  <c r="G55" i="4"/>
  <c r="S94" i="4"/>
  <c r="S103" i="4" s="1"/>
  <c r="O94" i="4"/>
  <c r="H144" i="4"/>
  <c r="H153" i="4" s="1"/>
  <c r="G28" i="4"/>
  <c r="Q19" i="4"/>
  <c r="Q28" i="4" s="1"/>
  <c r="E19" i="4"/>
  <c r="E28" i="4" s="1"/>
  <c r="N27" i="4"/>
  <c r="D103" i="4"/>
  <c r="K103" i="4"/>
  <c r="V153" i="4"/>
  <c r="J153" i="4"/>
  <c r="G144" i="4"/>
  <c r="G153" i="4" s="1"/>
  <c r="M27" i="4"/>
  <c r="V103" i="4"/>
  <c r="J103" i="4"/>
  <c r="O102" i="4"/>
  <c r="O105" i="4" s="1"/>
  <c r="O155" i="4"/>
  <c r="V19" i="4"/>
  <c r="J19" i="4"/>
  <c r="P28" i="4"/>
  <c r="E27" i="4"/>
  <c r="E104" i="4" s="1"/>
  <c r="S155" i="4"/>
  <c r="G155" i="4"/>
  <c r="T19" i="4"/>
  <c r="T28" i="4" s="1"/>
  <c r="R53" i="4"/>
  <c r="R56" i="4" s="1"/>
  <c r="S105" i="4"/>
  <c r="G105" i="4"/>
  <c r="J94" i="4"/>
  <c r="R155" i="4"/>
  <c r="F155" i="4"/>
  <c r="J152" i="4"/>
  <c r="V56" i="4"/>
  <c r="U54" i="4"/>
  <c r="I54" i="4"/>
  <c r="D28" i="4"/>
  <c r="V55" i="4"/>
  <c r="V104" i="4"/>
  <c r="V154" i="4"/>
  <c r="M153" i="4"/>
  <c r="U55" i="4"/>
  <c r="U104" i="4"/>
  <c r="U154" i="4"/>
  <c r="T55" i="4"/>
  <c r="T104" i="4"/>
  <c r="T154" i="4"/>
  <c r="H55" i="4"/>
  <c r="H104" i="4"/>
  <c r="H154" i="4"/>
  <c r="P54" i="4"/>
  <c r="L103" i="4"/>
  <c r="R105" i="4"/>
  <c r="V155" i="4"/>
  <c r="U155" i="4"/>
  <c r="O54" i="4"/>
  <c r="R104" i="4"/>
  <c r="R154" i="4"/>
  <c r="R55" i="4"/>
  <c r="F104" i="4"/>
  <c r="F154" i="4"/>
  <c r="F55" i="4"/>
  <c r="U56" i="4"/>
  <c r="T155" i="4"/>
  <c r="H155" i="4"/>
  <c r="T56" i="4"/>
  <c r="K155" i="4"/>
  <c r="K56" i="4"/>
  <c r="L105" i="4"/>
  <c r="J155" i="4"/>
  <c r="V28" i="4"/>
  <c r="N56" i="4"/>
  <c r="E94" i="4"/>
  <c r="E103" i="4" s="1"/>
  <c r="P53" i="4"/>
  <c r="P56" i="4" s="1"/>
  <c r="P94" i="4"/>
  <c r="V102" i="4"/>
  <c r="V105" i="4" s="1"/>
  <c r="J102" i="4"/>
  <c r="J105" i="4" s="1"/>
  <c r="P153" i="4"/>
  <c r="L27" i="4"/>
  <c r="L56" i="4" s="1"/>
  <c r="T45" i="4"/>
  <c r="T54" i="4" s="1"/>
  <c r="O53" i="4"/>
  <c r="O56" i="4" s="1"/>
  <c r="Q55" i="4"/>
  <c r="N94" i="4"/>
  <c r="N103" i="4" s="1"/>
  <c r="U102" i="4"/>
  <c r="U105" i="4" s="1"/>
  <c r="I102" i="4"/>
  <c r="P103" i="4"/>
  <c r="O153" i="4"/>
  <c r="D27" i="4"/>
  <c r="D105" i="4" s="1"/>
  <c r="R28" i="4"/>
  <c r="P55" i="4"/>
  <c r="T102" i="4"/>
  <c r="T105" i="4" s="1"/>
  <c r="H102" i="4"/>
  <c r="H105" i="4" s="1"/>
  <c r="Q144" i="4"/>
  <c r="Q153" i="4" s="1"/>
  <c r="E144" i="4"/>
  <c r="E153" i="4" s="1"/>
  <c r="K27" i="4"/>
  <c r="J27" i="4"/>
  <c r="O55" i="4"/>
  <c r="D144" i="4"/>
  <c r="D153" i="4" s="1"/>
  <c r="E53" i="4"/>
  <c r="E56" i="4" s="1"/>
  <c r="I27" i="4"/>
  <c r="I155" i="4" s="1"/>
  <c r="V45" i="4"/>
  <c r="V54" i="4" s="1"/>
  <c r="J45" i="4"/>
  <c r="J54" i="4" s="1"/>
  <c r="Q45" i="4"/>
  <c r="Q54" i="4" s="1"/>
  <c r="E45" i="4"/>
  <c r="E54" i="4" s="1"/>
  <c r="N55" i="4"/>
  <c r="S154" i="4"/>
  <c r="G154" i="4"/>
  <c r="U144" i="4"/>
  <c r="U153" i="4" s="1"/>
  <c r="Q94" i="4"/>
  <c r="Q103" i="4" s="1"/>
  <c r="T144" i="4"/>
  <c r="T153" i="4" s="1"/>
  <c r="Q154" i="4"/>
  <c r="E154" i="4"/>
  <c r="P154" i="4"/>
  <c r="O154" i="4"/>
  <c r="L45" i="4"/>
  <c r="L54" i="4" s="1"/>
  <c r="R144" i="5"/>
  <c r="R153" i="5" s="1"/>
  <c r="F144" i="5"/>
  <c r="F153" i="5" s="1"/>
  <c r="O144" i="5"/>
  <c r="O153" i="5" s="1"/>
  <c r="N144" i="5"/>
  <c r="N153" i="5" s="1"/>
  <c r="Q94" i="5"/>
  <c r="Q103" i="5" s="1"/>
  <c r="E94" i="5"/>
  <c r="E103" i="5" s="1"/>
  <c r="P94" i="5"/>
  <c r="P103" i="5" s="1"/>
  <c r="O45" i="5"/>
  <c r="O54" i="5" s="1"/>
  <c r="M45" i="5"/>
  <c r="M54" i="5" s="1"/>
  <c r="K45" i="5"/>
  <c r="K54" i="5" s="1"/>
  <c r="V45" i="5"/>
  <c r="V54" i="5" s="1"/>
  <c r="J45" i="5"/>
  <c r="J54" i="5" s="1"/>
  <c r="D45" i="5"/>
  <c r="D54" i="5" s="1"/>
  <c r="U19" i="5"/>
  <c r="U28" i="5" s="1"/>
  <c r="I19" i="5"/>
  <c r="I28" i="5" s="1"/>
  <c r="R19" i="5"/>
  <c r="R28" i="5" s="1"/>
  <c r="F19" i="5"/>
  <c r="F28" i="5" s="1"/>
  <c r="Q19" i="5"/>
  <c r="Q28" i="5" s="1"/>
  <c r="E19" i="5"/>
  <c r="E28" i="5" s="1"/>
  <c r="O19" i="5"/>
  <c r="O28" i="5" s="1"/>
  <c r="K19" i="5"/>
  <c r="K28" i="5" s="1"/>
  <c r="V19" i="5"/>
  <c r="V28" i="5" s="1"/>
  <c r="J19" i="5"/>
  <c r="J28" i="5" s="1"/>
  <c r="D19" i="5"/>
  <c r="D28" i="5" s="1"/>
  <c r="R144" i="4"/>
  <c r="R153" i="4" s="1"/>
  <c r="F144" i="4"/>
  <c r="F153" i="4" s="1"/>
  <c r="O144" i="4"/>
  <c r="N144" i="4"/>
  <c r="N153" i="4" s="1"/>
  <c r="M94" i="4"/>
  <c r="M103" i="4" s="1"/>
  <c r="U94" i="4"/>
  <c r="U103" i="4" s="1"/>
  <c r="I94" i="4"/>
  <c r="I103" i="4" s="1"/>
  <c r="T94" i="4"/>
  <c r="T103" i="4" s="1"/>
  <c r="H94" i="4"/>
  <c r="H103" i="4" s="1"/>
  <c r="R94" i="4"/>
  <c r="R103" i="4" s="1"/>
  <c r="F94" i="4"/>
  <c r="F103" i="4" s="1"/>
  <c r="U45" i="4"/>
  <c r="I45" i="4"/>
  <c r="S45" i="4"/>
  <c r="S54" i="4" s="1"/>
  <c r="G45" i="4"/>
  <c r="G54" i="4" s="1"/>
  <c r="O45" i="4"/>
  <c r="U19" i="4"/>
  <c r="U28" i="4" s="1"/>
  <c r="I19" i="4"/>
  <c r="I28" i="4" s="1"/>
  <c r="O19" i="4"/>
  <c r="O28" i="4" s="1"/>
  <c r="L19" i="4"/>
  <c r="L28" i="4" s="1"/>
  <c r="U92" i="11"/>
  <c r="U101" i="11" s="1"/>
  <c r="I92" i="11"/>
  <c r="I101" i="11" s="1"/>
  <c r="S92" i="11"/>
  <c r="G92" i="11"/>
  <c r="R92" i="11"/>
  <c r="R101" i="11" s="1"/>
  <c r="F92" i="11"/>
  <c r="F101" i="11" s="1"/>
  <c r="O92" i="11"/>
  <c r="O101" i="11" s="1"/>
  <c r="V92" i="11"/>
  <c r="V101" i="11" s="1"/>
  <c r="J92" i="11"/>
  <c r="J101" i="11" s="1"/>
  <c r="U44" i="11"/>
  <c r="I44" i="11"/>
  <c r="S44" i="11"/>
  <c r="S53" i="11" s="1"/>
  <c r="G44" i="11"/>
  <c r="G53" i="11" s="1"/>
  <c r="R44" i="11"/>
  <c r="R53" i="11" s="1"/>
  <c r="F44" i="11"/>
  <c r="F53" i="11" s="1"/>
  <c r="O44" i="11"/>
  <c r="O53" i="11" s="1"/>
  <c r="L44" i="11"/>
  <c r="L53" i="11" s="1"/>
  <c r="V44" i="11"/>
  <c r="V53" i="11" s="1"/>
  <c r="J44" i="11"/>
  <c r="J53" i="11" s="1"/>
  <c r="D44" i="11"/>
  <c r="D53" i="11" s="1"/>
  <c r="R18" i="11"/>
  <c r="R27" i="11" s="1"/>
  <c r="F18" i="11"/>
  <c r="F27" i="11" s="1"/>
  <c r="S14" i="10"/>
  <c r="G14" i="10"/>
  <c r="N19" i="10"/>
  <c r="Z19" i="10"/>
  <c r="AA14" i="10"/>
  <c r="O14" i="10"/>
  <c r="T19" i="10"/>
  <c r="H19" i="10"/>
  <c r="K19" i="10"/>
  <c r="M19" i="10"/>
  <c r="V19" i="10"/>
  <c r="L19" i="10"/>
  <c r="R19" i="10"/>
  <c r="F19" i="10"/>
  <c r="J19" i="10"/>
  <c r="U18" i="10"/>
  <c r="U19" i="10" s="1"/>
  <c r="I18" i="10"/>
  <c r="I19" i="10" s="1"/>
  <c r="S18" i="10"/>
  <c r="G18" i="10"/>
  <c r="AA18" i="10"/>
  <c r="AA19" i="10" s="1"/>
  <c r="O18" i="10"/>
  <c r="D18" i="10"/>
  <c r="D19" i="10" s="1"/>
  <c r="Y19" i="10"/>
  <c r="X19" i="10"/>
  <c r="W19" i="10"/>
  <c r="K293" i="32"/>
  <c r="K276" i="32"/>
  <c r="K275" i="32"/>
  <c r="K289" i="32"/>
  <c r="D266" i="30"/>
  <c r="E266" i="30"/>
  <c r="F266" i="30"/>
  <c r="G266" i="30"/>
  <c r="H266" i="30"/>
  <c r="I266" i="30"/>
  <c r="J266" i="30"/>
  <c r="K266" i="30"/>
  <c r="D267" i="30"/>
  <c r="E267" i="30"/>
  <c r="F267" i="30"/>
  <c r="G267" i="30"/>
  <c r="H267" i="30"/>
  <c r="I267" i="30"/>
  <c r="J267" i="30"/>
  <c r="K267" i="30"/>
  <c r="D268" i="30"/>
  <c r="E268" i="30"/>
  <c r="F268" i="30"/>
  <c r="G268" i="30"/>
  <c r="H268" i="30"/>
  <c r="I268" i="30"/>
  <c r="J268" i="30"/>
  <c r="K268" i="30"/>
  <c r="D269" i="30"/>
  <c r="E269" i="30"/>
  <c r="F269" i="30"/>
  <c r="G269" i="30"/>
  <c r="H269" i="30"/>
  <c r="I269" i="30"/>
  <c r="J269" i="30"/>
  <c r="K269" i="30"/>
  <c r="D270" i="30"/>
  <c r="E270" i="30"/>
  <c r="F270" i="30"/>
  <c r="G270" i="30"/>
  <c r="H270" i="30"/>
  <c r="I270" i="30"/>
  <c r="J270" i="30"/>
  <c r="K270" i="30"/>
  <c r="D271" i="30"/>
  <c r="E271" i="30"/>
  <c r="F271" i="30"/>
  <c r="G271" i="30"/>
  <c r="H271" i="30"/>
  <c r="I271" i="30"/>
  <c r="J271" i="30"/>
  <c r="K271" i="30"/>
  <c r="D272" i="30"/>
  <c r="E272" i="30"/>
  <c r="F272" i="30"/>
  <c r="G272" i="30"/>
  <c r="H272" i="30"/>
  <c r="I272" i="30"/>
  <c r="J272" i="30"/>
  <c r="K272" i="30"/>
  <c r="D273" i="30"/>
  <c r="E273" i="30"/>
  <c r="F273" i="30"/>
  <c r="G273" i="30"/>
  <c r="H273" i="30"/>
  <c r="I273" i="30"/>
  <c r="J273" i="30"/>
  <c r="K273" i="30"/>
  <c r="D274" i="30"/>
  <c r="E274" i="30"/>
  <c r="F274" i="30"/>
  <c r="G274" i="30"/>
  <c r="H274" i="30"/>
  <c r="I274" i="30"/>
  <c r="J274" i="30"/>
  <c r="K274" i="30"/>
  <c r="D275" i="30"/>
  <c r="E275" i="30"/>
  <c r="F275" i="30"/>
  <c r="G275" i="30"/>
  <c r="H275" i="30"/>
  <c r="I275" i="30"/>
  <c r="J275" i="30"/>
  <c r="K275" i="30"/>
  <c r="D276" i="30"/>
  <c r="E276" i="30"/>
  <c r="F276" i="30"/>
  <c r="G276" i="30"/>
  <c r="H276" i="30"/>
  <c r="I276" i="30"/>
  <c r="J276" i="30"/>
  <c r="K276" i="30"/>
  <c r="D277" i="30"/>
  <c r="E277" i="30"/>
  <c r="F277" i="30"/>
  <c r="G277" i="30"/>
  <c r="H277" i="30"/>
  <c r="I277" i="30"/>
  <c r="J277" i="30"/>
  <c r="K277" i="30"/>
  <c r="D278" i="30"/>
  <c r="E278" i="30"/>
  <c r="F278" i="30"/>
  <c r="G278" i="30"/>
  <c r="H278" i="30"/>
  <c r="I278" i="30"/>
  <c r="J278" i="30"/>
  <c r="K278" i="30"/>
  <c r="D279" i="30"/>
  <c r="E279" i="30"/>
  <c r="F279" i="30"/>
  <c r="G279" i="30"/>
  <c r="H279" i="30"/>
  <c r="I279" i="30"/>
  <c r="J279" i="30"/>
  <c r="K279" i="30"/>
  <c r="D280" i="30"/>
  <c r="E280" i="30"/>
  <c r="F280" i="30"/>
  <c r="G280" i="30"/>
  <c r="H280" i="30"/>
  <c r="I280" i="30"/>
  <c r="J280" i="30"/>
  <c r="K280" i="30"/>
  <c r="D281" i="30"/>
  <c r="E281" i="30"/>
  <c r="F281" i="30"/>
  <c r="G281" i="30"/>
  <c r="H281" i="30"/>
  <c r="I281" i="30"/>
  <c r="J281" i="30"/>
  <c r="K281" i="30"/>
  <c r="D282" i="30"/>
  <c r="E282" i="30"/>
  <c r="F282" i="30"/>
  <c r="G282" i="30"/>
  <c r="H282" i="30"/>
  <c r="I282" i="30"/>
  <c r="J282" i="30"/>
  <c r="K282" i="30"/>
  <c r="D283" i="30"/>
  <c r="E283" i="30"/>
  <c r="F283" i="30"/>
  <c r="G283" i="30"/>
  <c r="H283" i="30"/>
  <c r="I283" i="30"/>
  <c r="J283" i="30"/>
  <c r="K283" i="30"/>
  <c r="D284" i="30"/>
  <c r="E284" i="30"/>
  <c r="F284" i="30"/>
  <c r="G284" i="30"/>
  <c r="H284" i="30"/>
  <c r="I284" i="30"/>
  <c r="J284" i="30"/>
  <c r="K284" i="30"/>
  <c r="D285" i="30"/>
  <c r="E285" i="30"/>
  <c r="F285" i="30"/>
  <c r="G285" i="30"/>
  <c r="H285" i="30"/>
  <c r="I285" i="30"/>
  <c r="J285" i="30"/>
  <c r="K285" i="30"/>
  <c r="D286" i="30"/>
  <c r="E286" i="30"/>
  <c r="F286" i="30"/>
  <c r="G286" i="30"/>
  <c r="H286" i="30"/>
  <c r="I286" i="30"/>
  <c r="J286" i="30"/>
  <c r="K286" i="30"/>
  <c r="D287" i="30"/>
  <c r="E287" i="30"/>
  <c r="F287" i="30"/>
  <c r="G287" i="30"/>
  <c r="H287" i="30"/>
  <c r="I287" i="30"/>
  <c r="J287" i="30"/>
  <c r="K287" i="30"/>
  <c r="D288" i="30"/>
  <c r="E288" i="30"/>
  <c r="F288" i="30"/>
  <c r="G288" i="30"/>
  <c r="H288" i="30"/>
  <c r="I288" i="30"/>
  <c r="J288" i="30"/>
  <c r="K288" i="30"/>
  <c r="D289" i="30"/>
  <c r="E289" i="30"/>
  <c r="F289" i="30"/>
  <c r="G289" i="30"/>
  <c r="H289" i="30"/>
  <c r="I289" i="30"/>
  <c r="J289" i="30"/>
  <c r="K289" i="30"/>
  <c r="D290" i="30"/>
  <c r="E290" i="30"/>
  <c r="F290" i="30"/>
  <c r="G290" i="30"/>
  <c r="H290" i="30"/>
  <c r="I290" i="30"/>
  <c r="J290" i="30"/>
  <c r="K290" i="30"/>
  <c r="D291" i="30"/>
  <c r="E291" i="30"/>
  <c r="F291" i="30"/>
  <c r="G291" i="30"/>
  <c r="H291" i="30"/>
  <c r="I291" i="30"/>
  <c r="J291" i="30"/>
  <c r="K291" i="30"/>
  <c r="D292" i="30"/>
  <c r="E292" i="30"/>
  <c r="F292" i="30"/>
  <c r="G292" i="30"/>
  <c r="H292" i="30"/>
  <c r="I292" i="30"/>
  <c r="J292" i="30"/>
  <c r="K292" i="30"/>
  <c r="D293" i="30"/>
  <c r="E293" i="30"/>
  <c r="F293" i="30"/>
  <c r="G293" i="30"/>
  <c r="H293" i="30"/>
  <c r="I293" i="30"/>
  <c r="J293" i="30"/>
  <c r="K293" i="30"/>
  <c r="D294" i="30"/>
  <c r="E294" i="30"/>
  <c r="F294" i="30"/>
  <c r="G294" i="30"/>
  <c r="H294" i="30"/>
  <c r="I294" i="30"/>
  <c r="J294" i="30"/>
  <c r="K294" i="30"/>
  <c r="D295" i="30"/>
  <c r="E295" i="30"/>
  <c r="F295" i="30"/>
  <c r="G295" i="30"/>
  <c r="H295" i="30"/>
  <c r="I295" i="30"/>
  <c r="J295" i="30"/>
  <c r="K295" i="30"/>
  <c r="D266" i="28"/>
  <c r="E266" i="28"/>
  <c r="F266" i="28"/>
  <c r="G266" i="28"/>
  <c r="H266" i="28"/>
  <c r="I266" i="28"/>
  <c r="J266" i="28"/>
  <c r="K266" i="28"/>
  <c r="D267" i="28"/>
  <c r="E267" i="28"/>
  <c r="F267" i="28"/>
  <c r="G267" i="28"/>
  <c r="H267" i="28"/>
  <c r="I267" i="28"/>
  <c r="J267" i="28"/>
  <c r="K267" i="28"/>
  <c r="D268" i="28"/>
  <c r="E268" i="28"/>
  <c r="F268" i="28"/>
  <c r="G268" i="28"/>
  <c r="H268" i="28"/>
  <c r="I268" i="28"/>
  <c r="J268" i="28"/>
  <c r="K268" i="28"/>
  <c r="D269" i="28"/>
  <c r="E269" i="28"/>
  <c r="F269" i="28"/>
  <c r="G269" i="28"/>
  <c r="H269" i="28"/>
  <c r="I269" i="28"/>
  <c r="J269" i="28"/>
  <c r="K269" i="28"/>
  <c r="D270" i="28"/>
  <c r="E270" i="28"/>
  <c r="F270" i="28"/>
  <c r="G270" i="28"/>
  <c r="H270" i="28"/>
  <c r="I270" i="28"/>
  <c r="J270" i="28"/>
  <c r="K270" i="28"/>
  <c r="D271" i="28"/>
  <c r="E271" i="28"/>
  <c r="F271" i="28"/>
  <c r="G271" i="28"/>
  <c r="H271" i="28"/>
  <c r="I271" i="28"/>
  <c r="J271" i="28"/>
  <c r="K271" i="28"/>
  <c r="D272" i="28"/>
  <c r="E272" i="28"/>
  <c r="F272" i="28"/>
  <c r="G272" i="28"/>
  <c r="H272" i="28"/>
  <c r="I272" i="28"/>
  <c r="J272" i="28"/>
  <c r="K272" i="28"/>
  <c r="D273" i="28"/>
  <c r="E273" i="28"/>
  <c r="F273" i="28"/>
  <c r="G273" i="28"/>
  <c r="H273" i="28"/>
  <c r="I273" i="28"/>
  <c r="J273" i="28"/>
  <c r="K273" i="28"/>
  <c r="D274" i="28"/>
  <c r="E274" i="28"/>
  <c r="F274" i="28"/>
  <c r="G274" i="28"/>
  <c r="H274" i="28"/>
  <c r="I274" i="28"/>
  <c r="J274" i="28"/>
  <c r="K274" i="28"/>
  <c r="D275" i="28"/>
  <c r="E275" i="28"/>
  <c r="F275" i="28"/>
  <c r="G275" i="28"/>
  <c r="H275" i="28"/>
  <c r="I275" i="28"/>
  <c r="J275" i="28"/>
  <c r="K275" i="28"/>
  <c r="D276" i="28"/>
  <c r="E276" i="28"/>
  <c r="F276" i="28"/>
  <c r="G276" i="28"/>
  <c r="H276" i="28"/>
  <c r="I276" i="28"/>
  <c r="J276" i="28"/>
  <c r="K276" i="28"/>
  <c r="D277" i="28"/>
  <c r="E277" i="28"/>
  <c r="F277" i="28"/>
  <c r="G277" i="28"/>
  <c r="H277" i="28"/>
  <c r="I277" i="28"/>
  <c r="J277" i="28"/>
  <c r="K277" i="28"/>
  <c r="D278" i="28"/>
  <c r="E278" i="28"/>
  <c r="F278" i="28"/>
  <c r="G278" i="28"/>
  <c r="H278" i="28"/>
  <c r="I278" i="28"/>
  <c r="J278" i="28"/>
  <c r="K278" i="28"/>
  <c r="D279" i="28"/>
  <c r="E279" i="28"/>
  <c r="F279" i="28"/>
  <c r="G279" i="28"/>
  <c r="H279" i="28"/>
  <c r="I279" i="28"/>
  <c r="J279" i="28"/>
  <c r="K279" i="28"/>
  <c r="D280" i="28"/>
  <c r="E280" i="28"/>
  <c r="F280" i="28"/>
  <c r="G280" i="28"/>
  <c r="H280" i="28"/>
  <c r="I280" i="28"/>
  <c r="J280" i="28"/>
  <c r="K280" i="28"/>
  <c r="D281" i="28"/>
  <c r="E281" i="28"/>
  <c r="F281" i="28"/>
  <c r="G281" i="28"/>
  <c r="H281" i="28"/>
  <c r="I281" i="28"/>
  <c r="J281" i="28"/>
  <c r="K281" i="28"/>
  <c r="D282" i="28"/>
  <c r="E282" i="28"/>
  <c r="F282" i="28"/>
  <c r="G282" i="28"/>
  <c r="H282" i="28"/>
  <c r="I282" i="28"/>
  <c r="J282" i="28"/>
  <c r="K282" i="28"/>
  <c r="D283" i="28"/>
  <c r="E283" i="28"/>
  <c r="F283" i="28"/>
  <c r="G283" i="28"/>
  <c r="H283" i="28"/>
  <c r="I283" i="28"/>
  <c r="J283" i="28"/>
  <c r="K283" i="28"/>
  <c r="D284" i="28"/>
  <c r="E284" i="28"/>
  <c r="F284" i="28"/>
  <c r="G284" i="28"/>
  <c r="H284" i="28"/>
  <c r="I284" i="28"/>
  <c r="J284" i="28"/>
  <c r="K284" i="28"/>
  <c r="D285" i="28"/>
  <c r="E285" i="28"/>
  <c r="F285" i="28"/>
  <c r="G285" i="28"/>
  <c r="H285" i="28"/>
  <c r="I285" i="28"/>
  <c r="J285" i="28"/>
  <c r="K285" i="28"/>
  <c r="D286" i="28"/>
  <c r="E286" i="28"/>
  <c r="F286" i="28"/>
  <c r="G286" i="28"/>
  <c r="H286" i="28"/>
  <c r="I286" i="28"/>
  <c r="J286" i="28"/>
  <c r="K286" i="28"/>
  <c r="D287" i="28"/>
  <c r="E287" i="28"/>
  <c r="F287" i="28"/>
  <c r="G287" i="28"/>
  <c r="H287" i="28"/>
  <c r="I287" i="28"/>
  <c r="J287" i="28"/>
  <c r="K287" i="28"/>
  <c r="D288" i="28"/>
  <c r="E288" i="28"/>
  <c r="F288" i="28"/>
  <c r="G288" i="28"/>
  <c r="H288" i="28"/>
  <c r="I288" i="28"/>
  <c r="J288" i="28"/>
  <c r="K288" i="28"/>
  <c r="D289" i="28"/>
  <c r="E289" i="28"/>
  <c r="F289" i="28"/>
  <c r="G289" i="28"/>
  <c r="H289" i="28"/>
  <c r="I289" i="28"/>
  <c r="J289" i="28"/>
  <c r="K289" i="28"/>
  <c r="D290" i="28"/>
  <c r="E290" i="28"/>
  <c r="F290" i="28"/>
  <c r="G290" i="28"/>
  <c r="H290" i="28"/>
  <c r="I290" i="28"/>
  <c r="J290" i="28"/>
  <c r="K290" i="28"/>
  <c r="D291" i="28"/>
  <c r="E291" i="28"/>
  <c r="F291" i="28"/>
  <c r="G291" i="28"/>
  <c r="H291" i="28"/>
  <c r="I291" i="28"/>
  <c r="J291" i="28"/>
  <c r="K291" i="28"/>
  <c r="D292" i="28"/>
  <c r="E292" i="28"/>
  <c r="F292" i="28"/>
  <c r="G292" i="28"/>
  <c r="H292" i="28"/>
  <c r="I292" i="28"/>
  <c r="J292" i="28"/>
  <c r="K292" i="28"/>
  <c r="D293" i="28"/>
  <c r="E293" i="28"/>
  <c r="F293" i="28"/>
  <c r="G293" i="28"/>
  <c r="H293" i="28"/>
  <c r="I293" i="28"/>
  <c r="J293" i="28"/>
  <c r="K293" i="28"/>
  <c r="D294" i="28"/>
  <c r="E294" i="28"/>
  <c r="F294" i="28"/>
  <c r="G294" i="28"/>
  <c r="H294" i="28"/>
  <c r="I294" i="28"/>
  <c r="J294" i="28"/>
  <c r="K294" i="28"/>
  <c r="D295" i="28"/>
  <c r="E295" i="28"/>
  <c r="F295" i="28"/>
  <c r="G295" i="28"/>
  <c r="H295" i="28"/>
  <c r="I295" i="28"/>
  <c r="J295" i="28"/>
  <c r="K295" i="28"/>
  <c r="D55" i="5" l="1"/>
  <c r="D104" i="5"/>
  <c r="D154" i="5"/>
  <c r="D155" i="5"/>
  <c r="D105" i="5"/>
  <c r="D56" i="5"/>
  <c r="G19" i="10"/>
  <c r="S19" i="10"/>
  <c r="I56" i="4"/>
  <c r="M55" i="4"/>
  <c r="M154" i="4"/>
  <c r="M104" i="4"/>
  <c r="L155" i="4"/>
  <c r="D155" i="4"/>
  <c r="E55" i="4"/>
  <c r="M105" i="4"/>
  <c r="M56" i="4"/>
  <c r="E105" i="4"/>
  <c r="N154" i="4"/>
  <c r="N104" i="4"/>
  <c r="M155" i="4"/>
  <c r="I55" i="4"/>
  <c r="I104" i="4"/>
  <c r="I154" i="4"/>
  <c r="D55" i="4"/>
  <c r="D104" i="4"/>
  <c r="D154" i="4"/>
  <c r="D56" i="4"/>
  <c r="J55" i="4"/>
  <c r="J104" i="4"/>
  <c r="J154" i="4"/>
  <c r="K55" i="4"/>
  <c r="K104" i="4"/>
  <c r="K154" i="4"/>
  <c r="K105" i="4"/>
  <c r="L55" i="4"/>
  <c r="L104" i="4"/>
  <c r="L154" i="4"/>
  <c r="I105" i="4"/>
  <c r="J56" i="4"/>
  <c r="O19" i="10"/>
  <c r="K194" i="32" l="1"/>
  <c r="K196" i="32"/>
  <c r="K205" i="32"/>
  <c r="K208" i="32"/>
  <c r="K211" i="32"/>
  <c r="K192" i="32"/>
  <c r="K193" i="32"/>
  <c r="K107" i="32"/>
  <c r="K108" i="32"/>
  <c r="K110" i="32"/>
  <c r="K111" i="32"/>
  <c r="K112" i="32"/>
  <c r="K113" i="32"/>
  <c r="K120" i="32"/>
  <c r="K121" i="32"/>
  <c r="K122" i="32"/>
  <c r="K123" i="32"/>
  <c r="K124" i="32"/>
  <c r="K125" i="32"/>
  <c r="K126" i="32"/>
  <c r="K127" i="32"/>
  <c r="K104" i="32"/>
  <c r="K106" i="32"/>
  <c r="K117" i="32"/>
  <c r="K101" i="32"/>
  <c r="K109" i="32"/>
  <c r="K118" i="32"/>
  <c r="K186" i="32"/>
  <c r="K206" i="32"/>
  <c r="K187" i="32"/>
  <c r="K191" i="32"/>
  <c r="K201" i="32"/>
  <c r="K202" i="32"/>
  <c r="K189" i="32"/>
  <c r="K190" i="32"/>
  <c r="K264" i="32"/>
  <c r="K181" i="32"/>
  <c r="K182" i="32"/>
  <c r="K183" i="32"/>
  <c r="K184" i="32"/>
  <c r="K185" i="32"/>
  <c r="K188" i="32"/>
  <c r="K198" i="32"/>
  <c r="K199" i="32"/>
  <c r="K200" i="32"/>
  <c r="K203" i="32"/>
  <c r="K207" i="32"/>
  <c r="K97" i="32"/>
  <c r="K98" i="32"/>
  <c r="K99" i="32"/>
  <c r="K100" i="32"/>
  <c r="K102" i="32"/>
  <c r="K103" i="32"/>
  <c r="K105" i="32"/>
  <c r="K114" i="32"/>
  <c r="K115" i="32"/>
  <c r="K116" i="32"/>
  <c r="K119" i="32"/>
  <c r="K265" i="30"/>
  <c r="K184" i="30"/>
  <c r="K185" i="30"/>
  <c r="K191" i="30"/>
  <c r="K193" i="30"/>
  <c r="K194" i="30"/>
  <c r="K204" i="30"/>
  <c r="K208" i="30"/>
  <c r="K108" i="30"/>
  <c r="K109" i="30"/>
  <c r="K110" i="30"/>
  <c r="K111" i="30"/>
  <c r="K114" i="30"/>
  <c r="K127" i="30"/>
  <c r="K128" i="30"/>
  <c r="K112" i="30"/>
  <c r="K113" i="30"/>
  <c r="K195" i="30"/>
  <c r="K207" i="30"/>
  <c r="K209" i="30"/>
  <c r="K182" i="30"/>
  <c r="K183" i="30"/>
  <c r="K186" i="30"/>
  <c r="K187" i="30"/>
  <c r="K188" i="30"/>
  <c r="K189" i="30"/>
  <c r="K190" i="30"/>
  <c r="K192" i="30"/>
  <c r="K199" i="30"/>
  <c r="K200" i="30"/>
  <c r="K201" i="30"/>
  <c r="K202" i="30"/>
  <c r="K203" i="30"/>
  <c r="K205" i="30"/>
  <c r="K206" i="30"/>
  <c r="K99" i="30"/>
  <c r="K100" i="30"/>
  <c r="K101" i="30"/>
  <c r="K102" i="30"/>
  <c r="K103" i="30"/>
  <c r="K104" i="30"/>
  <c r="K105" i="30"/>
  <c r="K106" i="30"/>
  <c r="K107" i="30"/>
  <c r="K115" i="30"/>
  <c r="K116" i="30"/>
  <c r="K117" i="30"/>
  <c r="K118" i="30"/>
  <c r="K119" i="30"/>
  <c r="K120" i="30"/>
  <c r="K121" i="30"/>
  <c r="K122" i="30"/>
  <c r="K123" i="30"/>
  <c r="K124" i="30"/>
  <c r="K125" i="30"/>
  <c r="K126" i="30"/>
  <c r="K183" i="28"/>
  <c r="K184" i="28"/>
  <c r="K185" i="28"/>
  <c r="K186" i="28"/>
  <c r="K187" i="28"/>
  <c r="K188" i="28"/>
  <c r="K189" i="28"/>
  <c r="K190" i="28"/>
  <c r="K191" i="28"/>
  <c r="K192" i="28"/>
  <c r="K193" i="28"/>
  <c r="K194" i="28"/>
  <c r="K195" i="28"/>
  <c r="K196" i="28"/>
  <c r="K197" i="28"/>
  <c r="K198" i="28"/>
  <c r="K199" i="28"/>
  <c r="K200" i="28"/>
  <c r="K201" i="28"/>
  <c r="K202" i="28"/>
  <c r="K203" i="28"/>
  <c r="K204" i="28"/>
  <c r="K205" i="28"/>
  <c r="K206" i="28"/>
  <c r="K207" i="28"/>
  <c r="K208" i="28"/>
  <c r="K209" i="28"/>
  <c r="K210" i="28"/>
  <c r="K211" i="28"/>
  <c r="K212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M113" i="12"/>
  <c r="N113" i="12"/>
  <c r="O113" i="12"/>
  <c r="P113" i="12"/>
  <c r="Q113" i="12"/>
  <c r="R113" i="12"/>
  <c r="S113" i="12"/>
  <c r="T113" i="12"/>
  <c r="M114" i="12"/>
  <c r="N114" i="12"/>
  <c r="O114" i="12"/>
  <c r="P114" i="12"/>
  <c r="Q114" i="12"/>
  <c r="R114" i="12"/>
  <c r="S114" i="12"/>
  <c r="T114" i="12"/>
  <c r="M115" i="12"/>
  <c r="N115" i="12"/>
  <c r="O115" i="12"/>
  <c r="P115" i="12"/>
  <c r="Q115" i="12"/>
  <c r="R115" i="12"/>
  <c r="S115" i="12"/>
  <c r="T115" i="12"/>
  <c r="M116" i="12"/>
  <c r="N116" i="12"/>
  <c r="O116" i="12"/>
  <c r="P116" i="12"/>
  <c r="Q116" i="12"/>
  <c r="R116" i="12"/>
  <c r="S116" i="12"/>
  <c r="T116" i="12"/>
  <c r="M117" i="12"/>
  <c r="N117" i="12"/>
  <c r="O117" i="12"/>
  <c r="P117" i="12"/>
  <c r="Q117" i="12"/>
  <c r="R117" i="12"/>
  <c r="S117" i="12"/>
  <c r="T117" i="12"/>
  <c r="M118" i="12"/>
  <c r="N118" i="12"/>
  <c r="O118" i="12"/>
  <c r="P118" i="12"/>
  <c r="Q118" i="12"/>
  <c r="R118" i="12"/>
  <c r="S118" i="12"/>
  <c r="T118" i="12"/>
  <c r="M119" i="12"/>
  <c r="N119" i="12"/>
  <c r="O119" i="12"/>
  <c r="P119" i="12"/>
  <c r="Q119" i="12"/>
  <c r="R119" i="12"/>
  <c r="S119" i="12"/>
  <c r="T119" i="12"/>
  <c r="M122" i="12"/>
  <c r="N122" i="12"/>
  <c r="O122" i="12"/>
  <c r="P122" i="12"/>
  <c r="Q122" i="12"/>
  <c r="R122" i="12"/>
  <c r="S122" i="12"/>
  <c r="T122" i="12"/>
  <c r="M123" i="12"/>
  <c r="N123" i="12"/>
  <c r="O123" i="12"/>
  <c r="P123" i="12"/>
  <c r="Q123" i="12"/>
  <c r="R123" i="12"/>
  <c r="S123" i="12"/>
  <c r="T123" i="12"/>
  <c r="M124" i="12"/>
  <c r="N124" i="12"/>
  <c r="O124" i="12"/>
  <c r="P124" i="12"/>
  <c r="Q124" i="12"/>
  <c r="R124" i="12"/>
  <c r="S124" i="12"/>
  <c r="T124" i="12"/>
  <c r="M126" i="12"/>
  <c r="N126" i="12"/>
  <c r="O126" i="12"/>
  <c r="P126" i="12"/>
  <c r="Q126" i="12"/>
  <c r="R126" i="12"/>
  <c r="S126" i="12"/>
  <c r="T126" i="12"/>
  <c r="M127" i="12"/>
  <c r="N127" i="12"/>
  <c r="O127" i="12"/>
  <c r="P127" i="12"/>
  <c r="Q127" i="12"/>
  <c r="R127" i="12"/>
  <c r="S127" i="12"/>
  <c r="T127" i="12"/>
  <c r="M128" i="12"/>
  <c r="N128" i="12"/>
  <c r="O128" i="12"/>
  <c r="P128" i="12"/>
  <c r="Q128" i="12"/>
  <c r="R128" i="12"/>
  <c r="S128" i="12"/>
  <c r="T128" i="12"/>
  <c r="M129" i="12"/>
  <c r="N129" i="12"/>
  <c r="O129" i="12"/>
  <c r="P129" i="12"/>
  <c r="Q129" i="12"/>
  <c r="R129" i="12"/>
  <c r="S129" i="12"/>
  <c r="T129" i="12"/>
  <c r="M130" i="12"/>
  <c r="N130" i="12"/>
  <c r="O130" i="12"/>
  <c r="P130" i="12"/>
  <c r="Q130" i="12"/>
  <c r="R130" i="12"/>
  <c r="S130" i="12"/>
  <c r="T130" i="12"/>
  <c r="K112" i="12"/>
  <c r="K131" i="12" s="1"/>
  <c r="K125" i="12"/>
  <c r="K120" i="12" s="1"/>
  <c r="M80" i="12"/>
  <c r="N80" i="12"/>
  <c r="O80" i="12"/>
  <c r="P80" i="12"/>
  <c r="Q80" i="12"/>
  <c r="R80" i="12"/>
  <c r="S80" i="12"/>
  <c r="T80" i="12"/>
  <c r="M81" i="12"/>
  <c r="N81" i="12"/>
  <c r="O81" i="12"/>
  <c r="P81" i="12"/>
  <c r="Q81" i="12"/>
  <c r="R81" i="12"/>
  <c r="S81" i="12"/>
  <c r="T81" i="12"/>
  <c r="M82" i="12"/>
  <c r="N82" i="12"/>
  <c r="O82" i="12"/>
  <c r="P82" i="12"/>
  <c r="Q82" i="12"/>
  <c r="R82" i="12"/>
  <c r="S82" i="12"/>
  <c r="T82" i="12"/>
  <c r="M83" i="12"/>
  <c r="N83" i="12"/>
  <c r="O83" i="12"/>
  <c r="P83" i="12"/>
  <c r="Q83" i="12"/>
  <c r="R83" i="12"/>
  <c r="S83" i="12"/>
  <c r="T83" i="12"/>
  <c r="M84" i="12"/>
  <c r="N84" i="12"/>
  <c r="O84" i="12"/>
  <c r="P84" i="12"/>
  <c r="Q84" i="12"/>
  <c r="R84" i="12"/>
  <c r="S84" i="12"/>
  <c r="T84" i="12"/>
  <c r="M85" i="12"/>
  <c r="N85" i="12"/>
  <c r="O85" i="12"/>
  <c r="P85" i="12"/>
  <c r="Q85" i="12"/>
  <c r="R85" i="12"/>
  <c r="S85" i="12"/>
  <c r="T85" i="12"/>
  <c r="M86" i="12"/>
  <c r="N86" i="12"/>
  <c r="O86" i="12"/>
  <c r="P86" i="12"/>
  <c r="Q86" i="12"/>
  <c r="R86" i="12"/>
  <c r="S86" i="12"/>
  <c r="T86" i="12"/>
  <c r="M89" i="12"/>
  <c r="N89" i="12"/>
  <c r="O89" i="12"/>
  <c r="P89" i="12"/>
  <c r="Q89" i="12"/>
  <c r="R89" i="12"/>
  <c r="S89" i="12"/>
  <c r="T89" i="12"/>
  <c r="M90" i="12"/>
  <c r="N90" i="12"/>
  <c r="O90" i="12"/>
  <c r="P90" i="12"/>
  <c r="Q90" i="12"/>
  <c r="R90" i="12"/>
  <c r="S90" i="12"/>
  <c r="T90" i="12"/>
  <c r="M91" i="12"/>
  <c r="N91" i="12"/>
  <c r="O91" i="12"/>
  <c r="P91" i="12"/>
  <c r="Q91" i="12"/>
  <c r="R91" i="12"/>
  <c r="S91" i="12"/>
  <c r="T91" i="12"/>
  <c r="M93" i="12"/>
  <c r="N93" i="12"/>
  <c r="O93" i="12"/>
  <c r="P93" i="12"/>
  <c r="Q93" i="12"/>
  <c r="R93" i="12"/>
  <c r="S93" i="12"/>
  <c r="T93" i="12"/>
  <c r="M94" i="12"/>
  <c r="N94" i="12"/>
  <c r="O94" i="12"/>
  <c r="P94" i="12"/>
  <c r="Q94" i="12"/>
  <c r="R94" i="12"/>
  <c r="S94" i="12"/>
  <c r="T94" i="12"/>
  <c r="M95" i="12"/>
  <c r="N95" i="12"/>
  <c r="O95" i="12"/>
  <c r="P95" i="12"/>
  <c r="Q95" i="12"/>
  <c r="R95" i="12"/>
  <c r="S95" i="12"/>
  <c r="T95" i="12"/>
  <c r="M96" i="12"/>
  <c r="N96" i="12"/>
  <c r="O96" i="12"/>
  <c r="P96" i="12"/>
  <c r="Q96" i="12"/>
  <c r="R96" i="12"/>
  <c r="S96" i="12"/>
  <c r="T96" i="12"/>
  <c r="M97" i="12"/>
  <c r="N97" i="12"/>
  <c r="O97" i="12"/>
  <c r="P97" i="12"/>
  <c r="Q97" i="12"/>
  <c r="R97" i="12"/>
  <c r="S97" i="12"/>
  <c r="T97" i="12"/>
  <c r="K79" i="12"/>
  <c r="K98" i="12" s="1"/>
  <c r="K92" i="12"/>
  <c r="K87" i="12" s="1"/>
  <c r="R48" i="12"/>
  <c r="S48" i="12"/>
  <c r="T48" i="12"/>
  <c r="R49" i="12"/>
  <c r="S49" i="12"/>
  <c r="T49" i="12"/>
  <c r="R50" i="12"/>
  <c r="S50" i="12"/>
  <c r="T50" i="12"/>
  <c r="R51" i="12"/>
  <c r="S51" i="12"/>
  <c r="T51" i="12"/>
  <c r="R52" i="12"/>
  <c r="S52" i="12"/>
  <c r="T52" i="12"/>
  <c r="R53" i="12"/>
  <c r="S53" i="12"/>
  <c r="T53" i="12"/>
  <c r="R54" i="12"/>
  <c r="S54" i="12"/>
  <c r="T54" i="12"/>
  <c r="R57" i="12"/>
  <c r="S57" i="12"/>
  <c r="T57" i="12"/>
  <c r="R58" i="12"/>
  <c r="S58" i="12"/>
  <c r="T58" i="12"/>
  <c r="R59" i="12"/>
  <c r="S59" i="12"/>
  <c r="T59" i="12"/>
  <c r="R61" i="12"/>
  <c r="S61" i="12"/>
  <c r="T61" i="12"/>
  <c r="R62" i="12"/>
  <c r="S62" i="12"/>
  <c r="T62" i="12"/>
  <c r="R63" i="12"/>
  <c r="S63" i="12"/>
  <c r="T63" i="12"/>
  <c r="R64" i="12"/>
  <c r="S64" i="12"/>
  <c r="T64" i="12"/>
  <c r="R65" i="12"/>
  <c r="S65" i="12"/>
  <c r="T65" i="12"/>
  <c r="K47" i="12"/>
  <c r="K66" i="12" s="1"/>
  <c r="K60" i="12"/>
  <c r="K55" i="12" s="1"/>
  <c r="K14" i="12"/>
  <c r="K23" i="12"/>
  <c r="K27" i="12"/>
  <c r="K22" i="12" l="1"/>
  <c r="T55" i="12" s="1"/>
  <c r="K33" i="12"/>
  <c r="T121" i="12"/>
  <c r="T60" i="12"/>
  <c r="T125" i="12"/>
  <c r="K67" i="12"/>
  <c r="T88" i="12"/>
  <c r="T56" i="12"/>
  <c r="T47" i="12"/>
  <c r="T92" i="12"/>
  <c r="K253" i="32"/>
  <c r="K209" i="32"/>
  <c r="K204" i="32"/>
  <c r="K197" i="32"/>
  <c r="K195" i="32"/>
  <c r="K210" i="32"/>
  <c r="K198" i="30"/>
  <c r="K211" i="30"/>
  <c r="K212" i="30"/>
  <c r="K210" i="30"/>
  <c r="K196" i="30"/>
  <c r="K213" i="30"/>
  <c r="K129" i="30"/>
  <c r="K197" i="30"/>
  <c r="T112" i="12"/>
  <c r="K132" i="12"/>
  <c r="T79" i="12"/>
  <c r="K99" i="12"/>
  <c r="T113" i="13"/>
  <c r="T114" i="13"/>
  <c r="T115" i="13"/>
  <c r="T116" i="13"/>
  <c r="T117" i="13"/>
  <c r="T118" i="13"/>
  <c r="T119" i="13"/>
  <c r="T122" i="13"/>
  <c r="T123" i="13"/>
  <c r="T124" i="13"/>
  <c r="T126" i="13"/>
  <c r="T127" i="13"/>
  <c r="T128" i="13"/>
  <c r="T129" i="13"/>
  <c r="T130" i="13"/>
  <c r="K112" i="13"/>
  <c r="K121" i="13"/>
  <c r="K125" i="13"/>
  <c r="T80" i="13"/>
  <c r="T81" i="13"/>
  <c r="T82" i="13"/>
  <c r="T83" i="13"/>
  <c r="T84" i="13"/>
  <c r="T85" i="13"/>
  <c r="T86" i="13"/>
  <c r="T89" i="13"/>
  <c r="T90" i="13"/>
  <c r="T91" i="13"/>
  <c r="T93" i="13"/>
  <c r="T94" i="13"/>
  <c r="T95" i="13"/>
  <c r="T96" i="13"/>
  <c r="T97" i="13"/>
  <c r="K79" i="13"/>
  <c r="K88" i="13"/>
  <c r="K92" i="13"/>
  <c r="T48" i="13"/>
  <c r="T49" i="13"/>
  <c r="T50" i="13"/>
  <c r="T51" i="13"/>
  <c r="T52" i="13"/>
  <c r="T53" i="13"/>
  <c r="T54" i="13"/>
  <c r="T57" i="13"/>
  <c r="T58" i="13"/>
  <c r="T59" i="13"/>
  <c r="T61" i="13"/>
  <c r="T62" i="13"/>
  <c r="T63" i="13"/>
  <c r="T64" i="13"/>
  <c r="T65" i="13"/>
  <c r="K60" i="13"/>
  <c r="K56" i="13"/>
  <c r="K47" i="13"/>
  <c r="K27" i="13"/>
  <c r="K23" i="13"/>
  <c r="K14" i="13"/>
  <c r="T113" i="3"/>
  <c r="T114" i="3"/>
  <c r="T115" i="3"/>
  <c r="T116" i="3"/>
  <c r="T117" i="3"/>
  <c r="T118" i="3"/>
  <c r="T119" i="3"/>
  <c r="T122" i="3"/>
  <c r="T123" i="3"/>
  <c r="T124" i="3"/>
  <c r="T126" i="3"/>
  <c r="T127" i="3"/>
  <c r="T128" i="3"/>
  <c r="T129" i="3"/>
  <c r="T130" i="3"/>
  <c r="K121" i="3"/>
  <c r="K120" i="3" s="1"/>
  <c r="K92" i="3"/>
  <c r="K88" i="3"/>
  <c r="T80" i="3"/>
  <c r="T81" i="3"/>
  <c r="T82" i="3"/>
  <c r="T83" i="3"/>
  <c r="T84" i="3"/>
  <c r="T85" i="3"/>
  <c r="T86" i="3"/>
  <c r="T89" i="3"/>
  <c r="T90" i="3"/>
  <c r="T91" i="3"/>
  <c r="T93" i="3"/>
  <c r="T94" i="3"/>
  <c r="T95" i="3"/>
  <c r="T96" i="3"/>
  <c r="T97" i="3"/>
  <c r="T64" i="3"/>
  <c r="T63" i="3"/>
  <c r="T62" i="3"/>
  <c r="T61" i="3"/>
  <c r="T59" i="3"/>
  <c r="T58" i="3"/>
  <c r="T57" i="3"/>
  <c r="T65" i="3"/>
  <c r="T54" i="3"/>
  <c r="T53" i="3"/>
  <c r="T52" i="3"/>
  <c r="T51" i="3"/>
  <c r="T50" i="3"/>
  <c r="T49" i="3"/>
  <c r="T48" i="3"/>
  <c r="K60" i="3"/>
  <c r="K56" i="3"/>
  <c r="K27" i="3"/>
  <c r="B53" i="10"/>
  <c r="B34" i="10"/>
  <c r="T120" i="12" l="1"/>
  <c r="K34" i="12"/>
  <c r="T14" i="12" s="1"/>
  <c r="T87" i="12"/>
  <c r="T98" i="12"/>
  <c r="T131" i="12"/>
  <c r="T79" i="3"/>
  <c r="T66" i="12"/>
  <c r="T47" i="3"/>
  <c r="T33" i="12"/>
  <c r="T34" i="12"/>
  <c r="T31" i="12"/>
  <c r="T28" i="12"/>
  <c r="T25" i="12"/>
  <c r="T19" i="12"/>
  <c r="T16" i="12"/>
  <c r="T32" i="12"/>
  <c r="T30" i="12"/>
  <c r="T24" i="12"/>
  <c r="T21" i="12"/>
  <c r="T18" i="12"/>
  <c r="T15" i="12"/>
  <c r="T23" i="12"/>
  <c r="T22" i="12"/>
  <c r="T27" i="12"/>
  <c r="T60" i="13"/>
  <c r="T99" i="12"/>
  <c r="T67" i="12"/>
  <c r="T132" i="12"/>
  <c r="T47" i="13"/>
  <c r="K22" i="13"/>
  <c r="K34" i="13" s="1"/>
  <c r="T125" i="13"/>
  <c r="T56" i="13"/>
  <c r="T121" i="13"/>
  <c r="T92" i="13"/>
  <c r="T79" i="13"/>
  <c r="T112" i="13"/>
  <c r="K131" i="13"/>
  <c r="K98" i="13"/>
  <c r="T60" i="3"/>
  <c r="T112" i="3"/>
  <c r="T92" i="3"/>
  <c r="K22" i="3"/>
  <c r="K87" i="3"/>
  <c r="T125" i="3"/>
  <c r="T121" i="3"/>
  <c r="T88" i="3"/>
  <c r="K295" i="32"/>
  <c r="K120" i="13"/>
  <c r="K87" i="13"/>
  <c r="K99" i="13" s="1"/>
  <c r="T88" i="13"/>
  <c r="K55" i="13"/>
  <c r="K66" i="13"/>
  <c r="K55" i="3"/>
  <c r="T56" i="3"/>
  <c r="T17" i="12" l="1"/>
  <c r="T20" i="12"/>
  <c r="T26" i="12"/>
  <c r="T29" i="12"/>
  <c r="T87" i="3"/>
  <c r="T55" i="3"/>
  <c r="K33" i="13"/>
  <c r="T33" i="13" s="1"/>
  <c r="T30" i="13"/>
  <c r="T24" i="13"/>
  <c r="T21" i="13"/>
  <c r="T18" i="13"/>
  <c r="T15" i="13"/>
  <c r="T26" i="13"/>
  <c r="T20" i="13"/>
  <c r="T29" i="13"/>
  <c r="T34" i="13"/>
  <c r="T31" i="13"/>
  <c r="T28" i="13"/>
  <c r="T25" i="13"/>
  <c r="T19" i="13"/>
  <c r="T16" i="13"/>
  <c r="T32" i="13"/>
  <c r="T17" i="13"/>
  <c r="T23" i="13"/>
  <c r="T27" i="13"/>
  <c r="T14" i="13"/>
  <c r="T22" i="13"/>
  <c r="T120" i="13"/>
  <c r="K67" i="13"/>
  <c r="T67" i="13" s="1"/>
  <c r="T55" i="13"/>
  <c r="T99" i="13"/>
  <c r="T120" i="3"/>
  <c r="K132" i="13"/>
  <c r="T132" i="13" s="1"/>
  <c r="T87" i="13"/>
  <c r="T98" i="13" l="1"/>
  <c r="T131" i="13"/>
  <c r="T66" i="13"/>
  <c r="K172" i="30"/>
  <c r="K89" i="30"/>
  <c r="C89" i="28"/>
  <c r="K34" i="3"/>
  <c r="K67" i="3"/>
  <c r="K99" i="3"/>
  <c r="K132" i="3"/>
  <c r="K131" i="3"/>
  <c r="K47" i="30"/>
  <c r="K46" i="32"/>
  <c r="K171" i="28"/>
  <c r="K88" i="28"/>
  <c r="J46" i="28"/>
  <c r="K296" i="30"/>
  <c r="J254" i="30"/>
  <c r="K87" i="32"/>
  <c r="K128" i="32" s="1"/>
  <c r="K170" i="32"/>
  <c r="K212" i="32" s="1"/>
  <c r="D268" i="39"/>
  <c r="E268" i="39"/>
  <c r="F268" i="39"/>
  <c r="G268" i="39"/>
  <c r="H268" i="39"/>
  <c r="I268" i="39"/>
  <c r="J268" i="39"/>
  <c r="K268" i="39"/>
  <c r="D269" i="39"/>
  <c r="E269" i="39"/>
  <c r="F269" i="39"/>
  <c r="G269" i="39"/>
  <c r="H269" i="39"/>
  <c r="I269" i="39"/>
  <c r="J269" i="39"/>
  <c r="K269" i="39"/>
  <c r="D270" i="39"/>
  <c r="E270" i="39"/>
  <c r="F270" i="39"/>
  <c r="G270" i="39"/>
  <c r="H270" i="39"/>
  <c r="I270" i="39"/>
  <c r="J270" i="39"/>
  <c r="K270" i="39"/>
  <c r="D271" i="39"/>
  <c r="E271" i="39"/>
  <c r="F271" i="39"/>
  <c r="G271" i="39"/>
  <c r="H271" i="39"/>
  <c r="I271" i="39"/>
  <c r="J271" i="39"/>
  <c r="K271" i="39"/>
  <c r="D272" i="39"/>
  <c r="E272" i="39"/>
  <c r="F272" i="39"/>
  <c r="G272" i="39"/>
  <c r="H272" i="39"/>
  <c r="I272" i="39"/>
  <c r="J272" i="39"/>
  <c r="K272" i="39"/>
  <c r="D273" i="39"/>
  <c r="E273" i="39"/>
  <c r="F273" i="39"/>
  <c r="G273" i="39"/>
  <c r="H273" i="39"/>
  <c r="I273" i="39"/>
  <c r="J273" i="39"/>
  <c r="K273" i="39"/>
  <c r="D274" i="39"/>
  <c r="E274" i="39"/>
  <c r="F274" i="39"/>
  <c r="G274" i="39"/>
  <c r="H274" i="39"/>
  <c r="I274" i="39"/>
  <c r="J274" i="39"/>
  <c r="K274" i="39"/>
  <c r="D275" i="39"/>
  <c r="E275" i="39"/>
  <c r="F275" i="39"/>
  <c r="G275" i="39"/>
  <c r="H275" i="39"/>
  <c r="I275" i="39"/>
  <c r="J275" i="39"/>
  <c r="K275" i="39"/>
  <c r="D276" i="39"/>
  <c r="E276" i="39"/>
  <c r="F276" i="39"/>
  <c r="G276" i="39"/>
  <c r="H276" i="39"/>
  <c r="I276" i="39"/>
  <c r="J276" i="39"/>
  <c r="K276" i="39"/>
  <c r="D277" i="39"/>
  <c r="E277" i="39"/>
  <c r="F277" i="39"/>
  <c r="G277" i="39"/>
  <c r="H277" i="39"/>
  <c r="I277" i="39"/>
  <c r="J277" i="39"/>
  <c r="K277" i="39"/>
  <c r="D278" i="39"/>
  <c r="E278" i="39"/>
  <c r="F278" i="39"/>
  <c r="G278" i="39"/>
  <c r="H278" i="39"/>
  <c r="I278" i="39"/>
  <c r="J278" i="39"/>
  <c r="K278" i="39"/>
  <c r="D279" i="39"/>
  <c r="E279" i="39"/>
  <c r="F279" i="39"/>
  <c r="G279" i="39"/>
  <c r="H279" i="39"/>
  <c r="I279" i="39"/>
  <c r="J279" i="39"/>
  <c r="K279" i="39"/>
  <c r="D280" i="39"/>
  <c r="E280" i="39"/>
  <c r="F280" i="39"/>
  <c r="G280" i="39"/>
  <c r="H280" i="39"/>
  <c r="I280" i="39"/>
  <c r="J280" i="39"/>
  <c r="K280" i="39"/>
  <c r="D281" i="39"/>
  <c r="E281" i="39"/>
  <c r="F281" i="39"/>
  <c r="G281" i="39"/>
  <c r="H281" i="39"/>
  <c r="I281" i="39"/>
  <c r="J281" i="39"/>
  <c r="K281" i="39"/>
  <c r="D282" i="39"/>
  <c r="E282" i="39"/>
  <c r="F282" i="39"/>
  <c r="G282" i="39"/>
  <c r="H282" i="39"/>
  <c r="I282" i="39"/>
  <c r="J282" i="39"/>
  <c r="K282" i="39"/>
  <c r="D283" i="39"/>
  <c r="E283" i="39"/>
  <c r="F283" i="39"/>
  <c r="G283" i="39"/>
  <c r="H283" i="39"/>
  <c r="I283" i="39"/>
  <c r="J283" i="39"/>
  <c r="K283" i="39"/>
  <c r="D284" i="39"/>
  <c r="E284" i="39"/>
  <c r="F284" i="39"/>
  <c r="G284" i="39"/>
  <c r="H284" i="39"/>
  <c r="I284" i="39"/>
  <c r="J284" i="39"/>
  <c r="K284" i="39"/>
  <c r="D285" i="39"/>
  <c r="E285" i="39"/>
  <c r="F285" i="39"/>
  <c r="G285" i="39"/>
  <c r="H285" i="39"/>
  <c r="I285" i="39"/>
  <c r="J285" i="39"/>
  <c r="K285" i="39"/>
  <c r="D286" i="39"/>
  <c r="E286" i="39"/>
  <c r="F286" i="39"/>
  <c r="G286" i="39"/>
  <c r="H286" i="39"/>
  <c r="I286" i="39"/>
  <c r="J286" i="39"/>
  <c r="K286" i="39"/>
  <c r="D287" i="39"/>
  <c r="E287" i="39"/>
  <c r="F287" i="39"/>
  <c r="G287" i="39"/>
  <c r="H287" i="39"/>
  <c r="I287" i="39"/>
  <c r="J287" i="39"/>
  <c r="K287" i="39"/>
  <c r="D288" i="39"/>
  <c r="E288" i="39"/>
  <c r="F288" i="39"/>
  <c r="G288" i="39"/>
  <c r="H288" i="39"/>
  <c r="I288" i="39"/>
  <c r="J288" i="39"/>
  <c r="K288" i="39"/>
  <c r="D289" i="39"/>
  <c r="E289" i="39"/>
  <c r="F289" i="39"/>
  <c r="G289" i="39"/>
  <c r="H289" i="39"/>
  <c r="I289" i="39"/>
  <c r="J289" i="39"/>
  <c r="K289" i="39"/>
  <c r="D290" i="39"/>
  <c r="E290" i="39"/>
  <c r="F290" i="39"/>
  <c r="G290" i="39"/>
  <c r="H290" i="39"/>
  <c r="I290" i="39"/>
  <c r="J290" i="39"/>
  <c r="K290" i="39"/>
  <c r="D291" i="39"/>
  <c r="E291" i="39"/>
  <c r="F291" i="39"/>
  <c r="G291" i="39"/>
  <c r="H291" i="39"/>
  <c r="I291" i="39"/>
  <c r="J291" i="39"/>
  <c r="K291" i="39"/>
  <c r="D292" i="39"/>
  <c r="E292" i="39"/>
  <c r="F292" i="39"/>
  <c r="G292" i="39"/>
  <c r="H292" i="39"/>
  <c r="I292" i="39"/>
  <c r="J292" i="39"/>
  <c r="K292" i="39"/>
  <c r="D293" i="39"/>
  <c r="E293" i="39"/>
  <c r="F293" i="39"/>
  <c r="G293" i="39"/>
  <c r="H293" i="39"/>
  <c r="I293" i="39"/>
  <c r="J293" i="39"/>
  <c r="K293" i="39"/>
  <c r="D294" i="39"/>
  <c r="E294" i="39"/>
  <c r="F294" i="39"/>
  <c r="G294" i="39"/>
  <c r="H294" i="39"/>
  <c r="I294" i="39"/>
  <c r="J294" i="39"/>
  <c r="K294" i="39"/>
  <c r="D295" i="39"/>
  <c r="E295" i="39"/>
  <c r="F295" i="39"/>
  <c r="G295" i="39"/>
  <c r="H295" i="39"/>
  <c r="I295" i="39"/>
  <c r="J295" i="39"/>
  <c r="K295" i="39"/>
  <c r="D296" i="39"/>
  <c r="E296" i="39"/>
  <c r="F296" i="39"/>
  <c r="G296" i="39"/>
  <c r="H296" i="39"/>
  <c r="I296" i="39"/>
  <c r="J296" i="39"/>
  <c r="K296" i="39"/>
  <c r="D297" i="39"/>
  <c r="E297" i="39"/>
  <c r="F297" i="39"/>
  <c r="G297" i="39"/>
  <c r="H297" i="39"/>
  <c r="I297" i="39"/>
  <c r="J297" i="39"/>
  <c r="K297" i="39"/>
  <c r="K267" i="39"/>
  <c r="D185" i="39"/>
  <c r="E185" i="39"/>
  <c r="F185" i="39"/>
  <c r="G185" i="39"/>
  <c r="H185" i="39"/>
  <c r="I185" i="39"/>
  <c r="J185" i="39"/>
  <c r="K185" i="39"/>
  <c r="D186" i="39"/>
  <c r="E186" i="39"/>
  <c r="F186" i="39"/>
  <c r="G186" i="39"/>
  <c r="H186" i="39"/>
  <c r="I186" i="39"/>
  <c r="J186" i="39"/>
  <c r="K186" i="39"/>
  <c r="D187" i="39"/>
  <c r="E187" i="39"/>
  <c r="F187" i="39"/>
  <c r="G187" i="39"/>
  <c r="H187" i="39"/>
  <c r="I187" i="39"/>
  <c r="J187" i="39"/>
  <c r="K187" i="39"/>
  <c r="D188" i="39"/>
  <c r="E188" i="39"/>
  <c r="F188" i="39"/>
  <c r="G188" i="39"/>
  <c r="H188" i="39"/>
  <c r="I188" i="39"/>
  <c r="J188" i="39"/>
  <c r="K188" i="39"/>
  <c r="D189" i="39"/>
  <c r="E189" i="39"/>
  <c r="F189" i="39"/>
  <c r="G189" i="39"/>
  <c r="H189" i="39"/>
  <c r="I189" i="39"/>
  <c r="J189" i="39"/>
  <c r="K189" i="39"/>
  <c r="D190" i="39"/>
  <c r="E190" i="39"/>
  <c r="F190" i="39"/>
  <c r="G190" i="39"/>
  <c r="H190" i="39"/>
  <c r="I190" i="39"/>
  <c r="J190" i="39"/>
  <c r="K190" i="39"/>
  <c r="D191" i="39"/>
  <c r="E191" i="39"/>
  <c r="F191" i="39"/>
  <c r="G191" i="39"/>
  <c r="H191" i="39"/>
  <c r="I191" i="39"/>
  <c r="J191" i="39"/>
  <c r="K191" i="39"/>
  <c r="D192" i="39"/>
  <c r="E192" i="39"/>
  <c r="F192" i="39"/>
  <c r="G192" i="39"/>
  <c r="H192" i="39"/>
  <c r="I192" i="39"/>
  <c r="J192" i="39"/>
  <c r="K192" i="39"/>
  <c r="D193" i="39"/>
  <c r="E193" i="39"/>
  <c r="F193" i="39"/>
  <c r="G193" i="39"/>
  <c r="H193" i="39"/>
  <c r="I193" i="39"/>
  <c r="J193" i="39"/>
  <c r="K193" i="39"/>
  <c r="D194" i="39"/>
  <c r="E194" i="39"/>
  <c r="F194" i="39"/>
  <c r="G194" i="39"/>
  <c r="H194" i="39"/>
  <c r="I194" i="39"/>
  <c r="J194" i="39"/>
  <c r="K194" i="39"/>
  <c r="D195" i="39"/>
  <c r="E195" i="39"/>
  <c r="F195" i="39"/>
  <c r="G195" i="39"/>
  <c r="H195" i="39"/>
  <c r="I195" i="39"/>
  <c r="J195" i="39"/>
  <c r="K195" i="39"/>
  <c r="D196" i="39"/>
  <c r="E196" i="39"/>
  <c r="F196" i="39"/>
  <c r="G196" i="39"/>
  <c r="H196" i="39"/>
  <c r="I196" i="39"/>
  <c r="J196" i="39"/>
  <c r="K196" i="39"/>
  <c r="D197" i="39"/>
  <c r="E197" i="39"/>
  <c r="F197" i="39"/>
  <c r="G197" i="39"/>
  <c r="H197" i="39"/>
  <c r="I197" i="39"/>
  <c r="J197" i="39"/>
  <c r="K197" i="39"/>
  <c r="D198" i="39"/>
  <c r="E198" i="39"/>
  <c r="F198" i="39"/>
  <c r="G198" i="39"/>
  <c r="H198" i="39"/>
  <c r="I198" i="39"/>
  <c r="J198" i="39"/>
  <c r="K198" i="39"/>
  <c r="D199" i="39"/>
  <c r="E199" i="39"/>
  <c r="F199" i="39"/>
  <c r="G199" i="39"/>
  <c r="H199" i="39"/>
  <c r="I199" i="39"/>
  <c r="J199" i="39"/>
  <c r="K199" i="39"/>
  <c r="D200" i="39"/>
  <c r="E200" i="39"/>
  <c r="F200" i="39"/>
  <c r="G200" i="39"/>
  <c r="H200" i="39"/>
  <c r="I200" i="39"/>
  <c r="J200" i="39"/>
  <c r="K200" i="39"/>
  <c r="D201" i="39"/>
  <c r="E201" i="39"/>
  <c r="F201" i="39"/>
  <c r="G201" i="39"/>
  <c r="H201" i="39"/>
  <c r="I201" i="39"/>
  <c r="J201" i="39"/>
  <c r="K201" i="39"/>
  <c r="D202" i="39"/>
  <c r="E202" i="39"/>
  <c r="F202" i="39"/>
  <c r="G202" i="39"/>
  <c r="H202" i="39"/>
  <c r="I202" i="39"/>
  <c r="J202" i="39"/>
  <c r="K202" i="39"/>
  <c r="D203" i="39"/>
  <c r="E203" i="39"/>
  <c r="F203" i="39"/>
  <c r="G203" i="39"/>
  <c r="H203" i="39"/>
  <c r="I203" i="39"/>
  <c r="J203" i="39"/>
  <c r="K203" i="39"/>
  <c r="D204" i="39"/>
  <c r="E204" i="39"/>
  <c r="F204" i="39"/>
  <c r="G204" i="39"/>
  <c r="H204" i="39"/>
  <c r="I204" i="39"/>
  <c r="J204" i="39"/>
  <c r="K204" i="39"/>
  <c r="D205" i="39"/>
  <c r="E205" i="39"/>
  <c r="F205" i="39"/>
  <c r="G205" i="39"/>
  <c r="H205" i="39"/>
  <c r="I205" i="39"/>
  <c r="J205" i="39"/>
  <c r="K205" i="39"/>
  <c r="D206" i="39"/>
  <c r="E206" i="39"/>
  <c r="F206" i="39"/>
  <c r="G206" i="39"/>
  <c r="H206" i="39"/>
  <c r="I206" i="39"/>
  <c r="J206" i="39"/>
  <c r="K206" i="39"/>
  <c r="D207" i="39"/>
  <c r="E207" i="39"/>
  <c r="F207" i="39"/>
  <c r="G207" i="39"/>
  <c r="H207" i="39"/>
  <c r="I207" i="39"/>
  <c r="J207" i="39"/>
  <c r="K207" i="39"/>
  <c r="D208" i="39"/>
  <c r="E208" i="39"/>
  <c r="F208" i="39"/>
  <c r="G208" i="39"/>
  <c r="H208" i="39"/>
  <c r="I208" i="39"/>
  <c r="J208" i="39"/>
  <c r="K208" i="39"/>
  <c r="D209" i="39"/>
  <c r="E209" i="39"/>
  <c r="F209" i="39"/>
  <c r="G209" i="39"/>
  <c r="H209" i="39"/>
  <c r="I209" i="39"/>
  <c r="J209" i="39"/>
  <c r="K209" i="39"/>
  <c r="D210" i="39"/>
  <c r="E210" i="39"/>
  <c r="F210" i="39"/>
  <c r="G210" i="39"/>
  <c r="H210" i="39"/>
  <c r="I210" i="39"/>
  <c r="J210" i="39"/>
  <c r="K210" i="39"/>
  <c r="D211" i="39"/>
  <c r="E211" i="39"/>
  <c r="F211" i="39"/>
  <c r="G211" i="39"/>
  <c r="H211" i="39"/>
  <c r="I211" i="39"/>
  <c r="J211" i="39"/>
  <c r="K211" i="39"/>
  <c r="D212" i="39"/>
  <c r="E212" i="39"/>
  <c r="F212" i="39"/>
  <c r="G212" i="39"/>
  <c r="H212" i="39"/>
  <c r="I212" i="39"/>
  <c r="J212" i="39"/>
  <c r="K212" i="39"/>
  <c r="D213" i="39"/>
  <c r="E213" i="39"/>
  <c r="F213" i="39"/>
  <c r="G213" i="39"/>
  <c r="H213" i="39"/>
  <c r="I213" i="39"/>
  <c r="J213" i="39"/>
  <c r="K213" i="39"/>
  <c r="D214" i="39"/>
  <c r="E214" i="39"/>
  <c r="F214" i="39"/>
  <c r="G214" i="39"/>
  <c r="H214" i="39"/>
  <c r="I214" i="39"/>
  <c r="J214" i="39"/>
  <c r="K214" i="39"/>
  <c r="K184" i="39"/>
  <c r="D101" i="39"/>
  <c r="E101" i="39"/>
  <c r="F101" i="39"/>
  <c r="G101" i="39"/>
  <c r="H101" i="39"/>
  <c r="I101" i="39"/>
  <c r="J101" i="39"/>
  <c r="K101" i="39"/>
  <c r="D102" i="39"/>
  <c r="E102" i="39"/>
  <c r="F102" i="39"/>
  <c r="G102" i="39"/>
  <c r="H102" i="39"/>
  <c r="I102" i="39"/>
  <c r="J102" i="39"/>
  <c r="K102" i="39"/>
  <c r="D103" i="39"/>
  <c r="E103" i="39"/>
  <c r="F103" i="39"/>
  <c r="G103" i="39"/>
  <c r="H103" i="39"/>
  <c r="I103" i="39"/>
  <c r="J103" i="39"/>
  <c r="K103" i="39"/>
  <c r="D104" i="39"/>
  <c r="E104" i="39"/>
  <c r="F104" i="39"/>
  <c r="G104" i="39"/>
  <c r="H104" i="39"/>
  <c r="I104" i="39"/>
  <c r="J104" i="39"/>
  <c r="K104" i="39"/>
  <c r="D105" i="39"/>
  <c r="E105" i="39"/>
  <c r="F105" i="39"/>
  <c r="G105" i="39"/>
  <c r="H105" i="39"/>
  <c r="I105" i="39"/>
  <c r="J105" i="39"/>
  <c r="K105" i="39"/>
  <c r="D106" i="39"/>
  <c r="E106" i="39"/>
  <c r="F106" i="39"/>
  <c r="G106" i="39"/>
  <c r="H106" i="39"/>
  <c r="I106" i="39"/>
  <c r="J106" i="39"/>
  <c r="K106" i="39"/>
  <c r="D107" i="39"/>
  <c r="E107" i="39"/>
  <c r="F107" i="39"/>
  <c r="G107" i="39"/>
  <c r="H107" i="39"/>
  <c r="I107" i="39"/>
  <c r="J107" i="39"/>
  <c r="K107" i="39"/>
  <c r="D108" i="39"/>
  <c r="E108" i="39"/>
  <c r="F108" i="39"/>
  <c r="G108" i="39"/>
  <c r="H108" i="39"/>
  <c r="I108" i="39"/>
  <c r="J108" i="39"/>
  <c r="K108" i="39"/>
  <c r="D109" i="39"/>
  <c r="E109" i="39"/>
  <c r="F109" i="39"/>
  <c r="G109" i="39"/>
  <c r="H109" i="39"/>
  <c r="I109" i="39"/>
  <c r="J109" i="39"/>
  <c r="K109" i="39"/>
  <c r="D110" i="39"/>
  <c r="E110" i="39"/>
  <c r="F110" i="39"/>
  <c r="G110" i="39"/>
  <c r="H110" i="39"/>
  <c r="I110" i="39"/>
  <c r="J110" i="39"/>
  <c r="K110" i="39"/>
  <c r="D111" i="39"/>
  <c r="E111" i="39"/>
  <c r="F111" i="39"/>
  <c r="G111" i="39"/>
  <c r="H111" i="39"/>
  <c r="I111" i="39"/>
  <c r="J111" i="39"/>
  <c r="K111" i="39"/>
  <c r="D112" i="39"/>
  <c r="E112" i="39"/>
  <c r="F112" i="39"/>
  <c r="G112" i="39"/>
  <c r="H112" i="39"/>
  <c r="I112" i="39"/>
  <c r="J112" i="39"/>
  <c r="K112" i="39"/>
  <c r="D113" i="39"/>
  <c r="E113" i="39"/>
  <c r="F113" i="39"/>
  <c r="G113" i="39"/>
  <c r="H113" i="39"/>
  <c r="I113" i="39"/>
  <c r="J113" i="39"/>
  <c r="K113" i="39"/>
  <c r="D114" i="39"/>
  <c r="E114" i="39"/>
  <c r="F114" i="39"/>
  <c r="G114" i="39"/>
  <c r="H114" i="39"/>
  <c r="I114" i="39"/>
  <c r="J114" i="39"/>
  <c r="K114" i="39"/>
  <c r="D115" i="39"/>
  <c r="E115" i="39"/>
  <c r="F115" i="39"/>
  <c r="G115" i="39"/>
  <c r="H115" i="39"/>
  <c r="I115" i="39"/>
  <c r="J115" i="39"/>
  <c r="K115" i="39"/>
  <c r="D116" i="39"/>
  <c r="E116" i="39"/>
  <c r="F116" i="39"/>
  <c r="G116" i="39"/>
  <c r="H116" i="39"/>
  <c r="I116" i="39"/>
  <c r="J116" i="39"/>
  <c r="K116" i="39"/>
  <c r="D117" i="39"/>
  <c r="E117" i="39"/>
  <c r="F117" i="39"/>
  <c r="G117" i="39"/>
  <c r="H117" i="39"/>
  <c r="I117" i="39"/>
  <c r="J117" i="39"/>
  <c r="K117" i="39"/>
  <c r="D118" i="39"/>
  <c r="E118" i="39"/>
  <c r="F118" i="39"/>
  <c r="G118" i="39"/>
  <c r="H118" i="39"/>
  <c r="I118" i="39"/>
  <c r="J118" i="39"/>
  <c r="K118" i="39"/>
  <c r="D119" i="39"/>
  <c r="E119" i="39"/>
  <c r="F119" i="39"/>
  <c r="G119" i="39"/>
  <c r="H119" i="39"/>
  <c r="I119" i="39"/>
  <c r="J119" i="39"/>
  <c r="K119" i="39"/>
  <c r="D120" i="39"/>
  <c r="E120" i="39"/>
  <c r="F120" i="39"/>
  <c r="G120" i="39"/>
  <c r="H120" i="39"/>
  <c r="I120" i="39"/>
  <c r="J120" i="39"/>
  <c r="K120" i="39"/>
  <c r="D121" i="39"/>
  <c r="E121" i="39"/>
  <c r="F121" i="39"/>
  <c r="G121" i="39"/>
  <c r="H121" i="39"/>
  <c r="I121" i="39"/>
  <c r="J121" i="39"/>
  <c r="K121" i="39"/>
  <c r="D122" i="39"/>
  <c r="E122" i="39"/>
  <c r="F122" i="39"/>
  <c r="G122" i="39"/>
  <c r="H122" i="39"/>
  <c r="I122" i="39"/>
  <c r="J122" i="39"/>
  <c r="K122" i="39"/>
  <c r="D123" i="39"/>
  <c r="E123" i="39"/>
  <c r="F123" i="39"/>
  <c r="G123" i="39"/>
  <c r="H123" i="39"/>
  <c r="I123" i="39"/>
  <c r="J123" i="39"/>
  <c r="K123" i="39"/>
  <c r="D124" i="39"/>
  <c r="E124" i="39"/>
  <c r="F124" i="39"/>
  <c r="G124" i="39"/>
  <c r="H124" i="39"/>
  <c r="I124" i="39"/>
  <c r="J124" i="39"/>
  <c r="K124" i="39"/>
  <c r="D125" i="39"/>
  <c r="E125" i="39"/>
  <c r="F125" i="39"/>
  <c r="G125" i="39"/>
  <c r="H125" i="39"/>
  <c r="I125" i="39"/>
  <c r="J125" i="39"/>
  <c r="K125" i="39"/>
  <c r="D126" i="39"/>
  <c r="E126" i="39"/>
  <c r="F126" i="39"/>
  <c r="G126" i="39"/>
  <c r="H126" i="39"/>
  <c r="I126" i="39"/>
  <c r="J126" i="39"/>
  <c r="K126" i="39"/>
  <c r="D127" i="39"/>
  <c r="E127" i="39"/>
  <c r="F127" i="39"/>
  <c r="G127" i="39"/>
  <c r="H127" i="39"/>
  <c r="I127" i="39"/>
  <c r="J127" i="39"/>
  <c r="K127" i="39"/>
  <c r="D128" i="39"/>
  <c r="E128" i="39"/>
  <c r="F128" i="39"/>
  <c r="G128" i="39"/>
  <c r="H128" i="39"/>
  <c r="I128" i="39"/>
  <c r="J128" i="39"/>
  <c r="K128" i="39"/>
  <c r="D129" i="39"/>
  <c r="E129" i="39"/>
  <c r="F129" i="39"/>
  <c r="G129" i="39"/>
  <c r="H129" i="39"/>
  <c r="I129" i="39"/>
  <c r="J129" i="39"/>
  <c r="K129" i="39"/>
  <c r="D130" i="39"/>
  <c r="E130" i="39"/>
  <c r="F130" i="39"/>
  <c r="G130" i="39"/>
  <c r="H130" i="39"/>
  <c r="I130" i="39"/>
  <c r="J130" i="39"/>
  <c r="K130" i="39"/>
  <c r="K100" i="39"/>
  <c r="C299" i="39"/>
  <c r="C257" i="39"/>
  <c r="C216" i="39"/>
  <c r="C174" i="39"/>
  <c r="C132" i="39"/>
  <c r="C90" i="39"/>
  <c r="C47" i="39"/>
  <c r="C299" i="38"/>
  <c r="C257" i="38"/>
  <c r="C216" i="38"/>
  <c r="C174" i="38"/>
  <c r="C132" i="38"/>
  <c r="C90" i="38"/>
  <c r="C47" i="38"/>
  <c r="C299" i="37"/>
  <c r="C257" i="37"/>
  <c r="C216" i="37"/>
  <c r="C174" i="37"/>
  <c r="C132" i="37"/>
  <c r="C90" i="37"/>
  <c r="C47" i="37"/>
  <c r="C299" i="36"/>
  <c r="C257" i="36"/>
  <c r="C216" i="36"/>
  <c r="C174" i="36"/>
  <c r="C132" i="36"/>
  <c r="C90" i="36"/>
  <c r="C47" i="36"/>
  <c r="C297" i="35"/>
  <c r="C255" i="35"/>
  <c r="C214" i="35"/>
  <c r="C172" i="35"/>
  <c r="C130" i="35"/>
  <c r="C88" i="35"/>
  <c r="C46" i="35"/>
  <c r="C298" i="34"/>
  <c r="C256" i="34"/>
  <c r="C215" i="34"/>
  <c r="C173" i="34"/>
  <c r="C131" i="34"/>
  <c r="C89" i="34"/>
  <c r="C47" i="34"/>
  <c r="C296" i="32"/>
  <c r="C254" i="32"/>
  <c r="C213" i="32"/>
  <c r="C171" i="32"/>
  <c r="C129" i="32"/>
  <c r="C88" i="32"/>
  <c r="C46" i="32"/>
  <c r="C297" i="30"/>
  <c r="C255" i="30"/>
  <c r="C214" i="30"/>
  <c r="C172" i="30"/>
  <c r="C130" i="30"/>
  <c r="C89" i="30"/>
  <c r="C47" i="30"/>
  <c r="C297" i="28"/>
  <c r="C255" i="28"/>
  <c r="C214" i="28"/>
  <c r="C172" i="28"/>
  <c r="C130" i="28"/>
  <c r="C47" i="28"/>
  <c r="B133" i="12"/>
  <c r="B100" i="12"/>
  <c r="B68" i="12"/>
  <c r="B35" i="12"/>
  <c r="B133" i="13"/>
  <c r="B100" i="13"/>
  <c r="B68" i="13"/>
  <c r="B35" i="13"/>
  <c r="B133" i="3"/>
  <c r="B100" i="3"/>
  <c r="B68" i="3"/>
  <c r="B35" i="3"/>
  <c r="K89" i="39"/>
  <c r="K90" i="39" s="1"/>
  <c r="K46" i="39"/>
  <c r="K47" i="39" s="1"/>
  <c r="J267" i="39"/>
  <c r="I267" i="39"/>
  <c r="H267" i="39"/>
  <c r="G267" i="39"/>
  <c r="F267" i="39"/>
  <c r="E267" i="39"/>
  <c r="D267" i="39"/>
  <c r="J256" i="39"/>
  <c r="I256" i="39"/>
  <c r="H256" i="39"/>
  <c r="H257" i="39" s="1"/>
  <c r="G256" i="39"/>
  <c r="G257" i="39" s="1"/>
  <c r="F256" i="39"/>
  <c r="F257" i="39" s="1"/>
  <c r="E256" i="39"/>
  <c r="E257" i="39" s="1"/>
  <c r="D257" i="39"/>
  <c r="J184" i="39"/>
  <c r="I184" i="39"/>
  <c r="H184" i="39"/>
  <c r="G184" i="39"/>
  <c r="F184" i="39"/>
  <c r="E184" i="39"/>
  <c r="D184" i="39"/>
  <c r="J173" i="39"/>
  <c r="I173" i="39"/>
  <c r="H173" i="39"/>
  <c r="H174" i="39" s="1"/>
  <c r="G173" i="39"/>
  <c r="G174" i="39" s="1"/>
  <c r="F173" i="39"/>
  <c r="F174" i="39" s="1"/>
  <c r="E173" i="39"/>
  <c r="E174" i="39" s="1"/>
  <c r="J100" i="39"/>
  <c r="I100" i="39"/>
  <c r="H100" i="39"/>
  <c r="G100" i="39"/>
  <c r="F100" i="39"/>
  <c r="E100" i="39"/>
  <c r="D100" i="39"/>
  <c r="J89" i="39"/>
  <c r="I89" i="39"/>
  <c r="H89" i="39"/>
  <c r="H90" i="39" s="1"/>
  <c r="G89" i="39"/>
  <c r="G90" i="39" s="1"/>
  <c r="F89" i="39"/>
  <c r="F90" i="39" s="1"/>
  <c r="E89" i="39"/>
  <c r="E90" i="39" s="1"/>
  <c r="D89" i="39"/>
  <c r="D90" i="39" s="1"/>
  <c r="J46" i="39"/>
  <c r="J47" i="39" s="1"/>
  <c r="I46" i="39"/>
  <c r="I47" i="39" s="1"/>
  <c r="H46" i="39"/>
  <c r="H47" i="39" s="1"/>
  <c r="G46" i="39"/>
  <c r="G47" i="39" s="1"/>
  <c r="F46" i="39"/>
  <c r="F47" i="39" s="1"/>
  <c r="E46" i="39"/>
  <c r="D46" i="39"/>
  <c r="D47" i="39" s="1"/>
  <c r="D268" i="38"/>
  <c r="E268" i="38"/>
  <c r="F268" i="38"/>
  <c r="G268" i="38"/>
  <c r="H268" i="38"/>
  <c r="I268" i="38"/>
  <c r="J268" i="38"/>
  <c r="K268" i="38"/>
  <c r="D269" i="38"/>
  <c r="E269" i="38"/>
  <c r="F269" i="38"/>
  <c r="G269" i="38"/>
  <c r="H269" i="38"/>
  <c r="I269" i="38"/>
  <c r="J269" i="38"/>
  <c r="K269" i="38"/>
  <c r="D270" i="38"/>
  <c r="E270" i="38"/>
  <c r="F270" i="38"/>
  <c r="G270" i="38"/>
  <c r="H270" i="38"/>
  <c r="I270" i="38"/>
  <c r="J270" i="38"/>
  <c r="K270" i="38"/>
  <c r="D271" i="38"/>
  <c r="E271" i="38"/>
  <c r="F271" i="38"/>
  <c r="G271" i="38"/>
  <c r="H271" i="38"/>
  <c r="I271" i="38"/>
  <c r="J271" i="38"/>
  <c r="K271" i="38"/>
  <c r="D272" i="38"/>
  <c r="E272" i="38"/>
  <c r="F272" i="38"/>
  <c r="G272" i="38"/>
  <c r="H272" i="38"/>
  <c r="I272" i="38"/>
  <c r="J272" i="38"/>
  <c r="K272" i="38"/>
  <c r="D273" i="38"/>
  <c r="E273" i="38"/>
  <c r="F273" i="38"/>
  <c r="G273" i="38"/>
  <c r="H273" i="38"/>
  <c r="I273" i="38"/>
  <c r="J273" i="38"/>
  <c r="K273" i="38"/>
  <c r="D274" i="38"/>
  <c r="E274" i="38"/>
  <c r="F274" i="38"/>
  <c r="G274" i="38"/>
  <c r="H274" i="38"/>
  <c r="I274" i="38"/>
  <c r="J274" i="38"/>
  <c r="K274" i="38"/>
  <c r="D275" i="38"/>
  <c r="E275" i="38"/>
  <c r="F275" i="38"/>
  <c r="G275" i="38"/>
  <c r="H275" i="38"/>
  <c r="I275" i="38"/>
  <c r="J275" i="38"/>
  <c r="K275" i="38"/>
  <c r="D276" i="38"/>
  <c r="E276" i="38"/>
  <c r="F276" i="38"/>
  <c r="G276" i="38"/>
  <c r="H276" i="38"/>
  <c r="I276" i="38"/>
  <c r="J276" i="38"/>
  <c r="K276" i="38"/>
  <c r="D277" i="38"/>
  <c r="E277" i="38"/>
  <c r="F277" i="38"/>
  <c r="G277" i="38"/>
  <c r="H277" i="38"/>
  <c r="I277" i="38"/>
  <c r="J277" i="38"/>
  <c r="K277" i="38"/>
  <c r="D278" i="38"/>
  <c r="E278" i="38"/>
  <c r="F278" i="38"/>
  <c r="G278" i="38"/>
  <c r="H278" i="38"/>
  <c r="I278" i="38"/>
  <c r="J278" i="38"/>
  <c r="K278" i="38"/>
  <c r="D279" i="38"/>
  <c r="E279" i="38"/>
  <c r="F279" i="38"/>
  <c r="G279" i="38"/>
  <c r="H279" i="38"/>
  <c r="I279" i="38"/>
  <c r="J279" i="38"/>
  <c r="K279" i="38"/>
  <c r="D280" i="38"/>
  <c r="E280" i="38"/>
  <c r="F280" i="38"/>
  <c r="G280" i="38"/>
  <c r="H280" i="38"/>
  <c r="I280" i="38"/>
  <c r="J280" i="38"/>
  <c r="K280" i="38"/>
  <c r="D281" i="38"/>
  <c r="E281" i="38"/>
  <c r="F281" i="38"/>
  <c r="G281" i="38"/>
  <c r="H281" i="38"/>
  <c r="I281" i="38"/>
  <c r="J281" i="38"/>
  <c r="K281" i="38"/>
  <c r="D282" i="38"/>
  <c r="E282" i="38"/>
  <c r="F282" i="38"/>
  <c r="G282" i="38"/>
  <c r="H282" i="38"/>
  <c r="I282" i="38"/>
  <c r="J282" i="38"/>
  <c r="K282" i="38"/>
  <c r="D283" i="38"/>
  <c r="E283" i="38"/>
  <c r="F283" i="38"/>
  <c r="G283" i="38"/>
  <c r="H283" i="38"/>
  <c r="I283" i="38"/>
  <c r="J283" i="38"/>
  <c r="K283" i="38"/>
  <c r="D284" i="38"/>
  <c r="E284" i="38"/>
  <c r="F284" i="38"/>
  <c r="G284" i="38"/>
  <c r="H284" i="38"/>
  <c r="I284" i="38"/>
  <c r="J284" i="38"/>
  <c r="K284" i="38"/>
  <c r="D285" i="38"/>
  <c r="E285" i="38"/>
  <c r="F285" i="38"/>
  <c r="G285" i="38"/>
  <c r="H285" i="38"/>
  <c r="I285" i="38"/>
  <c r="J285" i="38"/>
  <c r="K285" i="38"/>
  <c r="D286" i="38"/>
  <c r="E286" i="38"/>
  <c r="F286" i="38"/>
  <c r="G286" i="38"/>
  <c r="H286" i="38"/>
  <c r="I286" i="38"/>
  <c r="J286" i="38"/>
  <c r="K286" i="38"/>
  <c r="D287" i="38"/>
  <c r="E287" i="38"/>
  <c r="F287" i="38"/>
  <c r="G287" i="38"/>
  <c r="H287" i="38"/>
  <c r="I287" i="38"/>
  <c r="J287" i="38"/>
  <c r="K287" i="38"/>
  <c r="D288" i="38"/>
  <c r="E288" i="38"/>
  <c r="F288" i="38"/>
  <c r="G288" i="38"/>
  <c r="H288" i="38"/>
  <c r="I288" i="38"/>
  <c r="J288" i="38"/>
  <c r="K288" i="38"/>
  <c r="D289" i="38"/>
  <c r="E289" i="38"/>
  <c r="F289" i="38"/>
  <c r="G289" i="38"/>
  <c r="H289" i="38"/>
  <c r="I289" i="38"/>
  <c r="J289" i="38"/>
  <c r="K289" i="38"/>
  <c r="D290" i="38"/>
  <c r="E290" i="38"/>
  <c r="F290" i="38"/>
  <c r="G290" i="38"/>
  <c r="H290" i="38"/>
  <c r="I290" i="38"/>
  <c r="J290" i="38"/>
  <c r="K290" i="38"/>
  <c r="D291" i="38"/>
  <c r="E291" i="38"/>
  <c r="F291" i="38"/>
  <c r="G291" i="38"/>
  <c r="H291" i="38"/>
  <c r="I291" i="38"/>
  <c r="J291" i="38"/>
  <c r="K291" i="38"/>
  <c r="D292" i="38"/>
  <c r="E292" i="38"/>
  <c r="F292" i="38"/>
  <c r="G292" i="38"/>
  <c r="H292" i="38"/>
  <c r="I292" i="38"/>
  <c r="J292" i="38"/>
  <c r="K292" i="38"/>
  <c r="D293" i="38"/>
  <c r="E293" i="38"/>
  <c r="F293" i="38"/>
  <c r="G293" i="38"/>
  <c r="H293" i="38"/>
  <c r="I293" i="38"/>
  <c r="J293" i="38"/>
  <c r="K293" i="38"/>
  <c r="D294" i="38"/>
  <c r="E294" i="38"/>
  <c r="F294" i="38"/>
  <c r="G294" i="38"/>
  <c r="H294" i="38"/>
  <c r="I294" i="38"/>
  <c r="J294" i="38"/>
  <c r="K294" i="38"/>
  <c r="D295" i="38"/>
  <c r="E295" i="38"/>
  <c r="F295" i="38"/>
  <c r="G295" i="38"/>
  <c r="H295" i="38"/>
  <c r="I295" i="38"/>
  <c r="J295" i="38"/>
  <c r="K295" i="38"/>
  <c r="D296" i="38"/>
  <c r="E296" i="38"/>
  <c r="F296" i="38"/>
  <c r="G296" i="38"/>
  <c r="H296" i="38"/>
  <c r="I296" i="38"/>
  <c r="J296" i="38"/>
  <c r="K296" i="38"/>
  <c r="D297" i="38"/>
  <c r="E297" i="38"/>
  <c r="F297" i="38"/>
  <c r="G297" i="38"/>
  <c r="H297" i="38"/>
  <c r="I297" i="38"/>
  <c r="J297" i="38"/>
  <c r="K297" i="38"/>
  <c r="K267" i="38"/>
  <c r="K214" i="38"/>
  <c r="J214" i="38"/>
  <c r="I214" i="38"/>
  <c r="H214" i="38"/>
  <c r="G214" i="38"/>
  <c r="F214" i="38"/>
  <c r="E214" i="38"/>
  <c r="D214" i="38"/>
  <c r="K213" i="38"/>
  <c r="J213" i="38"/>
  <c r="I213" i="38"/>
  <c r="H213" i="38"/>
  <c r="G213" i="38"/>
  <c r="F213" i="38"/>
  <c r="E213" i="38"/>
  <c r="D213" i="38"/>
  <c r="K212" i="38"/>
  <c r="J212" i="38"/>
  <c r="I212" i="38"/>
  <c r="H212" i="38"/>
  <c r="G212" i="38"/>
  <c r="F212" i="38"/>
  <c r="E212" i="38"/>
  <c r="D212" i="38"/>
  <c r="K211" i="38"/>
  <c r="J211" i="38"/>
  <c r="I211" i="38"/>
  <c r="H211" i="38"/>
  <c r="G211" i="38"/>
  <c r="F211" i="38"/>
  <c r="E211" i="38"/>
  <c r="D211" i="38"/>
  <c r="K210" i="38"/>
  <c r="J210" i="38"/>
  <c r="I210" i="38"/>
  <c r="H210" i="38"/>
  <c r="G210" i="38"/>
  <c r="F210" i="38"/>
  <c r="E210" i="38"/>
  <c r="D210" i="38"/>
  <c r="K209" i="38"/>
  <c r="J209" i="38"/>
  <c r="I209" i="38"/>
  <c r="H209" i="38"/>
  <c r="G209" i="38"/>
  <c r="F209" i="38"/>
  <c r="E209" i="38"/>
  <c r="D209" i="38"/>
  <c r="K208" i="38"/>
  <c r="J208" i="38"/>
  <c r="I208" i="38"/>
  <c r="H208" i="38"/>
  <c r="G208" i="38"/>
  <c r="F208" i="38"/>
  <c r="E208" i="38"/>
  <c r="D208" i="38"/>
  <c r="K207" i="38"/>
  <c r="J207" i="38"/>
  <c r="I207" i="38"/>
  <c r="H207" i="38"/>
  <c r="G207" i="38"/>
  <c r="F207" i="38"/>
  <c r="E207" i="38"/>
  <c r="D207" i="38"/>
  <c r="K206" i="38"/>
  <c r="J206" i="38"/>
  <c r="I206" i="38"/>
  <c r="H206" i="38"/>
  <c r="G206" i="38"/>
  <c r="F206" i="38"/>
  <c r="E206" i="38"/>
  <c r="D206" i="38"/>
  <c r="K205" i="38"/>
  <c r="J205" i="38"/>
  <c r="I205" i="38"/>
  <c r="H205" i="38"/>
  <c r="G205" i="38"/>
  <c r="F205" i="38"/>
  <c r="E205" i="38"/>
  <c r="D205" i="38"/>
  <c r="K204" i="38"/>
  <c r="J204" i="38"/>
  <c r="I204" i="38"/>
  <c r="H204" i="38"/>
  <c r="G204" i="38"/>
  <c r="F204" i="38"/>
  <c r="E204" i="38"/>
  <c r="D204" i="38"/>
  <c r="K203" i="38"/>
  <c r="J203" i="38"/>
  <c r="I203" i="38"/>
  <c r="H203" i="38"/>
  <c r="G203" i="38"/>
  <c r="F203" i="38"/>
  <c r="E203" i="38"/>
  <c r="D203" i="38"/>
  <c r="K202" i="38"/>
  <c r="J202" i="38"/>
  <c r="I202" i="38"/>
  <c r="H202" i="38"/>
  <c r="G202" i="38"/>
  <c r="F202" i="38"/>
  <c r="E202" i="38"/>
  <c r="D202" i="38"/>
  <c r="K201" i="38"/>
  <c r="J201" i="38"/>
  <c r="I201" i="38"/>
  <c r="H201" i="38"/>
  <c r="G201" i="38"/>
  <c r="F201" i="38"/>
  <c r="E201" i="38"/>
  <c r="D201" i="38"/>
  <c r="K200" i="38"/>
  <c r="J200" i="38"/>
  <c r="I200" i="38"/>
  <c r="H200" i="38"/>
  <c r="G200" i="38"/>
  <c r="F200" i="38"/>
  <c r="E200" i="38"/>
  <c r="D200" i="38"/>
  <c r="K199" i="38"/>
  <c r="J199" i="38"/>
  <c r="I199" i="38"/>
  <c r="H199" i="38"/>
  <c r="G199" i="38"/>
  <c r="F199" i="38"/>
  <c r="E199" i="38"/>
  <c r="D199" i="38"/>
  <c r="K198" i="38"/>
  <c r="J198" i="38"/>
  <c r="I198" i="38"/>
  <c r="H198" i="38"/>
  <c r="G198" i="38"/>
  <c r="F198" i="38"/>
  <c r="E198" i="38"/>
  <c r="D198" i="38"/>
  <c r="K197" i="38"/>
  <c r="J197" i="38"/>
  <c r="I197" i="38"/>
  <c r="H197" i="38"/>
  <c r="G197" i="38"/>
  <c r="F197" i="38"/>
  <c r="E197" i="38"/>
  <c r="D197" i="38"/>
  <c r="K196" i="38"/>
  <c r="J196" i="38"/>
  <c r="I196" i="38"/>
  <c r="H196" i="38"/>
  <c r="G196" i="38"/>
  <c r="F196" i="38"/>
  <c r="E196" i="38"/>
  <c r="D196" i="38"/>
  <c r="K195" i="38"/>
  <c r="J195" i="38"/>
  <c r="I195" i="38"/>
  <c r="H195" i="38"/>
  <c r="G195" i="38"/>
  <c r="F195" i="38"/>
  <c r="E195" i="38"/>
  <c r="D195" i="38"/>
  <c r="K194" i="38"/>
  <c r="J194" i="38"/>
  <c r="I194" i="38"/>
  <c r="H194" i="38"/>
  <c r="G194" i="38"/>
  <c r="F194" i="38"/>
  <c r="E194" i="38"/>
  <c r="D194" i="38"/>
  <c r="K193" i="38"/>
  <c r="J193" i="38"/>
  <c r="I193" i="38"/>
  <c r="H193" i="38"/>
  <c r="G193" i="38"/>
  <c r="F193" i="38"/>
  <c r="E193" i="38"/>
  <c r="D193" i="38"/>
  <c r="K192" i="38"/>
  <c r="J192" i="38"/>
  <c r="I192" i="38"/>
  <c r="H192" i="38"/>
  <c r="G192" i="38"/>
  <c r="F192" i="38"/>
  <c r="E192" i="38"/>
  <c r="D192" i="38"/>
  <c r="K191" i="38"/>
  <c r="J191" i="38"/>
  <c r="I191" i="38"/>
  <c r="H191" i="38"/>
  <c r="G191" i="38"/>
  <c r="F191" i="38"/>
  <c r="E191" i="38"/>
  <c r="D191" i="38"/>
  <c r="K190" i="38"/>
  <c r="J190" i="38"/>
  <c r="I190" i="38"/>
  <c r="H190" i="38"/>
  <c r="G190" i="38"/>
  <c r="F190" i="38"/>
  <c r="E190" i="38"/>
  <c r="D190" i="38"/>
  <c r="K189" i="38"/>
  <c r="J189" i="38"/>
  <c r="I189" i="38"/>
  <c r="H189" i="38"/>
  <c r="G189" i="38"/>
  <c r="F189" i="38"/>
  <c r="E189" i="38"/>
  <c r="D189" i="38"/>
  <c r="K188" i="38"/>
  <c r="J188" i="38"/>
  <c r="I188" i="38"/>
  <c r="H188" i="38"/>
  <c r="G188" i="38"/>
  <c r="F188" i="38"/>
  <c r="E188" i="38"/>
  <c r="D188" i="38"/>
  <c r="K187" i="38"/>
  <c r="J187" i="38"/>
  <c r="I187" i="38"/>
  <c r="H187" i="38"/>
  <c r="G187" i="38"/>
  <c r="F187" i="38"/>
  <c r="E187" i="38"/>
  <c r="D187" i="38"/>
  <c r="K186" i="38"/>
  <c r="J186" i="38"/>
  <c r="I186" i="38"/>
  <c r="H186" i="38"/>
  <c r="G186" i="38"/>
  <c r="F186" i="38"/>
  <c r="E186" i="38"/>
  <c r="D186" i="38"/>
  <c r="K185" i="38"/>
  <c r="J185" i="38"/>
  <c r="I185" i="38"/>
  <c r="H185" i="38"/>
  <c r="G185" i="38"/>
  <c r="F185" i="38"/>
  <c r="E185" i="38"/>
  <c r="D185" i="38"/>
  <c r="K184" i="38"/>
  <c r="D101" i="38"/>
  <c r="E101" i="38"/>
  <c r="F101" i="38"/>
  <c r="G101" i="38"/>
  <c r="H101" i="38"/>
  <c r="I101" i="38"/>
  <c r="J101" i="38"/>
  <c r="K101" i="38"/>
  <c r="D102" i="38"/>
  <c r="E102" i="38"/>
  <c r="F102" i="38"/>
  <c r="G102" i="38"/>
  <c r="H102" i="38"/>
  <c r="I102" i="38"/>
  <c r="J102" i="38"/>
  <c r="K102" i="38"/>
  <c r="D103" i="38"/>
  <c r="E103" i="38"/>
  <c r="F103" i="38"/>
  <c r="G103" i="38"/>
  <c r="H103" i="38"/>
  <c r="I103" i="38"/>
  <c r="J103" i="38"/>
  <c r="K103" i="38"/>
  <c r="D104" i="38"/>
  <c r="E104" i="38"/>
  <c r="F104" i="38"/>
  <c r="G104" i="38"/>
  <c r="H104" i="38"/>
  <c r="I104" i="38"/>
  <c r="J104" i="38"/>
  <c r="K104" i="38"/>
  <c r="D105" i="38"/>
  <c r="E105" i="38"/>
  <c r="F105" i="38"/>
  <c r="G105" i="38"/>
  <c r="H105" i="38"/>
  <c r="I105" i="38"/>
  <c r="J105" i="38"/>
  <c r="K105" i="38"/>
  <c r="D106" i="38"/>
  <c r="E106" i="38"/>
  <c r="F106" i="38"/>
  <c r="G106" i="38"/>
  <c r="H106" i="38"/>
  <c r="I106" i="38"/>
  <c r="J106" i="38"/>
  <c r="K106" i="38"/>
  <c r="D107" i="38"/>
  <c r="E107" i="38"/>
  <c r="F107" i="38"/>
  <c r="G107" i="38"/>
  <c r="H107" i="38"/>
  <c r="I107" i="38"/>
  <c r="J107" i="38"/>
  <c r="K107" i="38"/>
  <c r="D108" i="38"/>
  <c r="E108" i="38"/>
  <c r="F108" i="38"/>
  <c r="G108" i="38"/>
  <c r="H108" i="38"/>
  <c r="I108" i="38"/>
  <c r="J108" i="38"/>
  <c r="K108" i="38"/>
  <c r="D109" i="38"/>
  <c r="E109" i="38"/>
  <c r="F109" i="38"/>
  <c r="G109" i="38"/>
  <c r="H109" i="38"/>
  <c r="I109" i="38"/>
  <c r="J109" i="38"/>
  <c r="K109" i="38"/>
  <c r="D110" i="38"/>
  <c r="E110" i="38"/>
  <c r="F110" i="38"/>
  <c r="G110" i="38"/>
  <c r="H110" i="38"/>
  <c r="I110" i="38"/>
  <c r="J110" i="38"/>
  <c r="K110" i="38"/>
  <c r="D111" i="38"/>
  <c r="E111" i="38"/>
  <c r="F111" i="38"/>
  <c r="G111" i="38"/>
  <c r="H111" i="38"/>
  <c r="I111" i="38"/>
  <c r="J111" i="38"/>
  <c r="K111" i="38"/>
  <c r="D112" i="38"/>
  <c r="E112" i="38"/>
  <c r="F112" i="38"/>
  <c r="G112" i="38"/>
  <c r="H112" i="38"/>
  <c r="I112" i="38"/>
  <c r="J112" i="38"/>
  <c r="K112" i="38"/>
  <c r="D113" i="38"/>
  <c r="E113" i="38"/>
  <c r="F113" i="38"/>
  <c r="G113" i="38"/>
  <c r="H113" i="38"/>
  <c r="I113" i="38"/>
  <c r="J113" i="38"/>
  <c r="K113" i="38"/>
  <c r="D114" i="38"/>
  <c r="E114" i="38"/>
  <c r="F114" i="38"/>
  <c r="G114" i="38"/>
  <c r="H114" i="38"/>
  <c r="I114" i="38"/>
  <c r="J114" i="38"/>
  <c r="K114" i="38"/>
  <c r="D115" i="38"/>
  <c r="E115" i="38"/>
  <c r="F115" i="38"/>
  <c r="G115" i="38"/>
  <c r="H115" i="38"/>
  <c r="I115" i="38"/>
  <c r="J115" i="38"/>
  <c r="K115" i="38"/>
  <c r="D116" i="38"/>
  <c r="E116" i="38"/>
  <c r="F116" i="38"/>
  <c r="G116" i="38"/>
  <c r="H116" i="38"/>
  <c r="I116" i="38"/>
  <c r="J116" i="38"/>
  <c r="K116" i="38"/>
  <c r="D117" i="38"/>
  <c r="E117" i="38"/>
  <c r="F117" i="38"/>
  <c r="G117" i="38"/>
  <c r="H117" i="38"/>
  <c r="I117" i="38"/>
  <c r="J117" i="38"/>
  <c r="K117" i="38"/>
  <c r="D118" i="38"/>
  <c r="E118" i="38"/>
  <c r="F118" i="38"/>
  <c r="G118" i="38"/>
  <c r="H118" i="38"/>
  <c r="I118" i="38"/>
  <c r="J118" i="38"/>
  <c r="K118" i="38"/>
  <c r="D119" i="38"/>
  <c r="E119" i="38"/>
  <c r="F119" i="38"/>
  <c r="G119" i="38"/>
  <c r="H119" i="38"/>
  <c r="I119" i="38"/>
  <c r="J119" i="38"/>
  <c r="K119" i="38"/>
  <c r="D120" i="38"/>
  <c r="E120" i="38"/>
  <c r="F120" i="38"/>
  <c r="G120" i="38"/>
  <c r="H120" i="38"/>
  <c r="I120" i="38"/>
  <c r="J120" i="38"/>
  <c r="K120" i="38"/>
  <c r="D121" i="38"/>
  <c r="E121" i="38"/>
  <c r="F121" i="38"/>
  <c r="G121" i="38"/>
  <c r="H121" i="38"/>
  <c r="I121" i="38"/>
  <c r="J121" i="38"/>
  <c r="K121" i="38"/>
  <c r="D122" i="38"/>
  <c r="E122" i="38"/>
  <c r="F122" i="38"/>
  <c r="G122" i="38"/>
  <c r="H122" i="38"/>
  <c r="I122" i="38"/>
  <c r="J122" i="38"/>
  <c r="K122" i="38"/>
  <c r="D123" i="38"/>
  <c r="E123" i="38"/>
  <c r="F123" i="38"/>
  <c r="G123" i="38"/>
  <c r="H123" i="38"/>
  <c r="I123" i="38"/>
  <c r="J123" i="38"/>
  <c r="K123" i="38"/>
  <c r="D124" i="38"/>
  <c r="E124" i="38"/>
  <c r="F124" i="38"/>
  <c r="G124" i="38"/>
  <c r="H124" i="38"/>
  <c r="I124" i="38"/>
  <c r="J124" i="38"/>
  <c r="K124" i="38"/>
  <c r="D125" i="38"/>
  <c r="E125" i="38"/>
  <c r="F125" i="38"/>
  <c r="G125" i="38"/>
  <c r="H125" i="38"/>
  <c r="I125" i="38"/>
  <c r="J125" i="38"/>
  <c r="K125" i="38"/>
  <c r="D126" i="38"/>
  <c r="E126" i="38"/>
  <c r="F126" i="38"/>
  <c r="G126" i="38"/>
  <c r="H126" i="38"/>
  <c r="I126" i="38"/>
  <c r="J126" i="38"/>
  <c r="K126" i="38"/>
  <c r="D127" i="38"/>
  <c r="E127" i="38"/>
  <c r="F127" i="38"/>
  <c r="G127" i="38"/>
  <c r="H127" i="38"/>
  <c r="I127" i="38"/>
  <c r="J127" i="38"/>
  <c r="K127" i="38"/>
  <c r="D128" i="38"/>
  <c r="E128" i="38"/>
  <c r="F128" i="38"/>
  <c r="G128" i="38"/>
  <c r="H128" i="38"/>
  <c r="I128" i="38"/>
  <c r="J128" i="38"/>
  <c r="K128" i="38"/>
  <c r="D129" i="38"/>
  <c r="E129" i="38"/>
  <c r="F129" i="38"/>
  <c r="G129" i="38"/>
  <c r="H129" i="38"/>
  <c r="I129" i="38"/>
  <c r="J129" i="38"/>
  <c r="K129" i="38"/>
  <c r="D130" i="38"/>
  <c r="E130" i="38"/>
  <c r="F130" i="38"/>
  <c r="G130" i="38"/>
  <c r="H130" i="38"/>
  <c r="I130" i="38"/>
  <c r="J130" i="38"/>
  <c r="K130" i="38"/>
  <c r="K100" i="38"/>
  <c r="H46" i="38"/>
  <c r="H47" i="38" s="1"/>
  <c r="G46" i="38"/>
  <c r="G47" i="38" s="1"/>
  <c r="F46" i="38"/>
  <c r="F47" i="38" s="1"/>
  <c r="E46" i="38"/>
  <c r="E47" i="38" s="1"/>
  <c r="D47" i="38"/>
  <c r="I46" i="38"/>
  <c r="I47" i="38" s="1"/>
  <c r="J46" i="38"/>
  <c r="J47" i="38" s="1"/>
  <c r="K47" i="38"/>
  <c r="J267" i="38"/>
  <c r="I267" i="38"/>
  <c r="H267" i="38"/>
  <c r="G267" i="38"/>
  <c r="F267" i="38"/>
  <c r="E267" i="38"/>
  <c r="D267" i="38"/>
  <c r="I257" i="38"/>
  <c r="J256" i="38"/>
  <c r="J257" i="38" s="1"/>
  <c r="H256" i="38"/>
  <c r="H257" i="38" s="1"/>
  <c r="G256" i="38"/>
  <c r="G257" i="38" s="1"/>
  <c r="F256" i="38"/>
  <c r="F257" i="38" s="1"/>
  <c r="E256" i="38"/>
  <c r="E257" i="38" s="1"/>
  <c r="D257" i="38"/>
  <c r="J184" i="38"/>
  <c r="I184" i="38"/>
  <c r="H184" i="38"/>
  <c r="G184" i="38"/>
  <c r="F184" i="38"/>
  <c r="E184" i="38"/>
  <c r="D184" i="38"/>
  <c r="J173" i="38"/>
  <c r="I173" i="38"/>
  <c r="H173" i="38"/>
  <c r="H174" i="38" s="1"/>
  <c r="G173" i="38"/>
  <c r="G174" i="38" s="1"/>
  <c r="F173" i="38"/>
  <c r="F174" i="38" s="1"/>
  <c r="E173" i="38"/>
  <c r="E174" i="38" s="1"/>
  <c r="D174" i="38"/>
  <c r="J100" i="38"/>
  <c r="I100" i="38"/>
  <c r="H100" i="38"/>
  <c r="G100" i="38"/>
  <c r="F100" i="38"/>
  <c r="E100" i="38"/>
  <c r="D100" i="38"/>
  <c r="J89" i="38"/>
  <c r="J90" i="38" s="1"/>
  <c r="I89" i="38"/>
  <c r="I90" i="38" s="1"/>
  <c r="H89" i="38"/>
  <c r="H90" i="38" s="1"/>
  <c r="G89" i="38"/>
  <c r="G90" i="38" s="1"/>
  <c r="F89" i="38"/>
  <c r="F90" i="38" s="1"/>
  <c r="E89" i="38"/>
  <c r="E90" i="38" s="1"/>
  <c r="D90" i="38"/>
  <c r="D268" i="37"/>
  <c r="E268" i="37"/>
  <c r="F268" i="37"/>
  <c r="G268" i="37"/>
  <c r="H268" i="37"/>
  <c r="I268" i="37"/>
  <c r="J268" i="37"/>
  <c r="K268" i="37"/>
  <c r="D269" i="37"/>
  <c r="E269" i="37"/>
  <c r="F269" i="37"/>
  <c r="G269" i="37"/>
  <c r="H269" i="37"/>
  <c r="I269" i="37"/>
  <c r="J269" i="37"/>
  <c r="K269" i="37"/>
  <c r="D270" i="37"/>
  <c r="E270" i="37"/>
  <c r="F270" i="37"/>
  <c r="G270" i="37"/>
  <c r="H270" i="37"/>
  <c r="I270" i="37"/>
  <c r="J270" i="37"/>
  <c r="K270" i="37"/>
  <c r="D271" i="37"/>
  <c r="E271" i="37"/>
  <c r="F271" i="37"/>
  <c r="G271" i="37"/>
  <c r="H271" i="37"/>
  <c r="I271" i="37"/>
  <c r="J271" i="37"/>
  <c r="K271" i="37"/>
  <c r="D272" i="37"/>
  <c r="E272" i="37"/>
  <c r="F272" i="37"/>
  <c r="G272" i="37"/>
  <c r="H272" i="37"/>
  <c r="I272" i="37"/>
  <c r="J272" i="37"/>
  <c r="K272" i="37"/>
  <c r="D273" i="37"/>
  <c r="E273" i="37"/>
  <c r="F273" i="37"/>
  <c r="G273" i="37"/>
  <c r="H273" i="37"/>
  <c r="I273" i="37"/>
  <c r="J273" i="37"/>
  <c r="K273" i="37"/>
  <c r="D274" i="37"/>
  <c r="E274" i="37"/>
  <c r="F274" i="37"/>
  <c r="G274" i="37"/>
  <c r="H274" i="37"/>
  <c r="I274" i="37"/>
  <c r="J274" i="37"/>
  <c r="K274" i="37"/>
  <c r="D275" i="37"/>
  <c r="E275" i="37"/>
  <c r="F275" i="37"/>
  <c r="G275" i="37"/>
  <c r="H275" i="37"/>
  <c r="I275" i="37"/>
  <c r="J275" i="37"/>
  <c r="K275" i="37"/>
  <c r="D276" i="37"/>
  <c r="E276" i="37"/>
  <c r="F276" i="37"/>
  <c r="G276" i="37"/>
  <c r="H276" i="37"/>
  <c r="I276" i="37"/>
  <c r="J276" i="37"/>
  <c r="K276" i="37"/>
  <c r="D277" i="37"/>
  <c r="E277" i="37"/>
  <c r="F277" i="37"/>
  <c r="G277" i="37"/>
  <c r="H277" i="37"/>
  <c r="I277" i="37"/>
  <c r="J277" i="37"/>
  <c r="K277" i="37"/>
  <c r="D278" i="37"/>
  <c r="E278" i="37"/>
  <c r="F278" i="37"/>
  <c r="G278" i="37"/>
  <c r="H278" i="37"/>
  <c r="I278" i="37"/>
  <c r="J278" i="37"/>
  <c r="K278" i="37"/>
  <c r="D279" i="37"/>
  <c r="E279" i="37"/>
  <c r="F279" i="37"/>
  <c r="G279" i="37"/>
  <c r="H279" i="37"/>
  <c r="I279" i="37"/>
  <c r="J279" i="37"/>
  <c r="K279" i="37"/>
  <c r="D280" i="37"/>
  <c r="E280" i="37"/>
  <c r="F280" i="37"/>
  <c r="G280" i="37"/>
  <c r="H280" i="37"/>
  <c r="I280" i="37"/>
  <c r="J280" i="37"/>
  <c r="K280" i="37"/>
  <c r="D281" i="37"/>
  <c r="E281" i="37"/>
  <c r="F281" i="37"/>
  <c r="G281" i="37"/>
  <c r="H281" i="37"/>
  <c r="I281" i="37"/>
  <c r="J281" i="37"/>
  <c r="K281" i="37"/>
  <c r="D282" i="37"/>
  <c r="E282" i="37"/>
  <c r="F282" i="37"/>
  <c r="G282" i="37"/>
  <c r="H282" i="37"/>
  <c r="I282" i="37"/>
  <c r="J282" i="37"/>
  <c r="K282" i="37"/>
  <c r="D283" i="37"/>
  <c r="E283" i="37"/>
  <c r="F283" i="37"/>
  <c r="G283" i="37"/>
  <c r="H283" i="37"/>
  <c r="I283" i="37"/>
  <c r="J283" i="37"/>
  <c r="K283" i="37"/>
  <c r="D284" i="37"/>
  <c r="E284" i="37"/>
  <c r="F284" i="37"/>
  <c r="G284" i="37"/>
  <c r="H284" i="37"/>
  <c r="I284" i="37"/>
  <c r="J284" i="37"/>
  <c r="K284" i="37"/>
  <c r="D285" i="37"/>
  <c r="E285" i="37"/>
  <c r="F285" i="37"/>
  <c r="G285" i="37"/>
  <c r="H285" i="37"/>
  <c r="I285" i="37"/>
  <c r="J285" i="37"/>
  <c r="K285" i="37"/>
  <c r="D286" i="37"/>
  <c r="E286" i="37"/>
  <c r="F286" i="37"/>
  <c r="G286" i="37"/>
  <c r="H286" i="37"/>
  <c r="I286" i="37"/>
  <c r="J286" i="37"/>
  <c r="K286" i="37"/>
  <c r="D287" i="37"/>
  <c r="E287" i="37"/>
  <c r="F287" i="37"/>
  <c r="G287" i="37"/>
  <c r="H287" i="37"/>
  <c r="I287" i="37"/>
  <c r="J287" i="37"/>
  <c r="K287" i="37"/>
  <c r="D288" i="37"/>
  <c r="E288" i="37"/>
  <c r="F288" i="37"/>
  <c r="G288" i="37"/>
  <c r="H288" i="37"/>
  <c r="I288" i="37"/>
  <c r="J288" i="37"/>
  <c r="K288" i="37"/>
  <c r="D289" i="37"/>
  <c r="E289" i="37"/>
  <c r="F289" i="37"/>
  <c r="G289" i="37"/>
  <c r="H289" i="37"/>
  <c r="I289" i="37"/>
  <c r="J289" i="37"/>
  <c r="K289" i="37"/>
  <c r="D290" i="37"/>
  <c r="E290" i="37"/>
  <c r="F290" i="37"/>
  <c r="G290" i="37"/>
  <c r="H290" i="37"/>
  <c r="I290" i="37"/>
  <c r="J290" i="37"/>
  <c r="K290" i="37"/>
  <c r="D291" i="37"/>
  <c r="E291" i="37"/>
  <c r="F291" i="37"/>
  <c r="G291" i="37"/>
  <c r="H291" i="37"/>
  <c r="I291" i="37"/>
  <c r="J291" i="37"/>
  <c r="K291" i="37"/>
  <c r="D292" i="37"/>
  <c r="E292" i="37"/>
  <c r="F292" i="37"/>
  <c r="G292" i="37"/>
  <c r="H292" i="37"/>
  <c r="I292" i="37"/>
  <c r="J292" i="37"/>
  <c r="K292" i="37"/>
  <c r="D293" i="37"/>
  <c r="E293" i="37"/>
  <c r="F293" i="37"/>
  <c r="G293" i="37"/>
  <c r="H293" i="37"/>
  <c r="I293" i="37"/>
  <c r="J293" i="37"/>
  <c r="K293" i="37"/>
  <c r="D294" i="37"/>
  <c r="E294" i="37"/>
  <c r="F294" i="37"/>
  <c r="G294" i="37"/>
  <c r="H294" i="37"/>
  <c r="I294" i="37"/>
  <c r="J294" i="37"/>
  <c r="K294" i="37"/>
  <c r="D295" i="37"/>
  <c r="E295" i="37"/>
  <c r="F295" i="37"/>
  <c r="G295" i="37"/>
  <c r="H295" i="37"/>
  <c r="I295" i="37"/>
  <c r="J295" i="37"/>
  <c r="K295" i="37"/>
  <c r="D296" i="37"/>
  <c r="E296" i="37"/>
  <c r="F296" i="37"/>
  <c r="G296" i="37"/>
  <c r="H296" i="37"/>
  <c r="I296" i="37"/>
  <c r="J296" i="37"/>
  <c r="K296" i="37"/>
  <c r="D297" i="37"/>
  <c r="E297" i="37"/>
  <c r="F297" i="37"/>
  <c r="G297" i="37"/>
  <c r="H297" i="37"/>
  <c r="I297" i="37"/>
  <c r="J297" i="37"/>
  <c r="K297" i="37"/>
  <c r="K267" i="37"/>
  <c r="D185" i="37"/>
  <c r="E185" i="37"/>
  <c r="F185" i="37"/>
  <c r="G185" i="37"/>
  <c r="H185" i="37"/>
  <c r="I185" i="37"/>
  <c r="J185" i="37"/>
  <c r="K185" i="37"/>
  <c r="D186" i="37"/>
  <c r="E186" i="37"/>
  <c r="F186" i="37"/>
  <c r="G186" i="37"/>
  <c r="H186" i="37"/>
  <c r="I186" i="37"/>
  <c r="J186" i="37"/>
  <c r="K186" i="37"/>
  <c r="D187" i="37"/>
  <c r="E187" i="37"/>
  <c r="F187" i="37"/>
  <c r="G187" i="37"/>
  <c r="H187" i="37"/>
  <c r="I187" i="37"/>
  <c r="J187" i="37"/>
  <c r="K187" i="37"/>
  <c r="D188" i="37"/>
  <c r="E188" i="37"/>
  <c r="F188" i="37"/>
  <c r="G188" i="37"/>
  <c r="H188" i="37"/>
  <c r="I188" i="37"/>
  <c r="J188" i="37"/>
  <c r="K188" i="37"/>
  <c r="D189" i="37"/>
  <c r="E189" i="37"/>
  <c r="F189" i="37"/>
  <c r="G189" i="37"/>
  <c r="H189" i="37"/>
  <c r="I189" i="37"/>
  <c r="J189" i="37"/>
  <c r="K189" i="37"/>
  <c r="D190" i="37"/>
  <c r="E190" i="37"/>
  <c r="F190" i="37"/>
  <c r="G190" i="37"/>
  <c r="H190" i="37"/>
  <c r="I190" i="37"/>
  <c r="J190" i="37"/>
  <c r="K190" i="37"/>
  <c r="D191" i="37"/>
  <c r="E191" i="37"/>
  <c r="F191" i="37"/>
  <c r="G191" i="37"/>
  <c r="H191" i="37"/>
  <c r="I191" i="37"/>
  <c r="J191" i="37"/>
  <c r="K191" i="37"/>
  <c r="D192" i="37"/>
  <c r="E192" i="37"/>
  <c r="F192" i="37"/>
  <c r="G192" i="37"/>
  <c r="H192" i="37"/>
  <c r="I192" i="37"/>
  <c r="J192" i="37"/>
  <c r="K192" i="37"/>
  <c r="D193" i="37"/>
  <c r="E193" i="37"/>
  <c r="F193" i="37"/>
  <c r="G193" i="37"/>
  <c r="H193" i="37"/>
  <c r="I193" i="37"/>
  <c r="J193" i="37"/>
  <c r="K193" i="37"/>
  <c r="D194" i="37"/>
  <c r="E194" i="37"/>
  <c r="F194" i="37"/>
  <c r="G194" i="37"/>
  <c r="H194" i="37"/>
  <c r="I194" i="37"/>
  <c r="J194" i="37"/>
  <c r="K194" i="37"/>
  <c r="D195" i="37"/>
  <c r="E195" i="37"/>
  <c r="F195" i="37"/>
  <c r="G195" i="37"/>
  <c r="H195" i="37"/>
  <c r="I195" i="37"/>
  <c r="J195" i="37"/>
  <c r="K195" i="37"/>
  <c r="D196" i="37"/>
  <c r="E196" i="37"/>
  <c r="F196" i="37"/>
  <c r="G196" i="37"/>
  <c r="H196" i="37"/>
  <c r="I196" i="37"/>
  <c r="J196" i="37"/>
  <c r="K196" i="37"/>
  <c r="D197" i="37"/>
  <c r="E197" i="37"/>
  <c r="F197" i="37"/>
  <c r="G197" i="37"/>
  <c r="H197" i="37"/>
  <c r="I197" i="37"/>
  <c r="J197" i="37"/>
  <c r="K197" i="37"/>
  <c r="D198" i="37"/>
  <c r="E198" i="37"/>
  <c r="F198" i="37"/>
  <c r="G198" i="37"/>
  <c r="H198" i="37"/>
  <c r="I198" i="37"/>
  <c r="J198" i="37"/>
  <c r="K198" i="37"/>
  <c r="D199" i="37"/>
  <c r="E199" i="37"/>
  <c r="F199" i="37"/>
  <c r="G199" i="37"/>
  <c r="H199" i="37"/>
  <c r="I199" i="37"/>
  <c r="J199" i="37"/>
  <c r="K199" i="37"/>
  <c r="D200" i="37"/>
  <c r="E200" i="37"/>
  <c r="F200" i="37"/>
  <c r="G200" i="37"/>
  <c r="H200" i="37"/>
  <c r="I200" i="37"/>
  <c r="J200" i="37"/>
  <c r="K200" i="37"/>
  <c r="D201" i="37"/>
  <c r="E201" i="37"/>
  <c r="F201" i="37"/>
  <c r="G201" i="37"/>
  <c r="H201" i="37"/>
  <c r="I201" i="37"/>
  <c r="J201" i="37"/>
  <c r="K201" i="37"/>
  <c r="D202" i="37"/>
  <c r="E202" i="37"/>
  <c r="F202" i="37"/>
  <c r="G202" i="37"/>
  <c r="H202" i="37"/>
  <c r="I202" i="37"/>
  <c r="J202" i="37"/>
  <c r="K202" i="37"/>
  <c r="D203" i="37"/>
  <c r="E203" i="37"/>
  <c r="F203" i="37"/>
  <c r="G203" i="37"/>
  <c r="H203" i="37"/>
  <c r="I203" i="37"/>
  <c r="J203" i="37"/>
  <c r="K203" i="37"/>
  <c r="D204" i="37"/>
  <c r="E204" i="37"/>
  <c r="F204" i="37"/>
  <c r="G204" i="37"/>
  <c r="H204" i="37"/>
  <c r="I204" i="37"/>
  <c r="J204" i="37"/>
  <c r="K204" i="37"/>
  <c r="D205" i="37"/>
  <c r="E205" i="37"/>
  <c r="F205" i="37"/>
  <c r="G205" i="37"/>
  <c r="H205" i="37"/>
  <c r="I205" i="37"/>
  <c r="J205" i="37"/>
  <c r="K205" i="37"/>
  <c r="D206" i="37"/>
  <c r="E206" i="37"/>
  <c r="F206" i="37"/>
  <c r="G206" i="37"/>
  <c r="H206" i="37"/>
  <c r="I206" i="37"/>
  <c r="J206" i="37"/>
  <c r="K206" i="37"/>
  <c r="D207" i="37"/>
  <c r="E207" i="37"/>
  <c r="F207" i="37"/>
  <c r="G207" i="37"/>
  <c r="H207" i="37"/>
  <c r="I207" i="37"/>
  <c r="J207" i="37"/>
  <c r="K207" i="37"/>
  <c r="D208" i="37"/>
  <c r="E208" i="37"/>
  <c r="F208" i="37"/>
  <c r="G208" i="37"/>
  <c r="H208" i="37"/>
  <c r="I208" i="37"/>
  <c r="J208" i="37"/>
  <c r="K208" i="37"/>
  <c r="D209" i="37"/>
  <c r="E209" i="37"/>
  <c r="F209" i="37"/>
  <c r="G209" i="37"/>
  <c r="H209" i="37"/>
  <c r="I209" i="37"/>
  <c r="J209" i="37"/>
  <c r="K209" i="37"/>
  <c r="D210" i="37"/>
  <c r="E210" i="37"/>
  <c r="F210" i="37"/>
  <c r="G210" i="37"/>
  <c r="H210" i="37"/>
  <c r="I210" i="37"/>
  <c r="J210" i="37"/>
  <c r="K210" i="37"/>
  <c r="D211" i="37"/>
  <c r="E211" i="37"/>
  <c r="F211" i="37"/>
  <c r="G211" i="37"/>
  <c r="H211" i="37"/>
  <c r="I211" i="37"/>
  <c r="J211" i="37"/>
  <c r="K211" i="37"/>
  <c r="D212" i="37"/>
  <c r="E212" i="37"/>
  <c r="F212" i="37"/>
  <c r="G212" i="37"/>
  <c r="H212" i="37"/>
  <c r="I212" i="37"/>
  <c r="J212" i="37"/>
  <c r="K212" i="37"/>
  <c r="D213" i="37"/>
  <c r="E213" i="37"/>
  <c r="F213" i="37"/>
  <c r="G213" i="37"/>
  <c r="H213" i="37"/>
  <c r="I213" i="37"/>
  <c r="J213" i="37"/>
  <c r="K213" i="37"/>
  <c r="D214" i="37"/>
  <c r="E214" i="37"/>
  <c r="F214" i="37"/>
  <c r="G214" i="37"/>
  <c r="H214" i="37"/>
  <c r="I214" i="37"/>
  <c r="J214" i="37"/>
  <c r="K214" i="37"/>
  <c r="K184" i="37"/>
  <c r="D101" i="37"/>
  <c r="E101" i="37"/>
  <c r="F101" i="37"/>
  <c r="G101" i="37"/>
  <c r="H101" i="37"/>
  <c r="I101" i="37"/>
  <c r="J101" i="37"/>
  <c r="K101" i="37"/>
  <c r="D102" i="37"/>
  <c r="E102" i="37"/>
  <c r="F102" i="37"/>
  <c r="G102" i="37"/>
  <c r="H102" i="37"/>
  <c r="I102" i="37"/>
  <c r="J102" i="37"/>
  <c r="K102" i="37"/>
  <c r="D103" i="37"/>
  <c r="E103" i="37"/>
  <c r="F103" i="37"/>
  <c r="G103" i="37"/>
  <c r="H103" i="37"/>
  <c r="I103" i="37"/>
  <c r="J103" i="37"/>
  <c r="K103" i="37"/>
  <c r="D104" i="37"/>
  <c r="E104" i="37"/>
  <c r="F104" i="37"/>
  <c r="G104" i="37"/>
  <c r="H104" i="37"/>
  <c r="I104" i="37"/>
  <c r="J104" i="37"/>
  <c r="K104" i="37"/>
  <c r="D105" i="37"/>
  <c r="E105" i="37"/>
  <c r="F105" i="37"/>
  <c r="G105" i="37"/>
  <c r="H105" i="37"/>
  <c r="I105" i="37"/>
  <c r="J105" i="37"/>
  <c r="K105" i="37"/>
  <c r="D106" i="37"/>
  <c r="E106" i="37"/>
  <c r="F106" i="37"/>
  <c r="G106" i="37"/>
  <c r="H106" i="37"/>
  <c r="I106" i="37"/>
  <c r="J106" i="37"/>
  <c r="K106" i="37"/>
  <c r="D107" i="37"/>
  <c r="E107" i="37"/>
  <c r="F107" i="37"/>
  <c r="G107" i="37"/>
  <c r="H107" i="37"/>
  <c r="I107" i="37"/>
  <c r="J107" i="37"/>
  <c r="K107" i="37"/>
  <c r="D108" i="37"/>
  <c r="E108" i="37"/>
  <c r="F108" i="37"/>
  <c r="G108" i="37"/>
  <c r="H108" i="37"/>
  <c r="I108" i="37"/>
  <c r="J108" i="37"/>
  <c r="K108" i="37"/>
  <c r="D109" i="37"/>
  <c r="E109" i="37"/>
  <c r="F109" i="37"/>
  <c r="G109" i="37"/>
  <c r="H109" i="37"/>
  <c r="I109" i="37"/>
  <c r="J109" i="37"/>
  <c r="K109" i="37"/>
  <c r="D110" i="37"/>
  <c r="E110" i="37"/>
  <c r="F110" i="37"/>
  <c r="G110" i="37"/>
  <c r="H110" i="37"/>
  <c r="I110" i="37"/>
  <c r="J110" i="37"/>
  <c r="K110" i="37"/>
  <c r="D111" i="37"/>
  <c r="E111" i="37"/>
  <c r="F111" i="37"/>
  <c r="G111" i="37"/>
  <c r="H111" i="37"/>
  <c r="I111" i="37"/>
  <c r="J111" i="37"/>
  <c r="K111" i="37"/>
  <c r="D112" i="37"/>
  <c r="E112" i="37"/>
  <c r="F112" i="37"/>
  <c r="G112" i="37"/>
  <c r="H112" i="37"/>
  <c r="I112" i="37"/>
  <c r="J112" i="37"/>
  <c r="K112" i="37"/>
  <c r="D113" i="37"/>
  <c r="E113" i="37"/>
  <c r="F113" i="37"/>
  <c r="G113" i="37"/>
  <c r="H113" i="37"/>
  <c r="I113" i="37"/>
  <c r="J113" i="37"/>
  <c r="K113" i="37"/>
  <c r="D114" i="37"/>
  <c r="E114" i="37"/>
  <c r="F114" i="37"/>
  <c r="G114" i="37"/>
  <c r="H114" i="37"/>
  <c r="I114" i="37"/>
  <c r="J114" i="37"/>
  <c r="K114" i="37"/>
  <c r="D115" i="37"/>
  <c r="E115" i="37"/>
  <c r="F115" i="37"/>
  <c r="G115" i="37"/>
  <c r="H115" i="37"/>
  <c r="I115" i="37"/>
  <c r="J115" i="37"/>
  <c r="K115" i="37"/>
  <c r="D116" i="37"/>
  <c r="E116" i="37"/>
  <c r="F116" i="37"/>
  <c r="G116" i="37"/>
  <c r="H116" i="37"/>
  <c r="I116" i="37"/>
  <c r="J116" i="37"/>
  <c r="K116" i="37"/>
  <c r="D117" i="37"/>
  <c r="E117" i="37"/>
  <c r="F117" i="37"/>
  <c r="G117" i="37"/>
  <c r="H117" i="37"/>
  <c r="I117" i="37"/>
  <c r="J117" i="37"/>
  <c r="K117" i="37"/>
  <c r="D118" i="37"/>
  <c r="E118" i="37"/>
  <c r="F118" i="37"/>
  <c r="G118" i="37"/>
  <c r="H118" i="37"/>
  <c r="I118" i="37"/>
  <c r="J118" i="37"/>
  <c r="K118" i="37"/>
  <c r="D119" i="37"/>
  <c r="E119" i="37"/>
  <c r="F119" i="37"/>
  <c r="G119" i="37"/>
  <c r="H119" i="37"/>
  <c r="I119" i="37"/>
  <c r="J119" i="37"/>
  <c r="K119" i="37"/>
  <c r="D120" i="37"/>
  <c r="E120" i="37"/>
  <c r="F120" i="37"/>
  <c r="G120" i="37"/>
  <c r="H120" i="37"/>
  <c r="I120" i="37"/>
  <c r="J120" i="37"/>
  <c r="K120" i="37"/>
  <c r="D121" i="37"/>
  <c r="E121" i="37"/>
  <c r="F121" i="37"/>
  <c r="G121" i="37"/>
  <c r="H121" i="37"/>
  <c r="I121" i="37"/>
  <c r="J121" i="37"/>
  <c r="K121" i="37"/>
  <c r="D122" i="37"/>
  <c r="E122" i="37"/>
  <c r="F122" i="37"/>
  <c r="G122" i="37"/>
  <c r="H122" i="37"/>
  <c r="I122" i="37"/>
  <c r="J122" i="37"/>
  <c r="K122" i="37"/>
  <c r="D123" i="37"/>
  <c r="E123" i="37"/>
  <c r="F123" i="37"/>
  <c r="G123" i="37"/>
  <c r="H123" i="37"/>
  <c r="I123" i="37"/>
  <c r="J123" i="37"/>
  <c r="K123" i="37"/>
  <c r="D124" i="37"/>
  <c r="E124" i="37"/>
  <c r="F124" i="37"/>
  <c r="G124" i="37"/>
  <c r="H124" i="37"/>
  <c r="I124" i="37"/>
  <c r="J124" i="37"/>
  <c r="K124" i="37"/>
  <c r="D125" i="37"/>
  <c r="E125" i="37"/>
  <c r="F125" i="37"/>
  <c r="G125" i="37"/>
  <c r="H125" i="37"/>
  <c r="I125" i="37"/>
  <c r="J125" i="37"/>
  <c r="K125" i="37"/>
  <c r="D126" i="37"/>
  <c r="E126" i="37"/>
  <c r="F126" i="37"/>
  <c r="G126" i="37"/>
  <c r="H126" i="37"/>
  <c r="I126" i="37"/>
  <c r="J126" i="37"/>
  <c r="K126" i="37"/>
  <c r="D127" i="37"/>
  <c r="E127" i="37"/>
  <c r="F127" i="37"/>
  <c r="G127" i="37"/>
  <c r="H127" i="37"/>
  <c r="I127" i="37"/>
  <c r="J127" i="37"/>
  <c r="K127" i="37"/>
  <c r="D128" i="37"/>
  <c r="E128" i="37"/>
  <c r="F128" i="37"/>
  <c r="G128" i="37"/>
  <c r="H128" i="37"/>
  <c r="I128" i="37"/>
  <c r="J128" i="37"/>
  <c r="K128" i="37"/>
  <c r="D129" i="37"/>
  <c r="E129" i="37"/>
  <c r="F129" i="37"/>
  <c r="G129" i="37"/>
  <c r="H129" i="37"/>
  <c r="I129" i="37"/>
  <c r="J129" i="37"/>
  <c r="K129" i="37"/>
  <c r="D130" i="37"/>
  <c r="E130" i="37"/>
  <c r="F130" i="37"/>
  <c r="G130" i="37"/>
  <c r="H130" i="37"/>
  <c r="I130" i="37"/>
  <c r="J130" i="37"/>
  <c r="K130" i="37"/>
  <c r="K100" i="37"/>
  <c r="K174" i="37"/>
  <c r="K89" i="37"/>
  <c r="K90" i="37" s="1"/>
  <c r="K47" i="37"/>
  <c r="E46" i="37"/>
  <c r="F46" i="37"/>
  <c r="G46" i="37"/>
  <c r="G47" i="37" s="1"/>
  <c r="H46" i="37"/>
  <c r="H47" i="37" s="1"/>
  <c r="I46" i="37"/>
  <c r="I47" i="37" s="1"/>
  <c r="J46" i="37"/>
  <c r="J47" i="37" s="1"/>
  <c r="J267" i="37"/>
  <c r="I267" i="37"/>
  <c r="H267" i="37"/>
  <c r="G267" i="37"/>
  <c r="J256" i="37"/>
  <c r="I256" i="37"/>
  <c r="H256" i="37"/>
  <c r="H257" i="37" s="1"/>
  <c r="G256" i="37"/>
  <c r="G257" i="37" s="1"/>
  <c r="F267" i="37"/>
  <c r="E267" i="37"/>
  <c r="D267" i="37"/>
  <c r="J184" i="37"/>
  <c r="I184" i="37"/>
  <c r="H184" i="37"/>
  <c r="G184" i="37"/>
  <c r="J173" i="37"/>
  <c r="J174" i="37" s="1"/>
  <c r="I173" i="37"/>
  <c r="I174" i="37" s="1"/>
  <c r="H173" i="37"/>
  <c r="H174" i="37" s="1"/>
  <c r="G173" i="37"/>
  <c r="G174" i="37" s="1"/>
  <c r="E184" i="37"/>
  <c r="D184" i="37"/>
  <c r="J100" i="37"/>
  <c r="I100" i="37"/>
  <c r="H100" i="37"/>
  <c r="G100" i="37"/>
  <c r="J89" i="37"/>
  <c r="I89" i="37"/>
  <c r="I90" i="37" s="1"/>
  <c r="H89" i="37"/>
  <c r="H90" i="37" s="1"/>
  <c r="G89" i="37"/>
  <c r="E100" i="37"/>
  <c r="D100" i="37"/>
  <c r="D268" i="36"/>
  <c r="E268" i="36"/>
  <c r="F268" i="36"/>
  <c r="G268" i="36"/>
  <c r="H268" i="36"/>
  <c r="I268" i="36"/>
  <c r="J268" i="36"/>
  <c r="K268" i="36"/>
  <c r="D269" i="36"/>
  <c r="E269" i="36"/>
  <c r="F269" i="36"/>
  <c r="G269" i="36"/>
  <c r="H269" i="36"/>
  <c r="I269" i="36"/>
  <c r="J269" i="36"/>
  <c r="K269" i="36"/>
  <c r="D270" i="36"/>
  <c r="E270" i="36"/>
  <c r="F270" i="36"/>
  <c r="G270" i="36"/>
  <c r="H270" i="36"/>
  <c r="I270" i="36"/>
  <c r="J270" i="36"/>
  <c r="K270" i="36"/>
  <c r="D271" i="36"/>
  <c r="E271" i="36"/>
  <c r="F271" i="36"/>
  <c r="G271" i="36"/>
  <c r="H271" i="36"/>
  <c r="I271" i="36"/>
  <c r="J271" i="36"/>
  <c r="K271" i="36"/>
  <c r="D272" i="36"/>
  <c r="E272" i="36"/>
  <c r="F272" i="36"/>
  <c r="G272" i="36"/>
  <c r="H272" i="36"/>
  <c r="I272" i="36"/>
  <c r="J272" i="36"/>
  <c r="K272" i="36"/>
  <c r="D273" i="36"/>
  <c r="E273" i="36"/>
  <c r="F273" i="36"/>
  <c r="G273" i="36"/>
  <c r="H273" i="36"/>
  <c r="I273" i="36"/>
  <c r="J273" i="36"/>
  <c r="K273" i="36"/>
  <c r="D274" i="36"/>
  <c r="E274" i="36"/>
  <c r="F274" i="36"/>
  <c r="G274" i="36"/>
  <c r="H274" i="36"/>
  <c r="I274" i="36"/>
  <c r="J274" i="36"/>
  <c r="K274" i="36"/>
  <c r="D275" i="36"/>
  <c r="E275" i="36"/>
  <c r="F275" i="36"/>
  <c r="G275" i="36"/>
  <c r="H275" i="36"/>
  <c r="I275" i="36"/>
  <c r="J275" i="36"/>
  <c r="K275" i="36"/>
  <c r="D276" i="36"/>
  <c r="E276" i="36"/>
  <c r="F276" i="36"/>
  <c r="G276" i="36"/>
  <c r="H276" i="36"/>
  <c r="I276" i="36"/>
  <c r="J276" i="36"/>
  <c r="K276" i="36"/>
  <c r="D277" i="36"/>
  <c r="E277" i="36"/>
  <c r="F277" i="36"/>
  <c r="G277" i="36"/>
  <c r="H277" i="36"/>
  <c r="I277" i="36"/>
  <c r="J277" i="36"/>
  <c r="K277" i="36"/>
  <c r="D278" i="36"/>
  <c r="E278" i="36"/>
  <c r="F278" i="36"/>
  <c r="G278" i="36"/>
  <c r="H278" i="36"/>
  <c r="I278" i="36"/>
  <c r="J278" i="36"/>
  <c r="K278" i="36"/>
  <c r="D279" i="36"/>
  <c r="E279" i="36"/>
  <c r="F279" i="36"/>
  <c r="G279" i="36"/>
  <c r="H279" i="36"/>
  <c r="I279" i="36"/>
  <c r="J279" i="36"/>
  <c r="K279" i="36"/>
  <c r="D280" i="36"/>
  <c r="E280" i="36"/>
  <c r="F280" i="36"/>
  <c r="G280" i="36"/>
  <c r="H280" i="36"/>
  <c r="I280" i="36"/>
  <c r="J280" i="36"/>
  <c r="K280" i="36"/>
  <c r="D281" i="36"/>
  <c r="E281" i="36"/>
  <c r="F281" i="36"/>
  <c r="G281" i="36"/>
  <c r="H281" i="36"/>
  <c r="I281" i="36"/>
  <c r="J281" i="36"/>
  <c r="K281" i="36"/>
  <c r="D282" i="36"/>
  <c r="E282" i="36"/>
  <c r="F282" i="36"/>
  <c r="G282" i="36"/>
  <c r="H282" i="36"/>
  <c r="I282" i="36"/>
  <c r="J282" i="36"/>
  <c r="K282" i="36"/>
  <c r="D283" i="36"/>
  <c r="E283" i="36"/>
  <c r="F283" i="36"/>
  <c r="G283" i="36"/>
  <c r="H283" i="36"/>
  <c r="I283" i="36"/>
  <c r="J283" i="36"/>
  <c r="K283" i="36"/>
  <c r="D284" i="36"/>
  <c r="E284" i="36"/>
  <c r="F284" i="36"/>
  <c r="G284" i="36"/>
  <c r="H284" i="36"/>
  <c r="I284" i="36"/>
  <c r="J284" i="36"/>
  <c r="K284" i="36"/>
  <c r="D285" i="36"/>
  <c r="E285" i="36"/>
  <c r="F285" i="36"/>
  <c r="G285" i="36"/>
  <c r="H285" i="36"/>
  <c r="I285" i="36"/>
  <c r="J285" i="36"/>
  <c r="K285" i="36"/>
  <c r="D286" i="36"/>
  <c r="E286" i="36"/>
  <c r="F286" i="36"/>
  <c r="G286" i="36"/>
  <c r="H286" i="36"/>
  <c r="I286" i="36"/>
  <c r="J286" i="36"/>
  <c r="K286" i="36"/>
  <c r="D287" i="36"/>
  <c r="E287" i="36"/>
  <c r="F287" i="36"/>
  <c r="G287" i="36"/>
  <c r="H287" i="36"/>
  <c r="I287" i="36"/>
  <c r="J287" i="36"/>
  <c r="K287" i="36"/>
  <c r="D288" i="36"/>
  <c r="E288" i="36"/>
  <c r="F288" i="36"/>
  <c r="G288" i="36"/>
  <c r="H288" i="36"/>
  <c r="I288" i="36"/>
  <c r="J288" i="36"/>
  <c r="K288" i="36"/>
  <c r="D289" i="36"/>
  <c r="E289" i="36"/>
  <c r="F289" i="36"/>
  <c r="G289" i="36"/>
  <c r="H289" i="36"/>
  <c r="I289" i="36"/>
  <c r="J289" i="36"/>
  <c r="K289" i="36"/>
  <c r="D290" i="36"/>
  <c r="E290" i="36"/>
  <c r="F290" i="36"/>
  <c r="G290" i="36"/>
  <c r="H290" i="36"/>
  <c r="I290" i="36"/>
  <c r="J290" i="36"/>
  <c r="K290" i="36"/>
  <c r="D291" i="36"/>
  <c r="E291" i="36"/>
  <c r="F291" i="36"/>
  <c r="G291" i="36"/>
  <c r="H291" i="36"/>
  <c r="I291" i="36"/>
  <c r="J291" i="36"/>
  <c r="K291" i="36"/>
  <c r="D292" i="36"/>
  <c r="E292" i="36"/>
  <c r="F292" i="36"/>
  <c r="G292" i="36"/>
  <c r="H292" i="36"/>
  <c r="I292" i="36"/>
  <c r="J292" i="36"/>
  <c r="K292" i="36"/>
  <c r="D293" i="36"/>
  <c r="E293" i="36"/>
  <c r="F293" i="36"/>
  <c r="G293" i="36"/>
  <c r="H293" i="36"/>
  <c r="I293" i="36"/>
  <c r="J293" i="36"/>
  <c r="K293" i="36"/>
  <c r="D294" i="36"/>
  <c r="E294" i="36"/>
  <c r="F294" i="36"/>
  <c r="G294" i="36"/>
  <c r="H294" i="36"/>
  <c r="I294" i="36"/>
  <c r="J294" i="36"/>
  <c r="K294" i="36"/>
  <c r="D295" i="36"/>
  <c r="E295" i="36"/>
  <c r="F295" i="36"/>
  <c r="G295" i="36"/>
  <c r="H295" i="36"/>
  <c r="I295" i="36"/>
  <c r="J295" i="36"/>
  <c r="K295" i="36"/>
  <c r="D296" i="36"/>
  <c r="E296" i="36"/>
  <c r="F296" i="36"/>
  <c r="G296" i="36"/>
  <c r="H296" i="36"/>
  <c r="I296" i="36"/>
  <c r="J296" i="36"/>
  <c r="K296" i="36"/>
  <c r="D297" i="36"/>
  <c r="E297" i="36"/>
  <c r="F297" i="36"/>
  <c r="G297" i="36"/>
  <c r="H297" i="36"/>
  <c r="I297" i="36"/>
  <c r="J297" i="36"/>
  <c r="K297" i="36"/>
  <c r="K267" i="36"/>
  <c r="D185" i="36"/>
  <c r="E185" i="36"/>
  <c r="F185" i="36"/>
  <c r="G185" i="36"/>
  <c r="H185" i="36"/>
  <c r="I185" i="36"/>
  <c r="J185" i="36"/>
  <c r="K185" i="36"/>
  <c r="D186" i="36"/>
  <c r="E186" i="36"/>
  <c r="F186" i="36"/>
  <c r="G186" i="36"/>
  <c r="H186" i="36"/>
  <c r="I186" i="36"/>
  <c r="J186" i="36"/>
  <c r="K186" i="36"/>
  <c r="D187" i="36"/>
  <c r="E187" i="36"/>
  <c r="F187" i="36"/>
  <c r="G187" i="36"/>
  <c r="H187" i="36"/>
  <c r="I187" i="36"/>
  <c r="J187" i="36"/>
  <c r="K187" i="36"/>
  <c r="D188" i="36"/>
  <c r="E188" i="36"/>
  <c r="F188" i="36"/>
  <c r="G188" i="36"/>
  <c r="H188" i="36"/>
  <c r="I188" i="36"/>
  <c r="J188" i="36"/>
  <c r="K188" i="36"/>
  <c r="D189" i="36"/>
  <c r="E189" i="36"/>
  <c r="F189" i="36"/>
  <c r="G189" i="36"/>
  <c r="H189" i="36"/>
  <c r="I189" i="36"/>
  <c r="J189" i="36"/>
  <c r="K189" i="36"/>
  <c r="D190" i="36"/>
  <c r="E190" i="36"/>
  <c r="F190" i="36"/>
  <c r="G190" i="36"/>
  <c r="H190" i="36"/>
  <c r="I190" i="36"/>
  <c r="J190" i="36"/>
  <c r="K190" i="36"/>
  <c r="D191" i="36"/>
  <c r="E191" i="36"/>
  <c r="F191" i="36"/>
  <c r="G191" i="36"/>
  <c r="H191" i="36"/>
  <c r="I191" i="36"/>
  <c r="J191" i="36"/>
  <c r="K191" i="36"/>
  <c r="D192" i="36"/>
  <c r="E192" i="36"/>
  <c r="F192" i="36"/>
  <c r="G192" i="36"/>
  <c r="H192" i="36"/>
  <c r="I192" i="36"/>
  <c r="J192" i="36"/>
  <c r="K192" i="36"/>
  <c r="D193" i="36"/>
  <c r="E193" i="36"/>
  <c r="F193" i="36"/>
  <c r="G193" i="36"/>
  <c r="H193" i="36"/>
  <c r="I193" i="36"/>
  <c r="J193" i="36"/>
  <c r="K193" i="36"/>
  <c r="D194" i="36"/>
  <c r="E194" i="36"/>
  <c r="F194" i="36"/>
  <c r="G194" i="36"/>
  <c r="H194" i="36"/>
  <c r="I194" i="36"/>
  <c r="J194" i="36"/>
  <c r="K194" i="36"/>
  <c r="D195" i="36"/>
  <c r="E195" i="36"/>
  <c r="F195" i="36"/>
  <c r="G195" i="36"/>
  <c r="H195" i="36"/>
  <c r="I195" i="36"/>
  <c r="J195" i="36"/>
  <c r="K195" i="36"/>
  <c r="D196" i="36"/>
  <c r="E196" i="36"/>
  <c r="F196" i="36"/>
  <c r="G196" i="36"/>
  <c r="H196" i="36"/>
  <c r="I196" i="36"/>
  <c r="J196" i="36"/>
  <c r="K196" i="36"/>
  <c r="D197" i="36"/>
  <c r="E197" i="36"/>
  <c r="F197" i="36"/>
  <c r="G197" i="36"/>
  <c r="H197" i="36"/>
  <c r="I197" i="36"/>
  <c r="J197" i="36"/>
  <c r="K197" i="36"/>
  <c r="D198" i="36"/>
  <c r="E198" i="36"/>
  <c r="F198" i="36"/>
  <c r="G198" i="36"/>
  <c r="H198" i="36"/>
  <c r="I198" i="36"/>
  <c r="J198" i="36"/>
  <c r="K198" i="36"/>
  <c r="D199" i="36"/>
  <c r="E199" i="36"/>
  <c r="F199" i="36"/>
  <c r="G199" i="36"/>
  <c r="H199" i="36"/>
  <c r="I199" i="36"/>
  <c r="J199" i="36"/>
  <c r="K199" i="36"/>
  <c r="D200" i="36"/>
  <c r="E200" i="36"/>
  <c r="F200" i="36"/>
  <c r="G200" i="36"/>
  <c r="H200" i="36"/>
  <c r="I200" i="36"/>
  <c r="J200" i="36"/>
  <c r="K200" i="36"/>
  <c r="D201" i="36"/>
  <c r="E201" i="36"/>
  <c r="F201" i="36"/>
  <c r="G201" i="36"/>
  <c r="H201" i="36"/>
  <c r="I201" i="36"/>
  <c r="J201" i="36"/>
  <c r="K201" i="36"/>
  <c r="D202" i="36"/>
  <c r="E202" i="36"/>
  <c r="F202" i="36"/>
  <c r="G202" i="36"/>
  <c r="H202" i="36"/>
  <c r="I202" i="36"/>
  <c r="J202" i="36"/>
  <c r="K202" i="36"/>
  <c r="D203" i="36"/>
  <c r="E203" i="36"/>
  <c r="F203" i="36"/>
  <c r="G203" i="36"/>
  <c r="H203" i="36"/>
  <c r="I203" i="36"/>
  <c r="J203" i="36"/>
  <c r="K203" i="36"/>
  <c r="D204" i="36"/>
  <c r="E204" i="36"/>
  <c r="F204" i="36"/>
  <c r="G204" i="36"/>
  <c r="H204" i="36"/>
  <c r="I204" i="36"/>
  <c r="J204" i="36"/>
  <c r="K204" i="36"/>
  <c r="D205" i="36"/>
  <c r="E205" i="36"/>
  <c r="F205" i="36"/>
  <c r="G205" i="36"/>
  <c r="H205" i="36"/>
  <c r="I205" i="36"/>
  <c r="J205" i="36"/>
  <c r="K205" i="36"/>
  <c r="D206" i="36"/>
  <c r="E206" i="36"/>
  <c r="F206" i="36"/>
  <c r="G206" i="36"/>
  <c r="H206" i="36"/>
  <c r="I206" i="36"/>
  <c r="J206" i="36"/>
  <c r="K206" i="36"/>
  <c r="D207" i="36"/>
  <c r="E207" i="36"/>
  <c r="F207" i="36"/>
  <c r="G207" i="36"/>
  <c r="H207" i="36"/>
  <c r="I207" i="36"/>
  <c r="J207" i="36"/>
  <c r="K207" i="36"/>
  <c r="D208" i="36"/>
  <c r="E208" i="36"/>
  <c r="F208" i="36"/>
  <c r="G208" i="36"/>
  <c r="H208" i="36"/>
  <c r="I208" i="36"/>
  <c r="J208" i="36"/>
  <c r="K208" i="36"/>
  <c r="D209" i="36"/>
  <c r="E209" i="36"/>
  <c r="F209" i="36"/>
  <c r="G209" i="36"/>
  <c r="H209" i="36"/>
  <c r="I209" i="36"/>
  <c r="J209" i="36"/>
  <c r="K209" i="36"/>
  <c r="D210" i="36"/>
  <c r="E210" i="36"/>
  <c r="F210" i="36"/>
  <c r="G210" i="36"/>
  <c r="H210" i="36"/>
  <c r="I210" i="36"/>
  <c r="J210" i="36"/>
  <c r="K210" i="36"/>
  <c r="D211" i="36"/>
  <c r="E211" i="36"/>
  <c r="F211" i="36"/>
  <c r="G211" i="36"/>
  <c r="H211" i="36"/>
  <c r="I211" i="36"/>
  <c r="J211" i="36"/>
  <c r="K211" i="36"/>
  <c r="D212" i="36"/>
  <c r="E212" i="36"/>
  <c r="F212" i="36"/>
  <c r="G212" i="36"/>
  <c r="H212" i="36"/>
  <c r="I212" i="36"/>
  <c r="J212" i="36"/>
  <c r="K212" i="36"/>
  <c r="D213" i="36"/>
  <c r="E213" i="36"/>
  <c r="F213" i="36"/>
  <c r="G213" i="36"/>
  <c r="H213" i="36"/>
  <c r="I213" i="36"/>
  <c r="J213" i="36"/>
  <c r="K213" i="36"/>
  <c r="D214" i="36"/>
  <c r="E214" i="36"/>
  <c r="F214" i="36"/>
  <c r="G214" i="36"/>
  <c r="H214" i="36"/>
  <c r="I214" i="36"/>
  <c r="J214" i="36"/>
  <c r="K214" i="36"/>
  <c r="K184" i="36"/>
  <c r="D101" i="36"/>
  <c r="E101" i="36"/>
  <c r="F101" i="36"/>
  <c r="G101" i="36"/>
  <c r="H101" i="36"/>
  <c r="I101" i="36"/>
  <c r="J101" i="36"/>
  <c r="K101" i="36"/>
  <c r="D102" i="36"/>
  <c r="E102" i="36"/>
  <c r="F102" i="36"/>
  <c r="G102" i="36"/>
  <c r="H102" i="36"/>
  <c r="I102" i="36"/>
  <c r="J102" i="36"/>
  <c r="K102" i="36"/>
  <c r="D103" i="36"/>
  <c r="E103" i="36"/>
  <c r="F103" i="36"/>
  <c r="G103" i="36"/>
  <c r="H103" i="36"/>
  <c r="I103" i="36"/>
  <c r="J103" i="36"/>
  <c r="K103" i="36"/>
  <c r="D104" i="36"/>
  <c r="E104" i="36"/>
  <c r="F104" i="36"/>
  <c r="G104" i="36"/>
  <c r="H104" i="36"/>
  <c r="I104" i="36"/>
  <c r="J104" i="36"/>
  <c r="K104" i="36"/>
  <c r="D105" i="36"/>
  <c r="E105" i="36"/>
  <c r="F105" i="36"/>
  <c r="G105" i="36"/>
  <c r="H105" i="36"/>
  <c r="I105" i="36"/>
  <c r="J105" i="36"/>
  <c r="K105" i="36"/>
  <c r="D106" i="36"/>
  <c r="E106" i="36"/>
  <c r="F106" i="36"/>
  <c r="G106" i="36"/>
  <c r="H106" i="36"/>
  <c r="I106" i="36"/>
  <c r="J106" i="36"/>
  <c r="K106" i="36"/>
  <c r="D107" i="36"/>
  <c r="E107" i="36"/>
  <c r="F107" i="36"/>
  <c r="G107" i="36"/>
  <c r="H107" i="36"/>
  <c r="I107" i="36"/>
  <c r="J107" i="36"/>
  <c r="K107" i="36"/>
  <c r="D108" i="36"/>
  <c r="E108" i="36"/>
  <c r="F108" i="36"/>
  <c r="G108" i="36"/>
  <c r="H108" i="36"/>
  <c r="I108" i="36"/>
  <c r="J108" i="36"/>
  <c r="K108" i="36"/>
  <c r="D109" i="36"/>
  <c r="E109" i="36"/>
  <c r="F109" i="36"/>
  <c r="G109" i="36"/>
  <c r="H109" i="36"/>
  <c r="I109" i="36"/>
  <c r="J109" i="36"/>
  <c r="K109" i="36"/>
  <c r="D110" i="36"/>
  <c r="E110" i="36"/>
  <c r="F110" i="36"/>
  <c r="G110" i="36"/>
  <c r="H110" i="36"/>
  <c r="I110" i="36"/>
  <c r="J110" i="36"/>
  <c r="K110" i="36"/>
  <c r="D111" i="36"/>
  <c r="E111" i="36"/>
  <c r="F111" i="36"/>
  <c r="G111" i="36"/>
  <c r="H111" i="36"/>
  <c r="I111" i="36"/>
  <c r="J111" i="36"/>
  <c r="K111" i="36"/>
  <c r="D112" i="36"/>
  <c r="E112" i="36"/>
  <c r="F112" i="36"/>
  <c r="G112" i="36"/>
  <c r="H112" i="36"/>
  <c r="I112" i="36"/>
  <c r="J112" i="36"/>
  <c r="K112" i="36"/>
  <c r="D113" i="36"/>
  <c r="E113" i="36"/>
  <c r="F113" i="36"/>
  <c r="G113" i="36"/>
  <c r="H113" i="36"/>
  <c r="I113" i="36"/>
  <c r="J113" i="36"/>
  <c r="K113" i="36"/>
  <c r="D114" i="36"/>
  <c r="E114" i="36"/>
  <c r="F114" i="36"/>
  <c r="G114" i="36"/>
  <c r="H114" i="36"/>
  <c r="I114" i="36"/>
  <c r="J114" i="36"/>
  <c r="K114" i="36"/>
  <c r="D115" i="36"/>
  <c r="E115" i="36"/>
  <c r="F115" i="36"/>
  <c r="G115" i="36"/>
  <c r="H115" i="36"/>
  <c r="I115" i="36"/>
  <c r="J115" i="36"/>
  <c r="K115" i="36"/>
  <c r="D116" i="36"/>
  <c r="E116" i="36"/>
  <c r="F116" i="36"/>
  <c r="G116" i="36"/>
  <c r="H116" i="36"/>
  <c r="I116" i="36"/>
  <c r="J116" i="36"/>
  <c r="K116" i="36"/>
  <c r="D117" i="36"/>
  <c r="E117" i="36"/>
  <c r="F117" i="36"/>
  <c r="G117" i="36"/>
  <c r="H117" i="36"/>
  <c r="I117" i="36"/>
  <c r="J117" i="36"/>
  <c r="K117" i="36"/>
  <c r="D118" i="36"/>
  <c r="E118" i="36"/>
  <c r="F118" i="36"/>
  <c r="G118" i="36"/>
  <c r="H118" i="36"/>
  <c r="I118" i="36"/>
  <c r="J118" i="36"/>
  <c r="K118" i="36"/>
  <c r="D119" i="36"/>
  <c r="E119" i="36"/>
  <c r="F119" i="36"/>
  <c r="G119" i="36"/>
  <c r="H119" i="36"/>
  <c r="I119" i="36"/>
  <c r="J119" i="36"/>
  <c r="K119" i="36"/>
  <c r="D120" i="36"/>
  <c r="E120" i="36"/>
  <c r="F120" i="36"/>
  <c r="G120" i="36"/>
  <c r="H120" i="36"/>
  <c r="I120" i="36"/>
  <c r="J120" i="36"/>
  <c r="K120" i="36"/>
  <c r="D121" i="36"/>
  <c r="E121" i="36"/>
  <c r="F121" i="36"/>
  <c r="G121" i="36"/>
  <c r="H121" i="36"/>
  <c r="I121" i="36"/>
  <c r="J121" i="36"/>
  <c r="K121" i="36"/>
  <c r="D122" i="36"/>
  <c r="E122" i="36"/>
  <c r="F122" i="36"/>
  <c r="G122" i="36"/>
  <c r="H122" i="36"/>
  <c r="I122" i="36"/>
  <c r="J122" i="36"/>
  <c r="K122" i="36"/>
  <c r="D123" i="36"/>
  <c r="E123" i="36"/>
  <c r="F123" i="36"/>
  <c r="G123" i="36"/>
  <c r="H123" i="36"/>
  <c r="I123" i="36"/>
  <c r="J123" i="36"/>
  <c r="K123" i="36"/>
  <c r="D124" i="36"/>
  <c r="E124" i="36"/>
  <c r="F124" i="36"/>
  <c r="G124" i="36"/>
  <c r="H124" i="36"/>
  <c r="I124" i="36"/>
  <c r="J124" i="36"/>
  <c r="K124" i="36"/>
  <c r="D125" i="36"/>
  <c r="E125" i="36"/>
  <c r="F125" i="36"/>
  <c r="G125" i="36"/>
  <c r="H125" i="36"/>
  <c r="I125" i="36"/>
  <c r="J125" i="36"/>
  <c r="K125" i="36"/>
  <c r="D126" i="36"/>
  <c r="E126" i="36"/>
  <c r="F126" i="36"/>
  <c r="G126" i="36"/>
  <c r="H126" i="36"/>
  <c r="I126" i="36"/>
  <c r="J126" i="36"/>
  <c r="K126" i="36"/>
  <c r="D127" i="36"/>
  <c r="E127" i="36"/>
  <c r="F127" i="36"/>
  <c r="G127" i="36"/>
  <c r="H127" i="36"/>
  <c r="I127" i="36"/>
  <c r="J127" i="36"/>
  <c r="K127" i="36"/>
  <c r="D128" i="36"/>
  <c r="E128" i="36"/>
  <c r="F128" i="36"/>
  <c r="G128" i="36"/>
  <c r="H128" i="36"/>
  <c r="I128" i="36"/>
  <c r="J128" i="36"/>
  <c r="K128" i="36"/>
  <c r="D129" i="36"/>
  <c r="E129" i="36"/>
  <c r="F129" i="36"/>
  <c r="G129" i="36"/>
  <c r="H129" i="36"/>
  <c r="I129" i="36"/>
  <c r="J129" i="36"/>
  <c r="K129" i="36"/>
  <c r="D130" i="36"/>
  <c r="E130" i="36"/>
  <c r="F130" i="36"/>
  <c r="G130" i="36"/>
  <c r="H130" i="36"/>
  <c r="I130" i="36"/>
  <c r="J130" i="36"/>
  <c r="K130" i="36"/>
  <c r="K100" i="36"/>
  <c r="K131" i="38" l="1"/>
  <c r="T33" i="3"/>
  <c r="K298" i="37"/>
  <c r="K171" i="32"/>
  <c r="K255" i="30"/>
  <c r="K129" i="28"/>
  <c r="K296" i="28"/>
  <c r="K213" i="28"/>
  <c r="T32" i="3"/>
  <c r="T15" i="3"/>
  <c r="T34" i="3"/>
  <c r="T17" i="3"/>
  <c r="T29" i="3"/>
  <c r="T19" i="3"/>
  <c r="T31" i="3"/>
  <c r="T25" i="3"/>
  <c r="T24" i="3"/>
  <c r="T26" i="3"/>
  <c r="T18" i="3"/>
  <c r="T30" i="3"/>
  <c r="T20" i="3"/>
  <c r="T21" i="3"/>
  <c r="T16" i="3"/>
  <c r="T28" i="3"/>
  <c r="T23" i="3"/>
  <c r="T27" i="3"/>
  <c r="T14" i="3"/>
  <c r="T22" i="3"/>
  <c r="T67" i="3"/>
  <c r="T66" i="3"/>
  <c r="T131" i="3"/>
  <c r="T132" i="3"/>
  <c r="T99" i="3"/>
  <c r="K88" i="32"/>
  <c r="K89" i="28"/>
  <c r="K255" i="28"/>
  <c r="K172" i="28"/>
  <c r="T98" i="3"/>
  <c r="K47" i="28"/>
  <c r="K254" i="32"/>
  <c r="K215" i="39"/>
  <c r="K298" i="39"/>
  <c r="K174" i="39"/>
  <c r="K257" i="39"/>
  <c r="E298" i="39"/>
  <c r="D215" i="39"/>
  <c r="K131" i="39"/>
  <c r="E47" i="39"/>
  <c r="D174" i="39"/>
  <c r="I131" i="39"/>
  <c r="H215" i="39"/>
  <c r="I215" i="39"/>
  <c r="J215" i="39"/>
  <c r="E131" i="39"/>
  <c r="F131" i="39"/>
  <c r="G131" i="39"/>
  <c r="H131" i="39"/>
  <c r="D131" i="39"/>
  <c r="J298" i="39"/>
  <c r="I174" i="39"/>
  <c r="J131" i="39"/>
  <c r="D298" i="39"/>
  <c r="F298" i="39"/>
  <c r="E215" i="39"/>
  <c r="G298" i="39"/>
  <c r="F215" i="39"/>
  <c r="H298" i="39"/>
  <c r="G215" i="39"/>
  <c r="I298" i="39"/>
  <c r="J90" i="39"/>
  <c r="J174" i="39"/>
  <c r="I90" i="39"/>
  <c r="I257" i="39"/>
  <c r="J257" i="39"/>
  <c r="K298" i="38"/>
  <c r="K215" i="38"/>
  <c r="K90" i="38"/>
  <c r="H215" i="38"/>
  <c r="K174" i="38"/>
  <c r="G215" i="38"/>
  <c r="K257" i="38"/>
  <c r="G131" i="38"/>
  <c r="F215" i="38"/>
  <c r="J215" i="38"/>
  <c r="G298" i="38"/>
  <c r="E131" i="38"/>
  <c r="E298" i="38"/>
  <c r="H298" i="38"/>
  <c r="E215" i="38"/>
  <c r="J131" i="38"/>
  <c r="D131" i="38"/>
  <c r="I215" i="38"/>
  <c r="D215" i="38"/>
  <c r="F298" i="38"/>
  <c r="F131" i="38"/>
  <c r="I174" i="38"/>
  <c r="H131" i="38"/>
  <c r="J174" i="38"/>
  <c r="I131" i="38"/>
  <c r="D298" i="38"/>
  <c r="I298" i="38"/>
  <c r="J298" i="38"/>
  <c r="K215" i="37"/>
  <c r="K257" i="37"/>
  <c r="J131" i="37"/>
  <c r="K131" i="37"/>
  <c r="G131" i="37"/>
  <c r="G90" i="37"/>
  <c r="J90" i="37"/>
  <c r="G298" i="37"/>
  <c r="H298" i="37"/>
  <c r="G215" i="37"/>
  <c r="I298" i="37"/>
  <c r="F173" i="37"/>
  <c r="H215" i="37"/>
  <c r="J298" i="37"/>
  <c r="F184" i="37"/>
  <c r="E89" i="37"/>
  <c r="H131" i="37"/>
  <c r="F89" i="37"/>
  <c r="I131" i="37"/>
  <c r="E173" i="37"/>
  <c r="F100" i="37"/>
  <c r="E256" i="37"/>
  <c r="F256" i="37"/>
  <c r="I215" i="37"/>
  <c r="J215" i="37"/>
  <c r="I257" i="37"/>
  <c r="J257" i="37"/>
  <c r="K47" i="36"/>
  <c r="J267" i="36"/>
  <c r="I267" i="36"/>
  <c r="H267" i="36"/>
  <c r="G267" i="36"/>
  <c r="F267" i="36"/>
  <c r="E267" i="36"/>
  <c r="D267" i="36"/>
  <c r="J256" i="36"/>
  <c r="I256" i="36"/>
  <c r="H256" i="36"/>
  <c r="G256" i="36"/>
  <c r="F256" i="36"/>
  <c r="E256" i="36"/>
  <c r="J184" i="36"/>
  <c r="I184" i="36"/>
  <c r="H184" i="36"/>
  <c r="G184" i="36"/>
  <c r="F184" i="36"/>
  <c r="E184" i="36"/>
  <c r="D184" i="36"/>
  <c r="J173" i="36"/>
  <c r="I173" i="36"/>
  <c r="H173" i="36"/>
  <c r="G173" i="36"/>
  <c r="F173" i="36"/>
  <c r="E173" i="36"/>
  <c r="J100" i="36"/>
  <c r="I100" i="36"/>
  <c r="H100" i="36"/>
  <c r="G100" i="36"/>
  <c r="F100" i="36"/>
  <c r="E100" i="36"/>
  <c r="D100" i="36"/>
  <c r="J89" i="36"/>
  <c r="I89" i="36"/>
  <c r="H89" i="36"/>
  <c r="G89" i="36"/>
  <c r="F89" i="36"/>
  <c r="E89" i="36"/>
  <c r="J46" i="36"/>
  <c r="I46" i="36"/>
  <c r="H46" i="36"/>
  <c r="G46" i="36"/>
  <c r="F46" i="36"/>
  <c r="E46" i="36"/>
  <c r="D266" i="35"/>
  <c r="E266" i="35"/>
  <c r="F266" i="35"/>
  <c r="G266" i="35"/>
  <c r="H266" i="35"/>
  <c r="I266" i="35"/>
  <c r="J266" i="35"/>
  <c r="K266" i="35"/>
  <c r="D267" i="35"/>
  <c r="E267" i="35"/>
  <c r="F267" i="35"/>
  <c r="G267" i="35"/>
  <c r="H267" i="35"/>
  <c r="I267" i="35"/>
  <c r="J267" i="35"/>
  <c r="K267" i="35"/>
  <c r="D268" i="35"/>
  <c r="E268" i="35"/>
  <c r="F268" i="35"/>
  <c r="G268" i="35"/>
  <c r="H268" i="35"/>
  <c r="I268" i="35"/>
  <c r="J268" i="35"/>
  <c r="K268" i="35"/>
  <c r="D269" i="35"/>
  <c r="E269" i="35"/>
  <c r="F269" i="35"/>
  <c r="G269" i="35"/>
  <c r="H269" i="35"/>
  <c r="I269" i="35"/>
  <c r="J269" i="35"/>
  <c r="K269" i="35"/>
  <c r="D270" i="35"/>
  <c r="E270" i="35"/>
  <c r="F270" i="35"/>
  <c r="G270" i="35"/>
  <c r="H270" i="35"/>
  <c r="I270" i="35"/>
  <c r="J270" i="35"/>
  <c r="K270" i="35"/>
  <c r="D271" i="35"/>
  <c r="E271" i="35"/>
  <c r="F271" i="35"/>
  <c r="G271" i="35"/>
  <c r="H271" i="35"/>
  <c r="I271" i="35"/>
  <c r="J271" i="35"/>
  <c r="K271" i="35"/>
  <c r="D272" i="35"/>
  <c r="E272" i="35"/>
  <c r="F272" i="35"/>
  <c r="G272" i="35"/>
  <c r="H272" i="35"/>
  <c r="I272" i="35"/>
  <c r="J272" i="35"/>
  <c r="K272" i="35"/>
  <c r="D273" i="35"/>
  <c r="E273" i="35"/>
  <c r="F273" i="35"/>
  <c r="G273" i="35"/>
  <c r="H273" i="35"/>
  <c r="I273" i="35"/>
  <c r="J273" i="35"/>
  <c r="K273" i="35"/>
  <c r="D274" i="35"/>
  <c r="E274" i="35"/>
  <c r="F274" i="35"/>
  <c r="G274" i="35"/>
  <c r="H274" i="35"/>
  <c r="I274" i="35"/>
  <c r="J274" i="35"/>
  <c r="K274" i="35"/>
  <c r="D275" i="35"/>
  <c r="E275" i="35"/>
  <c r="F275" i="35"/>
  <c r="G275" i="35"/>
  <c r="H275" i="35"/>
  <c r="I275" i="35"/>
  <c r="J275" i="35"/>
  <c r="K275" i="35"/>
  <c r="D276" i="35"/>
  <c r="E276" i="35"/>
  <c r="F276" i="35"/>
  <c r="G276" i="35"/>
  <c r="H276" i="35"/>
  <c r="I276" i="35"/>
  <c r="J276" i="35"/>
  <c r="K276" i="35"/>
  <c r="D277" i="35"/>
  <c r="E277" i="35"/>
  <c r="F277" i="35"/>
  <c r="G277" i="35"/>
  <c r="H277" i="35"/>
  <c r="I277" i="35"/>
  <c r="J277" i="35"/>
  <c r="K277" i="35"/>
  <c r="D278" i="35"/>
  <c r="E278" i="35"/>
  <c r="F278" i="35"/>
  <c r="G278" i="35"/>
  <c r="H278" i="35"/>
  <c r="I278" i="35"/>
  <c r="J278" i="35"/>
  <c r="K278" i="35"/>
  <c r="D279" i="35"/>
  <c r="E279" i="35"/>
  <c r="F279" i="35"/>
  <c r="G279" i="35"/>
  <c r="H279" i="35"/>
  <c r="I279" i="35"/>
  <c r="J279" i="35"/>
  <c r="K279" i="35"/>
  <c r="D280" i="35"/>
  <c r="E280" i="35"/>
  <c r="F280" i="35"/>
  <c r="G280" i="35"/>
  <c r="H280" i="35"/>
  <c r="I280" i="35"/>
  <c r="J280" i="35"/>
  <c r="K280" i="35"/>
  <c r="D281" i="35"/>
  <c r="E281" i="35"/>
  <c r="F281" i="35"/>
  <c r="G281" i="35"/>
  <c r="H281" i="35"/>
  <c r="I281" i="35"/>
  <c r="J281" i="35"/>
  <c r="K281" i="35"/>
  <c r="D282" i="35"/>
  <c r="E282" i="35"/>
  <c r="F282" i="35"/>
  <c r="G282" i="35"/>
  <c r="H282" i="35"/>
  <c r="I282" i="35"/>
  <c r="J282" i="35"/>
  <c r="K282" i="35"/>
  <c r="D283" i="35"/>
  <c r="E283" i="35"/>
  <c r="F283" i="35"/>
  <c r="G283" i="35"/>
  <c r="H283" i="35"/>
  <c r="I283" i="35"/>
  <c r="J283" i="35"/>
  <c r="K283" i="35"/>
  <c r="D284" i="35"/>
  <c r="E284" i="35"/>
  <c r="F284" i="35"/>
  <c r="G284" i="35"/>
  <c r="H284" i="35"/>
  <c r="I284" i="35"/>
  <c r="J284" i="35"/>
  <c r="K284" i="35"/>
  <c r="D285" i="35"/>
  <c r="E285" i="35"/>
  <c r="F285" i="35"/>
  <c r="G285" i="35"/>
  <c r="H285" i="35"/>
  <c r="I285" i="35"/>
  <c r="J285" i="35"/>
  <c r="K285" i="35"/>
  <c r="D286" i="35"/>
  <c r="E286" i="35"/>
  <c r="F286" i="35"/>
  <c r="G286" i="35"/>
  <c r="H286" i="35"/>
  <c r="I286" i="35"/>
  <c r="J286" i="35"/>
  <c r="K286" i="35"/>
  <c r="D287" i="35"/>
  <c r="E287" i="35"/>
  <c r="F287" i="35"/>
  <c r="G287" i="35"/>
  <c r="H287" i="35"/>
  <c r="I287" i="35"/>
  <c r="J287" i="35"/>
  <c r="K287" i="35"/>
  <c r="D288" i="35"/>
  <c r="E288" i="35"/>
  <c r="F288" i="35"/>
  <c r="G288" i="35"/>
  <c r="H288" i="35"/>
  <c r="I288" i="35"/>
  <c r="J288" i="35"/>
  <c r="K288" i="35"/>
  <c r="D289" i="35"/>
  <c r="E289" i="35"/>
  <c r="F289" i="35"/>
  <c r="G289" i="35"/>
  <c r="H289" i="35"/>
  <c r="I289" i="35"/>
  <c r="J289" i="35"/>
  <c r="K289" i="35"/>
  <c r="D290" i="35"/>
  <c r="E290" i="35"/>
  <c r="F290" i="35"/>
  <c r="G290" i="35"/>
  <c r="H290" i="35"/>
  <c r="I290" i="35"/>
  <c r="J290" i="35"/>
  <c r="K290" i="35"/>
  <c r="D291" i="35"/>
  <c r="E291" i="35"/>
  <c r="F291" i="35"/>
  <c r="G291" i="35"/>
  <c r="H291" i="35"/>
  <c r="I291" i="35"/>
  <c r="J291" i="35"/>
  <c r="K291" i="35"/>
  <c r="D292" i="35"/>
  <c r="E292" i="35"/>
  <c r="F292" i="35"/>
  <c r="G292" i="35"/>
  <c r="H292" i="35"/>
  <c r="I292" i="35"/>
  <c r="J292" i="35"/>
  <c r="K292" i="35"/>
  <c r="D293" i="35"/>
  <c r="E293" i="35"/>
  <c r="F293" i="35"/>
  <c r="G293" i="35"/>
  <c r="H293" i="35"/>
  <c r="I293" i="35"/>
  <c r="J293" i="35"/>
  <c r="K293" i="35"/>
  <c r="D294" i="35"/>
  <c r="E294" i="35"/>
  <c r="F294" i="35"/>
  <c r="G294" i="35"/>
  <c r="H294" i="35"/>
  <c r="I294" i="35"/>
  <c r="J294" i="35"/>
  <c r="K294" i="35"/>
  <c r="D295" i="35"/>
  <c r="E295" i="35"/>
  <c r="F295" i="35"/>
  <c r="G295" i="35"/>
  <c r="H295" i="35"/>
  <c r="I295" i="35"/>
  <c r="J295" i="35"/>
  <c r="K295" i="35"/>
  <c r="K265" i="35"/>
  <c r="D183" i="35"/>
  <c r="E183" i="35"/>
  <c r="F183" i="35"/>
  <c r="G183" i="35"/>
  <c r="H183" i="35"/>
  <c r="I183" i="35"/>
  <c r="J183" i="35"/>
  <c r="K183" i="35"/>
  <c r="D184" i="35"/>
  <c r="E184" i="35"/>
  <c r="F184" i="35"/>
  <c r="G184" i="35"/>
  <c r="H184" i="35"/>
  <c r="I184" i="35"/>
  <c r="J184" i="35"/>
  <c r="K184" i="35"/>
  <c r="D185" i="35"/>
  <c r="E185" i="35"/>
  <c r="F185" i="35"/>
  <c r="G185" i="35"/>
  <c r="H185" i="35"/>
  <c r="I185" i="35"/>
  <c r="J185" i="35"/>
  <c r="K185" i="35"/>
  <c r="D186" i="35"/>
  <c r="E186" i="35"/>
  <c r="F186" i="35"/>
  <c r="G186" i="35"/>
  <c r="H186" i="35"/>
  <c r="I186" i="35"/>
  <c r="J186" i="35"/>
  <c r="K186" i="35"/>
  <c r="D187" i="35"/>
  <c r="E187" i="35"/>
  <c r="F187" i="35"/>
  <c r="G187" i="35"/>
  <c r="H187" i="35"/>
  <c r="I187" i="35"/>
  <c r="J187" i="35"/>
  <c r="K187" i="35"/>
  <c r="D188" i="35"/>
  <c r="E188" i="35"/>
  <c r="F188" i="35"/>
  <c r="G188" i="35"/>
  <c r="H188" i="35"/>
  <c r="I188" i="35"/>
  <c r="J188" i="35"/>
  <c r="K188" i="35"/>
  <c r="D189" i="35"/>
  <c r="E189" i="35"/>
  <c r="F189" i="35"/>
  <c r="G189" i="35"/>
  <c r="H189" i="35"/>
  <c r="I189" i="35"/>
  <c r="J189" i="35"/>
  <c r="K189" i="35"/>
  <c r="D190" i="35"/>
  <c r="E190" i="35"/>
  <c r="F190" i="35"/>
  <c r="G190" i="35"/>
  <c r="H190" i="35"/>
  <c r="I190" i="35"/>
  <c r="J190" i="35"/>
  <c r="K190" i="35"/>
  <c r="D191" i="35"/>
  <c r="E191" i="35"/>
  <c r="F191" i="35"/>
  <c r="G191" i="35"/>
  <c r="H191" i="35"/>
  <c r="I191" i="35"/>
  <c r="J191" i="35"/>
  <c r="K191" i="35"/>
  <c r="D192" i="35"/>
  <c r="E192" i="35"/>
  <c r="F192" i="35"/>
  <c r="G192" i="35"/>
  <c r="H192" i="35"/>
  <c r="I192" i="35"/>
  <c r="J192" i="35"/>
  <c r="K192" i="35"/>
  <c r="D193" i="35"/>
  <c r="E193" i="35"/>
  <c r="F193" i="35"/>
  <c r="G193" i="35"/>
  <c r="H193" i="35"/>
  <c r="I193" i="35"/>
  <c r="J193" i="35"/>
  <c r="K193" i="35"/>
  <c r="D194" i="35"/>
  <c r="E194" i="35"/>
  <c r="F194" i="35"/>
  <c r="G194" i="35"/>
  <c r="H194" i="35"/>
  <c r="I194" i="35"/>
  <c r="J194" i="35"/>
  <c r="K194" i="35"/>
  <c r="D195" i="35"/>
  <c r="E195" i="35"/>
  <c r="F195" i="35"/>
  <c r="G195" i="35"/>
  <c r="H195" i="35"/>
  <c r="I195" i="35"/>
  <c r="J195" i="35"/>
  <c r="K195" i="35"/>
  <c r="D196" i="35"/>
  <c r="E196" i="35"/>
  <c r="F196" i="35"/>
  <c r="G196" i="35"/>
  <c r="H196" i="35"/>
  <c r="I196" i="35"/>
  <c r="J196" i="35"/>
  <c r="K196" i="35"/>
  <c r="D197" i="35"/>
  <c r="E197" i="35"/>
  <c r="F197" i="35"/>
  <c r="G197" i="35"/>
  <c r="H197" i="35"/>
  <c r="I197" i="35"/>
  <c r="J197" i="35"/>
  <c r="K197" i="35"/>
  <c r="D198" i="35"/>
  <c r="E198" i="35"/>
  <c r="F198" i="35"/>
  <c r="G198" i="35"/>
  <c r="H198" i="35"/>
  <c r="I198" i="35"/>
  <c r="J198" i="35"/>
  <c r="K198" i="35"/>
  <c r="D199" i="35"/>
  <c r="E199" i="35"/>
  <c r="F199" i="35"/>
  <c r="G199" i="35"/>
  <c r="H199" i="35"/>
  <c r="I199" i="35"/>
  <c r="J199" i="35"/>
  <c r="K199" i="35"/>
  <c r="D200" i="35"/>
  <c r="E200" i="35"/>
  <c r="F200" i="35"/>
  <c r="G200" i="35"/>
  <c r="H200" i="35"/>
  <c r="I200" i="35"/>
  <c r="J200" i="35"/>
  <c r="K200" i="35"/>
  <c r="D201" i="35"/>
  <c r="E201" i="35"/>
  <c r="F201" i="35"/>
  <c r="G201" i="35"/>
  <c r="H201" i="35"/>
  <c r="I201" i="35"/>
  <c r="J201" i="35"/>
  <c r="K201" i="35"/>
  <c r="D202" i="35"/>
  <c r="E202" i="35"/>
  <c r="F202" i="35"/>
  <c r="G202" i="35"/>
  <c r="H202" i="35"/>
  <c r="I202" i="35"/>
  <c r="J202" i="35"/>
  <c r="K202" i="35"/>
  <c r="D203" i="35"/>
  <c r="E203" i="35"/>
  <c r="F203" i="35"/>
  <c r="G203" i="35"/>
  <c r="H203" i="35"/>
  <c r="I203" i="35"/>
  <c r="J203" i="35"/>
  <c r="K203" i="35"/>
  <c r="D204" i="35"/>
  <c r="E204" i="35"/>
  <c r="F204" i="35"/>
  <c r="G204" i="35"/>
  <c r="H204" i="35"/>
  <c r="I204" i="35"/>
  <c r="J204" i="35"/>
  <c r="K204" i="35"/>
  <c r="D205" i="35"/>
  <c r="E205" i="35"/>
  <c r="F205" i="35"/>
  <c r="G205" i="35"/>
  <c r="H205" i="35"/>
  <c r="I205" i="35"/>
  <c r="J205" i="35"/>
  <c r="K205" i="35"/>
  <c r="D206" i="35"/>
  <c r="E206" i="35"/>
  <c r="F206" i="35"/>
  <c r="G206" i="35"/>
  <c r="H206" i="35"/>
  <c r="I206" i="35"/>
  <c r="J206" i="35"/>
  <c r="K206" i="35"/>
  <c r="D207" i="35"/>
  <c r="E207" i="35"/>
  <c r="F207" i="35"/>
  <c r="G207" i="35"/>
  <c r="H207" i="35"/>
  <c r="I207" i="35"/>
  <c r="J207" i="35"/>
  <c r="K207" i="35"/>
  <c r="D208" i="35"/>
  <c r="E208" i="35"/>
  <c r="F208" i="35"/>
  <c r="G208" i="35"/>
  <c r="H208" i="35"/>
  <c r="I208" i="35"/>
  <c r="J208" i="35"/>
  <c r="K208" i="35"/>
  <c r="D209" i="35"/>
  <c r="E209" i="35"/>
  <c r="F209" i="35"/>
  <c r="G209" i="35"/>
  <c r="H209" i="35"/>
  <c r="I209" i="35"/>
  <c r="J209" i="35"/>
  <c r="K209" i="35"/>
  <c r="D210" i="35"/>
  <c r="E210" i="35"/>
  <c r="F210" i="35"/>
  <c r="G210" i="35"/>
  <c r="H210" i="35"/>
  <c r="I210" i="35"/>
  <c r="J210" i="35"/>
  <c r="K210" i="35"/>
  <c r="D211" i="35"/>
  <c r="E211" i="35"/>
  <c r="F211" i="35"/>
  <c r="G211" i="35"/>
  <c r="H211" i="35"/>
  <c r="I211" i="35"/>
  <c r="J211" i="35"/>
  <c r="K211" i="35"/>
  <c r="D212" i="35"/>
  <c r="E212" i="35"/>
  <c r="F212" i="35"/>
  <c r="G212" i="35"/>
  <c r="H212" i="35"/>
  <c r="I212" i="35"/>
  <c r="J212" i="35"/>
  <c r="K212" i="35"/>
  <c r="K182" i="35"/>
  <c r="D122" i="35"/>
  <c r="E122" i="35"/>
  <c r="F122" i="35"/>
  <c r="G122" i="35"/>
  <c r="H122" i="35"/>
  <c r="I122" i="35"/>
  <c r="J122" i="35"/>
  <c r="K122" i="35"/>
  <c r="D123" i="35"/>
  <c r="E123" i="35"/>
  <c r="F123" i="35"/>
  <c r="G123" i="35"/>
  <c r="H123" i="35"/>
  <c r="I123" i="35"/>
  <c r="J123" i="35"/>
  <c r="K123" i="35"/>
  <c r="D124" i="35"/>
  <c r="E124" i="35"/>
  <c r="F124" i="35"/>
  <c r="G124" i="35"/>
  <c r="H124" i="35"/>
  <c r="I124" i="35"/>
  <c r="J124" i="35"/>
  <c r="K124" i="35"/>
  <c r="D125" i="35"/>
  <c r="E125" i="35"/>
  <c r="F125" i="35"/>
  <c r="G125" i="35"/>
  <c r="H125" i="35"/>
  <c r="I125" i="35"/>
  <c r="J125" i="35"/>
  <c r="K125" i="35"/>
  <c r="D126" i="35"/>
  <c r="E126" i="35"/>
  <c r="F126" i="35"/>
  <c r="G126" i="35"/>
  <c r="H126" i="35"/>
  <c r="I126" i="35"/>
  <c r="J126" i="35"/>
  <c r="K126" i="35"/>
  <c r="D127" i="35"/>
  <c r="E127" i="35"/>
  <c r="F127" i="35"/>
  <c r="G127" i="35"/>
  <c r="H127" i="35"/>
  <c r="I127" i="35"/>
  <c r="J127" i="35"/>
  <c r="K127" i="35"/>
  <c r="D128" i="35"/>
  <c r="E128" i="35"/>
  <c r="F128" i="35"/>
  <c r="G128" i="35"/>
  <c r="H128" i="35"/>
  <c r="I128" i="35"/>
  <c r="J128" i="35"/>
  <c r="K128" i="35"/>
  <c r="D99" i="35"/>
  <c r="E99" i="35"/>
  <c r="F99" i="35"/>
  <c r="G99" i="35"/>
  <c r="H99" i="35"/>
  <c r="I99" i="35"/>
  <c r="J99" i="35"/>
  <c r="K99" i="35"/>
  <c r="D100" i="35"/>
  <c r="E100" i="35"/>
  <c r="F100" i="35"/>
  <c r="G100" i="35"/>
  <c r="H100" i="35"/>
  <c r="I100" i="35"/>
  <c r="J100" i="35"/>
  <c r="K100" i="35"/>
  <c r="D101" i="35"/>
  <c r="E101" i="35"/>
  <c r="F101" i="35"/>
  <c r="G101" i="35"/>
  <c r="H101" i="35"/>
  <c r="I101" i="35"/>
  <c r="J101" i="35"/>
  <c r="K101" i="35"/>
  <c r="D102" i="35"/>
  <c r="E102" i="35"/>
  <c r="F102" i="35"/>
  <c r="G102" i="35"/>
  <c r="H102" i="35"/>
  <c r="I102" i="35"/>
  <c r="J102" i="35"/>
  <c r="K102" i="35"/>
  <c r="D103" i="35"/>
  <c r="E103" i="35"/>
  <c r="F103" i="35"/>
  <c r="G103" i="35"/>
  <c r="H103" i="35"/>
  <c r="I103" i="35"/>
  <c r="J103" i="35"/>
  <c r="K103" i="35"/>
  <c r="D104" i="35"/>
  <c r="E104" i="35"/>
  <c r="F104" i="35"/>
  <c r="G104" i="35"/>
  <c r="H104" i="35"/>
  <c r="I104" i="35"/>
  <c r="J104" i="35"/>
  <c r="K104" i="35"/>
  <c r="D105" i="35"/>
  <c r="E105" i="35"/>
  <c r="F105" i="35"/>
  <c r="G105" i="35"/>
  <c r="H105" i="35"/>
  <c r="I105" i="35"/>
  <c r="J105" i="35"/>
  <c r="K105" i="35"/>
  <c r="D106" i="35"/>
  <c r="E106" i="35"/>
  <c r="F106" i="35"/>
  <c r="G106" i="35"/>
  <c r="H106" i="35"/>
  <c r="I106" i="35"/>
  <c r="J106" i="35"/>
  <c r="K106" i="35"/>
  <c r="D107" i="35"/>
  <c r="E107" i="35"/>
  <c r="F107" i="35"/>
  <c r="G107" i="35"/>
  <c r="H107" i="35"/>
  <c r="I107" i="35"/>
  <c r="J107" i="35"/>
  <c r="K107" i="35"/>
  <c r="D108" i="35"/>
  <c r="E108" i="35"/>
  <c r="F108" i="35"/>
  <c r="G108" i="35"/>
  <c r="H108" i="35"/>
  <c r="I108" i="35"/>
  <c r="J108" i="35"/>
  <c r="K108" i="35"/>
  <c r="D109" i="35"/>
  <c r="E109" i="35"/>
  <c r="F109" i="35"/>
  <c r="G109" i="35"/>
  <c r="H109" i="35"/>
  <c r="I109" i="35"/>
  <c r="J109" i="35"/>
  <c r="K109" i="35"/>
  <c r="D110" i="35"/>
  <c r="E110" i="35"/>
  <c r="F110" i="35"/>
  <c r="G110" i="35"/>
  <c r="H110" i="35"/>
  <c r="I110" i="35"/>
  <c r="J110" i="35"/>
  <c r="K110" i="35"/>
  <c r="D111" i="35"/>
  <c r="E111" i="35"/>
  <c r="F111" i="35"/>
  <c r="G111" i="35"/>
  <c r="H111" i="35"/>
  <c r="I111" i="35"/>
  <c r="J111" i="35"/>
  <c r="K111" i="35"/>
  <c r="D112" i="35"/>
  <c r="E112" i="35"/>
  <c r="F112" i="35"/>
  <c r="G112" i="35"/>
  <c r="H112" i="35"/>
  <c r="I112" i="35"/>
  <c r="J112" i="35"/>
  <c r="K112" i="35"/>
  <c r="D113" i="35"/>
  <c r="E113" i="35"/>
  <c r="F113" i="35"/>
  <c r="G113" i="35"/>
  <c r="H113" i="35"/>
  <c r="I113" i="35"/>
  <c r="J113" i="35"/>
  <c r="K113" i="35"/>
  <c r="D114" i="35"/>
  <c r="E114" i="35"/>
  <c r="F114" i="35"/>
  <c r="G114" i="35"/>
  <c r="H114" i="35"/>
  <c r="I114" i="35"/>
  <c r="J114" i="35"/>
  <c r="K114" i="35"/>
  <c r="D115" i="35"/>
  <c r="E115" i="35"/>
  <c r="F115" i="35"/>
  <c r="G115" i="35"/>
  <c r="H115" i="35"/>
  <c r="I115" i="35"/>
  <c r="J115" i="35"/>
  <c r="K115" i="35"/>
  <c r="D116" i="35"/>
  <c r="E116" i="35"/>
  <c r="F116" i="35"/>
  <c r="G116" i="35"/>
  <c r="H116" i="35"/>
  <c r="I116" i="35"/>
  <c r="J116" i="35"/>
  <c r="K116" i="35"/>
  <c r="D117" i="35"/>
  <c r="E117" i="35"/>
  <c r="F117" i="35"/>
  <c r="G117" i="35"/>
  <c r="H117" i="35"/>
  <c r="I117" i="35"/>
  <c r="J117" i="35"/>
  <c r="K117" i="35"/>
  <c r="D118" i="35"/>
  <c r="E118" i="35"/>
  <c r="F118" i="35"/>
  <c r="G118" i="35"/>
  <c r="H118" i="35"/>
  <c r="I118" i="35"/>
  <c r="J118" i="35"/>
  <c r="K118" i="35"/>
  <c r="D119" i="35"/>
  <c r="E119" i="35"/>
  <c r="F119" i="35"/>
  <c r="G119" i="35"/>
  <c r="H119" i="35"/>
  <c r="I119" i="35"/>
  <c r="J119" i="35"/>
  <c r="K119" i="35"/>
  <c r="D120" i="35"/>
  <c r="E120" i="35"/>
  <c r="F120" i="35"/>
  <c r="G120" i="35"/>
  <c r="H120" i="35"/>
  <c r="I120" i="35"/>
  <c r="J120" i="35"/>
  <c r="K120" i="35"/>
  <c r="D121" i="35"/>
  <c r="E121" i="35"/>
  <c r="F121" i="35"/>
  <c r="G121" i="35"/>
  <c r="H121" i="35"/>
  <c r="I121" i="35"/>
  <c r="J121" i="35"/>
  <c r="K121" i="35"/>
  <c r="E171" i="35"/>
  <c r="F171" i="35"/>
  <c r="G171" i="35"/>
  <c r="H171" i="35"/>
  <c r="I171" i="35"/>
  <c r="J171" i="35"/>
  <c r="K172" i="35"/>
  <c r="K98" i="35"/>
  <c r="K255" i="35"/>
  <c r="K46" i="35"/>
  <c r="J265" i="35"/>
  <c r="I265" i="35"/>
  <c r="H265" i="35"/>
  <c r="G265" i="35"/>
  <c r="F265" i="35"/>
  <c r="E265" i="35"/>
  <c r="D265" i="35"/>
  <c r="J254" i="35"/>
  <c r="I254" i="35"/>
  <c r="H254" i="35"/>
  <c r="G254" i="35"/>
  <c r="F254" i="35"/>
  <c r="E254" i="35"/>
  <c r="J182" i="35"/>
  <c r="I182" i="35"/>
  <c r="H182" i="35"/>
  <c r="G182" i="35"/>
  <c r="F182" i="35"/>
  <c r="E182" i="35"/>
  <c r="D182" i="35"/>
  <c r="J98" i="35"/>
  <c r="I98" i="35"/>
  <c r="H98" i="35"/>
  <c r="G98" i="35"/>
  <c r="F98" i="35"/>
  <c r="E98" i="35"/>
  <c r="D98" i="35"/>
  <c r="J87" i="35"/>
  <c r="I87" i="35"/>
  <c r="H87" i="35"/>
  <c r="G87" i="35"/>
  <c r="F87" i="35"/>
  <c r="E87" i="35"/>
  <c r="J45" i="35"/>
  <c r="I45" i="35"/>
  <c r="H45" i="35"/>
  <c r="G45" i="35"/>
  <c r="F45" i="35"/>
  <c r="E45" i="35"/>
  <c r="D45" i="35"/>
  <c r="K268" i="34"/>
  <c r="D286" i="34"/>
  <c r="E286" i="34"/>
  <c r="F286" i="34"/>
  <c r="G286" i="34"/>
  <c r="H286" i="34"/>
  <c r="I286" i="34"/>
  <c r="J286" i="34"/>
  <c r="K286" i="34"/>
  <c r="D287" i="34"/>
  <c r="E287" i="34"/>
  <c r="F287" i="34"/>
  <c r="G287" i="34"/>
  <c r="H287" i="34"/>
  <c r="I287" i="34"/>
  <c r="J287" i="34"/>
  <c r="K287" i="34"/>
  <c r="D288" i="34"/>
  <c r="E288" i="34"/>
  <c r="F288" i="34"/>
  <c r="G288" i="34"/>
  <c r="H288" i="34"/>
  <c r="I288" i="34"/>
  <c r="J288" i="34"/>
  <c r="K288" i="34"/>
  <c r="D289" i="34"/>
  <c r="E289" i="34"/>
  <c r="F289" i="34"/>
  <c r="G289" i="34"/>
  <c r="H289" i="34"/>
  <c r="I289" i="34"/>
  <c r="J289" i="34"/>
  <c r="K289" i="34"/>
  <c r="D290" i="34"/>
  <c r="E290" i="34"/>
  <c r="F290" i="34"/>
  <c r="G290" i="34"/>
  <c r="H290" i="34"/>
  <c r="I290" i="34"/>
  <c r="J290" i="34"/>
  <c r="K290" i="34"/>
  <c r="D291" i="34"/>
  <c r="E291" i="34"/>
  <c r="F291" i="34"/>
  <c r="G291" i="34"/>
  <c r="H291" i="34"/>
  <c r="I291" i="34"/>
  <c r="J291" i="34"/>
  <c r="K291" i="34"/>
  <c r="D292" i="34"/>
  <c r="E292" i="34"/>
  <c r="F292" i="34"/>
  <c r="G292" i="34"/>
  <c r="H292" i="34"/>
  <c r="I292" i="34"/>
  <c r="J292" i="34"/>
  <c r="K292" i="34"/>
  <c r="D293" i="34"/>
  <c r="E293" i="34"/>
  <c r="F293" i="34"/>
  <c r="G293" i="34"/>
  <c r="H293" i="34"/>
  <c r="I293" i="34"/>
  <c r="J293" i="34"/>
  <c r="K293" i="34"/>
  <c r="D294" i="34"/>
  <c r="E294" i="34"/>
  <c r="F294" i="34"/>
  <c r="G294" i="34"/>
  <c r="H294" i="34"/>
  <c r="I294" i="34"/>
  <c r="J294" i="34"/>
  <c r="K294" i="34"/>
  <c r="D295" i="34"/>
  <c r="E295" i="34"/>
  <c r="F295" i="34"/>
  <c r="G295" i="34"/>
  <c r="H295" i="34"/>
  <c r="I295" i="34"/>
  <c r="J295" i="34"/>
  <c r="K295" i="34"/>
  <c r="D296" i="34"/>
  <c r="E296" i="34"/>
  <c r="F296" i="34"/>
  <c r="G296" i="34"/>
  <c r="H296" i="34"/>
  <c r="I296" i="34"/>
  <c r="J296" i="34"/>
  <c r="K296" i="34"/>
  <c r="D267" i="34"/>
  <c r="E267" i="34"/>
  <c r="F267" i="34"/>
  <c r="G267" i="34"/>
  <c r="H267" i="34"/>
  <c r="I267" i="34"/>
  <c r="J267" i="34"/>
  <c r="K267" i="34"/>
  <c r="D268" i="34"/>
  <c r="E268" i="34"/>
  <c r="F268" i="34"/>
  <c r="G268" i="34"/>
  <c r="H268" i="34"/>
  <c r="I268" i="34"/>
  <c r="J268" i="34"/>
  <c r="D269" i="34"/>
  <c r="E269" i="34"/>
  <c r="F269" i="34"/>
  <c r="G269" i="34"/>
  <c r="H269" i="34"/>
  <c r="I269" i="34"/>
  <c r="J269" i="34"/>
  <c r="K269" i="34"/>
  <c r="D270" i="34"/>
  <c r="E270" i="34"/>
  <c r="F270" i="34"/>
  <c r="G270" i="34"/>
  <c r="H270" i="34"/>
  <c r="I270" i="34"/>
  <c r="J270" i="34"/>
  <c r="K270" i="34"/>
  <c r="D271" i="34"/>
  <c r="E271" i="34"/>
  <c r="F271" i="34"/>
  <c r="G271" i="34"/>
  <c r="H271" i="34"/>
  <c r="I271" i="34"/>
  <c r="J271" i="34"/>
  <c r="K271" i="34"/>
  <c r="D272" i="34"/>
  <c r="E272" i="34"/>
  <c r="F272" i="34"/>
  <c r="G272" i="34"/>
  <c r="H272" i="34"/>
  <c r="I272" i="34"/>
  <c r="J272" i="34"/>
  <c r="K272" i="34"/>
  <c r="D273" i="34"/>
  <c r="E273" i="34"/>
  <c r="F273" i="34"/>
  <c r="G273" i="34"/>
  <c r="H273" i="34"/>
  <c r="I273" i="34"/>
  <c r="J273" i="34"/>
  <c r="K273" i="34"/>
  <c r="D274" i="34"/>
  <c r="E274" i="34"/>
  <c r="F274" i="34"/>
  <c r="G274" i="34"/>
  <c r="H274" i="34"/>
  <c r="I274" i="34"/>
  <c r="J274" i="34"/>
  <c r="K274" i="34"/>
  <c r="D275" i="34"/>
  <c r="E275" i="34"/>
  <c r="F275" i="34"/>
  <c r="G275" i="34"/>
  <c r="H275" i="34"/>
  <c r="I275" i="34"/>
  <c r="J275" i="34"/>
  <c r="K275" i="34"/>
  <c r="D276" i="34"/>
  <c r="E276" i="34"/>
  <c r="F276" i="34"/>
  <c r="G276" i="34"/>
  <c r="H276" i="34"/>
  <c r="I276" i="34"/>
  <c r="J276" i="34"/>
  <c r="K276" i="34"/>
  <c r="D277" i="34"/>
  <c r="E277" i="34"/>
  <c r="F277" i="34"/>
  <c r="G277" i="34"/>
  <c r="H277" i="34"/>
  <c r="I277" i="34"/>
  <c r="J277" i="34"/>
  <c r="K277" i="34"/>
  <c r="D278" i="34"/>
  <c r="E278" i="34"/>
  <c r="F278" i="34"/>
  <c r="G278" i="34"/>
  <c r="H278" i="34"/>
  <c r="I278" i="34"/>
  <c r="J278" i="34"/>
  <c r="K278" i="34"/>
  <c r="D279" i="34"/>
  <c r="E279" i="34"/>
  <c r="F279" i="34"/>
  <c r="G279" i="34"/>
  <c r="H279" i="34"/>
  <c r="I279" i="34"/>
  <c r="J279" i="34"/>
  <c r="K279" i="34"/>
  <c r="D280" i="34"/>
  <c r="E280" i="34"/>
  <c r="F280" i="34"/>
  <c r="G280" i="34"/>
  <c r="H280" i="34"/>
  <c r="I280" i="34"/>
  <c r="J280" i="34"/>
  <c r="K280" i="34"/>
  <c r="D281" i="34"/>
  <c r="E281" i="34"/>
  <c r="F281" i="34"/>
  <c r="G281" i="34"/>
  <c r="H281" i="34"/>
  <c r="I281" i="34"/>
  <c r="J281" i="34"/>
  <c r="K281" i="34"/>
  <c r="D282" i="34"/>
  <c r="E282" i="34"/>
  <c r="F282" i="34"/>
  <c r="G282" i="34"/>
  <c r="H282" i="34"/>
  <c r="I282" i="34"/>
  <c r="J282" i="34"/>
  <c r="K282" i="34"/>
  <c r="D283" i="34"/>
  <c r="E283" i="34"/>
  <c r="F283" i="34"/>
  <c r="G283" i="34"/>
  <c r="H283" i="34"/>
  <c r="I283" i="34"/>
  <c r="J283" i="34"/>
  <c r="K283" i="34"/>
  <c r="D284" i="34"/>
  <c r="E284" i="34"/>
  <c r="F284" i="34"/>
  <c r="G284" i="34"/>
  <c r="H284" i="34"/>
  <c r="I284" i="34"/>
  <c r="J284" i="34"/>
  <c r="K284" i="34"/>
  <c r="D285" i="34"/>
  <c r="E285" i="34"/>
  <c r="F285" i="34"/>
  <c r="G285" i="34"/>
  <c r="H285" i="34"/>
  <c r="I285" i="34"/>
  <c r="J285" i="34"/>
  <c r="K285" i="34"/>
  <c r="K299" i="34"/>
  <c r="K266" i="34"/>
  <c r="K256" i="34"/>
  <c r="D184" i="34"/>
  <c r="E184" i="34"/>
  <c r="F184" i="34"/>
  <c r="G184" i="34"/>
  <c r="H184" i="34"/>
  <c r="I184" i="34"/>
  <c r="J184" i="34"/>
  <c r="K184" i="34"/>
  <c r="D185" i="34"/>
  <c r="E185" i="34"/>
  <c r="F185" i="34"/>
  <c r="G185" i="34"/>
  <c r="H185" i="34"/>
  <c r="I185" i="34"/>
  <c r="J185" i="34"/>
  <c r="K185" i="34"/>
  <c r="D186" i="34"/>
  <c r="E186" i="34"/>
  <c r="F186" i="34"/>
  <c r="G186" i="34"/>
  <c r="H186" i="34"/>
  <c r="I186" i="34"/>
  <c r="J186" i="34"/>
  <c r="K186" i="34"/>
  <c r="D187" i="34"/>
  <c r="E187" i="34"/>
  <c r="F187" i="34"/>
  <c r="G187" i="34"/>
  <c r="H187" i="34"/>
  <c r="I187" i="34"/>
  <c r="J187" i="34"/>
  <c r="K187" i="34"/>
  <c r="D188" i="34"/>
  <c r="E188" i="34"/>
  <c r="F188" i="34"/>
  <c r="G188" i="34"/>
  <c r="H188" i="34"/>
  <c r="I188" i="34"/>
  <c r="J188" i="34"/>
  <c r="K188" i="34"/>
  <c r="D189" i="34"/>
  <c r="E189" i="34"/>
  <c r="F189" i="34"/>
  <c r="G189" i="34"/>
  <c r="H189" i="34"/>
  <c r="I189" i="34"/>
  <c r="J189" i="34"/>
  <c r="K189" i="34"/>
  <c r="D190" i="34"/>
  <c r="E190" i="34"/>
  <c r="F190" i="34"/>
  <c r="G190" i="34"/>
  <c r="H190" i="34"/>
  <c r="I190" i="34"/>
  <c r="J190" i="34"/>
  <c r="K190" i="34"/>
  <c r="D191" i="34"/>
  <c r="E191" i="34"/>
  <c r="F191" i="34"/>
  <c r="G191" i="34"/>
  <c r="H191" i="34"/>
  <c r="I191" i="34"/>
  <c r="J191" i="34"/>
  <c r="K191" i="34"/>
  <c r="D192" i="34"/>
  <c r="E192" i="34"/>
  <c r="F192" i="34"/>
  <c r="G192" i="34"/>
  <c r="H192" i="34"/>
  <c r="I192" i="34"/>
  <c r="J192" i="34"/>
  <c r="K192" i="34"/>
  <c r="D193" i="34"/>
  <c r="E193" i="34"/>
  <c r="F193" i="34"/>
  <c r="G193" i="34"/>
  <c r="H193" i="34"/>
  <c r="I193" i="34"/>
  <c r="J193" i="34"/>
  <c r="K193" i="34"/>
  <c r="D194" i="34"/>
  <c r="E194" i="34"/>
  <c r="F194" i="34"/>
  <c r="G194" i="34"/>
  <c r="H194" i="34"/>
  <c r="I194" i="34"/>
  <c r="J194" i="34"/>
  <c r="K194" i="34"/>
  <c r="D195" i="34"/>
  <c r="E195" i="34"/>
  <c r="F195" i="34"/>
  <c r="G195" i="34"/>
  <c r="H195" i="34"/>
  <c r="I195" i="34"/>
  <c r="J195" i="34"/>
  <c r="K195" i="34"/>
  <c r="D196" i="34"/>
  <c r="E196" i="34"/>
  <c r="F196" i="34"/>
  <c r="G196" i="34"/>
  <c r="H196" i="34"/>
  <c r="I196" i="34"/>
  <c r="J196" i="34"/>
  <c r="K196" i="34"/>
  <c r="D197" i="34"/>
  <c r="E197" i="34"/>
  <c r="F197" i="34"/>
  <c r="G197" i="34"/>
  <c r="H197" i="34"/>
  <c r="I197" i="34"/>
  <c r="J197" i="34"/>
  <c r="K197" i="34"/>
  <c r="D198" i="34"/>
  <c r="E198" i="34"/>
  <c r="F198" i="34"/>
  <c r="G198" i="34"/>
  <c r="H198" i="34"/>
  <c r="I198" i="34"/>
  <c r="J198" i="34"/>
  <c r="K198" i="34"/>
  <c r="D199" i="34"/>
  <c r="E199" i="34"/>
  <c r="F199" i="34"/>
  <c r="G199" i="34"/>
  <c r="H199" i="34"/>
  <c r="I199" i="34"/>
  <c r="J199" i="34"/>
  <c r="K199" i="34"/>
  <c r="D200" i="34"/>
  <c r="E200" i="34"/>
  <c r="F200" i="34"/>
  <c r="G200" i="34"/>
  <c r="H200" i="34"/>
  <c r="I200" i="34"/>
  <c r="J200" i="34"/>
  <c r="K200" i="34"/>
  <c r="D201" i="34"/>
  <c r="E201" i="34"/>
  <c r="F201" i="34"/>
  <c r="G201" i="34"/>
  <c r="H201" i="34"/>
  <c r="I201" i="34"/>
  <c r="J201" i="34"/>
  <c r="K201" i="34"/>
  <c r="D202" i="34"/>
  <c r="E202" i="34"/>
  <c r="F202" i="34"/>
  <c r="G202" i="34"/>
  <c r="H202" i="34"/>
  <c r="I202" i="34"/>
  <c r="J202" i="34"/>
  <c r="K202" i="34"/>
  <c r="D203" i="34"/>
  <c r="E203" i="34"/>
  <c r="F203" i="34"/>
  <c r="G203" i="34"/>
  <c r="H203" i="34"/>
  <c r="I203" i="34"/>
  <c r="J203" i="34"/>
  <c r="K203" i="34"/>
  <c r="D204" i="34"/>
  <c r="E204" i="34"/>
  <c r="F204" i="34"/>
  <c r="G204" i="34"/>
  <c r="H204" i="34"/>
  <c r="I204" i="34"/>
  <c r="J204" i="34"/>
  <c r="K204" i="34"/>
  <c r="D205" i="34"/>
  <c r="E205" i="34"/>
  <c r="F205" i="34"/>
  <c r="G205" i="34"/>
  <c r="H205" i="34"/>
  <c r="I205" i="34"/>
  <c r="J205" i="34"/>
  <c r="K205" i="34"/>
  <c r="D206" i="34"/>
  <c r="E206" i="34"/>
  <c r="F206" i="34"/>
  <c r="G206" i="34"/>
  <c r="H206" i="34"/>
  <c r="I206" i="34"/>
  <c r="J206" i="34"/>
  <c r="K206" i="34"/>
  <c r="D207" i="34"/>
  <c r="E207" i="34"/>
  <c r="F207" i="34"/>
  <c r="G207" i="34"/>
  <c r="H207" i="34"/>
  <c r="I207" i="34"/>
  <c r="J207" i="34"/>
  <c r="K207" i="34"/>
  <c r="D208" i="34"/>
  <c r="E208" i="34"/>
  <c r="F208" i="34"/>
  <c r="G208" i="34"/>
  <c r="H208" i="34"/>
  <c r="I208" i="34"/>
  <c r="J208" i="34"/>
  <c r="K208" i="34"/>
  <c r="D209" i="34"/>
  <c r="E209" i="34"/>
  <c r="F209" i="34"/>
  <c r="G209" i="34"/>
  <c r="H209" i="34"/>
  <c r="I209" i="34"/>
  <c r="J209" i="34"/>
  <c r="K209" i="34"/>
  <c r="D210" i="34"/>
  <c r="E210" i="34"/>
  <c r="F210" i="34"/>
  <c r="G210" i="34"/>
  <c r="H210" i="34"/>
  <c r="I210" i="34"/>
  <c r="J210" i="34"/>
  <c r="K210" i="34"/>
  <c r="D211" i="34"/>
  <c r="E211" i="34"/>
  <c r="F211" i="34"/>
  <c r="G211" i="34"/>
  <c r="H211" i="34"/>
  <c r="I211" i="34"/>
  <c r="J211" i="34"/>
  <c r="K211" i="34"/>
  <c r="D212" i="34"/>
  <c r="E212" i="34"/>
  <c r="F212" i="34"/>
  <c r="G212" i="34"/>
  <c r="H212" i="34"/>
  <c r="I212" i="34"/>
  <c r="J212" i="34"/>
  <c r="K212" i="34"/>
  <c r="D213" i="34"/>
  <c r="E213" i="34"/>
  <c r="F213" i="34"/>
  <c r="G213" i="34"/>
  <c r="H213" i="34"/>
  <c r="I213" i="34"/>
  <c r="J213" i="34"/>
  <c r="K213" i="34"/>
  <c r="K183" i="34"/>
  <c r="D100" i="34"/>
  <c r="E100" i="34"/>
  <c r="F100" i="34"/>
  <c r="G100" i="34"/>
  <c r="H100" i="34"/>
  <c r="I100" i="34"/>
  <c r="J100" i="34"/>
  <c r="K100" i="34"/>
  <c r="D101" i="34"/>
  <c r="E101" i="34"/>
  <c r="F101" i="34"/>
  <c r="G101" i="34"/>
  <c r="H101" i="34"/>
  <c r="I101" i="34"/>
  <c r="J101" i="34"/>
  <c r="K101" i="34"/>
  <c r="D102" i="34"/>
  <c r="E102" i="34"/>
  <c r="F102" i="34"/>
  <c r="G102" i="34"/>
  <c r="H102" i="34"/>
  <c r="I102" i="34"/>
  <c r="J102" i="34"/>
  <c r="K102" i="34"/>
  <c r="D103" i="34"/>
  <c r="E103" i="34"/>
  <c r="F103" i="34"/>
  <c r="G103" i="34"/>
  <c r="H103" i="34"/>
  <c r="I103" i="34"/>
  <c r="J103" i="34"/>
  <c r="K103" i="34"/>
  <c r="D104" i="34"/>
  <c r="E104" i="34"/>
  <c r="F104" i="34"/>
  <c r="G104" i="34"/>
  <c r="H104" i="34"/>
  <c r="I104" i="34"/>
  <c r="J104" i="34"/>
  <c r="K104" i="34"/>
  <c r="D105" i="34"/>
  <c r="E105" i="34"/>
  <c r="F105" i="34"/>
  <c r="G105" i="34"/>
  <c r="H105" i="34"/>
  <c r="I105" i="34"/>
  <c r="J105" i="34"/>
  <c r="K105" i="34"/>
  <c r="D106" i="34"/>
  <c r="E106" i="34"/>
  <c r="F106" i="34"/>
  <c r="G106" i="34"/>
  <c r="H106" i="34"/>
  <c r="I106" i="34"/>
  <c r="J106" i="34"/>
  <c r="K106" i="34"/>
  <c r="D107" i="34"/>
  <c r="E107" i="34"/>
  <c r="F107" i="34"/>
  <c r="G107" i="34"/>
  <c r="H107" i="34"/>
  <c r="I107" i="34"/>
  <c r="J107" i="34"/>
  <c r="K107" i="34"/>
  <c r="D108" i="34"/>
  <c r="E108" i="34"/>
  <c r="F108" i="34"/>
  <c r="G108" i="34"/>
  <c r="H108" i="34"/>
  <c r="I108" i="34"/>
  <c r="J108" i="34"/>
  <c r="K108" i="34"/>
  <c r="D109" i="34"/>
  <c r="E109" i="34"/>
  <c r="F109" i="34"/>
  <c r="G109" i="34"/>
  <c r="H109" i="34"/>
  <c r="I109" i="34"/>
  <c r="J109" i="34"/>
  <c r="K109" i="34"/>
  <c r="D110" i="34"/>
  <c r="E110" i="34"/>
  <c r="F110" i="34"/>
  <c r="G110" i="34"/>
  <c r="H110" i="34"/>
  <c r="I110" i="34"/>
  <c r="J110" i="34"/>
  <c r="K110" i="34"/>
  <c r="D111" i="34"/>
  <c r="E111" i="34"/>
  <c r="F111" i="34"/>
  <c r="G111" i="34"/>
  <c r="H111" i="34"/>
  <c r="I111" i="34"/>
  <c r="J111" i="34"/>
  <c r="K111" i="34"/>
  <c r="D112" i="34"/>
  <c r="E112" i="34"/>
  <c r="F112" i="34"/>
  <c r="G112" i="34"/>
  <c r="H112" i="34"/>
  <c r="I112" i="34"/>
  <c r="J112" i="34"/>
  <c r="K112" i="34"/>
  <c r="D113" i="34"/>
  <c r="E113" i="34"/>
  <c r="F113" i="34"/>
  <c r="G113" i="34"/>
  <c r="H113" i="34"/>
  <c r="I113" i="34"/>
  <c r="J113" i="34"/>
  <c r="K113" i="34"/>
  <c r="D114" i="34"/>
  <c r="E114" i="34"/>
  <c r="F114" i="34"/>
  <c r="G114" i="34"/>
  <c r="H114" i="34"/>
  <c r="I114" i="34"/>
  <c r="J114" i="34"/>
  <c r="K114" i="34"/>
  <c r="D115" i="34"/>
  <c r="E115" i="34"/>
  <c r="F115" i="34"/>
  <c r="G115" i="34"/>
  <c r="H115" i="34"/>
  <c r="I115" i="34"/>
  <c r="J115" i="34"/>
  <c r="K115" i="34"/>
  <c r="D116" i="34"/>
  <c r="E116" i="34"/>
  <c r="F116" i="34"/>
  <c r="G116" i="34"/>
  <c r="H116" i="34"/>
  <c r="I116" i="34"/>
  <c r="J116" i="34"/>
  <c r="K116" i="34"/>
  <c r="D117" i="34"/>
  <c r="E117" i="34"/>
  <c r="F117" i="34"/>
  <c r="G117" i="34"/>
  <c r="H117" i="34"/>
  <c r="I117" i="34"/>
  <c r="J117" i="34"/>
  <c r="K117" i="34"/>
  <c r="D118" i="34"/>
  <c r="E118" i="34"/>
  <c r="F118" i="34"/>
  <c r="G118" i="34"/>
  <c r="H118" i="34"/>
  <c r="I118" i="34"/>
  <c r="J118" i="34"/>
  <c r="K118" i="34"/>
  <c r="D119" i="34"/>
  <c r="E119" i="34"/>
  <c r="F119" i="34"/>
  <c r="G119" i="34"/>
  <c r="H119" i="34"/>
  <c r="I119" i="34"/>
  <c r="J119" i="34"/>
  <c r="K119" i="34"/>
  <c r="D120" i="34"/>
  <c r="E120" i="34"/>
  <c r="F120" i="34"/>
  <c r="G120" i="34"/>
  <c r="H120" i="34"/>
  <c r="I120" i="34"/>
  <c r="J120" i="34"/>
  <c r="K120" i="34"/>
  <c r="D121" i="34"/>
  <c r="E121" i="34"/>
  <c r="F121" i="34"/>
  <c r="G121" i="34"/>
  <c r="H121" i="34"/>
  <c r="I121" i="34"/>
  <c r="J121" i="34"/>
  <c r="K121" i="34"/>
  <c r="D122" i="34"/>
  <c r="E122" i="34"/>
  <c r="F122" i="34"/>
  <c r="G122" i="34"/>
  <c r="H122" i="34"/>
  <c r="I122" i="34"/>
  <c r="J122" i="34"/>
  <c r="K122" i="34"/>
  <c r="D123" i="34"/>
  <c r="E123" i="34"/>
  <c r="F123" i="34"/>
  <c r="G123" i="34"/>
  <c r="H123" i="34"/>
  <c r="I123" i="34"/>
  <c r="J123" i="34"/>
  <c r="K123" i="34"/>
  <c r="D124" i="34"/>
  <c r="E124" i="34"/>
  <c r="F124" i="34"/>
  <c r="G124" i="34"/>
  <c r="H124" i="34"/>
  <c r="I124" i="34"/>
  <c r="J124" i="34"/>
  <c r="K124" i="34"/>
  <c r="D125" i="34"/>
  <c r="E125" i="34"/>
  <c r="F125" i="34"/>
  <c r="G125" i="34"/>
  <c r="H125" i="34"/>
  <c r="I125" i="34"/>
  <c r="J125" i="34"/>
  <c r="K125" i="34"/>
  <c r="D126" i="34"/>
  <c r="E126" i="34"/>
  <c r="F126" i="34"/>
  <c r="G126" i="34"/>
  <c r="H126" i="34"/>
  <c r="I126" i="34"/>
  <c r="J126" i="34"/>
  <c r="K126" i="34"/>
  <c r="D127" i="34"/>
  <c r="E127" i="34"/>
  <c r="F127" i="34"/>
  <c r="G127" i="34"/>
  <c r="H127" i="34"/>
  <c r="I127" i="34"/>
  <c r="J127" i="34"/>
  <c r="K127" i="34"/>
  <c r="D128" i="34"/>
  <c r="E128" i="34"/>
  <c r="F128" i="34"/>
  <c r="G128" i="34"/>
  <c r="H128" i="34"/>
  <c r="I128" i="34"/>
  <c r="J128" i="34"/>
  <c r="K128" i="34"/>
  <c r="D129" i="34"/>
  <c r="E129" i="34"/>
  <c r="F129" i="34"/>
  <c r="G129" i="34"/>
  <c r="H129" i="34"/>
  <c r="I129" i="34"/>
  <c r="J129" i="34"/>
  <c r="K129" i="34"/>
  <c r="K99" i="34"/>
  <c r="D298" i="37" l="1"/>
  <c r="E298" i="37"/>
  <c r="F298" i="37"/>
  <c r="E215" i="37"/>
  <c r="F215" i="37"/>
  <c r="D215" i="37"/>
  <c r="D131" i="37"/>
  <c r="F131" i="37"/>
  <c r="E131" i="37"/>
  <c r="K257" i="36"/>
  <c r="K298" i="36"/>
  <c r="K174" i="36"/>
  <c r="K215" i="36"/>
  <c r="K90" i="36"/>
  <c r="K131" i="36"/>
  <c r="G131" i="36"/>
  <c r="H215" i="36"/>
  <c r="H131" i="36"/>
  <c r="J215" i="36"/>
  <c r="D215" i="36"/>
  <c r="F131" i="36"/>
  <c r="I131" i="36"/>
  <c r="G215" i="36"/>
  <c r="F215" i="36"/>
  <c r="I215" i="36"/>
  <c r="D131" i="36"/>
  <c r="D298" i="36"/>
  <c r="E131" i="36"/>
  <c r="E298" i="36"/>
  <c r="J131" i="36"/>
  <c r="F298" i="36"/>
  <c r="G298" i="36"/>
  <c r="H298" i="36"/>
  <c r="I298" i="36"/>
  <c r="J298" i="36"/>
  <c r="E215" i="36"/>
  <c r="K296" i="35"/>
  <c r="K213" i="35"/>
  <c r="K129" i="35"/>
  <c r="K88" i="35"/>
  <c r="J129" i="35"/>
  <c r="E129" i="35"/>
  <c r="E296" i="35"/>
  <c r="F129" i="35"/>
  <c r="G213" i="35"/>
  <c r="F296" i="35"/>
  <c r="H213" i="35"/>
  <c r="E213" i="35"/>
  <c r="I296" i="35"/>
  <c r="H296" i="35"/>
  <c r="F213" i="35"/>
  <c r="J296" i="35"/>
  <c r="D129" i="35"/>
  <c r="G296" i="35"/>
  <c r="D213" i="35"/>
  <c r="I213" i="35"/>
  <c r="J213" i="35"/>
  <c r="H129" i="35"/>
  <c r="G129" i="35"/>
  <c r="I129" i="35"/>
  <c r="D296" i="35"/>
  <c r="G88" i="34"/>
  <c r="H88" i="34"/>
  <c r="I88" i="34"/>
  <c r="J88" i="34"/>
  <c r="K89" i="34" l="1"/>
  <c r="F88" i="34"/>
  <c r="E88" i="34"/>
  <c r="D88" i="34"/>
  <c r="F46" i="34" l="1"/>
  <c r="G46" i="34"/>
  <c r="H46" i="34"/>
  <c r="I46" i="34"/>
  <c r="J266" i="34"/>
  <c r="I266" i="34"/>
  <c r="H266" i="34"/>
  <c r="G266" i="34"/>
  <c r="J255" i="34"/>
  <c r="I255" i="34"/>
  <c r="H255" i="34"/>
  <c r="G255" i="34"/>
  <c r="F266" i="34"/>
  <c r="J183" i="34"/>
  <c r="I183" i="34"/>
  <c r="H183" i="34"/>
  <c r="G183" i="34"/>
  <c r="J172" i="34"/>
  <c r="I172" i="34"/>
  <c r="H172" i="34"/>
  <c r="G172" i="34"/>
  <c r="J99" i="34"/>
  <c r="I99" i="34"/>
  <c r="H99" i="34"/>
  <c r="G99" i="34"/>
  <c r="H95" i="34"/>
  <c r="J46" i="34"/>
  <c r="V274" i="33"/>
  <c r="U274" i="33"/>
  <c r="T274" i="33"/>
  <c r="S274" i="33"/>
  <c r="R274" i="33"/>
  <c r="Q274" i="33"/>
  <c r="P274" i="33"/>
  <c r="O274" i="33"/>
  <c r="N274" i="33"/>
  <c r="M274" i="33"/>
  <c r="L274" i="33"/>
  <c r="K274" i="33"/>
  <c r="J274" i="33"/>
  <c r="I274" i="33"/>
  <c r="H274" i="33"/>
  <c r="G274" i="33"/>
  <c r="F274" i="33"/>
  <c r="E274" i="33"/>
  <c r="D274" i="33"/>
  <c r="V273" i="33"/>
  <c r="U273" i="33"/>
  <c r="T273" i="33"/>
  <c r="S273" i="33"/>
  <c r="R273" i="33"/>
  <c r="Q273" i="33"/>
  <c r="P273" i="33"/>
  <c r="O273" i="33"/>
  <c r="N273" i="33"/>
  <c r="M273" i="33"/>
  <c r="L273" i="33"/>
  <c r="K273" i="33"/>
  <c r="J273" i="33"/>
  <c r="I273" i="33"/>
  <c r="H273" i="33"/>
  <c r="G273" i="33"/>
  <c r="F273" i="33"/>
  <c r="E273" i="33"/>
  <c r="D273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V270" i="33"/>
  <c r="U270" i="33"/>
  <c r="T270" i="33"/>
  <c r="S270" i="33"/>
  <c r="R270" i="33"/>
  <c r="Q270" i="33"/>
  <c r="P270" i="33"/>
  <c r="O270" i="33"/>
  <c r="N270" i="33"/>
  <c r="M270" i="33"/>
  <c r="L270" i="33"/>
  <c r="K270" i="33"/>
  <c r="J270" i="33"/>
  <c r="I270" i="33"/>
  <c r="H270" i="33"/>
  <c r="G270" i="33"/>
  <c r="F270" i="33"/>
  <c r="E270" i="33"/>
  <c r="D270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V268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V267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V266" i="33"/>
  <c r="U266" i="33"/>
  <c r="T266" i="33"/>
  <c r="S266" i="33"/>
  <c r="R266" i="33"/>
  <c r="Q266" i="33"/>
  <c r="P266" i="33"/>
  <c r="O266" i="33"/>
  <c r="N266" i="33"/>
  <c r="M266" i="33"/>
  <c r="L266" i="33"/>
  <c r="K266" i="33"/>
  <c r="J266" i="33"/>
  <c r="I266" i="33"/>
  <c r="H266" i="33"/>
  <c r="G266" i="33"/>
  <c r="F266" i="33"/>
  <c r="E266" i="33"/>
  <c r="D266" i="33"/>
  <c r="V265" i="33"/>
  <c r="U265" i="33"/>
  <c r="T265" i="33"/>
  <c r="S265" i="33"/>
  <c r="R265" i="33"/>
  <c r="Q265" i="33"/>
  <c r="P265" i="33"/>
  <c r="O265" i="33"/>
  <c r="N265" i="33"/>
  <c r="M265" i="33"/>
  <c r="L265" i="33"/>
  <c r="K265" i="33"/>
  <c r="J265" i="33"/>
  <c r="I265" i="33"/>
  <c r="H265" i="33"/>
  <c r="G265" i="33"/>
  <c r="F265" i="33"/>
  <c r="E265" i="33"/>
  <c r="D265" i="33"/>
  <c r="V264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V263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V262" i="33"/>
  <c r="U262" i="33"/>
  <c r="T262" i="33"/>
  <c r="S262" i="33"/>
  <c r="R262" i="33"/>
  <c r="Q262" i="33"/>
  <c r="P262" i="33"/>
  <c r="O262" i="33"/>
  <c r="N262" i="33"/>
  <c r="M262" i="33"/>
  <c r="L262" i="33"/>
  <c r="K262" i="33"/>
  <c r="J262" i="33"/>
  <c r="I262" i="33"/>
  <c r="H262" i="33"/>
  <c r="G262" i="33"/>
  <c r="F262" i="33"/>
  <c r="E262" i="33"/>
  <c r="D262" i="33"/>
  <c r="V261" i="33"/>
  <c r="U261" i="33"/>
  <c r="T261" i="33"/>
  <c r="S261" i="33"/>
  <c r="R261" i="33"/>
  <c r="Q261" i="33"/>
  <c r="P261" i="33"/>
  <c r="O261" i="33"/>
  <c r="N261" i="33"/>
  <c r="M261" i="33"/>
  <c r="L261" i="33"/>
  <c r="K261" i="33"/>
  <c r="J261" i="33"/>
  <c r="I261" i="33"/>
  <c r="H261" i="33"/>
  <c r="G261" i="33"/>
  <c r="F261" i="33"/>
  <c r="E261" i="33"/>
  <c r="D261" i="33"/>
  <c r="V260" i="33"/>
  <c r="U260" i="33"/>
  <c r="T260" i="33"/>
  <c r="S260" i="33"/>
  <c r="R260" i="33"/>
  <c r="Q260" i="33"/>
  <c r="P260" i="33"/>
  <c r="O260" i="33"/>
  <c r="N260" i="33"/>
  <c r="M260" i="33"/>
  <c r="L260" i="33"/>
  <c r="K260" i="33"/>
  <c r="J260" i="33"/>
  <c r="I260" i="33"/>
  <c r="H260" i="33"/>
  <c r="G260" i="33"/>
  <c r="F260" i="33"/>
  <c r="E260" i="33"/>
  <c r="D260" i="33"/>
  <c r="V259" i="33"/>
  <c r="U259" i="33"/>
  <c r="T259" i="33"/>
  <c r="S259" i="33"/>
  <c r="R259" i="33"/>
  <c r="Q259" i="33"/>
  <c r="P259" i="33"/>
  <c r="O259" i="33"/>
  <c r="N259" i="33"/>
  <c r="M259" i="33"/>
  <c r="L259" i="33"/>
  <c r="K259" i="33"/>
  <c r="J259" i="33"/>
  <c r="I259" i="33"/>
  <c r="H259" i="33"/>
  <c r="G259" i="33"/>
  <c r="F259" i="33"/>
  <c r="E259" i="33"/>
  <c r="D259" i="33"/>
  <c r="V258" i="33"/>
  <c r="U258" i="33"/>
  <c r="T258" i="33"/>
  <c r="S258" i="33"/>
  <c r="R258" i="33"/>
  <c r="Q258" i="33"/>
  <c r="P258" i="33"/>
  <c r="O258" i="33"/>
  <c r="N258" i="33"/>
  <c r="M258" i="33"/>
  <c r="L258" i="33"/>
  <c r="K258" i="33"/>
  <c r="J258" i="33"/>
  <c r="I258" i="33"/>
  <c r="H258" i="33"/>
  <c r="G258" i="33"/>
  <c r="F258" i="33"/>
  <c r="E258" i="33"/>
  <c r="D258" i="33"/>
  <c r="V257" i="33"/>
  <c r="U257" i="33"/>
  <c r="T257" i="33"/>
  <c r="S257" i="33"/>
  <c r="R257" i="33"/>
  <c r="Q257" i="33"/>
  <c r="P257" i="33"/>
  <c r="O257" i="33"/>
  <c r="N257" i="33"/>
  <c r="M257" i="33"/>
  <c r="L257" i="33"/>
  <c r="K257" i="33"/>
  <c r="J257" i="33"/>
  <c r="I257" i="33"/>
  <c r="H257" i="33"/>
  <c r="G257" i="33"/>
  <c r="F257" i="33"/>
  <c r="E257" i="33"/>
  <c r="D257" i="33"/>
  <c r="V256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V255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V254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V253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V252" i="33"/>
  <c r="U252" i="33"/>
  <c r="T252" i="33"/>
  <c r="S252" i="33"/>
  <c r="R252" i="33"/>
  <c r="Q252" i="33"/>
  <c r="P252" i="33"/>
  <c r="O252" i="33"/>
  <c r="N252" i="33"/>
  <c r="M252" i="33"/>
  <c r="L252" i="33"/>
  <c r="K252" i="33"/>
  <c r="J252" i="33"/>
  <c r="I252" i="33"/>
  <c r="H252" i="33"/>
  <c r="G252" i="33"/>
  <c r="F252" i="33"/>
  <c r="E252" i="33"/>
  <c r="D252" i="33"/>
  <c r="V251" i="33"/>
  <c r="U251" i="33"/>
  <c r="T251" i="33"/>
  <c r="S251" i="33"/>
  <c r="R251" i="33"/>
  <c r="Q251" i="33"/>
  <c r="P251" i="33"/>
  <c r="O251" i="33"/>
  <c r="N251" i="33"/>
  <c r="M251" i="33"/>
  <c r="L251" i="33"/>
  <c r="K251" i="33"/>
  <c r="J251" i="33"/>
  <c r="I251" i="33"/>
  <c r="H251" i="33"/>
  <c r="G251" i="33"/>
  <c r="F251" i="33"/>
  <c r="E251" i="33"/>
  <c r="D251" i="33"/>
  <c r="V250" i="33"/>
  <c r="U250" i="33"/>
  <c r="T250" i="33"/>
  <c r="S250" i="33"/>
  <c r="R250" i="33"/>
  <c r="Q250" i="33"/>
  <c r="P250" i="33"/>
  <c r="O250" i="33"/>
  <c r="N250" i="33"/>
  <c r="M250" i="33"/>
  <c r="L250" i="33"/>
  <c r="K250" i="33"/>
  <c r="J250" i="33"/>
  <c r="I250" i="33"/>
  <c r="H250" i="33"/>
  <c r="G250" i="33"/>
  <c r="F250" i="33"/>
  <c r="E250" i="33"/>
  <c r="D250" i="33"/>
  <c r="V249" i="33"/>
  <c r="U249" i="33"/>
  <c r="T249" i="33"/>
  <c r="S249" i="33"/>
  <c r="R249" i="33"/>
  <c r="Q249" i="33"/>
  <c r="P249" i="33"/>
  <c r="O249" i="33"/>
  <c r="N249" i="33"/>
  <c r="M249" i="33"/>
  <c r="L249" i="33"/>
  <c r="K249" i="33"/>
  <c r="J249" i="33"/>
  <c r="I249" i="33"/>
  <c r="H249" i="33"/>
  <c r="G249" i="33"/>
  <c r="F249" i="33"/>
  <c r="E249" i="33"/>
  <c r="D249" i="33"/>
  <c r="V248" i="33"/>
  <c r="U248" i="33"/>
  <c r="T248" i="33"/>
  <c r="S248" i="33"/>
  <c r="R248" i="33"/>
  <c r="Q248" i="33"/>
  <c r="P248" i="33"/>
  <c r="O248" i="33"/>
  <c r="N248" i="33"/>
  <c r="M248" i="33"/>
  <c r="L248" i="33"/>
  <c r="K248" i="33"/>
  <c r="J248" i="33"/>
  <c r="I248" i="33"/>
  <c r="H248" i="33"/>
  <c r="G248" i="33"/>
  <c r="F248" i="33"/>
  <c r="E248" i="33"/>
  <c r="D248" i="33"/>
  <c r="V247" i="33"/>
  <c r="U247" i="33"/>
  <c r="T247" i="33"/>
  <c r="S247" i="33"/>
  <c r="R247" i="33"/>
  <c r="Q247" i="33"/>
  <c r="P247" i="33"/>
  <c r="O247" i="33"/>
  <c r="N247" i="33"/>
  <c r="M247" i="33"/>
  <c r="L247" i="33"/>
  <c r="K247" i="33"/>
  <c r="J247" i="33"/>
  <c r="I247" i="33"/>
  <c r="H247" i="33"/>
  <c r="G247" i="33"/>
  <c r="F247" i="33"/>
  <c r="E247" i="33"/>
  <c r="D247" i="33"/>
  <c r="V246" i="33"/>
  <c r="U246" i="33"/>
  <c r="T246" i="33"/>
  <c r="S246" i="33"/>
  <c r="R246" i="33"/>
  <c r="Q246" i="33"/>
  <c r="P246" i="33"/>
  <c r="O246" i="33"/>
  <c r="N246" i="33"/>
  <c r="M246" i="33"/>
  <c r="L246" i="33"/>
  <c r="K246" i="33"/>
  <c r="J246" i="33"/>
  <c r="I246" i="33"/>
  <c r="H246" i="33"/>
  <c r="G246" i="33"/>
  <c r="F246" i="33"/>
  <c r="E246" i="33"/>
  <c r="D246" i="33"/>
  <c r="U236" i="33"/>
  <c r="T236" i="33"/>
  <c r="S236" i="33"/>
  <c r="R236" i="33"/>
  <c r="Q236" i="33"/>
  <c r="P236" i="33"/>
  <c r="O236" i="33"/>
  <c r="N236" i="33"/>
  <c r="M236" i="33"/>
  <c r="L236" i="33"/>
  <c r="K236" i="33"/>
  <c r="J236" i="33"/>
  <c r="I236" i="33"/>
  <c r="H236" i="33"/>
  <c r="G236" i="33"/>
  <c r="F236" i="33"/>
  <c r="E236" i="33"/>
  <c r="V197" i="33"/>
  <c r="U197" i="33"/>
  <c r="T197" i="33"/>
  <c r="S197" i="33"/>
  <c r="R197" i="33"/>
  <c r="Q197" i="33"/>
  <c r="P197" i="33"/>
  <c r="O197" i="33"/>
  <c r="N197" i="33"/>
  <c r="M197" i="33"/>
  <c r="L197" i="33"/>
  <c r="K197" i="33"/>
  <c r="J197" i="33"/>
  <c r="I197" i="33"/>
  <c r="H197" i="33"/>
  <c r="G197" i="33"/>
  <c r="F197" i="33"/>
  <c r="E197" i="33"/>
  <c r="D197" i="33"/>
  <c r="V196" i="33"/>
  <c r="U196" i="33"/>
  <c r="T196" i="33"/>
  <c r="S196" i="33"/>
  <c r="R196" i="33"/>
  <c r="Q196" i="33"/>
  <c r="P196" i="33"/>
  <c r="O196" i="33"/>
  <c r="N196" i="33"/>
  <c r="M196" i="33"/>
  <c r="L196" i="33"/>
  <c r="K196" i="33"/>
  <c r="J196" i="33"/>
  <c r="I196" i="33"/>
  <c r="H196" i="33"/>
  <c r="G196" i="33"/>
  <c r="F196" i="33"/>
  <c r="E196" i="33"/>
  <c r="D196" i="33"/>
  <c r="V195" i="33"/>
  <c r="U195" i="33"/>
  <c r="T195" i="33"/>
  <c r="S195" i="33"/>
  <c r="R195" i="33"/>
  <c r="Q195" i="33"/>
  <c r="P195" i="33"/>
  <c r="O195" i="33"/>
  <c r="N195" i="33"/>
  <c r="M195" i="33"/>
  <c r="L195" i="33"/>
  <c r="K195" i="33"/>
  <c r="J195" i="33"/>
  <c r="I195" i="33"/>
  <c r="H195" i="33"/>
  <c r="G195" i="33"/>
  <c r="F195" i="33"/>
  <c r="E195" i="33"/>
  <c r="D195" i="33"/>
  <c r="V194" i="33"/>
  <c r="U194" i="33"/>
  <c r="T194" i="33"/>
  <c r="S194" i="33"/>
  <c r="R194" i="33"/>
  <c r="Q194" i="33"/>
  <c r="P194" i="33"/>
  <c r="O194" i="33"/>
  <c r="N194" i="33"/>
  <c r="M194" i="33"/>
  <c r="L194" i="33"/>
  <c r="K194" i="33"/>
  <c r="J194" i="33"/>
  <c r="I194" i="33"/>
  <c r="H194" i="33"/>
  <c r="G194" i="33"/>
  <c r="F194" i="33"/>
  <c r="E194" i="33"/>
  <c r="D194" i="33"/>
  <c r="V193" i="33"/>
  <c r="U193" i="33"/>
  <c r="T193" i="33"/>
  <c r="S193" i="33"/>
  <c r="R193" i="33"/>
  <c r="Q193" i="33"/>
  <c r="P193" i="33"/>
  <c r="O193" i="33"/>
  <c r="N193" i="33"/>
  <c r="M193" i="33"/>
  <c r="L193" i="33"/>
  <c r="K193" i="33"/>
  <c r="J193" i="33"/>
  <c r="I193" i="33"/>
  <c r="H193" i="33"/>
  <c r="G193" i="33"/>
  <c r="F193" i="33"/>
  <c r="E193" i="33"/>
  <c r="D193" i="33"/>
  <c r="V192" i="33"/>
  <c r="U192" i="33"/>
  <c r="T192" i="33"/>
  <c r="S192" i="33"/>
  <c r="R192" i="33"/>
  <c r="Q192" i="33"/>
  <c r="P192" i="33"/>
  <c r="O192" i="33"/>
  <c r="N192" i="33"/>
  <c r="M192" i="33"/>
  <c r="L192" i="33"/>
  <c r="K192" i="33"/>
  <c r="J192" i="33"/>
  <c r="I192" i="33"/>
  <c r="H192" i="33"/>
  <c r="G192" i="33"/>
  <c r="F192" i="33"/>
  <c r="E192" i="33"/>
  <c r="D192" i="33"/>
  <c r="V191" i="33"/>
  <c r="U191" i="33"/>
  <c r="T191" i="33"/>
  <c r="S191" i="33"/>
  <c r="R191" i="33"/>
  <c r="Q191" i="33"/>
  <c r="P191" i="33"/>
  <c r="O191" i="33"/>
  <c r="N191" i="33"/>
  <c r="M191" i="33"/>
  <c r="L191" i="33"/>
  <c r="K191" i="33"/>
  <c r="J191" i="33"/>
  <c r="I191" i="33"/>
  <c r="H191" i="33"/>
  <c r="G191" i="33"/>
  <c r="F191" i="33"/>
  <c r="E191" i="33"/>
  <c r="D191" i="33"/>
  <c r="V190" i="33"/>
  <c r="U190" i="33"/>
  <c r="T190" i="33"/>
  <c r="S190" i="33"/>
  <c r="R190" i="33"/>
  <c r="Q190" i="33"/>
  <c r="P190" i="33"/>
  <c r="O190" i="33"/>
  <c r="N190" i="33"/>
  <c r="M190" i="33"/>
  <c r="L190" i="33"/>
  <c r="K190" i="33"/>
  <c r="J190" i="33"/>
  <c r="I190" i="33"/>
  <c r="H190" i="33"/>
  <c r="G190" i="33"/>
  <c r="F190" i="33"/>
  <c r="E190" i="33"/>
  <c r="D190" i="33"/>
  <c r="V189" i="33"/>
  <c r="U189" i="33"/>
  <c r="T189" i="33"/>
  <c r="S189" i="33"/>
  <c r="R189" i="33"/>
  <c r="Q189" i="33"/>
  <c r="P189" i="33"/>
  <c r="O189" i="33"/>
  <c r="N189" i="33"/>
  <c r="M189" i="33"/>
  <c r="L189" i="33"/>
  <c r="K189" i="33"/>
  <c r="J189" i="33"/>
  <c r="I189" i="33"/>
  <c r="H189" i="33"/>
  <c r="G189" i="33"/>
  <c r="F189" i="33"/>
  <c r="E189" i="33"/>
  <c r="D189" i="33"/>
  <c r="V188" i="33"/>
  <c r="U188" i="33"/>
  <c r="T188" i="33"/>
  <c r="S188" i="33"/>
  <c r="R188" i="33"/>
  <c r="Q188" i="33"/>
  <c r="P188" i="33"/>
  <c r="O188" i="33"/>
  <c r="N188" i="33"/>
  <c r="M188" i="33"/>
  <c r="L188" i="33"/>
  <c r="K188" i="33"/>
  <c r="J188" i="33"/>
  <c r="I188" i="33"/>
  <c r="H188" i="33"/>
  <c r="G188" i="33"/>
  <c r="F188" i="33"/>
  <c r="E188" i="33"/>
  <c r="D188" i="33"/>
  <c r="V187" i="33"/>
  <c r="U187" i="33"/>
  <c r="T187" i="33"/>
  <c r="S187" i="33"/>
  <c r="R187" i="33"/>
  <c r="Q187" i="33"/>
  <c r="P187" i="33"/>
  <c r="O187" i="33"/>
  <c r="N187" i="33"/>
  <c r="M187" i="33"/>
  <c r="L187" i="33"/>
  <c r="K187" i="33"/>
  <c r="J187" i="33"/>
  <c r="I187" i="33"/>
  <c r="H187" i="33"/>
  <c r="G187" i="33"/>
  <c r="F187" i="33"/>
  <c r="E187" i="33"/>
  <c r="D187" i="33"/>
  <c r="V186" i="33"/>
  <c r="U186" i="33"/>
  <c r="T186" i="33"/>
  <c r="S186" i="33"/>
  <c r="R186" i="33"/>
  <c r="Q186" i="33"/>
  <c r="P186" i="33"/>
  <c r="O186" i="33"/>
  <c r="N186" i="33"/>
  <c r="M186" i="33"/>
  <c r="L186" i="33"/>
  <c r="K186" i="33"/>
  <c r="J186" i="33"/>
  <c r="I186" i="33"/>
  <c r="H186" i="33"/>
  <c r="G186" i="33"/>
  <c r="F186" i="33"/>
  <c r="E186" i="33"/>
  <c r="D186" i="33"/>
  <c r="V185" i="33"/>
  <c r="U185" i="33"/>
  <c r="T185" i="33"/>
  <c r="S185" i="33"/>
  <c r="R185" i="33"/>
  <c r="Q185" i="33"/>
  <c r="P185" i="33"/>
  <c r="O185" i="33"/>
  <c r="N185" i="33"/>
  <c r="M185" i="33"/>
  <c r="L185" i="33"/>
  <c r="K185" i="33"/>
  <c r="J185" i="33"/>
  <c r="I185" i="33"/>
  <c r="H185" i="33"/>
  <c r="G185" i="33"/>
  <c r="F185" i="33"/>
  <c r="E185" i="33"/>
  <c r="D185" i="33"/>
  <c r="V184" i="33"/>
  <c r="U184" i="33"/>
  <c r="T184" i="33"/>
  <c r="S184" i="33"/>
  <c r="R184" i="33"/>
  <c r="Q184" i="33"/>
  <c r="P184" i="33"/>
  <c r="O184" i="33"/>
  <c r="N184" i="33"/>
  <c r="M184" i="33"/>
  <c r="L184" i="33"/>
  <c r="K184" i="33"/>
  <c r="J184" i="33"/>
  <c r="I184" i="33"/>
  <c r="H184" i="33"/>
  <c r="G184" i="33"/>
  <c r="F184" i="33"/>
  <c r="E184" i="33"/>
  <c r="D184" i="33"/>
  <c r="V183" i="33"/>
  <c r="U183" i="33"/>
  <c r="T183" i="33"/>
  <c r="S183" i="33"/>
  <c r="R183" i="33"/>
  <c r="Q183" i="33"/>
  <c r="P183" i="33"/>
  <c r="O183" i="33"/>
  <c r="N183" i="33"/>
  <c r="M183" i="33"/>
  <c r="L183" i="33"/>
  <c r="K183" i="33"/>
  <c r="J183" i="33"/>
  <c r="I183" i="33"/>
  <c r="H183" i="33"/>
  <c r="G183" i="33"/>
  <c r="F183" i="33"/>
  <c r="E183" i="33"/>
  <c r="D183" i="33"/>
  <c r="V182" i="33"/>
  <c r="U182" i="33"/>
  <c r="T182" i="33"/>
  <c r="S182" i="33"/>
  <c r="R182" i="33"/>
  <c r="Q182" i="33"/>
  <c r="P182" i="33"/>
  <c r="O182" i="33"/>
  <c r="N182" i="33"/>
  <c r="M182" i="33"/>
  <c r="L182" i="33"/>
  <c r="K182" i="33"/>
  <c r="J182" i="33"/>
  <c r="I182" i="33"/>
  <c r="H182" i="33"/>
  <c r="G182" i="33"/>
  <c r="F182" i="33"/>
  <c r="E182" i="33"/>
  <c r="D182" i="33"/>
  <c r="V181" i="33"/>
  <c r="U181" i="33"/>
  <c r="T181" i="33"/>
  <c r="S181" i="33"/>
  <c r="R181" i="33"/>
  <c r="Q181" i="33"/>
  <c r="P181" i="33"/>
  <c r="O181" i="33"/>
  <c r="N181" i="33"/>
  <c r="M181" i="33"/>
  <c r="L181" i="33"/>
  <c r="K181" i="33"/>
  <c r="J181" i="33"/>
  <c r="I181" i="33"/>
  <c r="H181" i="33"/>
  <c r="G181" i="33"/>
  <c r="F181" i="33"/>
  <c r="E181" i="33"/>
  <c r="D181" i="33"/>
  <c r="V180" i="33"/>
  <c r="U180" i="33"/>
  <c r="T180" i="33"/>
  <c r="S180" i="33"/>
  <c r="R180" i="33"/>
  <c r="Q180" i="33"/>
  <c r="P180" i="33"/>
  <c r="O180" i="33"/>
  <c r="N180" i="33"/>
  <c r="M180" i="33"/>
  <c r="L180" i="33"/>
  <c r="K180" i="33"/>
  <c r="J180" i="33"/>
  <c r="I180" i="33"/>
  <c r="H180" i="33"/>
  <c r="G180" i="33"/>
  <c r="F180" i="33"/>
  <c r="E180" i="33"/>
  <c r="D180" i="33"/>
  <c r="V179" i="33"/>
  <c r="U179" i="33"/>
  <c r="T179" i="33"/>
  <c r="S179" i="33"/>
  <c r="R179" i="33"/>
  <c r="Q179" i="33"/>
  <c r="P179" i="33"/>
  <c r="O179" i="33"/>
  <c r="N179" i="33"/>
  <c r="M179" i="33"/>
  <c r="L179" i="33"/>
  <c r="K179" i="33"/>
  <c r="J179" i="33"/>
  <c r="I179" i="33"/>
  <c r="H179" i="33"/>
  <c r="G179" i="33"/>
  <c r="F179" i="33"/>
  <c r="E179" i="33"/>
  <c r="D179" i="33"/>
  <c r="V178" i="33"/>
  <c r="U178" i="33"/>
  <c r="T178" i="33"/>
  <c r="S178" i="33"/>
  <c r="R178" i="33"/>
  <c r="Q178" i="33"/>
  <c r="P178" i="33"/>
  <c r="O178" i="33"/>
  <c r="N178" i="33"/>
  <c r="M178" i="33"/>
  <c r="L178" i="33"/>
  <c r="K178" i="33"/>
  <c r="J178" i="33"/>
  <c r="I178" i="33"/>
  <c r="H178" i="33"/>
  <c r="G178" i="33"/>
  <c r="F178" i="33"/>
  <c r="E178" i="33"/>
  <c r="D178" i="33"/>
  <c r="V177" i="33"/>
  <c r="U177" i="33"/>
  <c r="T177" i="33"/>
  <c r="S177" i="33"/>
  <c r="R177" i="33"/>
  <c r="Q177" i="33"/>
  <c r="P177" i="33"/>
  <c r="O177" i="33"/>
  <c r="N177" i="33"/>
  <c r="M177" i="33"/>
  <c r="L177" i="33"/>
  <c r="K177" i="33"/>
  <c r="J177" i="33"/>
  <c r="I177" i="33"/>
  <c r="H177" i="33"/>
  <c r="G177" i="33"/>
  <c r="F177" i="33"/>
  <c r="E177" i="33"/>
  <c r="D177" i="33"/>
  <c r="V176" i="33"/>
  <c r="U176" i="33"/>
  <c r="T176" i="33"/>
  <c r="S176" i="33"/>
  <c r="R176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V175" i="33"/>
  <c r="U175" i="33"/>
  <c r="T175" i="33"/>
  <c r="S175" i="33"/>
  <c r="R175" i="33"/>
  <c r="Q175" i="33"/>
  <c r="P175" i="33"/>
  <c r="O175" i="33"/>
  <c r="N175" i="33"/>
  <c r="M175" i="33"/>
  <c r="L175" i="33"/>
  <c r="K175" i="33"/>
  <c r="J175" i="33"/>
  <c r="I175" i="33"/>
  <c r="H175" i="33"/>
  <c r="G175" i="33"/>
  <c r="F175" i="33"/>
  <c r="E175" i="33"/>
  <c r="D175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D174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V171" i="33"/>
  <c r="U171" i="33"/>
  <c r="T171" i="33"/>
  <c r="S171" i="33"/>
  <c r="R171" i="33"/>
  <c r="Q171" i="33"/>
  <c r="P171" i="33"/>
  <c r="O171" i="33"/>
  <c r="N171" i="33"/>
  <c r="M171" i="33"/>
  <c r="L171" i="33"/>
  <c r="K171" i="33"/>
  <c r="J171" i="33"/>
  <c r="I171" i="33"/>
  <c r="H171" i="33"/>
  <c r="G171" i="33"/>
  <c r="F171" i="33"/>
  <c r="E171" i="33"/>
  <c r="D171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V169" i="33"/>
  <c r="U169" i="33"/>
  <c r="T169" i="33"/>
  <c r="S169" i="33"/>
  <c r="R169" i="33"/>
  <c r="Q169" i="33"/>
  <c r="P169" i="33"/>
  <c r="O169" i="33"/>
  <c r="N169" i="33"/>
  <c r="M169" i="33"/>
  <c r="L169" i="33"/>
  <c r="K169" i="33"/>
  <c r="J169" i="33"/>
  <c r="I169" i="33"/>
  <c r="H169" i="33"/>
  <c r="G169" i="33"/>
  <c r="F169" i="33"/>
  <c r="E169" i="33"/>
  <c r="D169" i="33"/>
  <c r="U159" i="33"/>
  <c r="T159" i="33"/>
  <c r="S159" i="33"/>
  <c r="R159" i="33"/>
  <c r="Q159" i="33"/>
  <c r="P159" i="33"/>
  <c r="O159" i="33"/>
  <c r="N159" i="33"/>
  <c r="M159" i="33"/>
  <c r="L159" i="33"/>
  <c r="K159" i="33"/>
  <c r="J159" i="33"/>
  <c r="I159" i="33"/>
  <c r="H159" i="33"/>
  <c r="G159" i="33"/>
  <c r="F159" i="33"/>
  <c r="E159" i="33"/>
  <c r="V119" i="33"/>
  <c r="U119" i="33"/>
  <c r="T119" i="33"/>
  <c r="S119" i="33"/>
  <c r="R119" i="33"/>
  <c r="Q119" i="33"/>
  <c r="P119" i="33"/>
  <c r="O119" i="33"/>
  <c r="N119" i="33"/>
  <c r="M119" i="33"/>
  <c r="L119" i="33"/>
  <c r="K119" i="33"/>
  <c r="J119" i="33"/>
  <c r="I119" i="33"/>
  <c r="H119" i="33"/>
  <c r="G119" i="33"/>
  <c r="F119" i="33"/>
  <c r="E119" i="33"/>
  <c r="D119" i="33"/>
  <c r="V118" i="33"/>
  <c r="U118" i="33"/>
  <c r="T118" i="33"/>
  <c r="S118" i="33"/>
  <c r="R118" i="33"/>
  <c r="Q118" i="33"/>
  <c r="P118" i="33"/>
  <c r="O118" i="33"/>
  <c r="N118" i="33"/>
  <c r="M118" i="33"/>
  <c r="L118" i="33"/>
  <c r="K118" i="33"/>
  <c r="J118" i="33"/>
  <c r="I118" i="33"/>
  <c r="H118" i="33"/>
  <c r="G118" i="33"/>
  <c r="F118" i="33"/>
  <c r="E118" i="33"/>
  <c r="D118" i="33"/>
  <c r="V117" i="33"/>
  <c r="U117" i="33"/>
  <c r="T117" i="33"/>
  <c r="S117" i="33"/>
  <c r="R117" i="33"/>
  <c r="Q117" i="33"/>
  <c r="P117" i="33"/>
  <c r="O117" i="33"/>
  <c r="N117" i="33"/>
  <c r="M117" i="33"/>
  <c r="L117" i="33"/>
  <c r="K117" i="33"/>
  <c r="J117" i="33"/>
  <c r="I117" i="33"/>
  <c r="H117" i="33"/>
  <c r="G117" i="33"/>
  <c r="F117" i="33"/>
  <c r="E117" i="33"/>
  <c r="D117" i="33"/>
  <c r="V116" i="33"/>
  <c r="U116" i="33"/>
  <c r="T116" i="33"/>
  <c r="S116" i="33"/>
  <c r="R116" i="33"/>
  <c r="Q116" i="33"/>
  <c r="P116" i="33"/>
  <c r="O116" i="33"/>
  <c r="N116" i="33"/>
  <c r="M116" i="33"/>
  <c r="L116" i="33"/>
  <c r="K116" i="33"/>
  <c r="J116" i="33"/>
  <c r="I116" i="33"/>
  <c r="H116" i="33"/>
  <c r="G116" i="33"/>
  <c r="F116" i="33"/>
  <c r="E116" i="33"/>
  <c r="D116" i="33"/>
  <c r="V115" i="33"/>
  <c r="U115" i="33"/>
  <c r="T115" i="33"/>
  <c r="S115" i="33"/>
  <c r="R115" i="33"/>
  <c r="Q115" i="33"/>
  <c r="P115" i="33"/>
  <c r="O115" i="33"/>
  <c r="N115" i="33"/>
  <c r="M115" i="33"/>
  <c r="L115" i="33"/>
  <c r="K115" i="33"/>
  <c r="J115" i="33"/>
  <c r="I115" i="33"/>
  <c r="H115" i="33"/>
  <c r="G115" i="33"/>
  <c r="F115" i="33"/>
  <c r="E115" i="33"/>
  <c r="D115" i="33"/>
  <c r="V114" i="33"/>
  <c r="U114" i="33"/>
  <c r="T114" i="33"/>
  <c r="S114" i="33"/>
  <c r="R114" i="33"/>
  <c r="Q114" i="33"/>
  <c r="P114" i="33"/>
  <c r="O114" i="33"/>
  <c r="N114" i="33"/>
  <c r="M114" i="33"/>
  <c r="L114" i="33"/>
  <c r="K114" i="33"/>
  <c r="J114" i="33"/>
  <c r="I114" i="33"/>
  <c r="H114" i="33"/>
  <c r="G114" i="33"/>
  <c r="F114" i="33"/>
  <c r="E114" i="33"/>
  <c r="D114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G113" i="33"/>
  <c r="F113" i="33"/>
  <c r="E113" i="33"/>
  <c r="D113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V111" i="33"/>
  <c r="U111" i="33"/>
  <c r="T111" i="33"/>
  <c r="S111" i="33"/>
  <c r="R111" i="33"/>
  <c r="Q111" i="33"/>
  <c r="P111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V110" i="33"/>
  <c r="U110" i="33"/>
  <c r="T110" i="33"/>
  <c r="S110" i="33"/>
  <c r="R110" i="33"/>
  <c r="Q110" i="33"/>
  <c r="P110" i="33"/>
  <c r="O110" i="33"/>
  <c r="N110" i="33"/>
  <c r="M110" i="33"/>
  <c r="L110" i="33"/>
  <c r="K110" i="33"/>
  <c r="J110" i="33"/>
  <c r="I110" i="33"/>
  <c r="H110" i="33"/>
  <c r="G110" i="33"/>
  <c r="F110" i="33"/>
  <c r="E110" i="33"/>
  <c r="D110" i="33"/>
  <c r="V109" i="33"/>
  <c r="U109" i="33"/>
  <c r="T109" i="33"/>
  <c r="S109" i="33"/>
  <c r="R109" i="33"/>
  <c r="Q109" i="33"/>
  <c r="P109" i="33"/>
  <c r="O109" i="33"/>
  <c r="N109" i="33"/>
  <c r="M109" i="33"/>
  <c r="L109" i="33"/>
  <c r="K109" i="33"/>
  <c r="J109" i="33"/>
  <c r="I109" i="33"/>
  <c r="H109" i="33"/>
  <c r="G109" i="33"/>
  <c r="F109" i="33"/>
  <c r="E109" i="33"/>
  <c r="D109" i="33"/>
  <c r="V108" i="33"/>
  <c r="U108" i="33"/>
  <c r="T108" i="33"/>
  <c r="S108" i="33"/>
  <c r="R108" i="33"/>
  <c r="Q108" i="33"/>
  <c r="P108" i="33"/>
  <c r="O108" i="33"/>
  <c r="N108" i="33"/>
  <c r="M108" i="33"/>
  <c r="L108" i="33"/>
  <c r="K108" i="33"/>
  <c r="J108" i="33"/>
  <c r="I108" i="33"/>
  <c r="H108" i="33"/>
  <c r="G108" i="33"/>
  <c r="F108" i="33"/>
  <c r="E108" i="33"/>
  <c r="D108" i="33"/>
  <c r="V107" i="33"/>
  <c r="U107" i="33"/>
  <c r="T107" i="33"/>
  <c r="S107" i="33"/>
  <c r="R107" i="33"/>
  <c r="Q107" i="33"/>
  <c r="P107" i="33"/>
  <c r="O107" i="33"/>
  <c r="N107" i="33"/>
  <c r="M107" i="33"/>
  <c r="L107" i="33"/>
  <c r="K107" i="33"/>
  <c r="J107" i="33"/>
  <c r="I107" i="33"/>
  <c r="H107" i="33"/>
  <c r="G107" i="33"/>
  <c r="F107" i="33"/>
  <c r="E107" i="33"/>
  <c r="D107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D106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V104" i="33"/>
  <c r="U104" i="33"/>
  <c r="T104" i="33"/>
  <c r="S104" i="33"/>
  <c r="R104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D104" i="33"/>
  <c r="V103" i="33"/>
  <c r="U103" i="33"/>
  <c r="T103" i="33"/>
  <c r="S103" i="33"/>
  <c r="R103" i="33"/>
  <c r="Q103" i="33"/>
  <c r="P103" i="33"/>
  <c r="O103" i="33"/>
  <c r="N103" i="33"/>
  <c r="M103" i="33"/>
  <c r="L103" i="33"/>
  <c r="K103" i="33"/>
  <c r="J103" i="33"/>
  <c r="I103" i="33"/>
  <c r="H103" i="33"/>
  <c r="G103" i="33"/>
  <c r="F103" i="33"/>
  <c r="E103" i="33"/>
  <c r="D103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V101" i="33"/>
  <c r="U101" i="33"/>
  <c r="T101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G101" i="33"/>
  <c r="F101" i="33"/>
  <c r="E101" i="33"/>
  <c r="D101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D100" i="33"/>
  <c r="V99" i="33"/>
  <c r="U99" i="33"/>
  <c r="T99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E99" i="33"/>
  <c r="D99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H98" i="33"/>
  <c r="G98" i="33"/>
  <c r="F98" i="33"/>
  <c r="E98" i="33"/>
  <c r="D98" i="33"/>
  <c r="V97" i="33"/>
  <c r="U97" i="33"/>
  <c r="T97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V95" i="33"/>
  <c r="U95" i="33"/>
  <c r="T95" i="33"/>
  <c r="S95" i="33"/>
  <c r="R95" i="33"/>
  <c r="Q95" i="33"/>
  <c r="P95" i="33"/>
  <c r="O95" i="33"/>
  <c r="N95" i="33"/>
  <c r="M95" i="33"/>
  <c r="L95" i="33"/>
  <c r="K95" i="33"/>
  <c r="J95" i="33"/>
  <c r="I95" i="33"/>
  <c r="H95" i="33"/>
  <c r="G95" i="33"/>
  <c r="F95" i="33"/>
  <c r="E95" i="33"/>
  <c r="D95" i="33"/>
  <c r="V94" i="33"/>
  <c r="U94" i="33"/>
  <c r="T94" i="33"/>
  <c r="S94" i="33"/>
  <c r="R94" i="33"/>
  <c r="Q94" i="33"/>
  <c r="P94" i="33"/>
  <c r="O94" i="33"/>
  <c r="N94" i="33"/>
  <c r="M94" i="33"/>
  <c r="L94" i="33"/>
  <c r="K94" i="33"/>
  <c r="J94" i="33"/>
  <c r="I94" i="33"/>
  <c r="H94" i="33"/>
  <c r="G94" i="33"/>
  <c r="F94" i="33"/>
  <c r="E94" i="33"/>
  <c r="D94" i="33"/>
  <c r="V93" i="33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F93" i="33"/>
  <c r="E93" i="33"/>
  <c r="D93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V91" i="33"/>
  <c r="U91" i="33"/>
  <c r="T91" i="33"/>
  <c r="S91" i="33"/>
  <c r="R91" i="33"/>
  <c r="Q91" i="33"/>
  <c r="P91" i="33"/>
  <c r="O91" i="33"/>
  <c r="N91" i="33"/>
  <c r="M91" i="33"/>
  <c r="L91" i="33"/>
  <c r="K91" i="33"/>
  <c r="J91" i="33"/>
  <c r="I91" i="33"/>
  <c r="H91" i="33"/>
  <c r="G91" i="33"/>
  <c r="F91" i="33"/>
  <c r="E91" i="33"/>
  <c r="D91" i="33"/>
  <c r="V81" i="33"/>
  <c r="U81" i="33"/>
  <c r="T81" i="33"/>
  <c r="S81" i="33"/>
  <c r="R81" i="33"/>
  <c r="Q81" i="33"/>
  <c r="P81" i="33"/>
  <c r="O81" i="33"/>
  <c r="N81" i="33"/>
  <c r="M81" i="33"/>
  <c r="L81" i="33"/>
  <c r="K81" i="33"/>
  <c r="J81" i="33"/>
  <c r="I81" i="33"/>
  <c r="H81" i="33"/>
  <c r="G81" i="33"/>
  <c r="F81" i="33"/>
  <c r="E81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Q275" i="33" l="1"/>
  <c r="E275" i="33"/>
  <c r="K214" i="34"/>
  <c r="K297" i="34"/>
  <c r="I214" i="34"/>
  <c r="K47" i="34"/>
  <c r="K130" i="34"/>
  <c r="J214" i="34"/>
  <c r="G130" i="34"/>
  <c r="E46" i="34"/>
  <c r="E266" i="34"/>
  <c r="H130" i="34"/>
  <c r="I130" i="34"/>
  <c r="E99" i="34"/>
  <c r="J130" i="34"/>
  <c r="G214" i="34"/>
  <c r="F99" i="34"/>
  <c r="H214" i="34"/>
  <c r="D183" i="34"/>
  <c r="G297" i="34"/>
  <c r="E183" i="34"/>
  <c r="H297" i="34"/>
  <c r="F183" i="34"/>
  <c r="I297" i="34"/>
  <c r="D266" i="34"/>
  <c r="J297" i="34"/>
  <c r="D198" i="33"/>
  <c r="P198" i="33"/>
  <c r="K120" i="33"/>
  <c r="K275" i="33"/>
  <c r="L120" i="33"/>
  <c r="L275" i="33"/>
  <c r="M120" i="33"/>
  <c r="M275" i="33"/>
  <c r="I120" i="33"/>
  <c r="U120" i="33"/>
  <c r="F198" i="33"/>
  <c r="R198" i="33"/>
  <c r="N120" i="33"/>
  <c r="H198" i="33"/>
  <c r="T198" i="33"/>
  <c r="N275" i="33"/>
  <c r="O120" i="33"/>
  <c r="I198" i="33"/>
  <c r="U198" i="33"/>
  <c r="O275" i="33"/>
  <c r="D120" i="33"/>
  <c r="P120" i="33"/>
  <c r="J198" i="33"/>
  <c r="V198" i="33"/>
  <c r="D275" i="33"/>
  <c r="P275" i="33"/>
  <c r="E120" i="33"/>
  <c r="Q120" i="33"/>
  <c r="K198" i="33"/>
  <c r="F120" i="33"/>
  <c r="R120" i="33"/>
  <c r="L198" i="33"/>
  <c r="S198" i="33"/>
  <c r="G120" i="33"/>
  <c r="S120" i="33"/>
  <c r="M198" i="33"/>
  <c r="G275" i="33"/>
  <c r="S275" i="33"/>
  <c r="G198" i="33"/>
  <c r="H120" i="33"/>
  <c r="T120" i="33"/>
  <c r="N198" i="33"/>
  <c r="H275" i="33"/>
  <c r="T275" i="33"/>
  <c r="O198" i="33"/>
  <c r="I275" i="33"/>
  <c r="U275" i="33"/>
  <c r="J120" i="33"/>
  <c r="V120" i="33"/>
  <c r="J275" i="33"/>
  <c r="V275" i="33"/>
  <c r="F130" i="34"/>
  <c r="E172" i="34"/>
  <c r="D255" i="34"/>
  <c r="D99" i="34"/>
  <c r="F172" i="34"/>
  <c r="E255" i="34"/>
  <c r="F255" i="34"/>
  <c r="F275" i="33"/>
  <c r="R275" i="33"/>
  <c r="E198" i="33"/>
  <c r="Q198" i="33"/>
  <c r="F297" i="34" l="1"/>
  <c r="F214" i="34"/>
  <c r="E297" i="34"/>
  <c r="E130" i="34"/>
  <c r="D297" i="34"/>
  <c r="D130" i="34"/>
  <c r="E214" i="34"/>
  <c r="D214" i="34"/>
  <c r="S64" i="13"/>
  <c r="J14" i="3"/>
  <c r="J47" i="34" l="1"/>
  <c r="Q54" i="3"/>
  <c r="Q53" i="3"/>
  <c r="Q52" i="3"/>
  <c r="Q51" i="3"/>
  <c r="Q50" i="3"/>
  <c r="R65" i="3"/>
  <c r="R64" i="3"/>
  <c r="R63" i="3"/>
  <c r="R62" i="3"/>
  <c r="R61" i="3"/>
  <c r="R59" i="3"/>
  <c r="R58" i="3"/>
  <c r="R57" i="3"/>
  <c r="R54" i="3"/>
  <c r="R53" i="3"/>
  <c r="R52" i="3"/>
  <c r="R51" i="3"/>
  <c r="R50" i="3"/>
  <c r="S65" i="3"/>
  <c r="S64" i="3"/>
  <c r="S63" i="3"/>
  <c r="S62" i="3"/>
  <c r="S61" i="3"/>
  <c r="S59" i="3"/>
  <c r="S58" i="3"/>
  <c r="S57" i="3"/>
  <c r="S54" i="3"/>
  <c r="S53" i="3"/>
  <c r="S52" i="3"/>
  <c r="S51" i="3"/>
  <c r="S50" i="3"/>
  <c r="S49" i="3"/>
  <c r="R49" i="3"/>
  <c r="Q49" i="3"/>
  <c r="P49" i="3"/>
  <c r="S48" i="3"/>
  <c r="D15" i="3"/>
  <c r="R48" i="3"/>
  <c r="Q48" i="3"/>
  <c r="P48" i="3"/>
  <c r="J264" i="32" l="1"/>
  <c r="I264" i="32"/>
  <c r="H264" i="32"/>
  <c r="G264" i="32"/>
  <c r="F264" i="32"/>
  <c r="E264" i="32"/>
  <c r="D264" i="32"/>
  <c r="J253" i="32"/>
  <c r="I253" i="32"/>
  <c r="H253" i="32"/>
  <c r="G253" i="32"/>
  <c r="F253" i="32"/>
  <c r="E253" i="32"/>
  <c r="D253" i="32"/>
  <c r="J211" i="32"/>
  <c r="I211" i="32"/>
  <c r="H211" i="32"/>
  <c r="G211" i="32"/>
  <c r="F211" i="32"/>
  <c r="E211" i="32"/>
  <c r="D211" i="32"/>
  <c r="J210" i="32"/>
  <c r="I210" i="32"/>
  <c r="H210" i="32"/>
  <c r="G210" i="32"/>
  <c r="F210" i="32"/>
  <c r="E210" i="32"/>
  <c r="D210" i="32"/>
  <c r="J209" i="32"/>
  <c r="I209" i="32"/>
  <c r="H209" i="32"/>
  <c r="G209" i="32"/>
  <c r="F209" i="32"/>
  <c r="E209" i="32"/>
  <c r="D209" i="32"/>
  <c r="J208" i="32"/>
  <c r="I208" i="32"/>
  <c r="H208" i="32"/>
  <c r="G208" i="32"/>
  <c r="F208" i="32"/>
  <c r="E208" i="32"/>
  <c r="D208" i="32"/>
  <c r="J207" i="32"/>
  <c r="I207" i="32"/>
  <c r="H207" i="32"/>
  <c r="G207" i="32"/>
  <c r="F207" i="32"/>
  <c r="E207" i="32"/>
  <c r="D207" i="32"/>
  <c r="J206" i="32"/>
  <c r="I206" i="32"/>
  <c r="H206" i="32"/>
  <c r="G206" i="32"/>
  <c r="F206" i="32"/>
  <c r="E206" i="32"/>
  <c r="D206" i="32"/>
  <c r="J205" i="32"/>
  <c r="I205" i="32"/>
  <c r="H205" i="32"/>
  <c r="G205" i="32"/>
  <c r="F205" i="32"/>
  <c r="E205" i="32"/>
  <c r="D205" i="32"/>
  <c r="J204" i="32"/>
  <c r="I204" i="32"/>
  <c r="H204" i="32"/>
  <c r="G204" i="32"/>
  <c r="F204" i="32"/>
  <c r="E204" i="32"/>
  <c r="D204" i="32"/>
  <c r="J203" i="32"/>
  <c r="I203" i="32"/>
  <c r="H203" i="32"/>
  <c r="G203" i="32"/>
  <c r="F203" i="32"/>
  <c r="E203" i="32"/>
  <c r="D203" i="32"/>
  <c r="J202" i="32"/>
  <c r="I202" i="32"/>
  <c r="H202" i="32"/>
  <c r="G202" i="32"/>
  <c r="F202" i="32"/>
  <c r="E202" i="32"/>
  <c r="D202" i="32"/>
  <c r="J201" i="32"/>
  <c r="I201" i="32"/>
  <c r="H201" i="32"/>
  <c r="G201" i="32"/>
  <c r="F201" i="32"/>
  <c r="E201" i="32"/>
  <c r="D201" i="32"/>
  <c r="J200" i="32"/>
  <c r="I200" i="32"/>
  <c r="H200" i="32"/>
  <c r="G200" i="32"/>
  <c r="F200" i="32"/>
  <c r="E200" i="32"/>
  <c r="D200" i="32"/>
  <c r="J199" i="32"/>
  <c r="I199" i="32"/>
  <c r="H199" i="32"/>
  <c r="G199" i="32"/>
  <c r="F199" i="32"/>
  <c r="E199" i="32"/>
  <c r="D199" i="32"/>
  <c r="J198" i="32"/>
  <c r="I198" i="32"/>
  <c r="H198" i="32"/>
  <c r="G198" i="32"/>
  <c r="F198" i="32"/>
  <c r="E198" i="32"/>
  <c r="D198" i="32"/>
  <c r="J197" i="32"/>
  <c r="I197" i="32"/>
  <c r="H197" i="32"/>
  <c r="G197" i="32"/>
  <c r="F197" i="32"/>
  <c r="E197" i="32"/>
  <c r="D197" i="32"/>
  <c r="J196" i="32"/>
  <c r="I196" i="32"/>
  <c r="H196" i="32"/>
  <c r="G196" i="32"/>
  <c r="F196" i="32"/>
  <c r="E196" i="32"/>
  <c r="D196" i="32"/>
  <c r="J195" i="32"/>
  <c r="I195" i="32"/>
  <c r="H195" i="32"/>
  <c r="G195" i="32"/>
  <c r="F195" i="32"/>
  <c r="E195" i="32"/>
  <c r="D195" i="32"/>
  <c r="J194" i="32"/>
  <c r="I194" i="32"/>
  <c r="H194" i="32"/>
  <c r="G194" i="32"/>
  <c r="F194" i="32"/>
  <c r="E194" i="32"/>
  <c r="D194" i="32"/>
  <c r="J193" i="32"/>
  <c r="I193" i="32"/>
  <c r="H193" i="32"/>
  <c r="G193" i="32"/>
  <c r="F193" i="32"/>
  <c r="E193" i="32"/>
  <c r="D193" i="32"/>
  <c r="J192" i="32"/>
  <c r="I192" i="32"/>
  <c r="H192" i="32"/>
  <c r="G192" i="32"/>
  <c r="F192" i="32"/>
  <c r="E192" i="32"/>
  <c r="D192" i="32"/>
  <c r="J191" i="32"/>
  <c r="I191" i="32"/>
  <c r="H191" i="32"/>
  <c r="G191" i="32"/>
  <c r="F191" i="32"/>
  <c r="E191" i="32"/>
  <c r="D191" i="32"/>
  <c r="J190" i="32"/>
  <c r="I190" i="32"/>
  <c r="H190" i="32"/>
  <c r="G190" i="32"/>
  <c r="F190" i="32"/>
  <c r="E190" i="32"/>
  <c r="D190" i="32"/>
  <c r="J189" i="32"/>
  <c r="I189" i="32"/>
  <c r="H189" i="32"/>
  <c r="G189" i="32"/>
  <c r="F189" i="32"/>
  <c r="E189" i="32"/>
  <c r="D189" i="32"/>
  <c r="J188" i="32"/>
  <c r="I188" i="32"/>
  <c r="H188" i="32"/>
  <c r="G188" i="32"/>
  <c r="F188" i="32"/>
  <c r="E188" i="32"/>
  <c r="D188" i="32"/>
  <c r="J187" i="32"/>
  <c r="I187" i="32"/>
  <c r="H187" i="32"/>
  <c r="G187" i="32"/>
  <c r="F187" i="32"/>
  <c r="E187" i="32"/>
  <c r="D187" i="32"/>
  <c r="J186" i="32"/>
  <c r="I186" i="32"/>
  <c r="H186" i="32"/>
  <c r="G186" i="32"/>
  <c r="F186" i="32"/>
  <c r="E186" i="32"/>
  <c r="D186" i="32"/>
  <c r="J185" i="32"/>
  <c r="I185" i="32"/>
  <c r="H185" i="32"/>
  <c r="G185" i="32"/>
  <c r="F185" i="32"/>
  <c r="E185" i="32"/>
  <c r="D185" i="32"/>
  <c r="J184" i="32"/>
  <c r="I184" i="32"/>
  <c r="H184" i="32"/>
  <c r="G184" i="32"/>
  <c r="F184" i="32"/>
  <c r="E184" i="32"/>
  <c r="D184" i="32"/>
  <c r="J183" i="32"/>
  <c r="I183" i="32"/>
  <c r="H183" i="32"/>
  <c r="G183" i="32"/>
  <c r="F183" i="32"/>
  <c r="E183" i="32"/>
  <c r="D183" i="32"/>
  <c r="J182" i="32"/>
  <c r="I182" i="32"/>
  <c r="H182" i="32"/>
  <c r="G182" i="32"/>
  <c r="F182" i="32"/>
  <c r="E182" i="32"/>
  <c r="D182" i="32"/>
  <c r="J181" i="32"/>
  <c r="I181" i="32"/>
  <c r="H181" i="32"/>
  <c r="G181" i="32"/>
  <c r="F181" i="32"/>
  <c r="E181" i="32"/>
  <c r="D181" i="32"/>
  <c r="J170" i="32"/>
  <c r="I170" i="32"/>
  <c r="H170" i="32"/>
  <c r="G170" i="32"/>
  <c r="F170" i="32"/>
  <c r="E170" i="32"/>
  <c r="D170" i="32"/>
  <c r="J127" i="32"/>
  <c r="I127" i="32"/>
  <c r="H127" i="32"/>
  <c r="G127" i="32"/>
  <c r="F127" i="32"/>
  <c r="E127" i="32"/>
  <c r="D127" i="32"/>
  <c r="J126" i="32"/>
  <c r="I126" i="32"/>
  <c r="H126" i="32"/>
  <c r="G126" i="32"/>
  <c r="F126" i="32"/>
  <c r="E126" i="32"/>
  <c r="D126" i="32"/>
  <c r="J125" i="32"/>
  <c r="I125" i="32"/>
  <c r="H125" i="32"/>
  <c r="G125" i="32"/>
  <c r="F125" i="32"/>
  <c r="E125" i="32"/>
  <c r="D125" i="32"/>
  <c r="J124" i="32"/>
  <c r="I124" i="32"/>
  <c r="H124" i="32"/>
  <c r="G124" i="32"/>
  <c r="F124" i="32"/>
  <c r="E124" i="32"/>
  <c r="D124" i="32"/>
  <c r="J123" i="32"/>
  <c r="I123" i="32"/>
  <c r="H123" i="32"/>
  <c r="G123" i="32"/>
  <c r="F123" i="32"/>
  <c r="E123" i="32"/>
  <c r="D123" i="32"/>
  <c r="J122" i="32"/>
  <c r="I122" i="32"/>
  <c r="H122" i="32"/>
  <c r="G122" i="32"/>
  <c r="F122" i="32"/>
  <c r="E122" i="32"/>
  <c r="D122" i="32"/>
  <c r="J121" i="32"/>
  <c r="I121" i="32"/>
  <c r="H121" i="32"/>
  <c r="G121" i="32"/>
  <c r="F121" i="32"/>
  <c r="E121" i="32"/>
  <c r="D121" i="32"/>
  <c r="J120" i="32"/>
  <c r="I120" i="32"/>
  <c r="H120" i="32"/>
  <c r="G120" i="32"/>
  <c r="F120" i="32"/>
  <c r="E120" i="32"/>
  <c r="D120" i="32"/>
  <c r="J119" i="32"/>
  <c r="I119" i="32"/>
  <c r="H119" i="32"/>
  <c r="G119" i="32"/>
  <c r="F119" i="32"/>
  <c r="E119" i="32"/>
  <c r="D119" i="32"/>
  <c r="J118" i="32"/>
  <c r="I118" i="32"/>
  <c r="H118" i="32"/>
  <c r="G118" i="32"/>
  <c r="F118" i="32"/>
  <c r="E118" i="32"/>
  <c r="D118" i="32"/>
  <c r="J117" i="32"/>
  <c r="I117" i="32"/>
  <c r="H117" i="32"/>
  <c r="G117" i="32"/>
  <c r="F117" i="32"/>
  <c r="E117" i="32"/>
  <c r="D117" i="32"/>
  <c r="J116" i="32"/>
  <c r="I116" i="32"/>
  <c r="H116" i="32"/>
  <c r="G116" i="32"/>
  <c r="F116" i="32"/>
  <c r="E116" i="32"/>
  <c r="D116" i="32"/>
  <c r="J115" i="32"/>
  <c r="I115" i="32"/>
  <c r="H115" i="32"/>
  <c r="G115" i="32"/>
  <c r="F115" i="32"/>
  <c r="E115" i="32"/>
  <c r="D115" i="32"/>
  <c r="J114" i="32"/>
  <c r="I114" i="32"/>
  <c r="H114" i="32"/>
  <c r="G114" i="32"/>
  <c r="F114" i="32"/>
  <c r="E114" i="32"/>
  <c r="D114" i="32"/>
  <c r="J113" i="32"/>
  <c r="I113" i="32"/>
  <c r="H113" i="32"/>
  <c r="G113" i="32"/>
  <c r="F113" i="32"/>
  <c r="E113" i="32"/>
  <c r="D113" i="32"/>
  <c r="J112" i="32"/>
  <c r="I112" i="32"/>
  <c r="H112" i="32"/>
  <c r="G112" i="32"/>
  <c r="F112" i="32"/>
  <c r="E112" i="32"/>
  <c r="D112" i="32"/>
  <c r="J111" i="32"/>
  <c r="I111" i="32"/>
  <c r="H111" i="32"/>
  <c r="G111" i="32"/>
  <c r="F111" i="32"/>
  <c r="E111" i="32"/>
  <c r="D111" i="32"/>
  <c r="J110" i="32"/>
  <c r="I110" i="32"/>
  <c r="H110" i="32"/>
  <c r="G110" i="32"/>
  <c r="F110" i="32"/>
  <c r="E110" i="32"/>
  <c r="D110" i="32"/>
  <c r="J109" i="32"/>
  <c r="I109" i="32"/>
  <c r="H109" i="32"/>
  <c r="G109" i="32"/>
  <c r="F109" i="32"/>
  <c r="E109" i="32"/>
  <c r="D109" i="32"/>
  <c r="J108" i="32"/>
  <c r="I108" i="32"/>
  <c r="H108" i="32"/>
  <c r="G108" i="32"/>
  <c r="F108" i="32"/>
  <c r="E108" i="32"/>
  <c r="D108" i="32"/>
  <c r="J107" i="32"/>
  <c r="I107" i="32"/>
  <c r="H107" i="32"/>
  <c r="G107" i="32"/>
  <c r="F107" i="32"/>
  <c r="E107" i="32"/>
  <c r="D107" i="32"/>
  <c r="J106" i="32"/>
  <c r="I106" i="32"/>
  <c r="H106" i="32"/>
  <c r="G106" i="32"/>
  <c r="F106" i="32"/>
  <c r="E106" i="32"/>
  <c r="D106" i="32"/>
  <c r="J105" i="32"/>
  <c r="I105" i="32"/>
  <c r="H105" i="32"/>
  <c r="G105" i="32"/>
  <c r="F105" i="32"/>
  <c r="E105" i="32"/>
  <c r="D105" i="32"/>
  <c r="J104" i="32"/>
  <c r="I104" i="32"/>
  <c r="H104" i="32"/>
  <c r="G104" i="32"/>
  <c r="F104" i="32"/>
  <c r="E104" i="32"/>
  <c r="D104" i="32"/>
  <c r="J103" i="32"/>
  <c r="I103" i="32"/>
  <c r="H103" i="32"/>
  <c r="G103" i="32"/>
  <c r="F103" i="32"/>
  <c r="E103" i="32"/>
  <c r="D103" i="32"/>
  <c r="J102" i="32"/>
  <c r="I102" i="32"/>
  <c r="H102" i="32"/>
  <c r="G102" i="32"/>
  <c r="F102" i="32"/>
  <c r="E102" i="32"/>
  <c r="D102" i="32"/>
  <c r="J101" i="32"/>
  <c r="I101" i="32"/>
  <c r="H101" i="32"/>
  <c r="G101" i="32"/>
  <c r="F101" i="32"/>
  <c r="E101" i="32"/>
  <c r="D101" i="32"/>
  <c r="J100" i="32"/>
  <c r="I100" i="32"/>
  <c r="H100" i="32"/>
  <c r="G100" i="32"/>
  <c r="F100" i="32"/>
  <c r="E100" i="32"/>
  <c r="D100" i="32"/>
  <c r="J99" i="32"/>
  <c r="I99" i="32"/>
  <c r="H99" i="32"/>
  <c r="G99" i="32"/>
  <c r="F99" i="32"/>
  <c r="E99" i="32"/>
  <c r="D99" i="32"/>
  <c r="J98" i="32"/>
  <c r="I98" i="32"/>
  <c r="H98" i="32"/>
  <c r="G98" i="32"/>
  <c r="F98" i="32"/>
  <c r="E98" i="32"/>
  <c r="D98" i="32"/>
  <c r="J97" i="32"/>
  <c r="I97" i="32"/>
  <c r="H97" i="32"/>
  <c r="G97" i="32"/>
  <c r="F97" i="32"/>
  <c r="E97" i="32"/>
  <c r="D97" i="32"/>
  <c r="J87" i="32"/>
  <c r="I87" i="32"/>
  <c r="H87" i="32"/>
  <c r="G87" i="32"/>
  <c r="F87" i="32"/>
  <c r="E87" i="32"/>
  <c r="D87" i="32"/>
  <c r="J45" i="32"/>
  <c r="I45" i="32"/>
  <c r="H45" i="32"/>
  <c r="G45" i="32"/>
  <c r="F45" i="32"/>
  <c r="E45" i="32"/>
  <c r="J46" i="30"/>
  <c r="I46" i="30"/>
  <c r="H46" i="30"/>
  <c r="G46" i="30"/>
  <c r="F46" i="30"/>
  <c r="E46" i="30"/>
  <c r="D46" i="30"/>
  <c r="D91" i="15"/>
  <c r="E91" i="15"/>
  <c r="F91" i="15"/>
  <c r="G91" i="15"/>
  <c r="H91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U91" i="15"/>
  <c r="V91" i="15"/>
  <c r="D92" i="15"/>
  <c r="E92" i="15"/>
  <c r="F92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S92" i="15"/>
  <c r="T92" i="15"/>
  <c r="U92" i="15"/>
  <c r="V92" i="15"/>
  <c r="D93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S93" i="15"/>
  <c r="T93" i="15"/>
  <c r="U93" i="15"/>
  <c r="V93" i="15"/>
  <c r="D94" i="15"/>
  <c r="E94" i="15"/>
  <c r="F94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S94" i="15"/>
  <c r="T94" i="15"/>
  <c r="U94" i="15"/>
  <c r="V94" i="15"/>
  <c r="D95" i="15"/>
  <c r="E95" i="15"/>
  <c r="F95" i="15"/>
  <c r="G95" i="15"/>
  <c r="H95" i="15"/>
  <c r="I95" i="15"/>
  <c r="J95" i="15"/>
  <c r="K95" i="15"/>
  <c r="L95" i="15"/>
  <c r="M95" i="15"/>
  <c r="N95" i="15"/>
  <c r="O95" i="15"/>
  <c r="P95" i="15"/>
  <c r="Q95" i="15"/>
  <c r="R95" i="15"/>
  <c r="S95" i="15"/>
  <c r="T95" i="15"/>
  <c r="U95" i="15"/>
  <c r="V95" i="15"/>
  <c r="D96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S96" i="15"/>
  <c r="T96" i="15"/>
  <c r="U96" i="15"/>
  <c r="V96" i="15"/>
  <c r="D97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D99" i="15"/>
  <c r="E99" i="15"/>
  <c r="F99" i="15"/>
  <c r="G99" i="15"/>
  <c r="H99" i="15"/>
  <c r="I99" i="15"/>
  <c r="J99" i="15"/>
  <c r="K99" i="15"/>
  <c r="L99" i="15"/>
  <c r="M99" i="15"/>
  <c r="N99" i="15"/>
  <c r="O99" i="15"/>
  <c r="P99" i="15"/>
  <c r="Q99" i="15"/>
  <c r="R99" i="15"/>
  <c r="S99" i="15"/>
  <c r="T99" i="15"/>
  <c r="U99" i="15"/>
  <c r="V99" i="15"/>
  <c r="D100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D101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D102" i="15"/>
  <c r="E102" i="15"/>
  <c r="F102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S102" i="15"/>
  <c r="T102" i="15"/>
  <c r="U102" i="15"/>
  <c r="V102" i="15"/>
  <c r="D103" i="15"/>
  <c r="E103" i="15"/>
  <c r="F103" i="15"/>
  <c r="G103" i="15"/>
  <c r="H103" i="15"/>
  <c r="I103" i="15"/>
  <c r="J103" i="15"/>
  <c r="K103" i="15"/>
  <c r="L103" i="15"/>
  <c r="M103" i="15"/>
  <c r="N103" i="15"/>
  <c r="O103" i="15"/>
  <c r="P103" i="15"/>
  <c r="Q103" i="15"/>
  <c r="R103" i="15"/>
  <c r="S103" i="15"/>
  <c r="T103" i="15"/>
  <c r="U103" i="15"/>
  <c r="V103" i="15"/>
  <c r="D104" i="15"/>
  <c r="E104" i="15"/>
  <c r="F104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S104" i="15"/>
  <c r="T104" i="15"/>
  <c r="U104" i="15"/>
  <c r="V104" i="15"/>
  <c r="D105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S105" i="15"/>
  <c r="T105" i="15"/>
  <c r="U105" i="15"/>
  <c r="V105" i="15"/>
  <c r="D106" i="15"/>
  <c r="E106" i="15"/>
  <c r="F106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S106" i="15"/>
  <c r="T106" i="15"/>
  <c r="U106" i="15"/>
  <c r="V106" i="15"/>
  <c r="D107" i="15"/>
  <c r="E107" i="15"/>
  <c r="F107" i="15"/>
  <c r="G107" i="15"/>
  <c r="H107" i="15"/>
  <c r="I107" i="15"/>
  <c r="J107" i="15"/>
  <c r="K107" i="15"/>
  <c r="L107" i="15"/>
  <c r="M107" i="15"/>
  <c r="N107" i="15"/>
  <c r="O107" i="15"/>
  <c r="P107" i="15"/>
  <c r="Q107" i="15"/>
  <c r="R107" i="15"/>
  <c r="S107" i="15"/>
  <c r="T107" i="15"/>
  <c r="U107" i="15"/>
  <c r="V107" i="15"/>
  <c r="D108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S108" i="15"/>
  <c r="T108" i="15"/>
  <c r="U108" i="15"/>
  <c r="V108" i="15"/>
  <c r="D109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S109" i="15"/>
  <c r="T109" i="15"/>
  <c r="U109" i="15"/>
  <c r="V109" i="15"/>
  <c r="D110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S110" i="15"/>
  <c r="T110" i="15"/>
  <c r="U110" i="15"/>
  <c r="V110" i="15"/>
  <c r="D111" i="15"/>
  <c r="E111" i="15"/>
  <c r="F111" i="15"/>
  <c r="G111" i="15"/>
  <c r="H111" i="15"/>
  <c r="I111" i="15"/>
  <c r="J111" i="15"/>
  <c r="K111" i="15"/>
  <c r="L111" i="15"/>
  <c r="M111" i="15"/>
  <c r="N111" i="15"/>
  <c r="O111" i="15"/>
  <c r="P111" i="15"/>
  <c r="Q111" i="15"/>
  <c r="R111" i="15"/>
  <c r="S111" i="15"/>
  <c r="T111" i="15"/>
  <c r="U111" i="15"/>
  <c r="V111" i="15"/>
  <c r="D112" i="15"/>
  <c r="E112" i="15"/>
  <c r="F112" i="15"/>
  <c r="G112" i="15"/>
  <c r="H112" i="15"/>
  <c r="I112" i="15"/>
  <c r="J112" i="15"/>
  <c r="K112" i="15"/>
  <c r="L112" i="15"/>
  <c r="M112" i="15"/>
  <c r="N112" i="15"/>
  <c r="O112" i="15"/>
  <c r="P112" i="15"/>
  <c r="Q112" i="15"/>
  <c r="R112" i="15"/>
  <c r="S112" i="15"/>
  <c r="T112" i="15"/>
  <c r="U112" i="15"/>
  <c r="V112" i="15"/>
  <c r="D113" i="15"/>
  <c r="E113" i="15"/>
  <c r="F113" i="15"/>
  <c r="G113" i="15"/>
  <c r="H113" i="15"/>
  <c r="I113" i="15"/>
  <c r="J113" i="15"/>
  <c r="K113" i="15"/>
  <c r="L113" i="15"/>
  <c r="M113" i="15"/>
  <c r="N113" i="15"/>
  <c r="O113" i="15"/>
  <c r="P113" i="15"/>
  <c r="Q113" i="15"/>
  <c r="R113" i="15"/>
  <c r="S113" i="15"/>
  <c r="T113" i="15"/>
  <c r="U113" i="15"/>
  <c r="V113" i="15"/>
  <c r="D114" i="15"/>
  <c r="E114" i="15"/>
  <c r="F114" i="15"/>
  <c r="G114" i="15"/>
  <c r="H114" i="15"/>
  <c r="I114" i="15"/>
  <c r="J114" i="15"/>
  <c r="K114" i="15"/>
  <c r="L114" i="15"/>
  <c r="M114" i="15"/>
  <c r="N114" i="15"/>
  <c r="O114" i="15"/>
  <c r="P114" i="15"/>
  <c r="Q114" i="15"/>
  <c r="R114" i="15"/>
  <c r="S114" i="15"/>
  <c r="T114" i="15"/>
  <c r="U114" i="15"/>
  <c r="V114" i="15"/>
  <c r="D115" i="15"/>
  <c r="E115" i="15"/>
  <c r="F115" i="15"/>
  <c r="G115" i="15"/>
  <c r="H115" i="15"/>
  <c r="I115" i="15"/>
  <c r="J115" i="15"/>
  <c r="K115" i="15"/>
  <c r="L115" i="15"/>
  <c r="M115" i="15"/>
  <c r="N115" i="15"/>
  <c r="O115" i="15"/>
  <c r="P115" i="15"/>
  <c r="Q115" i="15"/>
  <c r="R115" i="15"/>
  <c r="S115" i="15"/>
  <c r="T115" i="15"/>
  <c r="U115" i="15"/>
  <c r="V115" i="15"/>
  <c r="D116" i="15"/>
  <c r="E116" i="15"/>
  <c r="F116" i="15"/>
  <c r="G116" i="15"/>
  <c r="H116" i="15"/>
  <c r="I116" i="15"/>
  <c r="J116" i="15"/>
  <c r="K116" i="15"/>
  <c r="L116" i="15"/>
  <c r="M116" i="15"/>
  <c r="N116" i="15"/>
  <c r="O116" i="15"/>
  <c r="P116" i="15"/>
  <c r="Q116" i="15"/>
  <c r="R116" i="15"/>
  <c r="S116" i="15"/>
  <c r="T116" i="15"/>
  <c r="U116" i="15"/>
  <c r="V116" i="15"/>
  <c r="D117" i="15"/>
  <c r="E117" i="15"/>
  <c r="F117" i="15"/>
  <c r="G117" i="15"/>
  <c r="H117" i="15"/>
  <c r="I117" i="15"/>
  <c r="J117" i="15"/>
  <c r="K117" i="15"/>
  <c r="L117" i="15"/>
  <c r="M117" i="15"/>
  <c r="N117" i="15"/>
  <c r="O117" i="15"/>
  <c r="P117" i="15"/>
  <c r="Q117" i="15"/>
  <c r="R117" i="15"/>
  <c r="S117" i="15"/>
  <c r="T117" i="15"/>
  <c r="U117" i="15"/>
  <c r="V117" i="15"/>
  <c r="D118" i="15"/>
  <c r="E118" i="15"/>
  <c r="F118" i="15"/>
  <c r="G118" i="15"/>
  <c r="H118" i="15"/>
  <c r="I118" i="15"/>
  <c r="J118" i="15"/>
  <c r="K118" i="15"/>
  <c r="L118" i="15"/>
  <c r="M118" i="15"/>
  <c r="N118" i="15"/>
  <c r="O118" i="15"/>
  <c r="P118" i="15"/>
  <c r="Q118" i="15"/>
  <c r="R118" i="15"/>
  <c r="S118" i="15"/>
  <c r="T118" i="15"/>
  <c r="U118" i="15"/>
  <c r="V118" i="15"/>
  <c r="D119" i="15"/>
  <c r="E119" i="15"/>
  <c r="F119" i="15"/>
  <c r="G119" i="15"/>
  <c r="H119" i="15"/>
  <c r="I119" i="15"/>
  <c r="J119" i="15"/>
  <c r="K119" i="15"/>
  <c r="L119" i="15"/>
  <c r="M119" i="15"/>
  <c r="N119" i="15"/>
  <c r="O119" i="15"/>
  <c r="P119" i="15"/>
  <c r="Q119" i="15"/>
  <c r="R119" i="15"/>
  <c r="S119" i="15"/>
  <c r="T119" i="15"/>
  <c r="U119" i="15"/>
  <c r="V119" i="15"/>
  <c r="D120" i="15"/>
  <c r="E120" i="15"/>
  <c r="F120" i="15"/>
  <c r="G120" i="15"/>
  <c r="H120" i="15"/>
  <c r="I120" i="15"/>
  <c r="J120" i="15"/>
  <c r="K120" i="15"/>
  <c r="L120" i="15"/>
  <c r="M120" i="15"/>
  <c r="N120" i="15"/>
  <c r="O120" i="15"/>
  <c r="P120" i="15"/>
  <c r="Q120" i="15"/>
  <c r="R120" i="15"/>
  <c r="S120" i="15"/>
  <c r="T120" i="15"/>
  <c r="U120" i="15"/>
  <c r="V120" i="15"/>
  <c r="D169" i="15"/>
  <c r="E169" i="15"/>
  <c r="F169" i="15"/>
  <c r="G169" i="15"/>
  <c r="H169" i="15"/>
  <c r="I169" i="15"/>
  <c r="J169" i="15"/>
  <c r="K169" i="15"/>
  <c r="L169" i="15"/>
  <c r="M169" i="15"/>
  <c r="N169" i="15"/>
  <c r="O169" i="15"/>
  <c r="P169" i="15"/>
  <c r="Q169" i="15"/>
  <c r="R169" i="15"/>
  <c r="S169" i="15"/>
  <c r="T169" i="15"/>
  <c r="U169" i="15"/>
  <c r="V169" i="15"/>
  <c r="D170" i="15"/>
  <c r="E170" i="15"/>
  <c r="F170" i="15"/>
  <c r="G170" i="15"/>
  <c r="H170" i="15"/>
  <c r="I170" i="15"/>
  <c r="J170" i="15"/>
  <c r="K170" i="15"/>
  <c r="L170" i="15"/>
  <c r="M170" i="15"/>
  <c r="N170" i="15"/>
  <c r="O170" i="15"/>
  <c r="P170" i="15"/>
  <c r="Q170" i="15"/>
  <c r="R170" i="15"/>
  <c r="S170" i="15"/>
  <c r="T170" i="15"/>
  <c r="U170" i="15"/>
  <c r="V170" i="15"/>
  <c r="D171" i="15"/>
  <c r="E171" i="15"/>
  <c r="F171" i="15"/>
  <c r="G171" i="15"/>
  <c r="H171" i="15"/>
  <c r="I171" i="15"/>
  <c r="J171" i="15"/>
  <c r="K171" i="15"/>
  <c r="L171" i="15"/>
  <c r="M171" i="15"/>
  <c r="N171" i="15"/>
  <c r="O171" i="15"/>
  <c r="P171" i="15"/>
  <c r="Q171" i="15"/>
  <c r="R171" i="15"/>
  <c r="S171" i="15"/>
  <c r="T171" i="15"/>
  <c r="U171" i="15"/>
  <c r="V171" i="15"/>
  <c r="D172" i="15"/>
  <c r="E172" i="15"/>
  <c r="F172" i="15"/>
  <c r="G172" i="15"/>
  <c r="H172" i="15"/>
  <c r="I172" i="15"/>
  <c r="J172" i="15"/>
  <c r="K172" i="15"/>
  <c r="L172" i="15"/>
  <c r="M172" i="15"/>
  <c r="N172" i="15"/>
  <c r="O172" i="15"/>
  <c r="P172" i="15"/>
  <c r="Q172" i="15"/>
  <c r="R172" i="15"/>
  <c r="S172" i="15"/>
  <c r="T172" i="15"/>
  <c r="U172" i="15"/>
  <c r="V172" i="15"/>
  <c r="D173" i="15"/>
  <c r="E173" i="15"/>
  <c r="F173" i="15"/>
  <c r="G173" i="15"/>
  <c r="H173" i="15"/>
  <c r="I173" i="15"/>
  <c r="J173" i="15"/>
  <c r="K173" i="15"/>
  <c r="L173" i="15"/>
  <c r="M173" i="15"/>
  <c r="N173" i="15"/>
  <c r="O173" i="15"/>
  <c r="P173" i="15"/>
  <c r="Q173" i="15"/>
  <c r="R173" i="15"/>
  <c r="S173" i="15"/>
  <c r="T173" i="15"/>
  <c r="U173" i="15"/>
  <c r="V173" i="15"/>
  <c r="D174" i="15"/>
  <c r="E174" i="15"/>
  <c r="F174" i="15"/>
  <c r="G174" i="15"/>
  <c r="H174" i="15"/>
  <c r="I174" i="15"/>
  <c r="J174" i="15"/>
  <c r="K174" i="15"/>
  <c r="L174" i="15"/>
  <c r="M174" i="15"/>
  <c r="N174" i="15"/>
  <c r="O174" i="15"/>
  <c r="P174" i="15"/>
  <c r="Q174" i="15"/>
  <c r="R174" i="15"/>
  <c r="S174" i="15"/>
  <c r="T174" i="15"/>
  <c r="U174" i="15"/>
  <c r="V174" i="15"/>
  <c r="D175" i="15"/>
  <c r="E175" i="15"/>
  <c r="F175" i="15"/>
  <c r="G175" i="15"/>
  <c r="H175" i="15"/>
  <c r="I175" i="15"/>
  <c r="J175" i="15"/>
  <c r="K175" i="15"/>
  <c r="L175" i="15"/>
  <c r="M175" i="15"/>
  <c r="N175" i="15"/>
  <c r="O175" i="15"/>
  <c r="P175" i="15"/>
  <c r="Q175" i="15"/>
  <c r="R175" i="15"/>
  <c r="S175" i="15"/>
  <c r="T175" i="15"/>
  <c r="U175" i="15"/>
  <c r="V175" i="15"/>
  <c r="D176" i="15"/>
  <c r="E176" i="15"/>
  <c r="F176" i="15"/>
  <c r="G176" i="15"/>
  <c r="H176" i="15"/>
  <c r="I176" i="15"/>
  <c r="J176" i="15"/>
  <c r="K176" i="15"/>
  <c r="L176" i="15"/>
  <c r="M176" i="15"/>
  <c r="N176" i="15"/>
  <c r="O176" i="15"/>
  <c r="P176" i="15"/>
  <c r="Q176" i="15"/>
  <c r="R176" i="15"/>
  <c r="S176" i="15"/>
  <c r="T176" i="15"/>
  <c r="U176" i="15"/>
  <c r="V176" i="15"/>
  <c r="D177" i="15"/>
  <c r="E177" i="15"/>
  <c r="F177" i="15"/>
  <c r="G177" i="15"/>
  <c r="H177" i="15"/>
  <c r="I177" i="15"/>
  <c r="J177" i="15"/>
  <c r="K177" i="15"/>
  <c r="L177" i="15"/>
  <c r="M177" i="15"/>
  <c r="N177" i="15"/>
  <c r="O177" i="15"/>
  <c r="P177" i="15"/>
  <c r="Q177" i="15"/>
  <c r="R177" i="15"/>
  <c r="S177" i="15"/>
  <c r="T177" i="15"/>
  <c r="U177" i="15"/>
  <c r="V177" i="15"/>
  <c r="D178" i="15"/>
  <c r="E178" i="15"/>
  <c r="F178" i="15"/>
  <c r="G178" i="15"/>
  <c r="H178" i="15"/>
  <c r="I178" i="15"/>
  <c r="J178" i="15"/>
  <c r="K178" i="15"/>
  <c r="L178" i="15"/>
  <c r="M178" i="15"/>
  <c r="N178" i="15"/>
  <c r="O178" i="15"/>
  <c r="P178" i="15"/>
  <c r="Q178" i="15"/>
  <c r="R178" i="15"/>
  <c r="S178" i="15"/>
  <c r="T178" i="15"/>
  <c r="U178" i="15"/>
  <c r="V178" i="15"/>
  <c r="D179" i="15"/>
  <c r="E179" i="15"/>
  <c r="F179" i="15"/>
  <c r="G179" i="15"/>
  <c r="H179" i="15"/>
  <c r="I179" i="15"/>
  <c r="J179" i="15"/>
  <c r="K179" i="15"/>
  <c r="L179" i="15"/>
  <c r="M179" i="15"/>
  <c r="N179" i="15"/>
  <c r="O179" i="15"/>
  <c r="P179" i="15"/>
  <c r="Q179" i="15"/>
  <c r="R179" i="15"/>
  <c r="S179" i="15"/>
  <c r="T179" i="15"/>
  <c r="U179" i="15"/>
  <c r="V179" i="15"/>
  <c r="D180" i="15"/>
  <c r="E180" i="15"/>
  <c r="F180" i="15"/>
  <c r="G180" i="15"/>
  <c r="H180" i="15"/>
  <c r="I180" i="15"/>
  <c r="J180" i="15"/>
  <c r="K180" i="15"/>
  <c r="L180" i="15"/>
  <c r="M180" i="15"/>
  <c r="N180" i="15"/>
  <c r="O180" i="15"/>
  <c r="P180" i="15"/>
  <c r="Q180" i="15"/>
  <c r="R180" i="15"/>
  <c r="S180" i="15"/>
  <c r="T180" i="15"/>
  <c r="U180" i="15"/>
  <c r="V180" i="15"/>
  <c r="D181" i="15"/>
  <c r="E181" i="15"/>
  <c r="F181" i="15"/>
  <c r="G181" i="15"/>
  <c r="H181" i="15"/>
  <c r="I181" i="15"/>
  <c r="J181" i="15"/>
  <c r="K181" i="15"/>
  <c r="L181" i="15"/>
  <c r="M181" i="15"/>
  <c r="N181" i="15"/>
  <c r="O181" i="15"/>
  <c r="P181" i="15"/>
  <c r="Q181" i="15"/>
  <c r="R181" i="15"/>
  <c r="S181" i="15"/>
  <c r="T181" i="15"/>
  <c r="U181" i="15"/>
  <c r="V181" i="15"/>
  <c r="D182" i="15"/>
  <c r="E182" i="15"/>
  <c r="F182" i="15"/>
  <c r="G182" i="15"/>
  <c r="H182" i="15"/>
  <c r="I182" i="15"/>
  <c r="J182" i="15"/>
  <c r="K182" i="15"/>
  <c r="L182" i="15"/>
  <c r="M182" i="15"/>
  <c r="N182" i="15"/>
  <c r="O182" i="15"/>
  <c r="P182" i="15"/>
  <c r="Q182" i="15"/>
  <c r="R182" i="15"/>
  <c r="S182" i="15"/>
  <c r="T182" i="15"/>
  <c r="U182" i="15"/>
  <c r="V182" i="15"/>
  <c r="D183" i="15"/>
  <c r="E183" i="15"/>
  <c r="F183" i="15"/>
  <c r="G183" i="15"/>
  <c r="H183" i="15"/>
  <c r="I183" i="15"/>
  <c r="J183" i="15"/>
  <c r="K183" i="15"/>
  <c r="L183" i="15"/>
  <c r="M183" i="15"/>
  <c r="N183" i="15"/>
  <c r="O183" i="15"/>
  <c r="P183" i="15"/>
  <c r="Q183" i="15"/>
  <c r="R183" i="15"/>
  <c r="S183" i="15"/>
  <c r="T183" i="15"/>
  <c r="U183" i="15"/>
  <c r="V183" i="15"/>
  <c r="D184" i="15"/>
  <c r="E184" i="15"/>
  <c r="F184" i="15"/>
  <c r="G184" i="15"/>
  <c r="H184" i="15"/>
  <c r="I184" i="15"/>
  <c r="J184" i="15"/>
  <c r="K184" i="15"/>
  <c r="L184" i="15"/>
  <c r="M184" i="15"/>
  <c r="N184" i="15"/>
  <c r="O184" i="15"/>
  <c r="P184" i="15"/>
  <c r="Q184" i="15"/>
  <c r="R184" i="15"/>
  <c r="S184" i="15"/>
  <c r="T184" i="15"/>
  <c r="U184" i="15"/>
  <c r="V184" i="15"/>
  <c r="D185" i="15"/>
  <c r="E185" i="15"/>
  <c r="F185" i="15"/>
  <c r="G185" i="15"/>
  <c r="H185" i="15"/>
  <c r="I185" i="15"/>
  <c r="J185" i="15"/>
  <c r="K185" i="15"/>
  <c r="L185" i="15"/>
  <c r="M185" i="15"/>
  <c r="N185" i="15"/>
  <c r="O185" i="15"/>
  <c r="P185" i="15"/>
  <c r="Q185" i="15"/>
  <c r="R185" i="15"/>
  <c r="S185" i="15"/>
  <c r="T185" i="15"/>
  <c r="U185" i="15"/>
  <c r="V185" i="15"/>
  <c r="D186" i="15"/>
  <c r="E186" i="15"/>
  <c r="F186" i="15"/>
  <c r="G186" i="15"/>
  <c r="H186" i="15"/>
  <c r="I186" i="15"/>
  <c r="J186" i="15"/>
  <c r="K186" i="15"/>
  <c r="L186" i="15"/>
  <c r="M186" i="15"/>
  <c r="N186" i="15"/>
  <c r="O186" i="15"/>
  <c r="P186" i="15"/>
  <c r="Q186" i="15"/>
  <c r="R186" i="15"/>
  <c r="S186" i="15"/>
  <c r="T186" i="15"/>
  <c r="U186" i="15"/>
  <c r="V186" i="15"/>
  <c r="D187" i="15"/>
  <c r="E187" i="15"/>
  <c r="F187" i="15"/>
  <c r="G187" i="15"/>
  <c r="H187" i="15"/>
  <c r="I187" i="15"/>
  <c r="J187" i="15"/>
  <c r="K187" i="15"/>
  <c r="L187" i="15"/>
  <c r="M187" i="15"/>
  <c r="N187" i="15"/>
  <c r="O187" i="15"/>
  <c r="P187" i="15"/>
  <c r="Q187" i="15"/>
  <c r="R187" i="15"/>
  <c r="S187" i="15"/>
  <c r="T187" i="15"/>
  <c r="U187" i="15"/>
  <c r="V187" i="15"/>
  <c r="D188" i="15"/>
  <c r="E188" i="15"/>
  <c r="F188" i="15"/>
  <c r="G188" i="15"/>
  <c r="H188" i="15"/>
  <c r="I188" i="15"/>
  <c r="J188" i="15"/>
  <c r="K188" i="15"/>
  <c r="L188" i="15"/>
  <c r="M188" i="15"/>
  <c r="N188" i="15"/>
  <c r="O188" i="15"/>
  <c r="P188" i="15"/>
  <c r="Q188" i="15"/>
  <c r="R188" i="15"/>
  <c r="S188" i="15"/>
  <c r="T188" i="15"/>
  <c r="U188" i="15"/>
  <c r="V188" i="15"/>
  <c r="D189" i="15"/>
  <c r="E189" i="15"/>
  <c r="F189" i="15"/>
  <c r="G189" i="15"/>
  <c r="H189" i="15"/>
  <c r="I189" i="15"/>
  <c r="J189" i="15"/>
  <c r="K189" i="15"/>
  <c r="L189" i="15"/>
  <c r="M189" i="15"/>
  <c r="N189" i="15"/>
  <c r="O189" i="15"/>
  <c r="P189" i="15"/>
  <c r="Q189" i="15"/>
  <c r="R189" i="15"/>
  <c r="S189" i="15"/>
  <c r="T189" i="15"/>
  <c r="U189" i="15"/>
  <c r="V189" i="15"/>
  <c r="D190" i="15"/>
  <c r="E190" i="15"/>
  <c r="F190" i="15"/>
  <c r="G190" i="15"/>
  <c r="H190" i="15"/>
  <c r="I190" i="15"/>
  <c r="J190" i="15"/>
  <c r="K190" i="15"/>
  <c r="L190" i="15"/>
  <c r="M190" i="15"/>
  <c r="N190" i="15"/>
  <c r="O190" i="15"/>
  <c r="P190" i="15"/>
  <c r="Q190" i="15"/>
  <c r="R190" i="15"/>
  <c r="S190" i="15"/>
  <c r="T190" i="15"/>
  <c r="U190" i="15"/>
  <c r="V190" i="15"/>
  <c r="D191" i="15"/>
  <c r="E191" i="15"/>
  <c r="F191" i="15"/>
  <c r="G191" i="15"/>
  <c r="H191" i="15"/>
  <c r="I191" i="15"/>
  <c r="J191" i="15"/>
  <c r="K191" i="15"/>
  <c r="L191" i="15"/>
  <c r="M191" i="15"/>
  <c r="N191" i="15"/>
  <c r="O191" i="15"/>
  <c r="P191" i="15"/>
  <c r="Q191" i="15"/>
  <c r="R191" i="15"/>
  <c r="S191" i="15"/>
  <c r="T191" i="15"/>
  <c r="U191" i="15"/>
  <c r="V191" i="15"/>
  <c r="D192" i="15"/>
  <c r="E192" i="15"/>
  <c r="F192" i="15"/>
  <c r="G192" i="15"/>
  <c r="H192" i="15"/>
  <c r="I192" i="15"/>
  <c r="J192" i="15"/>
  <c r="K192" i="15"/>
  <c r="L192" i="15"/>
  <c r="M192" i="15"/>
  <c r="N192" i="15"/>
  <c r="O192" i="15"/>
  <c r="P192" i="15"/>
  <c r="Q192" i="15"/>
  <c r="R192" i="15"/>
  <c r="S192" i="15"/>
  <c r="T192" i="15"/>
  <c r="U192" i="15"/>
  <c r="V192" i="15"/>
  <c r="D193" i="15"/>
  <c r="E193" i="15"/>
  <c r="F193" i="15"/>
  <c r="G193" i="15"/>
  <c r="H193" i="15"/>
  <c r="I193" i="15"/>
  <c r="J193" i="15"/>
  <c r="K193" i="15"/>
  <c r="L193" i="15"/>
  <c r="M193" i="15"/>
  <c r="N193" i="15"/>
  <c r="O193" i="15"/>
  <c r="P193" i="15"/>
  <c r="Q193" i="15"/>
  <c r="R193" i="15"/>
  <c r="S193" i="15"/>
  <c r="T193" i="15"/>
  <c r="U193" i="15"/>
  <c r="V193" i="15"/>
  <c r="D194" i="15"/>
  <c r="E194" i="15"/>
  <c r="F194" i="15"/>
  <c r="G194" i="15"/>
  <c r="H194" i="15"/>
  <c r="I194" i="15"/>
  <c r="J194" i="15"/>
  <c r="K194" i="15"/>
  <c r="L194" i="15"/>
  <c r="M194" i="15"/>
  <c r="N194" i="15"/>
  <c r="O194" i="15"/>
  <c r="P194" i="15"/>
  <c r="Q194" i="15"/>
  <c r="R194" i="15"/>
  <c r="S194" i="15"/>
  <c r="T194" i="15"/>
  <c r="U194" i="15"/>
  <c r="V194" i="15"/>
  <c r="D195" i="15"/>
  <c r="E195" i="15"/>
  <c r="F195" i="15"/>
  <c r="G195" i="15"/>
  <c r="H195" i="15"/>
  <c r="I195" i="15"/>
  <c r="J195" i="15"/>
  <c r="K195" i="15"/>
  <c r="L195" i="15"/>
  <c r="M195" i="15"/>
  <c r="N195" i="15"/>
  <c r="O195" i="15"/>
  <c r="P195" i="15"/>
  <c r="Q195" i="15"/>
  <c r="R195" i="15"/>
  <c r="S195" i="15"/>
  <c r="T195" i="15"/>
  <c r="U195" i="15"/>
  <c r="V195" i="15"/>
  <c r="D196" i="15"/>
  <c r="E196" i="15"/>
  <c r="F196" i="15"/>
  <c r="G196" i="15"/>
  <c r="H196" i="15"/>
  <c r="I196" i="15"/>
  <c r="J196" i="15"/>
  <c r="K196" i="15"/>
  <c r="L196" i="15"/>
  <c r="M196" i="15"/>
  <c r="N196" i="15"/>
  <c r="O196" i="15"/>
  <c r="P196" i="15"/>
  <c r="Q196" i="15"/>
  <c r="R196" i="15"/>
  <c r="S196" i="15"/>
  <c r="T196" i="15"/>
  <c r="U196" i="15"/>
  <c r="V196" i="15"/>
  <c r="D197" i="15"/>
  <c r="E197" i="15"/>
  <c r="F197" i="15"/>
  <c r="G197" i="15"/>
  <c r="H197" i="15"/>
  <c r="I197" i="15"/>
  <c r="J197" i="15"/>
  <c r="K197" i="15"/>
  <c r="L197" i="15"/>
  <c r="M197" i="15"/>
  <c r="N197" i="15"/>
  <c r="O197" i="15"/>
  <c r="P197" i="15"/>
  <c r="Q197" i="15"/>
  <c r="R197" i="15"/>
  <c r="S197" i="15"/>
  <c r="T197" i="15"/>
  <c r="U197" i="15"/>
  <c r="V197" i="15"/>
  <c r="D198" i="15"/>
  <c r="E198" i="15"/>
  <c r="F198" i="15"/>
  <c r="G198" i="15"/>
  <c r="H198" i="15"/>
  <c r="I198" i="15"/>
  <c r="J198" i="15"/>
  <c r="K198" i="15"/>
  <c r="L198" i="15"/>
  <c r="M198" i="15"/>
  <c r="N198" i="15"/>
  <c r="O198" i="15"/>
  <c r="P198" i="15"/>
  <c r="Q198" i="15"/>
  <c r="R198" i="15"/>
  <c r="S198" i="15"/>
  <c r="T198" i="15"/>
  <c r="U198" i="15"/>
  <c r="V198" i="15"/>
  <c r="D247" i="15"/>
  <c r="E247" i="15"/>
  <c r="F247" i="15"/>
  <c r="G247" i="15"/>
  <c r="H247" i="15"/>
  <c r="I247" i="15"/>
  <c r="J247" i="15"/>
  <c r="K247" i="15"/>
  <c r="L247" i="15"/>
  <c r="M247" i="15"/>
  <c r="N247" i="15"/>
  <c r="O247" i="15"/>
  <c r="P247" i="15"/>
  <c r="Q247" i="15"/>
  <c r="R247" i="15"/>
  <c r="S247" i="15"/>
  <c r="T247" i="15"/>
  <c r="U247" i="15"/>
  <c r="V247" i="15"/>
  <c r="D248" i="15"/>
  <c r="E248" i="15"/>
  <c r="F248" i="15"/>
  <c r="G248" i="15"/>
  <c r="H248" i="15"/>
  <c r="I248" i="15"/>
  <c r="J248" i="15"/>
  <c r="K248" i="15"/>
  <c r="L248" i="15"/>
  <c r="M248" i="15"/>
  <c r="N248" i="15"/>
  <c r="O248" i="15"/>
  <c r="P248" i="15"/>
  <c r="Q248" i="15"/>
  <c r="R248" i="15"/>
  <c r="S248" i="15"/>
  <c r="T248" i="15"/>
  <c r="U248" i="15"/>
  <c r="V248" i="15"/>
  <c r="D249" i="15"/>
  <c r="E249" i="15"/>
  <c r="F249" i="15"/>
  <c r="G249" i="15"/>
  <c r="H249" i="15"/>
  <c r="I249" i="15"/>
  <c r="J249" i="15"/>
  <c r="K249" i="15"/>
  <c r="L249" i="15"/>
  <c r="M249" i="15"/>
  <c r="N249" i="15"/>
  <c r="O249" i="15"/>
  <c r="P249" i="15"/>
  <c r="Q249" i="15"/>
  <c r="R249" i="15"/>
  <c r="S249" i="15"/>
  <c r="T249" i="15"/>
  <c r="U249" i="15"/>
  <c r="V249" i="15"/>
  <c r="D250" i="15"/>
  <c r="E250" i="15"/>
  <c r="F250" i="15"/>
  <c r="G250" i="15"/>
  <c r="H250" i="15"/>
  <c r="I250" i="15"/>
  <c r="J250" i="15"/>
  <c r="K250" i="15"/>
  <c r="L250" i="15"/>
  <c r="M250" i="15"/>
  <c r="N250" i="15"/>
  <c r="O250" i="15"/>
  <c r="P250" i="15"/>
  <c r="Q250" i="15"/>
  <c r="R250" i="15"/>
  <c r="S250" i="15"/>
  <c r="T250" i="15"/>
  <c r="U250" i="15"/>
  <c r="V250" i="15"/>
  <c r="D251" i="15"/>
  <c r="E251" i="15"/>
  <c r="F251" i="15"/>
  <c r="G251" i="15"/>
  <c r="H251" i="15"/>
  <c r="I251" i="15"/>
  <c r="J251" i="15"/>
  <c r="K251" i="15"/>
  <c r="L251" i="15"/>
  <c r="M251" i="15"/>
  <c r="N251" i="15"/>
  <c r="O251" i="15"/>
  <c r="P251" i="15"/>
  <c r="Q251" i="15"/>
  <c r="R251" i="15"/>
  <c r="S251" i="15"/>
  <c r="T251" i="15"/>
  <c r="U251" i="15"/>
  <c r="V251" i="15"/>
  <c r="D252" i="15"/>
  <c r="E252" i="15"/>
  <c r="F252" i="15"/>
  <c r="G252" i="15"/>
  <c r="H252" i="15"/>
  <c r="I252" i="15"/>
  <c r="J252" i="15"/>
  <c r="K252" i="15"/>
  <c r="L252" i="15"/>
  <c r="M252" i="15"/>
  <c r="N252" i="15"/>
  <c r="O252" i="15"/>
  <c r="P252" i="15"/>
  <c r="Q252" i="15"/>
  <c r="R252" i="15"/>
  <c r="S252" i="15"/>
  <c r="T252" i="15"/>
  <c r="U252" i="15"/>
  <c r="V252" i="15"/>
  <c r="D253" i="15"/>
  <c r="E253" i="15"/>
  <c r="F253" i="15"/>
  <c r="G253" i="15"/>
  <c r="H253" i="15"/>
  <c r="I253" i="15"/>
  <c r="J253" i="15"/>
  <c r="K253" i="15"/>
  <c r="L253" i="15"/>
  <c r="M253" i="15"/>
  <c r="N253" i="15"/>
  <c r="O253" i="15"/>
  <c r="P253" i="15"/>
  <c r="Q253" i="15"/>
  <c r="R253" i="15"/>
  <c r="S253" i="15"/>
  <c r="T253" i="15"/>
  <c r="U253" i="15"/>
  <c r="V253" i="15"/>
  <c r="D254" i="15"/>
  <c r="E254" i="15"/>
  <c r="F254" i="15"/>
  <c r="G254" i="15"/>
  <c r="H254" i="15"/>
  <c r="I254" i="15"/>
  <c r="J254" i="15"/>
  <c r="K254" i="15"/>
  <c r="L254" i="15"/>
  <c r="M254" i="15"/>
  <c r="N254" i="15"/>
  <c r="O254" i="15"/>
  <c r="P254" i="15"/>
  <c r="Q254" i="15"/>
  <c r="R254" i="15"/>
  <c r="S254" i="15"/>
  <c r="T254" i="15"/>
  <c r="U254" i="15"/>
  <c r="V254" i="15"/>
  <c r="D255" i="15"/>
  <c r="E255" i="15"/>
  <c r="F255" i="15"/>
  <c r="G255" i="15"/>
  <c r="H255" i="15"/>
  <c r="I255" i="15"/>
  <c r="J255" i="15"/>
  <c r="K255" i="15"/>
  <c r="L255" i="15"/>
  <c r="M255" i="15"/>
  <c r="N255" i="15"/>
  <c r="O255" i="15"/>
  <c r="P255" i="15"/>
  <c r="Q255" i="15"/>
  <c r="R255" i="15"/>
  <c r="S255" i="15"/>
  <c r="T255" i="15"/>
  <c r="U255" i="15"/>
  <c r="V255" i="15"/>
  <c r="D256" i="15"/>
  <c r="E256" i="15"/>
  <c r="F256" i="15"/>
  <c r="G256" i="15"/>
  <c r="H256" i="15"/>
  <c r="I256" i="15"/>
  <c r="J256" i="15"/>
  <c r="K256" i="15"/>
  <c r="L256" i="15"/>
  <c r="M256" i="15"/>
  <c r="N256" i="15"/>
  <c r="O256" i="15"/>
  <c r="P256" i="15"/>
  <c r="Q256" i="15"/>
  <c r="R256" i="15"/>
  <c r="S256" i="15"/>
  <c r="T256" i="15"/>
  <c r="U256" i="15"/>
  <c r="V256" i="15"/>
  <c r="D257" i="15"/>
  <c r="E257" i="15"/>
  <c r="F257" i="15"/>
  <c r="G257" i="15"/>
  <c r="H257" i="15"/>
  <c r="I257" i="15"/>
  <c r="J257" i="15"/>
  <c r="K257" i="15"/>
  <c r="L257" i="15"/>
  <c r="M257" i="15"/>
  <c r="N257" i="15"/>
  <c r="O257" i="15"/>
  <c r="P257" i="15"/>
  <c r="Q257" i="15"/>
  <c r="R257" i="15"/>
  <c r="S257" i="15"/>
  <c r="T257" i="15"/>
  <c r="U257" i="15"/>
  <c r="V257" i="15"/>
  <c r="D258" i="15"/>
  <c r="E258" i="15"/>
  <c r="F258" i="15"/>
  <c r="G258" i="15"/>
  <c r="H258" i="15"/>
  <c r="I258" i="15"/>
  <c r="J258" i="15"/>
  <c r="K258" i="15"/>
  <c r="L258" i="15"/>
  <c r="M258" i="15"/>
  <c r="N258" i="15"/>
  <c r="O258" i="15"/>
  <c r="P258" i="15"/>
  <c r="Q258" i="15"/>
  <c r="R258" i="15"/>
  <c r="S258" i="15"/>
  <c r="T258" i="15"/>
  <c r="U258" i="15"/>
  <c r="V258" i="15"/>
  <c r="D259" i="15"/>
  <c r="E259" i="15"/>
  <c r="F259" i="15"/>
  <c r="G259" i="15"/>
  <c r="H259" i="15"/>
  <c r="I259" i="15"/>
  <c r="J259" i="15"/>
  <c r="K259" i="15"/>
  <c r="L259" i="15"/>
  <c r="M259" i="15"/>
  <c r="N259" i="15"/>
  <c r="O259" i="15"/>
  <c r="P259" i="15"/>
  <c r="Q259" i="15"/>
  <c r="R259" i="15"/>
  <c r="S259" i="15"/>
  <c r="T259" i="15"/>
  <c r="U259" i="15"/>
  <c r="V259" i="15"/>
  <c r="D260" i="15"/>
  <c r="E260" i="15"/>
  <c r="F260" i="15"/>
  <c r="G260" i="15"/>
  <c r="H260" i="15"/>
  <c r="I260" i="15"/>
  <c r="J260" i="15"/>
  <c r="K260" i="15"/>
  <c r="L260" i="15"/>
  <c r="M260" i="15"/>
  <c r="N260" i="15"/>
  <c r="O260" i="15"/>
  <c r="P260" i="15"/>
  <c r="Q260" i="15"/>
  <c r="R260" i="15"/>
  <c r="S260" i="15"/>
  <c r="T260" i="15"/>
  <c r="U260" i="15"/>
  <c r="V260" i="15"/>
  <c r="D261" i="15"/>
  <c r="E261" i="15"/>
  <c r="F261" i="15"/>
  <c r="G261" i="15"/>
  <c r="H261" i="15"/>
  <c r="I261" i="15"/>
  <c r="J261" i="15"/>
  <c r="K261" i="15"/>
  <c r="L261" i="15"/>
  <c r="M261" i="15"/>
  <c r="N261" i="15"/>
  <c r="O261" i="15"/>
  <c r="P261" i="15"/>
  <c r="Q261" i="15"/>
  <c r="R261" i="15"/>
  <c r="S261" i="15"/>
  <c r="T261" i="15"/>
  <c r="U261" i="15"/>
  <c r="V261" i="15"/>
  <c r="D262" i="15"/>
  <c r="E262" i="15"/>
  <c r="F262" i="15"/>
  <c r="G262" i="15"/>
  <c r="H262" i="15"/>
  <c r="I262" i="15"/>
  <c r="J262" i="15"/>
  <c r="K262" i="15"/>
  <c r="L262" i="15"/>
  <c r="M262" i="15"/>
  <c r="N262" i="15"/>
  <c r="O262" i="15"/>
  <c r="P262" i="15"/>
  <c r="Q262" i="15"/>
  <c r="R262" i="15"/>
  <c r="S262" i="15"/>
  <c r="T262" i="15"/>
  <c r="U262" i="15"/>
  <c r="V262" i="15"/>
  <c r="D263" i="15"/>
  <c r="E263" i="15"/>
  <c r="F263" i="15"/>
  <c r="G263" i="15"/>
  <c r="H263" i="15"/>
  <c r="I263" i="15"/>
  <c r="J263" i="15"/>
  <c r="K263" i="15"/>
  <c r="L263" i="15"/>
  <c r="M263" i="15"/>
  <c r="N263" i="15"/>
  <c r="O263" i="15"/>
  <c r="P263" i="15"/>
  <c r="Q263" i="15"/>
  <c r="R263" i="15"/>
  <c r="S263" i="15"/>
  <c r="T263" i="15"/>
  <c r="U263" i="15"/>
  <c r="V263" i="15"/>
  <c r="D264" i="15"/>
  <c r="E264" i="15"/>
  <c r="F264" i="15"/>
  <c r="G264" i="15"/>
  <c r="H264" i="15"/>
  <c r="I264" i="15"/>
  <c r="J264" i="15"/>
  <c r="K264" i="15"/>
  <c r="L264" i="15"/>
  <c r="M264" i="15"/>
  <c r="N264" i="15"/>
  <c r="O264" i="15"/>
  <c r="P264" i="15"/>
  <c r="Q264" i="15"/>
  <c r="R264" i="15"/>
  <c r="S264" i="15"/>
  <c r="T264" i="15"/>
  <c r="U264" i="15"/>
  <c r="V264" i="15"/>
  <c r="D265" i="15"/>
  <c r="E265" i="15"/>
  <c r="F265" i="15"/>
  <c r="G265" i="15"/>
  <c r="H265" i="15"/>
  <c r="I265" i="15"/>
  <c r="J265" i="15"/>
  <c r="K265" i="15"/>
  <c r="L265" i="15"/>
  <c r="M265" i="15"/>
  <c r="N265" i="15"/>
  <c r="O265" i="15"/>
  <c r="P265" i="15"/>
  <c r="Q265" i="15"/>
  <c r="R265" i="15"/>
  <c r="S265" i="15"/>
  <c r="T265" i="15"/>
  <c r="U265" i="15"/>
  <c r="V265" i="15"/>
  <c r="D266" i="15"/>
  <c r="E266" i="15"/>
  <c r="F266" i="15"/>
  <c r="G266" i="15"/>
  <c r="H266" i="15"/>
  <c r="I266" i="15"/>
  <c r="J266" i="15"/>
  <c r="K266" i="15"/>
  <c r="L266" i="15"/>
  <c r="M266" i="15"/>
  <c r="N266" i="15"/>
  <c r="O266" i="15"/>
  <c r="P266" i="15"/>
  <c r="Q266" i="15"/>
  <c r="R266" i="15"/>
  <c r="S266" i="15"/>
  <c r="T266" i="15"/>
  <c r="U266" i="15"/>
  <c r="V266" i="15"/>
  <c r="D267" i="15"/>
  <c r="E267" i="15"/>
  <c r="F267" i="15"/>
  <c r="G267" i="15"/>
  <c r="H267" i="15"/>
  <c r="I267" i="15"/>
  <c r="J267" i="15"/>
  <c r="K267" i="15"/>
  <c r="L267" i="15"/>
  <c r="M267" i="15"/>
  <c r="N267" i="15"/>
  <c r="O267" i="15"/>
  <c r="P267" i="15"/>
  <c r="Q267" i="15"/>
  <c r="R267" i="15"/>
  <c r="S267" i="15"/>
  <c r="T267" i="15"/>
  <c r="U267" i="15"/>
  <c r="V267" i="15"/>
  <c r="D268" i="15"/>
  <c r="E268" i="15"/>
  <c r="F268" i="15"/>
  <c r="G268" i="15"/>
  <c r="H268" i="15"/>
  <c r="I268" i="15"/>
  <c r="J268" i="15"/>
  <c r="K268" i="15"/>
  <c r="L268" i="15"/>
  <c r="M268" i="15"/>
  <c r="N268" i="15"/>
  <c r="O268" i="15"/>
  <c r="P268" i="15"/>
  <c r="Q268" i="15"/>
  <c r="R268" i="15"/>
  <c r="S268" i="15"/>
  <c r="T268" i="15"/>
  <c r="U268" i="15"/>
  <c r="V268" i="15"/>
  <c r="D269" i="15"/>
  <c r="E269" i="15"/>
  <c r="F269" i="15"/>
  <c r="G269" i="15"/>
  <c r="H269" i="15"/>
  <c r="I269" i="15"/>
  <c r="J269" i="15"/>
  <c r="K269" i="15"/>
  <c r="L269" i="15"/>
  <c r="M269" i="15"/>
  <c r="N269" i="15"/>
  <c r="O269" i="15"/>
  <c r="P269" i="15"/>
  <c r="Q269" i="15"/>
  <c r="R269" i="15"/>
  <c r="S269" i="15"/>
  <c r="T269" i="15"/>
  <c r="U269" i="15"/>
  <c r="V269" i="15"/>
  <c r="D270" i="15"/>
  <c r="E270" i="15"/>
  <c r="F270" i="15"/>
  <c r="G270" i="15"/>
  <c r="H270" i="15"/>
  <c r="I270" i="15"/>
  <c r="J270" i="15"/>
  <c r="K270" i="15"/>
  <c r="L270" i="15"/>
  <c r="M270" i="15"/>
  <c r="N270" i="15"/>
  <c r="O270" i="15"/>
  <c r="P270" i="15"/>
  <c r="Q270" i="15"/>
  <c r="R270" i="15"/>
  <c r="S270" i="15"/>
  <c r="T270" i="15"/>
  <c r="U270" i="15"/>
  <c r="V270" i="15"/>
  <c r="D271" i="15"/>
  <c r="E271" i="15"/>
  <c r="F271" i="15"/>
  <c r="G271" i="15"/>
  <c r="H271" i="15"/>
  <c r="I271" i="15"/>
  <c r="J271" i="15"/>
  <c r="K271" i="15"/>
  <c r="L271" i="15"/>
  <c r="M271" i="15"/>
  <c r="N271" i="15"/>
  <c r="O271" i="15"/>
  <c r="P271" i="15"/>
  <c r="Q271" i="15"/>
  <c r="R271" i="15"/>
  <c r="S271" i="15"/>
  <c r="T271" i="15"/>
  <c r="U271" i="15"/>
  <c r="V271" i="15"/>
  <c r="D272" i="15"/>
  <c r="E272" i="15"/>
  <c r="F272" i="15"/>
  <c r="G272" i="15"/>
  <c r="H272" i="15"/>
  <c r="I272" i="15"/>
  <c r="J272" i="15"/>
  <c r="K272" i="15"/>
  <c r="L272" i="15"/>
  <c r="M272" i="15"/>
  <c r="N272" i="15"/>
  <c r="O272" i="15"/>
  <c r="P272" i="15"/>
  <c r="Q272" i="15"/>
  <c r="R272" i="15"/>
  <c r="S272" i="15"/>
  <c r="T272" i="15"/>
  <c r="U272" i="15"/>
  <c r="V272" i="15"/>
  <c r="D273" i="15"/>
  <c r="E273" i="15"/>
  <c r="F273" i="15"/>
  <c r="G273" i="15"/>
  <c r="H273" i="15"/>
  <c r="I273" i="15"/>
  <c r="J273" i="15"/>
  <c r="K273" i="15"/>
  <c r="L273" i="15"/>
  <c r="M273" i="15"/>
  <c r="N273" i="15"/>
  <c r="O273" i="15"/>
  <c r="P273" i="15"/>
  <c r="Q273" i="15"/>
  <c r="R273" i="15"/>
  <c r="S273" i="15"/>
  <c r="T273" i="15"/>
  <c r="U273" i="15"/>
  <c r="V273" i="15"/>
  <c r="D274" i="15"/>
  <c r="E274" i="15"/>
  <c r="F274" i="15"/>
  <c r="G274" i="15"/>
  <c r="H274" i="15"/>
  <c r="I274" i="15"/>
  <c r="J274" i="15"/>
  <c r="K274" i="15"/>
  <c r="L274" i="15"/>
  <c r="M274" i="15"/>
  <c r="N274" i="15"/>
  <c r="O274" i="15"/>
  <c r="P274" i="15"/>
  <c r="Q274" i="15"/>
  <c r="R274" i="15"/>
  <c r="S274" i="15"/>
  <c r="T274" i="15"/>
  <c r="U274" i="15"/>
  <c r="V274" i="15"/>
  <c r="D275" i="15"/>
  <c r="E275" i="15"/>
  <c r="F275" i="15"/>
  <c r="G275" i="15"/>
  <c r="H275" i="15"/>
  <c r="I275" i="15"/>
  <c r="J275" i="15"/>
  <c r="K275" i="15"/>
  <c r="L275" i="15"/>
  <c r="M275" i="15"/>
  <c r="N275" i="15"/>
  <c r="O275" i="15"/>
  <c r="P275" i="15"/>
  <c r="Q275" i="15"/>
  <c r="R275" i="15"/>
  <c r="S275" i="15"/>
  <c r="T275" i="15"/>
  <c r="U275" i="15"/>
  <c r="V275" i="15"/>
  <c r="D276" i="15"/>
  <c r="E276" i="15"/>
  <c r="F276" i="15"/>
  <c r="G276" i="15"/>
  <c r="H276" i="15"/>
  <c r="I276" i="15"/>
  <c r="J276" i="15"/>
  <c r="K276" i="15"/>
  <c r="L276" i="15"/>
  <c r="M276" i="15"/>
  <c r="N276" i="15"/>
  <c r="O276" i="15"/>
  <c r="P276" i="15"/>
  <c r="Q276" i="15"/>
  <c r="R276" i="15"/>
  <c r="S276" i="15"/>
  <c r="T276" i="15"/>
  <c r="U276" i="15"/>
  <c r="V276" i="15"/>
  <c r="J265" i="30"/>
  <c r="I265" i="30"/>
  <c r="H265" i="30"/>
  <c r="G265" i="30"/>
  <c r="F265" i="30"/>
  <c r="E265" i="30"/>
  <c r="D265" i="30"/>
  <c r="I254" i="30"/>
  <c r="H254" i="30"/>
  <c r="H296" i="30" s="1"/>
  <c r="G254" i="30"/>
  <c r="F254" i="30"/>
  <c r="E254" i="30"/>
  <c r="D254" i="30"/>
  <c r="J212" i="30"/>
  <c r="I212" i="30"/>
  <c r="H212" i="30"/>
  <c r="G212" i="30"/>
  <c r="F212" i="30"/>
  <c r="E212" i="30"/>
  <c r="D212" i="30"/>
  <c r="J211" i="30"/>
  <c r="I211" i="30"/>
  <c r="H211" i="30"/>
  <c r="G211" i="30"/>
  <c r="F211" i="30"/>
  <c r="E211" i="30"/>
  <c r="D211" i="30"/>
  <c r="J210" i="30"/>
  <c r="I210" i="30"/>
  <c r="H210" i="30"/>
  <c r="G210" i="30"/>
  <c r="F210" i="30"/>
  <c r="E210" i="30"/>
  <c r="D210" i="30"/>
  <c r="J209" i="30"/>
  <c r="I209" i="30"/>
  <c r="H209" i="30"/>
  <c r="G209" i="30"/>
  <c r="F209" i="30"/>
  <c r="E209" i="30"/>
  <c r="D209" i="30"/>
  <c r="J208" i="30"/>
  <c r="I208" i="30"/>
  <c r="H208" i="30"/>
  <c r="G208" i="30"/>
  <c r="F208" i="30"/>
  <c r="E208" i="30"/>
  <c r="D208" i="30"/>
  <c r="J207" i="30"/>
  <c r="I207" i="30"/>
  <c r="H207" i="30"/>
  <c r="G207" i="30"/>
  <c r="F207" i="30"/>
  <c r="E207" i="30"/>
  <c r="D207" i="30"/>
  <c r="J206" i="30"/>
  <c r="I206" i="30"/>
  <c r="H206" i="30"/>
  <c r="G206" i="30"/>
  <c r="F206" i="30"/>
  <c r="E206" i="30"/>
  <c r="D206" i="30"/>
  <c r="J205" i="30"/>
  <c r="I205" i="30"/>
  <c r="H205" i="30"/>
  <c r="G205" i="30"/>
  <c r="F205" i="30"/>
  <c r="E205" i="30"/>
  <c r="D205" i="30"/>
  <c r="J204" i="30"/>
  <c r="I204" i="30"/>
  <c r="H204" i="30"/>
  <c r="G204" i="30"/>
  <c r="F204" i="30"/>
  <c r="E204" i="30"/>
  <c r="D204" i="30"/>
  <c r="J203" i="30"/>
  <c r="I203" i="30"/>
  <c r="H203" i="30"/>
  <c r="G203" i="30"/>
  <c r="F203" i="30"/>
  <c r="E203" i="30"/>
  <c r="D203" i="30"/>
  <c r="J202" i="30"/>
  <c r="I202" i="30"/>
  <c r="H202" i="30"/>
  <c r="G202" i="30"/>
  <c r="F202" i="30"/>
  <c r="E202" i="30"/>
  <c r="D202" i="30"/>
  <c r="J201" i="30"/>
  <c r="I201" i="30"/>
  <c r="H201" i="30"/>
  <c r="G201" i="30"/>
  <c r="F201" i="30"/>
  <c r="E201" i="30"/>
  <c r="D201" i="30"/>
  <c r="J200" i="30"/>
  <c r="I200" i="30"/>
  <c r="H200" i="30"/>
  <c r="G200" i="30"/>
  <c r="F200" i="30"/>
  <c r="E200" i="30"/>
  <c r="D200" i="30"/>
  <c r="J199" i="30"/>
  <c r="I199" i="30"/>
  <c r="H199" i="30"/>
  <c r="G199" i="30"/>
  <c r="F199" i="30"/>
  <c r="E199" i="30"/>
  <c r="D199" i="30"/>
  <c r="J198" i="30"/>
  <c r="I198" i="30"/>
  <c r="H198" i="30"/>
  <c r="G198" i="30"/>
  <c r="F198" i="30"/>
  <c r="E198" i="30"/>
  <c r="D198" i="30"/>
  <c r="J197" i="30"/>
  <c r="I197" i="30"/>
  <c r="H197" i="30"/>
  <c r="G197" i="30"/>
  <c r="F197" i="30"/>
  <c r="E197" i="30"/>
  <c r="D197" i="30"/>
  <c r="J196" i="30"/>
  <c r="I196" i="30"/>
  <c r="H196" i="30"/>
  <c r="G196" i="30"/>
  <c r="F196" i="30"/>
  <c r="E196" i="30"/>
  <c r="D196" i="30"/>
  <c r="J195" i="30"/>
  <c r="I195" i="30"/>
  <c r="H195" i="30"/>
  <c r="G195" i="30"/>
  <c r="F195" i="30"/>
  <c r="E195" i="30"/>
  <c r="D195" i="30"/>
  <c r="J194" i="30"/>
  <c r="I194" i="30"/>
  <c r="H194" i="30"/>
  <c r="G194" i="30"/>
  <c r="F194" i="30"/>
  <c r="E194" i="30"/>
  <c r="D194" i="30"/>
  <c r="J193" i="30"/>
  <c r="I193" i="30"/>
  <c r="H193" i="30"/>
  <c r="G193" i="30"/>
  <c r="F193" i="30"/>
  <c r="E193" i="30"/>
  <c r="D193" i="30"/>
  <c r="J192" i="30"/>
  <c r="I192" i="30"/>
  <c r="H192" i="30"/>
  <c r="G192" i="30"/>
  <c r="F192" i="30"/>
  <c r="E192" i="30"/>
  <c r="D192" i="30"/>
  <c r="J191" i="30"/>
  <c r="I191" i="30"/>
  <c r="H191" i="30"/>
  <c r="G191" i="30"/>
  <c r="F191" i="30"/>
  <c r="E191" i="30"/>
  <c r="D191" i="30"/>
  <c r="J190" i="30"/>
  <c r="I190" i="30"/>
  <c r="H190" i="30"/>
  <c r="G190" i="30"/>
  <c r="F190" i="30"/>
  <c r="E190" i="30"/>
  <c r="D190" i="30"/>
  <c r="J189" i="30"/>
  <c r="I189" i="30"/>
  <c r="H189" i="30"/>
  <c r="G189" i="30"/>
  <c r="F189" i="30"/>
  <c r="E189" i="30"/>
  <c r="D189" i="30"/>
  <c r="J188" i="30"/>
  <c r="I188" i="30"/>
  <c r="H188" i="30"/>
  <c r="G188" i="30"/>
  <c r="F188" i="30"/>
  <c r="E188" i="30"/>
  <c r="D188" i="30"/>
  <c r="J187" i="30"/>
  <c r="I187" i="30"/>
  <c r="H187" i="30"/>
  <c r="G187" i="30"/>
  <c r="F187" i="30"/>
  <c r="E187" i="30"/>
  <c r="D187" i="30"/>
  <c r="J186" i="30"/>
  <c r="I186" i="30"/>
  <c r="H186" i="30"/>
  <c r="G186" i="30"/>
  <c r="F186" i="30"/>
  <c r="E186" i="30"/>
  <c r="D186" i="30"/>
  <c r="J185" i="30"/>
  <c r="I185" i="30"/>
  <c r="H185" i="30"/>
  <c r="G185" i="30"/>
  <c r="F185" i="30"/>
  <c r="E185" i="30"/>
  <c r="D185" i="30"/>
  <c r="J184" i="30"/>
  <c r="I184" i="30"/>
  <c r="H184" i="30"/>
  <c r="G184" i="30"/>
  <c r="F184" i="30"/>
  <c r="E184" i="30"/>
  <c r="D184" i="30"/>
  <c r="J183" i="30"/>
  <c r="I183" i="30"/>
  <c r="H183" i="30"/>
  <c r="G183" i="30"/>
  <c r="F183" i="30"/>
  <c r="E183" i="30"/>
  <c r="D183" i="30"/>
  <c r="J182" i="30"/>
  <c r="I182" i="30"/>
  <c r="H182" i="30"/>
  <c r="G182" i="30"/>
  <c r="F182" i="30"/>
  <c r="E182" i="30"/>
  <c r="D182" i="30"/>
  <c r="J171" i="30"/>
  <c r="I171" i="30"/>
  <c r="I213" i="30" s="1"/>
  <c r="H171" i="30"/>
  <c r="G171" i="30"/>
  <c r="F171" i="30"/>
  <c r="E171" i="30"/>
  <c r="J128" i="30"/>
  <c r="I128" i="30"/>
  <c r="H128" i="30"/>
  <c r="G128" i="30"/>
  <c r="F128" i="30"/>
  <c r="E128" i="30"/>
  <c r="D128" i="30"/>
  <c r="J127" i="30"/>
  <c r="I127" i="30"/>
  <c r="H127" i="30"/>
  <c r="G127" i="30"/>
  <c r="F127" i="30"/>
  <c r="E127" i="30"/>
  <c r="D127" i="30"/>
  <c r="J126" i="30"/>
  <c r="I126" i="30"/>
  <c r="H126" i="30"/>
  <c r="G126" i="30"/>
  <c r="F126" i="30"/>
  <c r="E126" i="30"/>
  <c r="D126" i="30"/>
  <c r="J125" i="30"/>
  <c r="I125" i="30"/>
  <c r="H125" i="30"/>
  <c r="G125" i="30"/>
  <c r="F125" i="30"/>
  <c r="E125" i="30"/>
  <c r="D125" i="30"/>
  <c r="J124" i="30"/>
  <c r="I124" i="30"/>
  <c r="H124" i="30"/>
  <c r="G124" i="30"/>
  <c r="F124" i="30"/>
  <c r="E124" i="30"/>
  <c r="D124" i="30"/>
  <c r="J123" i="30"/>
  <c r="I123" i="30"/>
  <c r="H123" i="30"/>
  <c r="G123" i="30"/>
  <c r="F123" i="30"/>
  <c r="E123" i="30"/>
  <c r="D123" i="30"/>
  <c r="J122" i="30"/>
  <c r="I122" i="30"/>
  <c r="H122" i="30"/>
  <c r="G122" i="30"/>
  <c r="F122" i="30"/>
  <c r="E122" i="30"/>
  <c r="D122" i="30"/>
  <c r="J121" i="30"/>
  <c r="I121" i="30"/>
  <c r="H121" i="30"/>
  <c r="G121" i="30"/>
  <c r="F121" i="30"/>
  <c r="E121" i="30"/>
  <c r="D121" i="30"/>
  <c r="J120" i="30"/>
  <c r="I120" i="30"/>
  <c r="H120" i="30"/>
  <c r="G120" i="30"/>
  <c r="F120" i="30"/>
  <c r="E120" i="30"/>
  <c r="D120" i="30"/>
  <c r="J119" i="30"/>
  <c r="I119" i="30"/>
  <c r="H119" i="30"/>
  <c r="G119" i="30"/>
  <c r="F119" i="30"/>
  <c r="E119" i="30"/>
  <c r="D119" i="30"/>
  <c r="J118" i="30"/>
  <c r="I118" i="30"/>
  <c r="H118" i="30"/>
  <c r="G118" i="30"/>
  <c r="F118" i="30"/>
  <c r="E118" i="30"/>
  <c r="D118" i="30"/>
  <c r="J117" i="30"/>
  <c r="I117" i="30"/>
  <c r="H117" i="30"/>
  <c r="G117" i="30"/>
  <c r="F117" i="30"/>
  <c r="E117" i="30"/>
  <c r="D117" i="30"/>
  <c r="J116" i="30"/>
  <c r="I116" i="30"/>
  <c r="H116" i="30"/>
  <c r="G116" i="30"/>
  <c r="F116" i="30"/>
  <c r="E116" i="30"/>
  <c r="D116" i="30"/>
  <c r="J115" i="30"/>
  <c r="I115" i="30"/>
  <c r="H115" i="30"/>
  <c r="G115" i="30"/>
  <c r="F115" i="30"/>
  <c r="E115" i="30"/>
  <c r="D115" i="30"/>
  <c r="J114" i="30"/>
  <c r="I114" i="30"/>
  <c r="H114" i="30"/>
  <c r="G114" i="30"/>
  <c r="F114" i="30"/>
  <c r="E114" i="30"/>
  <c r="D114" i="30"/>
  <c r="J113" i="30"/>
  <c r="I113" i="30"/>
  <c r="H113" i="30"/>
  <c r="G113" i="30"/>
  <c r="F113" i="30"/>
  <c r="E113" i="30"/>
  <c r="D113" i="30"/>
  <c r="J112" i="30"/>
  <c r="I112" i="30"/>
  <c r="H112" i="30"/>
  <c r="G112" i="30"/>
  <c r="F112" i="30"/>
  <c r="E112" i="30"/>
  <c r="D112" i="30"/>
  <c r="J111" i="30"/>
  <c r="I111" i="30"/>
  <c r="H111" i="30"/>
  <c r="G111" i="30"/>
  <c r="F111" i="30"/>
  <c r="E111" i="30"/>
  <c r="D111" i="30"/>
  <c r="J110" i="30"/>
  <c r="I110" i="30"/>
  <c r="H110" i="30"/>
  <c r="G110" i="30"/>
  <c r="F110" i="30"/>
  <c r="E110" i="30"/>
  <c r="D110" i="30"/>
  <c r="J109" i="30"/>
  <c r="I109" i="30"/>
  <c r="H109" i="30"/>
  <c r="G109" i="30"/>
  <c r="F109" i="30"/>
  <c r="E109" i="30"/>
  <c r="D109" i="30"/>
  <c r="J108" i="30"/>
  <c r="I108" i="30"/>
  <c r="H108" i="30"/>
  <c r="G108" i="30"/>
  <c r="F108" i="30"/>
  <c r="E108" i="30"/>
  <c r="D108" i="30"/>
  <c r="J107" i="30"/>
  <c r="I107" i="30"/>
  <c r="H107" i="30"/>
  <c r="G107" i="30"/>
  <c r="F107" i="30"/>
  <c r="E107" i="30"/>
  <c r="D107" i="30"/>
  <c r="J106" i="30"/>
  <c r="I106" i="30"/>
  <c r="H106" i="30"/>
  <c r="G106" i="30"/>
  <c r="F106" i="30"/>
  <c r="E106" i="30"/>
  <c r="D106" i="30"/>
  <c r="J105" i="30"/>
  <c r="I105" i="30"/>
  <c r="H105" i="30"/>
  <c r="G105" i="30"/>
  <c r="F105" i="30"/>
  <c r="E105" i="30"/>
  <c r="D105" i="30"/>
  <c r="J104" i="30"/>
  <c r="I104" i="30"/>
  <c r="H104" i="30"/>
  <c r="G104" i="30"/>
  <c r="F104" i="30"/>
  <c r="E104" i="30"/>
  <c r="D104" i="30"/>
  <c r="J103" i="30"/>
  <c r="I103" i="30"/>
  <c r="H103" i="30"/>
  <c r="G103" i="30"/>
  <c r="F103" i="30"/>
  <c r="E103" i="30"/>
  <c r="D103" i="30"/>
  <c r="J102" i="30"/>
  <c r="I102" i="30"/>
  <c r="H102" i="30"/>
  <c r="G102" i="30"/>
  <c r="F102" i="30"/>
  <c r="E102" i="30"/>
  <c r="D102" i="30"/>
  <c r="J101" i="30"/>
  <c r="I101" i="30"/>
  <c r="H101" i="30"/>
  <c r="G101" i="30"/>
  <c r="F101" i="30"/>
  <c r="E101" i="30"/>
  <c r="D101" i="30"/>
  <c r="J100" i="30"/>
  <c r="I100" i="30"/>
  <c r="H100" i="30"/>
  <c r="G100" i="30"/>
  <c r="F100" i="30"/>
  <c r="E100" i="30"/>
  <c r="D100" i="30"/>
  <c r="J99" i="30"/>
  <c r="I99" i="30"/>
  <c r="H99" i="30"/>
  <c r="G99" i="30"/>
  <c r="F99" i="30"/>
  <c r="E99" i="30"/>
  <c r="D99" i="30"/>
  <c r="J98" i="30"/>
  <c r="I98" i="30"/>
  <c r="H98" i="30"/>
  <c r="G98" i="30"/>
  <c r="F98" i="30"/>
  <c r="E98" i="30"/>
  <c r="D98" i="30"/>
  <c r="J88" i="30"/>
  <c r="I88" i="30"/>
  <c r="H88" i="30"/>
  <c r="G88" i="30"/>
  <c r="F88" i="30"/>
  <c r="E88" i="30"/>
  <c r="J296" i="30"/>
  <c r="J265" i="28"/>
  <c r="I265" i="28"/>
  <c r="H265" i="28"/>
  <c r="G265" i="28"/>
  <c r="F265" i="28"/>
  <c r="E265" i="28"/>
  <c r="D265" i="28"/>
  <c r="J254" i="28"/>
  <c r="I254" i="28"/>
  <c r="H254" i="28"/>
  <c r="G254" i="28"/>
  <c r="F254" i="28"/>
  <c r="E254" i="28"/>
  <c r="D254" i="28"/>
  <c r="D183" i="28"/>
  <c r="E183" i="28"/>
  <c r="F183" i="28"/>
  <c r="G183" i="28"/>
  <c r="H183" i="28"/>
  <c r="I183" i="28"/>
  <c r="J183" i="28"/>
  <c r="D184" i="28"/>
  <c r="E184" i="28"/>
  <c r="F184" i="28"/>
  <c r="G184" i="28"/>
  <c r="H184" i="28"/>
  <c r="I184" i="28"/>
  <c r="J184" i="28"/>
  <c r="D185" i="28"/>
  <c r="E185" i="28"/>
  <c r="F185" i="28"/>
  <c r="G185" i="28"/>
  <c r="H185" i="28"/>
  <c r="I185" i="28"/>
  <c r="J185" i="28"/>
  <c r="D186" i="28"/>
  <c r="E186" i="28"/>
  <c r="F186" i="28"/>
  <c r="G186" i="28"/>
  <c r="H186" i="28"/>
  <c r="I186" i="28"/>
  <c r="J186" i="28"/>
  <c r="D187" i="28"/>
  <c r="E187" i="28"/>
  <c r="F187" i="28"/>
  <c r="G187" i="28"/>
  <c r="H187" i="28"/>
  <c r="I187" i="28"/>
  <c r="J187" i="28"/>
  <c r="D188" i="28"/>
  <c r="E188" i="28"/>
  <c r="F188" i="28"/>
  <c r="G188" i="28"/>
  <c r="H188" i="28"/>
  <c r="I188" i="28"/>
  <c r="J188" i="28"/>
  <c r="D189" i="28"/>
  <c r="E189" i="28"/>
  <c r="F189" i="28"/>
  <c r="G189" i="28"/>
  <c r="H189" i="28"/>
  <c r="I189" i="28"/>
  <c r="J189" i="28"/>
  <c r="D190" i="28"/>
  <c r="E190" i="28"/>
  <c r="F190" i="28"/>
  <c r="G190" i="28"/>
  <c r="H190" i="28"/>
  <c r="I190" i="28"/>
  <c r="J190" i="28"/>
  <c r="D191" i="28"/>
  <c r="E191" i="28"/>
  <c r="F191" i="28"/>
  <c r="G191" i="28"/>
  <c r="H191" i="28"/>
  <c r="I191" i="28"/>
  <c r="J191" i="28"/>
  <c r="D192" i="28"/>
  <c r="E192" i="28"/>
  <c r="F192" i="28"/>
  <c r="G192" i="28"/>
  <c r="H192" i="28"/>
  <c r="I192" i="28"/>
  <c r="J192" i="28"/>
  <c r="D193" i="28"/>
  <c r="E193" i="28"/>
  <c r="F193" i="28"/>
  <c r="G193" i="28"/>
  <c r="H193" i="28"/>
  <c r="I193" i="28"/>
  <c r="J193" i="28"/>
  <c r="D194" i="28"/>
  <c r="E194" i="28"/>
  <c r="F194" i="28"/>
  <c r="G194" i="28"/>
  <c r="H194" i="28"/>
  <c r="I194" i="28"/>
  <c r="J194" i="28"/>
  <c r="D195" i="28"/>
  <c r="E195" i="28"/>
  <c r="F195" i="28"/>
  <c r="G195" i="28"/>
  <c r="H195" i="28"/>
  <c r="I195" i="28"/>
  <c r="J195" i="28"/>
  <c r="D196" i="28"/>
  <c r="E196" i="28"/>
  <c r="F196" i="28"/>
  <c r="G196" i="28"/>
  <c r="H196" i="28"/>
  <c r="I196" i="28"/>
  <c r="J196" i="28"/>
  <c r="D197" i="28"/>
  <c r="E197" i="28"/>
  <c r="F197" i="28"/>
  <c r="G197" i="28"/>
  <c r="H197" i="28"/>
  <c r="I197" i="28"/>
  <c r="J197" i="28"/>
  <c r="D198" i="28"/>
  <c r="E198" i="28"/>
  <c r="F198" i="28"/>
  <c r="G198" i="28"/>
  <c r="H198" i="28"/>
  <c r="I198" i="28"/>
  <c r="J198" i="28"/>
  <c r="D199" i="28"/>
  <c r="E199" i="28"/>
  <c r="F199" i="28"/>
  <c r="G199" i="28"/>
  <c r="H199" i="28"/>
  <c r="I199" i="28"/>
  <c r="J199" i="28"/>
  <c r="D200" i="28"/>
  <c r="E200" i="28"/>
  <c r="F200" i="28"/>
  <c r="G200" i="28"/>
  <c r="H200" i="28"/>
  <c r="I200" i="28"/>
  <c r="J200" i="28"/>
  <c r="D201" i="28"/>
  <c r="E201" i="28"/>
  <c r="F201" i="28"/>
  <c r="G201" i="28"/>
  <c r="H201" i="28"/>
  <c r="I201" i="28"/>
  <c r="J201" i="28"/>
  <c r="D202" i="28"/>
  <c r="E202" i="28"/>
  <c r="F202" i="28"/>
  <c r="G202" i="28"/>
  <c r="H202" i="28"/>
  <c r="I202" i="28"/>
  <c r="J202" i="28"/>
  <c r="D203" i="28"/>
  <c r="E203" i="28"/>
  <c r="F203" i="28"/>
  <c r="G203" i="28"/>
  <c r="H203" i="28"/>
  <c r="I203" i="28"/>
  <c r="J203" i="28"/>
  <c r="D204" i="28"/>
  <c r="E204" i="28"/>
  <c r="F204" i="28"/>
  <c r="G204" i="28"/>
  <c r="H204" i="28"/>
  <c r="I204" i="28"/>
  <c r="J204" i="28"/>
  <c r="D205" i="28"/>
  <c r="E205" i="28"/>
  <c r="F205" i="28"/>
  <c r="G205" i="28"/>
  <c r="H205" i="28"/>
  <c r="I205" i="28"/>
  <c r="J205" i="28"/>
  <c r="D206" i="28"/>
  <c r="E206" i="28"/>
  <c r="F206" i="28"/>
  <c r="G206" i="28"/>
  <c r="H206" i="28"/>
  <c r="I206" i="28"/>
  <c r="J206" i="28"/>
  <c r="D207" i="28"/>
  <c r="E207" i="28"/>
  <c r="F207" i="28"/>
  <c r="G207" i="28"/>
  <c r="H207" i="28"/>
  <c r="I207" i="28"/>
  <c r="J207" i="28"/>
  <c r="D208" i="28"/>
  <c r="E208" i="28"/>
  <c r="F208" i="28"/>
  <c r="G208" i="28"/>
  <c r="H208" i="28"/>
  <c r="I208" i="28"/>
  <c r="J208" i="28"/>
  <c r="D209" i="28"/>
  <c r="E209" i="28"/>
  <c r="F209" i="28"/>
  <c r="G209" i="28"/>
  <c r="H209" i="28"/>
  <c r="I209" i="28"/>
  <c r="J209" i="28"/>
  <c r="D210" i="28"/>
  <c r="E210" i="28"/>
  <c r="F210" i="28"/>
  <c r="G210" i="28"/>
  <c r="H210" i="28"/>
  <c r="I210" i="28"/>
  <c r="J210" i="28"/>
  <c r="D211" i="28"/>
  <c r="E211" i="28"/>
  <c r="F211" i="28"/>
  <c r="G211" i="28"/>
  <c r="H211" i="28"/>
  <c r="I211" i="28"/>
  <c r="J211" i="28"/>
  <c r="D212" i="28"/>
  <c r="E212" i="28"/>
  <c r="F212" i="28"/>
  <c r="G212" i="28"/>
  <c r="H212" i="28"/>
  <c r="I212" i="28"/>
  <c r="J212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I295" i="32" l="1"/>
  <c r="G212" i="32"/>
  <c r="E296" i="30"/>
  <c r="J295" i="32"/>
  <c r="H295" i="32"/>
  <c r="D128" i="32"/>
  <c r="E128" i="32"/>
  <c r="I128" i="32"/>
  <c r="H212" i="32"/>
  <c r="I212" i="32"/>
  <c r="J212" i="32"/>
  <c r="D295" i="32"/>
  <c r="D212" i="32"/>
  <c r="E295" i="32"/>
  <c r="E212" i="32"/>
  <c r="F295" i="32"/>
  <c r="F212" i="32"/>
  <c r="F128" i="32"/>
  <c r="G295" i="32"/>
  <c r="G128" i="32"/>
  <c r="H128" i="32"/>
  <c r="J128" i="32"/>
  <c r="F296" i="30"/>
  <c r="J129" i="30"/>
  <c r="J213" i="30"/>
  <c r="F129" i="30"/>
  <c r="G129" i="30"/>
  <c r="H129" i="30"/>
  <c r="I129" i="30"/>
  <c r="G296" i="30"/>
  <c r="E213" i="30"/>
  <c r="I296" i="30"/>
  <c r="G213" i="30"/>
  <c r="F213" i="30"/>
  <c r="E129" i="30"/>
  <c r="H213" i="30"/>
  <c r="D296" i="30"/>
  <c r="D213" i="30"/>
  <c r="D129" i="30"/>
  <c r="J182" i="28" l="1"/>
  <c r="I182" i="28"/>
  <c r="H182" i="28"/>
  <c r="G182" i="28"/>
  <c r="F182" i="28"/>
  <c r="E182" i="28"/>
  <c r="D182" i="28"/>
  <c r="J171" i="28"/>
  <c r="I171" i="28"/>
  <c r="H171" i="28"/>
  <c r="G171" i="28"/>
  <c r="F171" i="28"/>
  <c r="E171" i="28"/>
  <c r="D171" i="28"/>
  <c r="D99" i="28"/>
  <c r="E99" i="28"/>
  <c r="F99" i="28"/>
  <c r="G99" i="28"/>
  <c r="H99" i="28"/>
  <c r="I99" i="28"/>
  <c r="D100" i="28"/>
  <c r="E100" i="28"/>
  <c r="F100" i="28"/>
  <c r="G100" i="28"/>
  <c r="H100" i="28"/>
  <c r="I100" i="28"/>
  <c r="D101" i="28"/>
  <c r="E101" i="28"/>
  <c r="F101" i="28"/>
  <c r="G101" i="28"/>
  <c r="H101" i="28"/>
  <c r="I101" i="28"/>
  <c r="D102" i="28"/>
  <c r="E102" i="28"/>
  <c r="F102" i="28"/>
  <c r="G102" i="28"/>
  <c r="H102" i="28"/>
  <c r="I102" i="28"/>
  <c r="D103" i="28"/>
  <c r="E103" i="28"/>
  <c r="F103" i="28"/>
  <c r="G103" i="28"/>
  <c r="H103" i="28"/>
  <c r="I103" i="28"/>
  <c r="D104" i="28"/>
  <c r="E104" i="28"/>
  <c r="F104" i="28"/>
  <c r="G104" i="28"/>
  <c r="H104" i="28"/>
  <c r="I104" i="28"/>
  <c r="D105" i="28"/>
  <c r="E105" i="28"/>
  <c r="F105" i="28"/>
  <c r="G105" i="28"/>
  <c r="H105" i="28"/>
  <c r="I105" i="28"/>
  <c r="D106" i="28"/>
  <c r="E106" i="28"/>
  <c r="F106" i="28"/>
  <c r="G106" i="28"/>
  <c r="H106" i="28"/>
  <c r="I106" i="28"/>
  <c r="D107" i="28"/>
  <c r="E107" i="28"/>
  <c r="F107" i="28"/>
  <c r="G107" i="28"/>
  <c r="H107" i="28"/>
  <c r="I107" i="28"/>
  <c r="D108" i="28"/>
  <c r="E108" i="28"/>
  <c r="F108" i="28"/>
  <c r="G108" i="28"/>
  <c r="H108" i="28"/>
  <c r="I108" i="28"/>
  <c r="D109" i="28"/>
  <c r="E109" i="28"/>
  <c r="F109" i="28"/>
  <c r="G109" i="28"/>
  <c r="H109" i="28"/>
  <c r="I109" i="28"/>
  <c r="D110" i="28"/>
  <c r="E110" i="28"/>
  <c r="F110" i="28"/>
  <c r="G110" i="28"/>
  <c r="H110" i="28"/>
  <c r="I110" i="28"/>
  <c r="D111" i="28"/>
  <c r="E111" i="28"/>
  <c r="F111" i="28"/>
  <c r="G111" i="28"/>
  <c r="H111" i="28"/>
  <c r="I111" i="28"/>
  <c r="D112" i="28"/>
  <c r="E112" i="28"/>
  <c r="F112" i="28"/>
  <c r="G112" i="28"/>
  <c r="H112" i="28"/>
  <c r="I112" i="28"/>
  <c r="D113" i="28"/>
  <c r="E113" i="28"/>
  <c r="F113" i="28"/>
  <c r="G113" i="28"/>
  <c r="H113" i="28"/>
  <c r="I113" i="28"/>
  <c r="D114" i="28"/>
  <c r="E114" i="28"/>
  <c r="F114" i="28"/>
  <c r="G114" i="28"/>
  <c r="H114" i="28"/>
  <c r="I114" i="28"/>
  <c r="D115" i="28"/>
  <c r="E115" i="28"/>
  <c r="F115" i="28"/>
  <c r="G115" i="28"/>
  <c r="H115" i="28"/>
  <c r="I115" i="28"/>
  <c r="D116" i="28"/>
  <c r="E116" i="28"/>
  <c r="F116" i="28"/>
  <c r="G116" i="28"/>
  <c r="H116" i="28"/>
  <c r="I116" i="28"/>
  <c r="D117" i="28"/>
  <c r="E117" i="28"/>
  <c r="F117" i="28"/>
  <c r="G117" i="28"/>
  <c r="H117" i="28"/>
  <c r="I117" i="28"/>
  <c r="D118" i="28"/>
  <c r="E118" i="28"/>
  <c r="F118" i="28"/>
  <c r="G118" i="28"/>
  <c r="H118" i="28"/>
  <c r="I118" i="28"/>
  <c r="D119" i="28"/>
  <c r="E119" i="28"/>
  <c r="F119" i="28"/>
  <c r="G119" i="28"/>
  <c r="H119" i="28"/>
  <c r="I119" i="28"/>
  <c r="D120" i="28"/>
  <c r="E120" i="28"/>
  <c r="F120" i="28"/>
  <c r="G120" i="28"/>
  <c r="H120" i="28"/>
  <c r="I120" i="28"/>
  <c r="D121" i="28"/>
  <c r="E121" i="28"/>
  <c r="F121" i="28"/>
  <c r="G121" i="28"/>
  <c r="H121" i="28"/>
  <c r="I121" i="28"/>
  <c r="D122" i="28"/>
  <c r="E122" i="28"/>
  <c r="F122" i="28"/>
  <c r="G122" i="28"/>
  <c r="H122" i="28"/>
  <c r="I122" i="28"/>
  <c r="D123" i="28"/>
  <c r="E123" i="28"/>
  <c r="F123" i="28"/>
  <c r="G123" i="28"/>
  <c r="H123" i="28"/>
  <c r="I123" i="28"/>
  <c r="D124" i="28"/>
  <c r="E124" i="28"/>
  <c r="F124" i="28"/>
  <c r="G124" i="28"/>
  <c r="H124" i="28"/>
  <c r="I124" i="28"/>
  <c r="D125" i="28"/>
  <c r="E125" i="28"/>
  <c r="F125" i="28"/>
  <c r="G125" i="28"/>
  <c r="H125" i="28"/>
  <c r="I125" i="28"/>
  <c r="D126" i="28"/>
  <c r="E126" i="28"/>
  <c r="F126" i="28"/>
  <c r="G126" i="28"/>
  <c r="H126" i="28"/>
  <c r="I126" i="28"/>
  <c r="D127" i="28"/>
  <c r="E127" i="28"/>
  <c r="F127" i="28"/>
  <c r="G127" i="28"/>
  <c r="H127" i="28"/>
  <c r="I127" i="28"/>
  <c r="D128" i="28"/>
  <c r="E128" i="28"/>
  <c r="F128" i="28"/>
  <c r="G128" i="28"/>
  <c r="H128" i="28"/>
  <c r="I128" i="28"/>
  <c r="I98" i="28" l="1"/>
  <c r="H98" i="28"/>
  <c r="G98" i="28"/>
  <c r="F98" i="28"/>
  <c r="E98" i="28"/>
  <c r="D98" i="28"/>
  <c r="J88" i="28"/>
  <c r="I88" i="28"/>
  <c r="H88" i="28"/>
  <c r="G88" i="28"/>
  <c r="F88" i="28"/>
  <c r="E88" i="28"/>
  <c r="D88" i="28"/>
  <c r="D46" i="28"/>
  <c r="D213" i="28" s="1"/>
  <c r="E46" i="28"/>
  <c r="E213" i="28" s="1"/>
  <c r="F46" i="28"/>
  <c r="G46" i="28"/>
  <c r="G296" i="28" s="1"/>
  <c r="H46" i="28"/>
  <c r="J98" i="28"/>
  <c r="I46" i="28"/>
  <c r="I129" i="28" l="1"/>
  <c r="D129" i="28"/>
  <c r="E129" i="28"/>
  <c r="F129" i="28"/>
  <c r="G129" i="28"/>
  <c r="H129" i="28"/>
  <c r="H213" i="28"/>
  <c r="F213" i="28"/>
  <c r="F296" i="28"/>
  <c r="H296" i="28"/>
  <c r="D296" i="28"/>
  <c r="E296" i="28"/>
  <c r="G213" i="28"/>
  <c r="J129" i="28"/>
  <c r="I213" i="28"/>
  <c r="I296" i="28"/>
  <c r="J296" i="28"/>
  <c r="J213" i="28"/>
  <c r="Q65" i="12"/>
  <c r="P65" i="12"/>
  <c r="O65" i="12"/>
  <c r="N65" i="12"/>
  <c r="M65" i="12"/>
  <c r="Q64" i="12"/>
  <c r="P64" i="12"/>
  <c r="Q63" i="12"/>
  <c r="P63" i="12"/>
  <c r="O63" i="12"/>
  <c r="N63" i="12"/>
  <c r="M63" i="12"/>
  <c r="Q62" i="12"/>
  <c r="P62" i="12"/>
  <c r="O62" i="12"/>
  <c r="N62" i="12"/>
  <c r="M62" i="12"/>
  <c r="P61" i="12"/>
  <c r="O61" i="12"/>
  <c r="N61" i="12"/>
  <c r="M61" i="12"/>
  <c r="Q59" i="12"/>
  <c r="P59" i="12"/>
  <c r="O59" i="12"/>
  <c r="N59" i="12"/>
  <c r="M59" i="12"/>
  <c r="Q58" i="12"/>
  <c r="P58" i="12"/>
  <c r="O58" i="12"/>
  <c r="N58" i="12"/>
  <c r="M58" i="12"/>
  <c r="Q57" i="12"/>
  <c r="P57" i="12"/>
  <c r="O57" i="12"/>
  <c r="N57" i="12"/>
  <c r="M57" i="12"/>
  <c r="Q54" i="12"/>
  <c r="P54" i="12"/>
  <c r="O54" i="12"/>
  <c r="N54" i="12"/>
  <c r="M54" i="12"/>
  <c r="Q53" i="12"/>
  <c r="P53" i="12"/>
  <c r="O53" i="12"/>
  <c r="N53" i="12"/>
  <c r="M53" i="12"/>
  <c r="Q52" i="12"/>
  <c r="P52" i="12"/>
  <c r="O52" i="12"/>
  <c r="N52" i="12"/>
  <c r="M52" i="12"/>
  <c r="Q51" i="12"/>
  <c r="P51" i="12"/>
  <c r="O51" i="12"/>
  <c r="N51" i="12"/>
  <c r="M51" i="12"/>
  <c r="Q50" i="12"/>
  <c r="P50" i="12"/>
  <c r="O50" i="12"/>
  <c r="N50" i="12"/>
  <c r="M50" i="12"/>
  <c r="Q49" i="12"/>
  <c r="P49" i="12"/>
  <c r="O49" i="12"/>
  <c r="N49" i="12"/>
  <c r="M49" i="12"/>
  <c r="Q48" i="12"/>
  <c r="P48" i="12"/>
  <c r="O48" i="12"/>
  <c r="N48" i="12"/>
  <c r="M48" i="12"/>
  <c r="S130" i="13"/>
  <c r="R130" i="13"/>
  <c r="Q130" i="13"/>
  <c r="P130" i="13"/>
  <c r="O130" i="13"/>
  <c r="N130" i="13"/>
  <c r="M130" i="13"/>
  <c r="S129" i="13"/>
  <c r="R129" i="13"/>
  <c r="Q129" i="13"/>
  <c r="P129" i="13"/>
  <c r="O129" i="13"/>
  <c r="N129" i="13"/>
  <c r="M129" i="13"/>
  <c r="S128" i="13"/>
  <c r="R128" i="13"/>
  <c r="Q128" i="13"/>
  <c r="P128" i="13"/>
  <c r="O128" i="13"/>
  <c r="N128" i="13"/>
  <c r="M128" i="13"/>
  <c r="S127" i="13"/>
  <c r="R127" i="13"/>
  <c r="Q127" i="13"/>
  <c r="P127" i="13"/>
  <c r="O127" i="13"/>
  <c r="N127" i="13"/>
  <c r="M127" i="13"/>
  <c r="S126" i="13"/>
  <c r="R126" i="13"/>
  <c r="Q126" i="13"/>
  <c r="P126" i="13"/>
  <c r="O126" i="13"/>
  <c r="N126" i="13"/>
  <c r="M126" i="13"/>
  <c r="S124" i="13"/>
  <c r="R124" i="13"/>
  <c r="Q124" i="13"/>
  <c r="P124" i="13"/>
  <c r="O124" i="13"/>
  <c r="N124" i="13"/>
  <c r="M124" i="13"/>
  <c r="S123" i="13"/>
  <c r="R123" i="13"/>
  <c r="Q123" i="13"/>
  <c r="P123" i="13"/>
  <c r="O123" i="13"/>
  <c r="N123" i="13"/>
  <c r="M123" i="13"/>
  <c r="S122" i="13"/>
  <c r="R122" i="13"/>
  <c r="Q122" i="13"/>
  <c r="P122" i="13"/>
  <c r="O122" i="13"/>
  <c r="N122" i="13"/>
  <c r="M122" i="13"/>
  <c r="S119" i="13"/>
  <c r="R119" i="13"/>
  <c r="Q119" i="13"/>
  <c r="P119" i="13"/>
  <c r="O119" i="13"/>
  <c r="N119" i="13"/>
  <c r="M119" i="13"/>
  <c r="S118" i="13"/>
  <c r="R118" i="13"/>
  <c r="Q118" i="13"/>
  <c r="P118" i="13"/>
  <c r="O118" i="13"/>
  <c r="N118" i="13"/>
  <c r="M118" i="13"/>
  <c r="S117" i="13"/>
  <c r="R117" i="13"/>
  <c r="Q117" i="13"/>
  <c r="P117" i="13"/>
  <c r="O117" i="13"/>
  <c r="N117" i="13"/>
  <c r="M117" i="13"/>
  <c r="S116" i="13"/>
  <c r="R116" i="13"/>
  <c r="Q116" i="13"/>
  <c r="P116" i="13"/>
  <c r="O116" i="13"/>
  <c r="N116" i="13"/>
  <c r="M116" i="13"/>
  <c r="S115" i="13"/>
  <c r="R115" i="13"/>
  <c r="Q115" i="13"/>
  <c r="P115" i="13"/>
  <c r="O115" i="13"/>
  <c r="N115" i="13"/>
  <c r="M115" i="13"/>
  <c r="S114" i="13"/>
  <c r="R114" i="13"/>
  <c r="Q114" i="13"/>
  <c r="P114" i="13"/>
  <c r="O114" i="13"/>
  <c r="N114" i="13"/>
  <c r="M114" i="13"/>
  <c r="S113" i="13"/>
  <c r="R113" i="13"/>
  <c r="Q113" i="13"/>
  <c r="P113" i="13"/>
  <c r="O113" i="13"/>
  <c r="N113" i="13"/>
  <c r="M113" i="13"/>
  <c r="S97" i="13"/>
  <c r="R97" i="13"/>
  <c r="Q97" i="13"/>
  <c r="P97" i="13"/>
  <c r="O97" i="13"/>
  <c r="N97" i="13"/>
  <c r="M97" i="13"/>
  <c r="S96" i="13"/>
  <c r="R96" i="13"/>
  <c r="Q96" i="13"/>
  <c r="P96" i="13"/>
  <c r="O96" i="13"/>
  <c r="N96" i="13"/>
  <c r="M96" i="13"/>
  <c r="S95" i="13"/>
  <c r="R95" i="13"/>
  <c r="Q95" i="13"/>
  <c r="P95" i="13"/>
  <c r="O95" i="13"/>
  <c r="N95" i="13"/>
  <c r="M95" i="13"/>
  <c r="S94" i="13"/>
  <c r="R94" i="13"/>
  <c r="Q94" i="13"/>
  <c r="P94" i="13"/>
  <c r="O94" i="13"/>
  <c r="N94" i="13"/>
  <c r="M94" i="13"/>
  <c r="S93" i="13"/>
  <c r="R93" i="13"/>
  <c r="Q93" i="13"/>
  <c r="P93" i="13"/>
  <c r="O93" i="13"/>
  <c r="N93" i="13"/>
  <c r="M93" i="13"/>
  <c r="S91" i="13"/>
  <c r="R91" i="13"/>
  <c r="Q91" i="13"/>
  <c r="P91" i="13"/>
  <c r="O91" i="13"/>
  <c r="N91" i="13"/>
  <c r="M91" i="13"/>
  <c r="S90" i="13"/>
  <c r="R90" i="13"/>
  <c r="Q90" i="13"/>
  <c r="P90" i="13"/>
  <c r="O90" i="13"/>
  <c r="N90" i="13"/>
  <c r="M90" i="13"/>
  <c r="S89" i="13"/>
  <c r="R89" i="13"/>
  <c r="Q89" i="13"/>
  <c r="P89" i="13"/>
  <c r="O89" i="13"/>
  <c r="N89" i="13"/>
  <c r="M89" i="13"/>
  <c r="S86" i="13"/>
  <c r="R86" i="13"/>
  <c r="Q86" i="13"/>
  <c r="P86" i="13"/>
  <c r="O86" i="13"/>
  <c r="N86" i="13"/>
  <c r="M86" i="13"/>
  <c r="S85" i="13"/>
  <c r="R85" i="13"/>
  <c r="Q85" i="13"/>
  <c r="P85" i="13"/>
  <c r="O85" i="13"/>
  <c r="N85" i="13"/>
  <c r="M85" i="13"/>
  <c r="S84" i="13"/>
  <c r="R84" i="13"/>
  <c r="Q84" i="13"/>
  <c r="P84" i="13"/>
  <c r="O84" i="13"/>
  <c r="N84" i="13"/>
  <c r="M84" i="13"/>
  <c r="S83" i="13"/>
  <c r="R83" i="13"/>
  <c r="Q83" i="13"/>
  <c r="P83" i="13"/>
  <c r="O83" i="13"/>
  <c r="N83" i="13"/>
  <c r="M83" i="13"/>
  <c r="S82" i="13"/>
  <c r="R82" i="13"/>
  <c r="Q82" i="13"/>
  <c r="P82" i="13"/>
  <c r="O82" i="13"/>
  <c r="N82" i="13"/>
  <c r="M82" i="13"/>
  <c r="S81" i="13"/>
  <c r="R81" i="13"/>
  <c r="Q81" i="13"/>
  <c r="P81" i="13"/>
  <c r="O81" i="13"/>
  <c r="N81" i="13"/>
  <c r="M81" i="13"/>
  <c r="S80" i="13"/>
  <c r="R80" i="13"/>
  <c r="Q80" i="13"/>
  <c r="P80" i="13"/>
  <c r="O80" i="13"/>
  <c r="N80" i="13"/>
  <c r="M80" i="13"/>
  <c r="S65" i="13"/>
  <c r="R65" i="13"/>
  <c r="Q65" i="13"/>
  <c r="P65" i="13"/>
  <c r="O65" i="13"/>
  <c r="N65" i="13"/>
  <c r="M65" i="13"/>
  <c r="R64" i="13"/>
  <c r="Q64" i="13"/>
  <c r="P64" i="13"/>
  <c r="O64" i="13"/>
  <c r="N64" i="13"/>
  <c r="M64" i="13"/>
  <c r="S63" i="13"/>
  <c r="R63" i="13"/>
  <c r="Q63" i="13"/>
  <c r="P63" i="13"/>
  <c r="O63" i="13"/>
  <c r="N63" i="13"/>
  <c r="M63" i="13"/>
  <c r="S62" i="13"/>
  <c r="R62" i="13"/>
  <c r="Q62" i="13"/>
  <c r="P62" i="13"/>
  <c r="O62" i="13"/>
  <c r="N62" i="13"/>
  <c r="M62" i="13"/>
  <c r="S61" i="13"/>
  <c r="R61" i="13"/>
  <c r="Q61" i="13"/>
  <c r="P61" i="13"/>
  <c r="O61" i="13"/>
  <c r="N61" i="13"/>
  <c r="M61" i="13"/>
  <c r="S59" i="13"/>
  <c r="R59" i="13"/>
  <c r="Q59" i="13"/>
  <c r="P59" i="13"/>
  <c r="O59" i="13"/>
  <c r="N59" i="13"/>
  <c r="M59" i="13"/>
  <c r="S58" i="13"/>
  <c r="R58" i="13"/>
  <c r="Q58" i="13"/>
  <c r="P58" i="13"/>
  <c r="O58" i="13"/>
  <c r="N58" i="13"/>
  <c r="M58" i="13"/>
  <c r="S57" i="13"/>
  <c r="R57" i="13"/>
  <c r="Q57" i="13"/>
  <c r="P57" i="13"/>
  <c r="O57" i="13"/>
  <c r="N57" i="13"/>
  <c r="M57" i="13"/>
  <c r="S54" i="13"/>
  <c r="R54" i="13"/>
  <c r="Q54" i="13"/>
  <c r="P54" i="13"/>
  <c r="O54" i="13"/>
  <c r="N54" i="13"/>
  <c r="M54" i="13"/>
  <c r="S53" i="13"/>
  <c r="R53" i="13"/>
  <c r="Q53" i="13"/>
  <c r="P53" i="13"/>
  <c r="O53" i="13"/>
  <c r="N53" i="13"/>
  <c r="M53" i="13"/>
  <c r="S52" i="13"/>
  <c r="R52" i="13"/>
  <c r="Q52" i="13"/>
  <c r="P52" i="13"/>
  <c r="O52" i="13"/>
  <c r="N52" i="13"/>
  <c r="M52" i="13"/>
  <c r="S51" i="13"/>
  <c r="R51" i="13"/>
  <c r="Q51" i="13"/>
  <c r="P51" i="13"/>
  <c r="O51" i="13"/>
  <c r="N51" i="13"/>
  <c r="M51" i="13"/>
  <c r="S50" i="13"/>
  <c r="R50" i="13"/>
  <c r="Q50" i="13"/>
  <c r="P50" i="13"/>
  <c r="O50" i="13"/>
  <c r="N50" i="13"/>
  <c r="M50" i="13"/>
  <c r="S49" i="13"/>
  <c r="R49" i="13"/>
  <c r="Q49" i="13"/>
  <c r="P49" i="13"/>
  <c r="O49" i="13"/>
  <c r="N49" i="13"/>
  <c r="M49" i="13"/>
  <c r="S48" i="13"/>
  <c r="R48" i="13"/>
  <c r="Q48" i="13"/>
  <c r="P48" i="13"/>
  <c r="O48" i="13"/>
  <c r="N48" i="13"/>
  <c r="M48" i="13"/>
  <c r="S130" i="3"/>
  <c r="R130" i="3"/>
  <c r="Q130" i="3"/>
  <c r="P130" i="3"/>
  <c r="S129" i="3"/>
  <c r="R129" i="3"/>
  <c r="Q129" i="3"/>
  <c r="P129" i="3"/>
  <c r="S128" i="3"/>
  <c r="R128" i="3"/>
  <c r="Q128" i="3"/>
  <c r="P128" i="3"/>
  <c r="S127" i="3"/>
  <c r="R127" i="3"/>
  <c r="Q127" i="3"/>
  <c r="P127" i="3"/>
  <c r="S126" i="3"/>
  <c r="R126" i="3"/>
  <c r="Q126" i="3"/>
  <c r="P126" i="3"/>
  <c r="S124" i="3"/>
  <c r="R124" i="3"/>
  <c r="Q124" i="3"/>
  <c r="P124" i="3"/>
  <c r="S123" i="3"/>
  <c r="R123" i="3"/>
  <c r="Q123" i="3"/>
  <c r="P123" i="3"/>
  <c r="S122" i="3"/>
  <c r="R122" i="3"/>
  <c r="Q122" i="3"/>
  <c r="P122" i="3"/>
  <c r="S119" i="3"/>
  <c r="R119" i="3"/>
  <c r="Q119" i="3"/>
  <c r="P119" i="3"/>
  <c r="S118" i="3"/>
  <c r="R118" i="3"/>
  <c r="Q118" i="3"/>
  <c r="P118" i="3"/>
  <c r="S117" i="3"/>
  <c r="R117" i="3"/>
  <c r="Q117" i="3"/>
  <c r="P117" i="3"/>
  <c r="S116" i="3"/>
  <c r="R116" i="3"/>
  <c r="Q116" i="3"/>
  <c r="P116" i="3"/>
  <c r="S115" i="3"/>
  <c r="R115" i="3"/>
  <c r="Q115" i="3"/>
  <c r="P115" i="3"/>
  <c r="S114" i="3"/>
  <c r="R114" i="3"/>
  <c r="Q114" i="3"/>
  <c r="P114" i="3"/>
  <c r="S113" i="3"/>
  <c r="R113" i="3"/>
  <c r="Q113" i="3"/>
  <c r="P113" i="3"/>
  <c r="S97" i="3"/>
  <c r="R97" i="3"/>
  <c r="Q97" i="3"/>
  <c r="P97" i="3"/>
  <c r="S96" i="3"/>
  <c r="R96" i="3"/>
  <c r="Q96" i="3"/>
  <c r="P96" i="3"/>
  <c r="S95" i="3"/>
  <c r="R95" i="3"/>
  <c r="Q95" i="3"/>
  <c r="P95" i="3"/>
  <c r="S94" i="3"/>
  <c r="R94" i="3"/>
  <c r="Q94" i="3"/>
  <c r="P94" i="3"/>
  <c r="S93" i="3"/>
  <c r="R93" i="3"/>
  <c r="Q93" i="3"/>
  <c r="P93" i="3"/>
  <c r="S91" i="3"/>
  <c r="R91" i="3"/>
  <c r="Q91" i="3"/>
  <c r="P91" i="3"/>
  <c r="S90" i="3"/>
  <c r="R90" i="3"/>
  <c r="Q90" i="3"/>
  <c r="P90" i="3"/>
  <c r="S89" i="3"/>
  <c r="R89" i="3"/>
  <c r="Q89" i="3"/>
  <c r="P89" i="3"/>
  <c r="S86" i="3"/>
  <c r="R86" i="3"/>
  <c r="Q86" i="3"/>
  <c r="P86" i="3"/>
  <c r="S85" i="3"/>
  <c r="R85" i="3"/>
  <c r="Q85" i="3"/>
  <c r="P85" i="3"/>
  <c r="S84" i="3"/>
  <c r="R84" i="3"/>
  <c r="Q84" i="3"/>
  <c r="P84" i="3"/>
  <c r="S83" i="3"/>
  <c r="R83" i="3"/>
  <c r="Q83" i="3"/>
  <c r="P83" i="3"/>
  <c r="S82" i="3"/>
  <c r="R82" i="3"/>
  <c r="Q82" i="3"/>
  <c r="P82" i="3"/>
  <c r="S81" i="3"/>
  <c r="R81" i="3"/>
  <c r="Q81" i="3"/>
  <c r="P81" i="3"/>
  <c r="S80" i="3"/>
  <c r="R80" i="3"/>
  <c r="Q80" i="3"/>
  <c r="P80" i="3"/>
  <c r="Q65" i="3"/>
  <c r="P65" i="3"/>
  <c r="Q64" i="3"/>
  <c r="P64" i="3"/>
  <c r="Q63" i="3"/>
  <c r="P63" i="3"/>
  <c r="Q62" i="3"/>
  <c r="P62" i="3"/>
  <c r="Q61" i="3"/>
  <c r="P61" i="3"/>
  <c r="Q59" i="3"/>
  <c r="P59" i="3"/>
  <c r="Q58" i="3"/>
  <c r="P58" i="3"/>
  <c r="Q57" i="3"/>
  <c r="P57" i="3"/>
  <c r="P54" i="3"/>
  <c r="P53" i="3"/>
  <c r="P52" i="3"/>
  <c r="P51" i="3"/>
  <c r="P50" i="3"/>
  <c r="J79" i="3"/>
  <c r="J33" i="3"/>
  <c r="J47" i="28" l="1"/>
  <c r="S79" i="3"/>
  <c r="J173" i="34"/>
  <c r="J23" i="3"/>
  <c r="J27" i="3"/>
  <c r="J22" i="3" l="1"/>
  <c r="J34" i="3" l="1"/>
  <c r="S22" i="3" s="1"/>
  <c r="S101" i="6"/>
  <c r="S34" i="3" l="1"/>
  <c r="S17" i="3"/>
  <c r="S29" i="3"/>
  <c r="S24" i="3"/>
  <c r="S26" i="3"/>
  <c r="S32" i="3"/>
  <c r="S15" i="3"/>
  <c r="S19" i="3"/>
  <c r="S21" i="3"/>
  <c r="S30" i="3"/>
  <c r="S31" i="3"/>
  <c r="S16" i="3"/>
  <c r="S28" i="3"/>
  <c r="S18" i="3"/>
  <c r="S25" i="3"/>
  <c r="S20" i="3"/>
  <c r="S14" i="3"/>
  <c r="S33" i="3"/>
  <c r="S23" i="3"/>
  <c r="S27" i="3"/>
  <c r="J125" i="12"/>
  <c r="J112" i="12"/>
  <c r="J92" i="12"/>
  <c r="J79" i="12"/>
  <c r="J60" i="12"/>
  <c r="J47" i="12"/>
  <c r="J27" i="12"/>
  <c r="J23" i="12"/>
  <c r="J14" i="12"/>
  <c r="J47" i="36" l="1"/>
  <c r="S88" i="12"/>
  <c r="S56" i="12"/>
  <c r="S121" i="12"/>
  <c r="S47" i="12"/>
  <c r="J55" i="12"/>
  <c r="S60" i="12"/>
  <c r="J120" i="12"/>
  <c r="S125" i="12"/>
  <c r="J257" i="36"/>
  <c r="S112" i="12"/>
  <c r="J87" i="12"/>
  <c r="S92" i="12"/>
  <c r="J174" i="36"/>
  <c r="S79" i="12"/>
  <c r="J90" i="36"/>
  <c r="J22" i="12"/>
  <c r="J131" i="12"/>
  <c r="J98" i="12"/>
  <c r="J66" i="12"/>
  <c r="J33" i="12"/>
  <c r="J34" i="12" l="1"/>
  <c r="S22" i="12" s="1"/>
  <c r="J46" i="32"/>
  <c r="S55" i="12"/>
  <c r="S87" i="12"/>
  <c r="S120" i="12"/>
  <c r="S66" i="12"/>
  <c r="J67" i="12"/>
  <c r="J99" i="12"/>
  <c r="J132" i="12"/>
  <c r="J254" i="32"/>
  <c r="S131" i="12"/>
  <c r="J171" i="32"/>
  <c r="S98" i="12"/>
  <c r="J88" i="32"/>
  <c r="S67" i="12" l="1"/>
  <c r="S132" i="12"/>
  <c r="S99" i="12"/>
  <c r="S33" i="12"/>
  <c r="S30" i="12"/>
  <c r="S24" i="12"/>
  <c r="S21" i="12"/>
  <c r="S18" i="12"/>
  <c r="S15" i="12"/>
  <c r="S34" i="12"/>
  <c r="S31" i="12"/>
  <c r="S28" i="12"/>
  <c r="S25" i="12"/>
  <c r="S19" i="12"/>
  <c r="S16" i="12"/>
  <c r="S17" i="12"/>
  <c r="S32" i="12"/>
  <c r="S29" i="12"/>
  <c r="S26" i="12"/>
  <c r="S20" i="12"/>
  <c r="S14" i="12"/>
  <c r="S27" i="12"/>
  <c r="S23" i="12"/>
  <c r="J125" i="13"/>
  <c r="J121" i="13"/>
  <c r="J112" i="13"/>
  <c r="J255" i="35" s="1"/>
  <c r="J92" i="13"/>
  <c r="J88" i="13"/>
  <c r="J79" i="13"/>
  <c r="J172" i="35" s="1"/>
  <c r="J60" i="13"/>
  <c r="J56" i="13"/>
  <c r="J47" i="13"/>
  <c r="J88" i="35" s="1"/>
  <c r="J27" i="13"/>
  <c r="J23" i="13"/>
  <c r="J14" i="13"/>
  <c r="J125" i="3"/>
  <c r="S125" i="3" s="1"/>
  <c r="J121" i="3"/>
  <c r="S121" i="3" s="1"/>
  <c r="J112" i="3"/>
  <c r="J256" i="34" s="1"/>
  <c r="J92" i="3"/>
  <c r="S92" i="3" s="1"/>
  <c r="J88" i="3"/>
  <c r="S88" i="3" s="1"/>
  <c r="J60" i="3"/>
  <c r="S60" i="3" s="1"/>
  <c r="J56" i="3"/>
  <c r="S56" i="3" s="1"/>
  <c r="J47" i="3"/>
  <c r="J46" i="35" l="1"/>
  <c r="S47" i="3"/>
  <c r="J89" i="34"/>
  <c r="S92" i="13"/>
  <c r="S125" i="13"/>
  <c r="S60" i="13"/>
  <c r="S56" i="13"/>
  <c r="S88" i="13"/>
  <c r="S121" i="13"/>
  <c r="S47" i="13"/>
  <c r="S112" i="13"/>
  <c r="S79" i="13"/>
  <c r="S112" i="3"/>
  <c r="J131" i="13"/>
  <c r="J255" i="30" s="1"/>
  <c r="J66" i="13"/>
  <c r="J89" i="30" s="1"/>
  <c r="J87" i="3"/>
  <c r="S87" i="3" s="1"/>
  <c r="J66" i="3"/>
  <c r="J87" i="13"/>
  <c r="J99" i="13" s="1"/>
  <c r="J120" i="13"/>
  <c r="J132" i="13" s="1"/>
  <c r="J98" i="13"/>
  <c r="J172" i="30" s="1"/>
  <c r="J55" i="13"/>
  <c r="J67" i="13" s="1"/>
  <c r="J22" i="13"/>
  <c r="J120" i="3"/>
  <c r="J55" i="3"/>
  <c r="S55" i="3" s="1"/>
  <c r="J131" i="3"/>
  <c r="S131" i="3" l="1"/>
  <c r="J255" i="28"/>
  <c r="S66" i="3"/>
  <c r="J89" i="28"/>
  <c r="J34" i="13"/>
  <c r="S120" i="13"/>
  <c r="S55" i="13"/>
  <c r="S87" i="13"/>
  <c r="S67" i="13"/>
  <c r="S132" i="13"/>
  <c r="J132" i="3"/>
  <c r="S132" i="3" s="1"/>
  <c r="S120" i="3"/>
  <c r="J67" i="3"/>
  <c r="S67" i="3" s="1"/>
  <c r="I92" i="12"/>
  <c r="D247" i="6"/>
  <c r="E247" i="6"/>
  <c r="F247" i="6"/>
  <c r="G247" i="6"/>
  <c r="H247" i="6"/>
  <c r="I247" i="6"/>
  <c r="J247" i="6"/>
  <c r="K247" i="6"/>
  <c r="L247" i="6"/>
  <c r="M247" i="6"/>
  <c r="N247" i="6"/>
  <c r="O247" i="6"/>
  <c r="P247" i="6"/>
  <c r="Q247" i="6"/>
  <c r="R247" i="6"/>
  <c r="S247" i="6"/>
  <c r="T247" i="6"/>
  <c r="U247" i="6"/>
  <c r="V247" i="6"/>
  <c r="D248" i="6"/>
  <c r="E248" i="6"/>
  <c r="F248" i="6"/>
  <c r="G248" i="6"/>
  <c r="H248" i="6"/>
  <c r="I248" i="6"/>
  <c r="J248" i="6"/>
  <c r="K248" i="6"/>
  <c r="L248" i="6"/>
  <c r="M248" i="6"/>
  <c r="N248" i="6"/>
  <c r="O248" i="6"/>
  <c r="P248" i="6"/>
  <c r="Q248" i="6"/>
  <c r="R248" i="6"/>
  <c r="S248" i="6"/>
  <c r="T248" i="6"/>
  <c r="U248" i="6"/>
  <c r="V248" i="6"/>
  <c r="D249" i="6"/>
  <c r="E249" i="6"/>
  <c r="F249" i="6"/>
  <c r="G249" i="6"/>
  <c r="H249" i="6"/>
  <c r="I249" i="6"/>
  <c r="J249" i="6"/>
  <c r="K249" i="6"/>
  <c r="L249" i="6"/>
  <c r="M249" i="6"/>
  <c r="N249" i="6"/>
  <c r="O249" i="6"/>
  <c r="P249" i="6"/>
  <c r="Q249" i="6"/>
  <c r="R249" i="6"/>
  <c r="S249" i="6"/>
  <c r="T249" i="6"/>
  <c r="U249" i="6"/>
  <c r="V249" i="6"/>
  <c r="D250" i="6"/>
  <c r="E250" i="6"/>
  <c r="F250" i="6"/>
  <c r="G250" i="6"/>
  <c r="H250" i="6"/>
  <c r="I250" i="6"/>
  <c r="J250" i="6"/>
  <c r="K250" i="6"/>
  <c r="L250" i="6"/>
  <c r="M250" i="6"/>
  <c r="N250" i="6"/>
  <c r="O250" i="6"/>
  <c r="P250" i="6"/>
  <c r="Q250" i="6"/>
  <c r="R250" i="6"/>
  <c r="S250" i="6"/>
  <c r="T250" i="6"/>
  <c r="U250" i="6"/>
  <c r="V250" i="6"/>
  <c r="D251" i="6"/>
  <c r="E251" i="6"/>
  <c r="F251" i="6"/>
  <c r="G251" i="6"/>
  <c r="H251" i="6"/>
  <c r="I251" i="6"/>
  <c r="J251" i="6"/>
  <c r="K251" i="6"/>
  <c r="L251" i="6"/>
  <c r="M251" i="6"/>
  <c r="N251" i="6"/>
  <c r="O251" i="6"/>
  <c r="P251" i="6"/>
  <c r="Q251" i="6"/>
  <c r="R251" i="6"/>
  <c r="S251" i="6"/>
  <c r="T251" i="6"/>
  <c r="U251" i="6"/>
  <c r="V251" i="6"/>
  <c r="D252" i="6"/>
  <c r="E252" i="6"/>
  <c r="F252" i="6"/>
  <c r="G252" i="6"/>
  <c r="H252" i="6"/>
  <c r="I252" i="6"/>
  <c r="J252" i="6"/>
  <c r="K252" i="6"/>
  <c r="L252" i="6"/>
  <c r="M252" i="6"/>
  <c r="N252" i="6"/>
  <c r="O252" i="6"/>
  <c r="P252" i="6"/>
  <c r="Q252" i="6"/>
  <c r="R252" i="6"/>
  <c r="S252" i="6"/>
  <c r="T252" i="6"/>
  <c r="U252" i="6"/>
  <c r="V252" i="6"/>
  <c r="D253" i="6"/>
  <c r="E253" i="6"/>
  <c r="F253" i="6"/>
  <c r="G253" i="6"/>
  <c r="H253" i="6"/>
  <c r="I253" i="6"/>
  <c r="J253" i="6"/>
  <c r="K253" i="6"/>
  <c r="L253" i="6"/>
  <c r="M253" i="6"/>
  <c r="N253" i="6"/>
  <c r="O253" i="6"/>
  <c r="P253" i="6"/>
  <c r="Q253" i="6"/>
  <c r="R253" i="6"/>
  <c r="S253" i="6"/>
  <c r="T253" i="6"/>
  <c r="U253" i="6"/>
  <c r="V253" i="6"/>
  <c r="D254" i="6"/>
  <c r="E254" i="6"/>
  <c r="F254" i="6"/>
  <c r="G254" i="6"/>
  <c r="H254" i="6"/>
  <c r="I254" i="6"/>
  <c r="J254" i="6"/>
  <c r="K254" i="6"/>
  <c r="L254" i="6"/>
  <c r="M254" i="6"/>
  <c r="N254" i="6"/>
  <c r="O254" i="6"/>
  <c r="P254" i="6"/>
  <c r="Q254" i="6"/>
  <c r="R254" i="6"/>
  <c r="S254" i="6"/>
  <c r="T254" i="6"/>
  <c r="U254" i="6"/>
  <c r="V254" i="6"/>
  <c r="D255" i="6"/>
  <c r="E255" i="6"/>
  <c r="F255" i="6"/>
  <c r="G255" i="6"/>
  <c r="H255" i="6"/>
  <c r="I255" i="6"/>
  <c r="J255" i="6"/>
  <c r="K255" i="6"/>
  <c r="L255" i="6"/>
  <c r="M255" i="6"/>
  <c r="N255" i="6"/>
  <c r="O255" i="6"/>
  <c r="P255" i="6"/>
  <c r="Q255" i="6"/>
  <c r="R255" i="6"/>
  <c r="S255" i="6"/>
  <c r="T255" i="6"/>
  <c r="U255" i="6"/>
  <c r="V255" i="6"/>
  <c r="D256" i="6"/>
  <c r="E256" i="6"/>
  <c r="F256" i="6"/>
  <c r="G256" i="6"/>
  <c r="H256" i="6"/>
  <c r="I256" i="6"/>
  <c r="J256" i="6"/>
  <c r="K256" i="6"/>
  <c r="L256" i="6"/>
  <c r="M256" i="6"/>
  <c r="N256" i="6"/>
  <c r="O256" i="6"/>
  <c r="P256" i="6"/>
  <c r="Q256" i="6"/>
  <c r="R256" i="6"/>
  <c r="S256" i="6"/>
  <c r="T256" i="6"/>
  <c r="U256" i="6"/>
  <c r="V256" i="6"/>
  <c r="D257" i="6"/>
  <c r="E257" i="6"/>
  <c r="F257" i="6"/>
  <c r="G257" i="6"/>
  <c r="H257" i="6"/>
  <c r="I257" i="6"/>
  <c r="J257" i="6"/>
  <c r="K257" i="6"/>
  <c r="L257" i="6"/>
  <c r="M257" i="6"/>
  <c r="N257" i="6"/>
  <c r="O257" i="6"/>
  <c r="P257" i="6"/>
  <c r="Q257" i="6"/>
  <c r="R257" i="6"/>
  <c r="S257" i="6"/>
  <c r="T257" i="6"/>
  <c r="U257" i="6"/>
  <c r="V257" i="6"/>
  <c r="D258" i="6"/>
  <c r="E258" i="6"/>
  <c r="F258" i="6"/>
  <c r="G258" i="6"/>
  <c r="H258" i="6"/>
  <c r="I258" i="6"/>
  <c r="J258" i="6"/>
  <c r="K258" i="6"/>
  <c r="L258" i="6"/>
  <c r="M258" i="6"/>
  <c r="N258" i="6"/>
  <c r="O258" i="6"/>
  <c r="P258" i="6"/>
  <c r="Q258" i="6"/>
  <c r="R258" i="6"/>
  <c r="S258" i="6"/>
  <c r="T258" i="6"/>
  <c r="U258" i="6"/>
  <c r="V258" i="6"/>
  <c r="D259" i="6"/>
  <c r="E259" i="6"/>
  <c r="F259" i="6"/>
  <c r="G259" i="6"/>
  <c r="H259" i="6"/>
  <c r="I259" i="6"/>
  <c r="J259" i="6"/>
  <c r="K259" i="6"/>
  <c r="L259" i="6"/>
  <c r="M259" i="6"/>
  <c r="N259" i="6"/>
  <c r="O259" i="6"/>
  <c r="P259" i="6"/>
  <c r="Q259" i="6"/>
  <c r="R259" i="6"/>
  <c r="S259" i="6"/>
  <c r="T259" i="6"/>
  <c r="U259" i="6"/>
  <c r="V259" i="6"/>
  <c r="D260" i="6"/>
  <c r="E260" i="6"/>
  <c r="F260" i="6"/>
  <c r="G260" i="6"/>
  <c r="H260" i="6"/>
  <c r="I260" i="6"/>
  <c r="J260" i="6"/>
  <c r="K260" i="6"/>
  <c r="L260" i="6"/>
  <c r="M260" i="6"/>
  <c r="N260" i="6"/>
  <c r="O260" i="6"/>
  <c r="P260" i="6"/>
  <c r="Q260" i="6"/>
  <c r="R260" i="6"/>
  <c r="S260" i="6"/>
  <c r="T260" i="6"/>
  <c r="U260" i="6"/>
  <c r="V260" i="6"/>
  <c r="D261" i="6"/>
  <c r="E261" i="6"/>
  <c r="F261" i="6"/>
  <c r="G261" i="6"/>
  <c r="H261" i="6"/>
  <c r="I261" i="6"/>
  <c r="J261" i="6"/>
  <c r="K261" i="6"/>
  <c r="L261" i="6"/>
  <c r="M261" i="6"/>
  <c r="N261" i="6"/>
  <c r="O261" i="6"/>
  <c r="P261" i="6"/>
  <c r="Q261" i="6"/>
  <c r="R261" i="6"/>
  <c r="S261" i="6"/>
  <c r="T261" i="6"/>
  <c r="U261" i="6"/>
  <c r="V261" i="6"/>
  <c r="D262" i="6"/>
  <c r="E262" i="6"/>
  <c r="F262" i="6"/>
  <c r="G262" i="6"/>
  <c r="H262" i="6"/>
  <c r="I262" i="6"/>
  <c r="J262" i="6"/>
  <c r="K262" i="6"/>
  <c r="L262" i="6"/>
  <c r="M262" i="6"/>
  <c r="N262" i="6"/>
  <c r="O262" i="6"/>
  <c r="P262" i="6"/>
  <c r="Q262" i="6"/>
  <c r="R262" i="6"/>
  <c r="S262" i="6"/>
  <c r="T262" i="6"/>
  <c r="U262" i="6"/>
  <c r="V262" i="6"/>
  <c r="D263" i="6"/>
  <c r="E263" i="6"/>
  <c r="F263" i="6"/>
  <c r="G263" i="6"/>
  <c r="H263" i="6"/>
  <c r="I263" i="6"/>
  <c r="J263" i="6"/>
  <c r="K263" i="6"/>
  <c r="L263" i="6"/>
  <c r="M263" i="6"/>
  <c r="N263" i="6"/>
  <c r="O263" i="6"/>
  <c r="P263" i="6"/>
  <c r="Q263" i="6"/>
  <c r="R263" i="6"/>
  <c r="S263" i="6"/>
  <c r="T263" i="6"/>
  <c r="U263" i="6"/>
  <c r="V263" i="6"/>
  <c r="D264" i="6"/>
  <c r="E264" i="6"/>
  <c r="F264" i="6"/>
  <c r="G264" i="6"/>
  <c r="H264" i="6"/>
  <c r="I264" i="6"/>
  <c r="J264" i="6"/>
  <c r="K264" i="6"/>
  <c r="L264" i="6"/>
  <c r="M264" i="6"/>
  <c r="N264" i="6"/>
  <c r="O264" i="6"/>
  <c r="P264" i="6"/>
  <c r="Q264" i="6"/>
  <c r="R264" i="6"/>
  <c r="S264" i="6"/>
  <c r="T264" i="6"/>
  <c r="U264" i="6"/>
  <c r="V264" i="6"/>
  <c r="D265" i="6"/>
  <c r="E265" i="6"/>
  <c r="F265" i="6"/>
  <c r="G265" i="6"/>
  <c r="H265" i="6"/>
  <c r="I265" i="6"/>
  <c r="J265" i="6"/>
  <c r="K265" i="6"/>
  <c r="L265" i="6"/>
  <c r="M265" i="6"/>
  <c r="N265" i="6"/>
  <c r="O265" i="6"/>
  <c r="P265" i="6"/>
  <c r="Q265" i="6"/>
  <c r="R265" i="6"/>
  <c r="S265" i="6"/>
  <c r="T265" i="6"/>
  <c r="U265" i="6"/>
  <c r="V265" i="6"/>
  <c r="D266" i="6"/>
  <c r="E266" i="6"/>
  <c r="F266" i="6"/>
  <c r="G266" i="6"/>
  <c r="H266" i="6"/>
  <c r="I266" i="6"/>
  <c r="J266" i="6"/>
  <c r="K266" i="6"/>
  <c r="L266" i="6"/>
  <c r="M266" i="6"/>
  <c r="N266" i="6"/>
  <c r="O266" i="6"/>
  <c r="P266" i="6"/>
  <c r="Q266" i="6"/>
  <c r="R266" i="6"/>
  <c r="S266" i="6"/>
  <c r="T266" i="6"/>
  <c r="U266" i="6"/>
  <c r="V266" i="6"/>
  <c r="D267" i="6"/>
  <c r="E267" i="6"/>
  <c r="F267" i="6"/>
  <c r="G267" i="6"/>
  <c r="H267" i="6"/>
  <c r="I267" i="6"/>
  <c r="J267" i="6"/>
  <c r="K267" i="6"/>
  <c r="L267" i="6"/>
  <c r="M267" i="6"/>
  <c r="N267" i="6"/>
  <c r="O267" i="6"/>
  <c r="P267" i="6"/>
  <c r="Q267" i="6"/>
  <c r="R267" i="6"/>
  <c r="S267" i="6"/>
  <c r="T267" i="6"/>
  <c r="U267" i="6"/>
  <c r="V267" i="6"/>
  <c r="D268" i="6"/>
  <c r="E268" i="6"/>
  <c r="F268" i="6"/>
  <c r="G268" i="6"/>
  <c r="H268" i="6"/>
  <c r="I268" i="6"/>
  <c r="J268" i="6"/>
  <c r="K268" i="6"/>
  <c r="L268" i="6"/>
  <c r="M268" i="6"/>
  <c r="N268" i="6"/>
  <c r="O268" i="6"/>
  <c r="P268" i="6"/>
  <c r="Q268" i="6"/>
  <c r="R268" i="6"/>
  <c r="S268" i="6"/>
  <c r="T268" i="6"/>
  <c r="U268" i="6"/>
  <c r="V268" i="6"/>
  <c r="D269" i="6"/>
  <c r="E269" i="6"/>
  <c r="F269" i="6"/>
  <c r="G269" i="6"/>
  <c r="H269" i="6"/>
  <c r="I269" i="6"/>
  <c r="J269" i="6"/>
  <c r="K269" i="6"/>
  <c r="L269" i="6"/>
  <c r="M269" i="6"/>
  <c r="N269" i="6"/>
  <c r="O269" i="6"/>
  <c r="P269" i="6"/>
  <c r="Q269" i="6"/>
  <c r="R269" i="6"/>
  <c r="S269" i="6"/>
  <c r="T269" i="6"/>
  <c r="U269" i="6"/>
  <c r="V269" i="6"/>
  <c r="D270" i="6"/>
  <c r="E270" i="6"/>
  <c r="F270" i="6"/>
  <c r="G270" i="6"/>
  <c r="H270" i="6"/>
  <c r="I270" i="6"/>
  <c r="J270" i="6"/>
  <c r="K270" i="6"/>
  <c r="L270" i="6"/>
  <c r="M270" i="6"/>
  <c r="N270" i="6"/>
  <c r="O270" i="6"/>
  <c r="P270" i="6"/>
  <c r="Q270" i="6"/>
  <c r="R270" i="6"/>
  <c r="S270" i="6"/>
  <c r="T270" i="6"/>
  <c r="U270" i="6"/>
  <c r="V270" i="6"/>
  <c r="D271" i="6"/>
  <c r="E271" i="6"/>
  <c r="F271" i="6"/>
  <c r="G271" i="6"/>
  <c r="H271" i="6"/>
  <c r="I271" i="6"/>
  <c r="J271" i="6"/>
  <c r="K271" i="6"/>
  <c r="L271" i="6"/>
  <c r="M271" i="6"/>
  <c r="N271" i="6"/>
  <c r="O271" i="6"/>
  <c r="P271" i="6"/>
  <c r="Q271" i="6"/>
  <c r="R271" i="6"/>
  <c r="S271" i="6"/>
  <c r="T271" i="6"/>
  <c r="U271" i="6"/>
  <c r="V271" i="6"/>
  <c r="D272" i="6"/>
  <c r="E272" i="6"/>
  <c r="F272" i="6"/>
  <c r="G272" i="6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D273" i="6"/>
  <c r="E273" i="6"/>
  <c r="F273" i="6"/>
  <c r="G273" i="6"/>
  <c r="H273" i="6"/>
  <c r="I273" i="6"/>
  <c r="J273" i="6"/>
  <c r="K273" i="6"/>
  <c r="L273" i="6"/>
  <c r="M273" i="6"/>
  <c r="N273" i="6"/>
  <c r="O273" i="6"/>
  <c r="P273" i="6"/>
  <c r="Q273" i="6"/>
  <c r="R273" i="6"/>
  <c r="S273" i="6"/>
  <c r="T273" i="6"/>
  <c r="U273" i="6"/>
  <c r="V273" i="6"/>
  <c r="D274" i="6"/>
  <c r="E274" i="6"/>
  <c r="F274" i="6"/>
  <c r="G274" i="6"/>
  <c r="H274" i="6"/>
  <c r="I274" i="6"/>
  <c r="J274" i="6"/>
  <c r="K274" i="6"/>
  <c r="L274" i="6"/>
  <c r="M274" i="6"/>
  <c r="N274" i="6"/>
  <c r="O274" i="6"/>
  <c r="P274" i="6"/>
  <c r="Q274" i="6"/>
  <c r="R274" i="6"/>
  <c r="S274" i="6"/>
  <c r="T274" i="6"/>
  <c r="U274" i="6"/>
  <c r="V274" i="6"/>
  <c r="D275" i="6"/>
  <c r="E275" i="6"/>
  <c r="F275" i="6"/>
  <c r="G275" i="6"/>
  <c r="H275" i="6"/>
  <c r="I275" i="6"/>
  <c r="J275" i="6"/>
  <c r="K275" i="6"/>
  <c r="L275" i="6"/>
  <c r="M275" i="6"/>
  <c r="N275" i="6"/>
  <c r="O275" i="6"/>
  <c r="P275" i="6"/>
  <c r="Q275" i="6"/>
  <c r="R275" i="6"/>
  <c r="S275" i="6"/>
  <c r="T275" i="6"/>
  <c r="U275" i="6"/>
  <c r="V275" i="6"/>
  <c r="E246" i="6"/>
  <c r="F246" i="6"/>
  <c r="G246" i="6"/>
  <c r="H246" i="6"/>
  <c r="I246" i="6"/>
  <c r="J246" i="6"/>
  <c r="K246" i="6"/>
  <c r="L246" i="6"/>
  <c r="M246" i="6"/>
  <c r="N246" i="6"/>
  <c r="O246" i="6"/>
  <c r="P246" i="6"/>
  <c r="Q246" i="6"/>
  <c r="R246" i="6"/>
  <c r="S246" i="6"/>
  <c r="T246" i="6"/>
  <c r="U246" i="6"/>
  <c r="V246" i="6"/>
  <c r="D246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D169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T101" i="6"/>
  <c r="U101" i="6"/>
  <c r="V101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D91" i="6"/>
  <c r="S99" i="13" l="1"/>
  <c r="S32" i="13"/>
  <c r="S29" i="13"/>
  <c r="S26" i="13"/>
  <c r="S20" i="13"/>
  <c r="S17" i="13"/>
  <c r="S30" i="13"/>
  <c r="S24" i="13"/>
  <c r="S21" i="13"/>
  <c r="S18" i="13"/>
  <c r="S15" i="13"/>
  <c r="S34" i="13"/>
  <c r="S31" i="13"/>
  <c r="S28" i="13"/>
  <c r="S25" i="13"/>
  <c r="S19" i="13"/>
  <c r="S16" i="13"/>
  <c r="S23" i="13"/>
  <c r="S14" i="13"/>
  <c r="S27" i="13"/>
  <c r="S22" i="13"/>
  <c r="I87" i="12"/>
  <c r="J33" i="13"/>
  <c r="S33" i="13" s="1"/>
  <c r="J99" i="3"/>
  <c r="S99" i="3" s="1"/>
  <c r="J98" i="3"/>
  <c r="J172" i="28" s="1"/>
  <c r="S66" i="13" l="1"/>
  <c r="J47" i="30"/>
  <c r="S98" i="13"/>
  <c r="S131" i="13"/>
  <c r="S98" i="3"/>
  <c r="I125" i="12" l="1"/>
  <c r="I112" i="12"/>
  <c r="I79" i="12"/>
  <c r="I60" i="12"/>
  <c r="I47" i="12"/>
  <c r="I27" i="12"/>
  <c r="I23" i="12"/>
  <c r="I14" i="12"/>
  <c r="I125" i="3"/>
  <c r="I121" i="3"/>
  <c r="I112" i="3"/>
  <c r="I92" i="3"/>
  <c r="I88" i="3"/>
  <c r="I79" i="3"/>
  <c r="I173" i="34" s="1"/>
  <c r="I60" i="3"/>
  <c r="I56" i="3"/>
  <c r="I47" i="3"/>
  <c r="I89" i="34" s="1"/>
  <c r="I27" i="3"/>
  <c r="I23" i="3"/>
  <c r="I14" i="3"/>
  <c r="I125" i="13"/>
  <c r="R125" i="13" s="1"/>
  <c r="I121" i="13"/>
  <c r="I112" i="13"/>
  <c r="I92" i="13"/>
  <c r="R92" i="13" s="1"/>
  <c r="I88" i="13"/>
  <c r="I79" i="13"/>
  <c r="I172" i="35" s="1"/>
  <c r="I60" i="13"/>
  <c r="I56" i="13"/>
  <c r="I47" i="13"/>
  <c r="I88" i="35" s="1"/>
  <c r="I27" i="13"/>
  <c r="I23" i="13"/>
  <c r="I14" i="13"/>
  <c r="R92" i="3" l="1"/>
  <c r="R121" i="3"/>
  <c r="R92" i="12"/>
  <c r="I47" i="36"/>
  <c r="I46" i="35"/>
  <c r="R88" i="12"/>
  <c r="R56" i="12"/>
  <c r="R121" i="12"/>
  <c r="I174" i="36"/>
  <c r="R79" i="12"/>
  <c r="I90" i="36"/>
  <c r="R47" i="12"/>
  <c r="I257" i="36"/>
  <c r="R112" i="12"/>
  <c r="I55" i="12"/>
  <c r="R60" i="12"/>
  <c r="I120" i="12"/>
  <c r="R125" i="12"/>
  <c r="R121" i="13"/>
  <c r="I47" i="34"/>
  <c r="R112" i="3"/>
  <c r="I256" i="34"/>
  <c r="R112" i="13"/>
  <c r="I255" i="35"/>
  <c r="R125" i="3"/>
  <c r="R56" i="13"/>
  <c r="R88" i="13"/>
  <c r="R60" i="13"/>
  <c r="R47" i="13"/>
  <c r="R79" i="13"/>
  <c r="R47" i="3"/>
  <c r="R56" i="3"/>
  <c r="R60" i="3"/>
  <c r="R79" i="3"/>
  <c r="R88" i="3"/>
  <c r="I98" i="12"/>
  <c r="I66" i="12"/>
  <c r="I131" i="13"/>
  <c r="I255" i="30" s="1"/>
  <c r="I98" i="13"/>
  <c r="I172" i="30" s="1"/>
  <c r="I131" i="3"/>
  <c r="I255" i="28" s="1"/>
  <c r="I33" i="3"/>
  <c r="I131" i="12"/>
  <c r="I99" i="12"/>
  <c r="I22" i="12"/>
  <c r="I33" i="12"/>
  <c r="I22" i="13"/>
  <c r="I87" i="3"/>
  <c r="I120" i="3"/>
  <c r="I98" i="3"/>
  <c r="I172" i="28" s="1"/>
  <c r="I55" i="3"/>
  <c r="I66" i="3"/>
  <c r="I89" i="28" s="1"/>
  <c r="I22" i="3"/>
  <c r="I120" i="13"/>
  <c r="I87" i="13"/>
  <c r="I55" i="13"/>
  <c r="I66" i="13"/>
  <c r="I89" i="30" s="1"/>
  <c r="I46" i="32" l="1"/>
  <c r="R120" i="12"/>
  <c r="R55" i="12"/>
  <c r="I34" i="13"/>
  <c r="R22" i="13" s="1"/>
  <c r="I171" i="32"/>
  <c r="R98" i="12"/>
  <c r="I88" i="32"/>
  <c r="R66" i="12"/>
  <c r="I34" i="12"/>
  <c r="R87" i="12"/>
  <c r="I254" i="32"/>
  <c r="R131" i="12"/>
  <c r="I67" i="12"/>
  <c r="I132" i="12"/>
  <c r="I34" i="3"/>
  <c r="I47" i="28"/>
  <c r="I67" i="13"/>
  <c r="R67" i="13" s="1"/>
  <c r="R55" i="13"/>
  <c r="I99" i="13"/>
  <c r="R99" i="13" s="1"/>
  <c r="R87" i="13"/>
  <c r="I132" i="13"/>
  <c r="R132" i="13" s="1"/>
  <c r="R120" i="13"/>
  <c r="R66" i="3"/>
  <c r="R55" i="3"/>
  <c r="R131" i="3"/>
  <c r="R98" i="3"/>
  <c r="I99" i="3"/>
  <c r="R87" i="3"/>
  <c r="I67" i="3"/>
  <c r="I132" i="3"/>
  <c r="R120" i="3"/>
  <c r="R132" i="3" l="1"/>
  <c r="R67" i="3"/>
  <c r="R99" i="3"/>
  <c r="R99" i="12"/>
  <c r="R30" i="12"/>
  <c r="R24" i="12"/>
  <c r="R21" i="12"/>
  <c r="R18" i="12"/>
  <c r="R15" i="12"/>
  <c r="R28" i="12"/>
  <c r="R25" i="12"/>
  <c r="R16" i="12"/>
  <c r="R34" i="12"/>
  <c r="R31" i="12"/>
  <c r="R19" i="12"/>
  <c r="R32" i="12"/>
  <c r="R29" i="12"/>
  <c r="R26" i="12"/>
  <c r="R20" i="12"/>
  <c r="R17" i="12"/>
  <c r="R23" i="12"/>
  <c r="R27" i="12"/>
  <c r="R14" i="12"/>
  <c r="R67" i="12"/>
  <c r="R22" i="12"/>
  <c r="R132" i="12"/>
  <c r="R33" i="12"/>
  <c r="I33" i="13"/>
  <c r="R32" i="13"/>
  <c r="R29" i="13"/>
  <c r="R26" i="13"/>
  <c r="R20" i="13"/>
  <c r="R17" i="13"/>
  <c r="R30" i="13"/>
  <c r="R24" i="13"/>
  <c r="R21" i="13"/>
  <c r="R18" i="13"/>
  <c r="R15" i="13"/>
  <c r="R16" i="13"/>
  <c r="R34" i="13"/>
  <c r="R31" i="13"/>
  <c r="R28" i="13"/>
  <c r="R25" i="13"/>
  <c r="R19" i="13"/>
  <c r="R14" i="13"/>
  <c r="R23" i="13"/>
  <c r="R27" i="13"/>
  <c r="R17" i="3"/>
  <c r="R29" i="3"/>
  <c r="R24" i="3"/>
  <c r="R19" i="3"/>
  <c r="R31" i="3"/>
  <c r="R21" i="3"/>
  <c r="R34" i="3"/>
  <c r="R16" i="3"/>
  <c r="R28" i="3"/>
  <c r="R25" i="3"/>
  <c r="R20" i="3"/>
  <c r="R32" i="3"/>
  <c r="R26" i="3"/>
  <c r="R18" i="3"/>
  <c r="R30" i="3"/>
  <c r="R15" i="3"/>
  <c r="R27" i="3"/>
  <c r="R14" i="3"/>
  <c r="R23" i="3"/>
  <c r="R33" i="3"/>
  <c r="R22" i="3"/>
  <c r="H125" i="3"/>
  <c r="H121" i="3"/>
  <c r="H112" i="3"/>
  <c r="H256" i="34" s="1"/>
  <c r="H92" i="3"/>
  <c r="H88" i="3"/>
  <c r="H79" i="3"/>
  <c r="H173" i="34" s="1"/>
  <c r="I47" i="30" l="1"/>
  <c r="R33" i="13"/>
  <c r="R98" i="13"/>
  <c r="R66" i="13"/>
  <c r="R131" i="13"/>
  <c r="H120" i="3"/>
  <c r="H87" i="3"/>
  <c r="V182" i="26" l="1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D182" i="26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V259" i="23"/>
  <c r="U259" i="23"/>
  <c r="T259" i="23"/>
  <c r="S259" i="23"/>
  <c r="R259" i="23"/>
  <c r="Q259" i="23"/>
  <c r="P259" i="23"/>
  <c r="O259" i="23"/>
  <c r="N259" i="23"/>
  <c r="M259" i="23"/>
  <c r="L259" i="23"/>
  <c r="K259" i="23"/>
  <c r="J259" i="23"/>
  <c r="I259" i="23"/>
  <c r="H259" i="23"/>
  <c r="G259" i="23"/>
  <c r="F259" i="23"/>
  <c r="E259" i="23"/>
  <c r="D259" i="23"/>
  <c r="V182" i="23"/>
  <c r="U182" i="23"/>
  <c r="T182" i="23"/>
  <c r="S182" i="23"/>
  <c r="R182" i="23"/>
  <c r="Q182" i="23"/>
  <c r="P182" i="23"/>
  <c r="O182" i="23"/>
  <c r="N182" i="23"/>
  <c r="M182" i="23"/>
  <c r="L182" i="23"/>
  <c r="K182" i="23"/>
  <c r="J182" i="23"/>
  <c r="I182" i="23"/>
  <c r="H182" i="23"/>
  <c r="G182" i="23"/>
  <c r="F182" i="23"/>
  <c r="E182" i="23"/>
  <c r="D182" i="23"/>
  <c r="V104" i="23"/>
  <c r="U104" i="23"/>
  <c r="T104" i="23"/>
  <c r="S104" i="23"/>
  <c r="R104" i="23"/>
  <c r="Q104" i="23"/>
  <c r="P104" i="23"/>
  <c r="O104" i="23"/>
  <c r="N104" i="23"/>
  <c r="M104" i="23"/>
  <c r="L104" i="23"/>
  <c r="K104" i="23"/>
  <c r="J104" i="23"/>
  <c r="I104" i="23"/>
  <c r="H104" i="23"/>
  <c r="G104" i="23"/>
  <c r="F104" i="23"/>
  <c r="E104" i="23"/>
  <c r="D104" i="23"/>
  <c r="V180" i="16"/>
  <c r="U180" i="16"/>
  <c r="T180" i="16"/>
  <c r="S180" i="16"/>
  <c r="R180" i="16"/>
  <c r="Q180" i="16"/>
  <c r="P180" i="16"/>
  <c r="O180" i="16"/>
  <c r="N180" i="16"/>
  <c r="M180" i="16"/>
  <c r="L180" i="16"/>
  <c r="K180" i="16"/>
  <c r="J180" i="16"/>
  <c r="I180" i="16"/>
  <c r="H180" i="16"/>
  <c r="G180" i="16"/>
  <c r="F180" i="16"/>
  <c r="E180" i="16"/>
  <c r="D180" i="16"/>
  <c r="V95" i="16"/>
  <c r="U95" i="16"/>
  <c r="T95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V116" i="16"/>
  <c r="U116" i="16"/>
  <c r="T116" i="16"/>
  <c r="S116" i="16"/>
  <c r="R116" i="16"/>
  <c r="Q116" i="16"/>
  <c r="P116" i="16"/>
  <c r="O116" i="16"/>
  <c r="N116" i="16"/>
  <c r="M116" i="16"/>
  <c r="L116" i="16"/>
  <c r="K116" i="16"/>
  <c r="J116" i="16"/>
  <c r="I116" i="16"/>
  <c r="H116" i="16"/>
  <c r="G116" i="16"/>
  <c r="F116" i="16"/>
  <c r="E116" i="16"/>
  <c r="D116" i="16"/>
  <c r="V258" i="24"/>
  <c r="U258" i="24"/>
  <c r="T258" i="24"/>
  <c r="S258" i="24"/>
  <c r="R258" i="24"/>
  <c r="Q258" i="24"/>
  <c r="P258" i="24"/>
  <c r="O258" i="24"/>
  <c r="N258" i="24"/>
  <c r="M258" i="24"/>
  <c r="L258" i="24"/>
  <c r="K258" i="24"/>
  <c r="J258" i="24"/>
  <c r="I258" i="24"/>
  <c r="H258" i="24"/>
  <c r="G258" i="24"/>
  <c r="F258" i="24"/>
  <c r="E258" i="24"/>
  <c r="D258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V182" i="25"/>
  <c r="U182" i="25"/>
  <c r="T182" i="25"/>
  <c r="S182" i="25"/>
  <c r="R182" i="25"/>
  <c r="Q182" i="25"/>
  <c r="P182" i="25"/>
  <c r="O182" i="25"/>
  <c r="N182" i="25"/>
  <c r="M182" i="25"/>
  <c r="L182" i="25"/>
  <c r="K182" i="25"/>
  <c r="J182" i="25"/>
  <c r="I182" i="25"/>
  <c r="H182" i="25"/>
  <c r="G182" i="25"/>
  <c r="F182" i="25"/>
  <c r="E182" i="25"/>
  <c r="D182" i="25"/>
  <c r="V104" i="25"/>
  <c r="U104" i="25"/>
  <c r="T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V182" i="22"/>
  <c r="U182" i="22"/>
  <c r="T182" i="22"/>
  <c r="S182" i="22"/>
  <c r="R182" i="22"/>
  <c r="Q182" i="22"/>
  <c r="P182" i="22"/>
  <c r="O182" i="22"/>
  <c r="N182" i="22"/>
  <c r="M182" i="22"/>
  <c r="L182" i="22"/>
  <c r="K182" i="22"/>
  <c r="J182" i="22"/>
  <c r="I182" i="22"/>
  <c r="H182" i="22"/>
  <c r="G182" i="22"/>
  <c r="F182" i="22"/>
  <c r="E182" i="22"/>
  <c r="D182" i="22"/>
  <c r="V104" i="22"/>
  <c r="U104" i="22"/>
  <c r="T104" i="22"/>
  <c r="S104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F104" i="22"/>
  <c r="E104" i="22"/>
  <c r="D104" i="22"/>
  <c r="H79" i="12"/>
  <c r="H79" i="13"/>
  <c r="H88" i="13"/>
  <c r="H92" i="13"/>
  <c r="H14" i="13"/>
  <c r="H23" i="13"/>
  <c r="H27" i="13"/>
  <c r="H46" i="35" l="1"/>
  <c r="H174" i="36"/>
  <c r="Q79" i="13"/>
  <c r="H172" i="35"/>
  <c r="H98" i="12"/>
  <c r="Q88" i="13"/>
  <c r="Q92" i="13"/>
  <c r="H87" i="13"/>
  <c r="H22" i="13"/>
  <c r="H171" i="32" l="1"/>
  <c r="Q87" i="13"/>
  <c r="H60" i="3"/>
  <c r="H56" i="3"/>
  <c r="H47" i="3"/>
  <c r="H89" i="34" s="1"/>
  <c r="H27" i="3"/>
  <c r="H23" i="3"/>
  <c r="H14" i="3"/>
  <c r="D17" i="3"/>
  <c r="Q79" i="3" l="1"/>
  <c r="H47" i="34"/>
  <c r="Q47" i="3"/>
  <c r="Q56" i="3"/>
  <c r="Q60" i="3"/>
  <c r="H33" i="3"/>
  <c r="Q112" i="3"/>
  <c r="Q121" i="3"/>
  <c r="Q88" i="3"/>
  <c r="Q125" i="3"/>
  <c r="Q92" i="3"/>
  <c r="H66" i="3"/>
  <c r="H89" i="28" s="1"/>
  <c r="H22" i="3"/>
  <c r="H55" i="3"/>
  <c r="H99" i="3"/>
  <c r="H132" i="3"/>
  <c r="H131" i="3"/>
  <c r="H255" i="28" s="1"/>
  <c r="H98" i="3"/>
  <c r="H47" i="28" l="1"/>
  <c r="Q55" i="3"/>
  <c r="Q98" i="3"/>
  <c r="H172" i="28"/>
  <c r="Q131" i="3"/>
  <c r="Q87" i="3"/>
  <c r="Q120" i="3"/>
  <c r="Q66" i="3"/>
  <c r="H67" i="3"/>
  <c r="H125" i="12"/>
  <c r="H112" i="12"/>
  <c r="H92" i="12"/>
  <c r="H60" i="12"/>
  <c r="H47" i="12"/>
  <c r="H90" i="36" s="1"/>
  <c r="H125" i="13"/>
  <c r="Q125" i="13" s="1"/>
  <c r="H121" i="13"/>
  <c r="Q121" i="13" s="1"/>
  <c r="H112" i="13"/>
  <c r="H255" i="35" s="1"/>
  <c r="H98" i="13"/>
  <c r="H172" i="30" s="1"/>
  <c r="H47" i="13"/>
  <c r="H88" i="35" s="1"/>
  <c r="H60" i="13"/>
  <c r="Q60" i="13" s="1"/>
  <c r="H56" i="13"/>
  <c r="Q56" i="13" s="1"/>
  <c r="H257" i="36" l="1"/>
  <c r="H55" i="12"/>
  <c r="H67" i="12" s="1"/>
  <c r="H87" i="12"/>
  <c r="H120" i="12"/>
  <c r="H66" i="12"/>
  <c r="H88" i="32" s="1"/>
  <c r="H131" i="12"/>
  <c r="H131" i="13"/>
  <c r="H255" i="30" s="1"/>
  <c r="Q112" i="13"/>
  <c r="H66" i="13"/>
  <c r="H89" i="30" s="1"/>
  <c r="Q47" i="13"/>
  <c r="H120" i="13"/>
  <c r="H55" i="13"/>
  <c r="H99" i="13"/>
  <c r="H254" i="32" l="1"/>
  <c r="H99" i="12"/>
  <c r="H132" i="12"/>
  <c r="H132" i="13"/>
  <c r="Q120" i="13"/>
  <c r="H67" i="13"/>
  <c r="Q55" i="13"/>
  <c r="H27" i="12" l="1"/>
  <c r="H23" i="12"/>
  <c r="H14" i="12"/>
  <c r="G125" i="13"/>
  <c r="H47" i="36" l="1"/>
  <c r="Q79" i="12"/>
  <c r="Q112" i="12"/>
  <c r="Q88" i="12"/>
  <c r="Q121" i="12"/>
  <c r="Q125" i="12"/>
  <c r="Q92" i="12"/>
  <c r="Q56" i="12"/>
  <c r="Q60" i="12"/>
  <c r="Q47" i="12"/>
  <c r="H22" i="12"/>
  <c r="H33" i="12"/>
  <c r="H34" i="13"/>
  <c r="H34" i="3"/>
  <c r="Q32" i="13" l="1"/>
  <c r="Q29" i="13"/>
  <c r="Q26" i="13"/>
  <c r="Q20" i="13"/>
  <c r="Q17" i="13"/>
  <c r="Q31" i="13"/>
  <c r="Q34" i="13"/>
  <c r="Q25" i="13"/>
  <c r="Q16" i="13"/>
  <c r="Q30" i="13"/>
  <c r="Q24" i="13"/>
  <c r="Q21" i="13"/>
  <c r="Q18" i="13"/>
  <c r="Q15" i="13"/>
  <c r="Q28" i="13"/>
  <c r="Q19" i="13"/>
  <c r="Q23" i="13"/>
  <c r="Q27" i="13"/>
  <c r="Q14" i="13"/>
  <c r="Q22" i="13"/>
  <c r="Q87" i="12"/>
  <c r="Q120" i="12"/>
  <c r="H46" i="32"/>
  <c r="Q98" i="12"/>
  <c r="Q131" i="12"/>
  <c r="Q24" i="3"/>
  <c r="Q19" i="3"/>
  <c r="Q31" i="3"/>
  <c r="Q26" i="3"/>
  <c r="Q16" i="3"/>
  <c r="Q28" i="3"/>
  <c r="Q20" i="3"/>
  <c r="Q15" i="3"/>
  <c r="Q18" i="3"/>
  <c r="Q30" i="3"/>
  <c r="Q25" i="3"/>
  <c r="Q32" i="3"/>
  <c r="Q34" i="3"/>
  <c r="Q17" i="3"/>
  <c r="Q29" i="3"/>
  <c r="Q21" i="3"/>
  <c r="Q14" i="3"/>
  <c r="Q23" i="3"/>
  <c r="Q27" i="3"/>
  <c r="Q33" i="3"/>
  <c r="Q22" i="3"/>
  <c r="H34" i="12"/>
  <c r="Q22" i="12" s="1"/>
  <c r="Q55" i="12"/>
  <c r="Q66" i="12"/>
  <c r="H33" i="13"/>
  <c r="Q99" i="13"/>
  <c r="Q132" i="13"/>
  <c r="Q67" i="13"/>
  <c r="Q132" i="3"/>
  <c r="Q99" i="3"/>
  <c r="Q67" i="3"/>
  <c r="G14" i="3"/>
  <c r="Q30" i="12" l="1"/>
  <c r="Q24" i="12"/>
  <c r="Q21" i="12"/>
  <c r="Q18" i="12"/>
  <c r="Q15" i="12"/>
  <c r="Q31" i="12"/>
  <c r="Q25" i="12"/>
  <c r="Q26" i="12"/>
  <c r="Q28" i="12"/>
  <c r="Q19" i="12"/>
  <c r="Q34" i="12"/>
  <c r="Q16" i="12"/>
  <c r="Q32" i="12"/>
  <c r="Q17" i="12"/>
  <c r="Q29" i="12"/>
  <c r="Q20" i="12"/>
  <c r="Q23" i="12"/>
  <c r="Q14" i="12"/>
  <c r="Q27" i="12"/>
  <c r="Q33" i="12"/>
  <c r="H47" i="30"/>
  <c r="Q33" i="13"/>
  <c r="Q99" i="12"/>
  <c r="Q132" i="12"/>
  <c r="G47" i="34"/>
  <c r="Q67" i="12"/>
  <c r="Q98" i="13"/>
  <c r="Q131" i="13"/>
  <c r="Q66" i="13"/>
  <c r="K178" i="5"/>
  <c r="L120" i="23" l="1"/>
  <c r="M120" i="23"/>
  <c r="N120" i="23"/>
  <c r="O120" i="23"/>
  <c r="P120" i="23"/>
  <c r="Q120" i="23"/>
  <c r="R120" i="23"/>
  <c r="S120" i="23"/>
  <c r="T120" i="23"/>
  <c r="U120" i="23"/>
  <c r="V120" i="23"/>
  <c r="G125" i="12" l="1"/>
  <c r="G112" i="12"/>
  <c r="G92" i="12"/>
  <c r="G79" i="12"/>
  <c r="G60" i="12"/>
  <c r="G47" i="12"/>
  <c r="G90" i="36" s="1"/>
  <c r="G121" i="13"/>
  <c r="G112" i="13"/>
  <c r="G255" i="35" s="1"/>
  <c r="G92" i="13"/>
  <c r="G88" i="13"/>
  <c r="G79" i="13"/>
  <c r="G172" i="35" s="1"/>
  <c r="G60" i="13"/>
  <c r="G56" i="13"/>
  <c r="G47" i="13"/>
  <c r="G88" i="35" s="1"/>
  <c r="G125" i="3"/>
  <c r="G121" i="3"/>
  <c r="G112" i="3"/>
  <c r="G256" i="34" s="1"/>
  <c r="G257" i="36" l="1"/>
  <c r="G174" i="36"/>
  <c r="G87" i="12"/>
  <c r="G55" i="12"/>
  <c r="G67" i="12" s="1"/>
  <c r="G98" i="12"/>
  <c r="G131" i="12"/>
  <c r="G66" i="12"/>
  <c r="G88" i="32" s="1"/>
  <c r="G120" i="12"/>
  <c r="G131" i="13"/>
  <c r="G255" i="30" s="1"/>
  <c r="G66" i="13"/>
  <c r="G89" i="30" s="1"/>
  <c r="G131" i="3"/>
  <c r="G255" i="28" s="1"/>
  <c r="P112" i="3"/>
  <c r="G120" i="13"/>
  <c r="G87" i="13"/>
  <c r="G98" i="13"/>
  <c r="G172" i="30" s="1"/>
  <c r="G55" i="13"/>
  <c r="G120" i="3"/>
  <c r="G92" i="3"/>
  <c r="G88" i="3"/>
  <c r="G79" i="3"/>
  <c r="G60" i="3"/>
  <c r="G56" i="3"/>
  <c r="G47" i="3"/>
  <c r="G171" i="32" l="1"/>
  <c r="G99" i="12"/>
  <c r="G254" i="32"/>
  <c r="P79" i="3"/>
  <c r="G173" i="34"/>
  <c r="P47" i="3"/>
  <c r="G89" i="34"/>
  <c r="G132" i="12"/>
  <c r="G99" i="13"/>
  <c r="G67" i="13"/>
  <c r="G132" i="13"/>
  <c r="G132" i="3"/>
  <c r="G98" i="3"/>
  <c r="G172" i="28" s="1"/>
  <c r="G66" i="3"/>
  <c r="G89" i="28" s="1"/>
  <c r="G87" i="3"/>
  <c r="G55" i="3"/>
  <c r="G67" i="3" l="1"/>
  <c r="G99" i="3"/>
  <c r="G14" i="12"/>
  <c r="G23" i="12"/>
  <c r="G27" i="12"/>
  <c r="G27" i="13"/>
  <c r="G23" i="13"/>
  <c r="G14" i="13"/>
  <c r="G27" i="3"/>
  <c r="G23" i="3"/>
  <c r="G46" i="35" l="1"/>
  <c r="P92" i="12"/>
  <c r="P125" i="12"/>
  <c r="G47" i="36"/>
  <c r="P112" i="12"/>
  <c r="P79" i="12"/>
  <c r="P88" i="12"/>
  <c r="P121" i="12"/>
  <c r="P56" i="12"/>
  <c r="P60" i="12"/>
  <c r="G33" i="12"/>
  <c r="P47" i="12"/>
  <c r="P79" i="13"/>
  <c r="P112" i="13"/>
  <c r="P47" i="13"/>
  <c r="P88" i="13"/>
  <c r="P56" i="13"/>
  <c r="P121" i="13"/>
  <c r="P125" i="13"/>
  <c r="P60" i="13"/>
  <c r="P92" i="13"/>
  <c r="P121" i="3"/>
  <c r="P56" i="3"/>
  <c r="P88" i="3"/>
  <c r="P125" i="3"/>
  <c r="P60" i="3"/>
  <c r="P92" i="3"/>
  <c r="G22" i="12"/>
  <c r="G22" i="13"/>
  <c r="G22" i="3"/>
  <c r="G33" i="3"/>
  <c r="G46" i="32" l="1"/>
  <c r="P98" i="12"/>
  <c r="P131" i="12"/>
  <c r="P120" i="12"/>
  <c r="P87" i="12"/>
  <c r="G47" i="28"/>
  <c r="P66" i="12"/>
  <c r="G34" i="12"/>
  <c r="P55" i="12"/>
  <c r="G34" i="13"/>
  <c r="P87" i="13"/>
  <c r="P55" i="13"/>
  <c r="P120" i="13"/>
  <c r="P131" i="3"/>
  <c r="P66" i="3"/>
  <c r="P98" i="3"/>
  <c r="G34" i="3"/>
  <c r="P22" i="3" s="1"/>
  <c r="P120" i="3"/>
  <c r="P55" i="3"/>
  <c r="P87" i="3"/>
  <c r="P30" i="12" l="1"/>
  <c r="P24" i="12"/>
  <c r="P21" i="12"/>
  <c r="P18" i="12"/>
  <c r="P15" i="12"/>
  <c r="P34" i="12"/>
  <c r="P31" i="12"/>
  <c r="P28" i="12"/>
  <c r="P25" i="12"/>
  <c r="P19" i="12"/>
  <c r="P16" i="12"/>
  <c r="P32" i="12"/>
  <c r="P29" i="12"/>
  <c r="P26" i="12"/>
  <c r="P20" i="12"/>
  <c r="P17" i="12"/>
  <c r="P27" i="12"/>
  <c r="P23" i="12"/>
  <c r="P14" i="12"/>
  <c r="P33" i="12"/>
  <c r="P22" i="12"/>
  <c r="G33" i="13"/>
  <c r="P131" i="13" s="1"/>
  <c r="P32" i="13"/>
  <c r="P29" i="13"/>
  <c r="P26" i="13"/>
  <c r="P20" i="13"/>
  <c r="P17" i="13"/>
  <c r="P31" i="13"/>
  <c r="P16" i="13"/>
  <c r="P34" i="13"/>
  <c r="P25" i="13"/>
  <c r="P19" i="13"/>
  <c r="P30" i="13"/>
  <c r="P24" i="13"/>
  <c r="P21" i="13"/>
  <c r="P18" i="13"/>
  <c r="P15" i="13"/>
  <c r="P28" i="13"/>
  <c r="P14" i="13"/>
  <c r="P23" i="13"/>
  <c r="P27" i="13"/>
  <c r="P22" i="13"/>
  <c r="P132" i="12"/>
  <c r="P99" i="12"/>
  <c r="P19" i="3"/>
  <c r="P31" i="3"/>
  <c r="P26" i="3"/>
  <c r="P21" i="3"/>
  <c r="P34" i="3"/>
  <c r="P24" i="3"/>
  <c r="P18" i="3"/>
  <c r="P30" i="3"/>
  <c r="P29" i="3"/>
  <c r="P25" i="3"/>
  <c r="P32" i="3"/>
  <c r="P17" i="3"/>
  <c r="P20" i="3"/>
  <c r="P28" i="3"/>
  <c r="P15" i="3"/>
  <c r="P16" i="3"/>
  <c r="P14" i="3"/>
  <c r="P23" i="3"/>
  <c r="P27" i="3"/>
  <c r="P33" i="3"/>
  <c r="P67" i="12"/>
  <c r="P132" i="13"/>
  <c r="P67" i="13"/>
  <c r="P99" i="13"/>
  <c r="P132" i="3"/>
  <c r="P99" i="3"/>
  <c r="P67" i="3"/>
  <c r="P98" i="13" l="1"/>
  <c r="P66" i="13"/>
  <c r="G47" i="30"/>
  <c r="P33" i="13"/>
  <c r="F15" i="3"/>
  <c r="F88" i="13" l="1"/>
  <c r="F60" i="12" l="1"/>
  <c r="F55" i="12" l="1"/>
  <c r="F113" i="3"/>
  <c r="O113" i="3" s="1"/>
  <c r="F114" i="3"/>
  <c r="F115" i="3"/>
  <c r="F116" i="3"/>
  <c r="F117" i="3"/>
  <c r="F118" i="3"/>
  <c r="F119" i="3"/>
  <c r="F122" i="3"/>
  <c r="F123" i="3"/>
  <c r="F124" i="3"/>
  <c r="F126" i="3"/>
  <c r="F127" i="3"/>
  <c r="F128" i="3"/>
  <c r="F129" i="3"/>
  <c r="F130" i="3"/>
  <c r="F257" i="37" s="1"/>
  <c r="F97" i="3"/>
  <c r="F174" i="37" s="1"/>
  <c r="F96" i="3"/>
  <c r="F95" i="3"/>
  <c r="F94" i="3"/>
  <c r="F93" i="3"/>
  <c r="F91" i="3"/>
  <c r="F90" i="3"/>
  <c r="F89" i="3"/>
  <c r="F125" i="3" l="1"/>
  <c r="F121" i="3"/>
  <c r="F112" i="3"/>
  <c r="F256" i="34" s="1"/>
  <c r="F47" i="12"/>
  <c r="F90" i="36" s="1"/>
  <c r="F125" i="12"/>
  <c r="F112" i="12"/>
  <c r="F92" i="12"/>
  <c r="F79" i="12"/>
  <c r="F174" i="36" l="1"/>
  <c r="F257" i="36"/>
  <c r="F87" i="12"/>
  <c r="F120" i="12"/>
  <c r="F120" i="3"/>
  <c r="F80" i="3" l="1"/>
  <c r="O80" i="3" s="1"/>
  <c r="F81" i="3"/>
  <c r="F82" i="3"/>
  <c r="F83" i="3"/>
  <c r="F84" i="3"/>
  <c r="F85" i="3"/>
  <c r="F86" i="3"/>
  <c r="F61" i="3"/>
  <c r="F62" i="3"/>
  <c r="F63" i="3"/>
  <c r="F64" i="3"/>
  <c r="F65" i="3"/>
  <c r="F57" i="3"/>
  <c r="F58" i="3"/>
  <c r="F59" i="3"/>
  <c r="F48" i="3"/>
  <c r="O48" i="3" s="1"/>
  <c r="F49" i="3"/>
  <c r="F50" i="3"/>
  <c r="F51" i="3"/>
  <c r="F52" i="3"/>
  <c r="F53" i="3"/>
  <c r="F54" i="3"/>
  <c r="F32" i="3"/>
  <c r="F28" i="3"/>
  <c r="F29" i="3"/>
  <c r="F30" i="3"/>
  <c r="F31" i="3"/>
  <c r="F24" i="3"/>
  <c r="F25" i="3"/>
  <c r="F26" i="3"/>
  <c r="F16" i="3"/>
  <c r="F17" i="3"/>
  <c r="F18" i="3"/>
  <c r="F19" i="3"/>
  <c r="F20" i="3"/>
  <c r="F21" i="3"/>
  <c r="O117" i="3" l="1"/>
  <c r="O118" i="3"/>
  <c r="O116" i="3"/>
  <c r="O114" i="3"/>
  <c r="O119" i="3"/>
  <c r="F47" i="37"/>
  <c r="O115" i="3"/>
  <c r="O65" i="3"/>
  <c r="F90" i="37"/>
  <c r="O64" i="3"/>
  <c r="O63" i="3"/>
  <c r="O62" i="3"/>
  <c r="O49" i="3"/>
  <c r="O52" i="3"/>
  <c r="O130" i="3"/>
  <c r="O97" i="3"/>
  <c r="O84" i="3"/>
  <c r="O83" i="3"/>
  <c r="O93" i="3"/>
  <c r="O126" i="3"/>
  <c r="O54" i="3"/>
  <c r="O61" i="3"/>
  <c r="O86" i="3"/>
  <c r="O85" i="3"/>
  <c r="O82" i="3"/>
  <c r="O95" i="3"/>
  <c r="O128" i="3"/>
  <c r="O58" i="3"/>
  <c r="O81" i="3"/>
  <c r="O53" i="3"/>
  <c r="O51" i="3"/>
  <c r="O124" i="3"/>
  <c r="O91" i="3"/>
  <c r="O50" i="3"/>
  <c r="O123" i="3"/>
  <c r="O90" i="3"/>
  <c r="O122" i="3"/>
  <c r="O89" i="3"/>
  <c r="O96" i="3"/>
  <c r="O129" i="3"/>
  <c r="O59" i="3"/>
  <c r="O127" i="3"/>
  <c r="O94" i="3"/>
  <c r="O57" i="3"/>
  <c r="F14" i="3"/>
  <c r="O112" i="3" l="1"/>
  <c r="F47" i="34"/>
  <c r="F66" i="12"/>
  <c r="F88" i="32" s="1"/>
  <c r="F67" i="12"/>
  <c r="F98" i="12"/>
  <c r="F99" i="12"/>
  <c r="F131" i="12"/>
  <c r="F132" i="12"/>
  <c r="F254" i="32" l="1"/>
  <c r="F171" i="32"/>
  <c r="F14" i="12" l="1"/>
  <c r="F23" i="12"/>
  <c r="F27" i="12"/>
  <c r="F112" i="13"/>
  <c r="F255" i="35" s="1"/>
  <c r="F121" i="13"/>
  <c r="F125" i="13"/>
  <c r="F79" i="13"/>
  <c r="F172" i="35" s="1"/>
  <c r="F92" i="13"/>
  <c r="F47" i="13"/>
  <c r="F88" i="35" s="1"/>
  <c r="F56" i="13"/>
  <c r="F60" i="13"/>
  <c r="F27" i="13"/>
  <c r="F23" i="13"/>
  <c r="F14" i="13"/>
  <c r="F46" i="35" l="1"/>
  <c r="O88" i="13"/>
  <c r="O92" i="12"/>
  <c r="O125" i="12"/>
  <c r="O88" i="12"/>
  <c r="O121" i="12"/>
  <c r="F47" i="36"/>
  <c r="O79" i="12"/>
  <c r="O112" i="12"/>
  <c r="O56" i="12"/>
  <c r="F33" i="12"/>
  <c r="O47" i="12"/>
  <c r="O60" i="12"/>
  <c r="O56" i="13"/>
  <c r="O125" i="13"/>
  <c r="O121" i="13"/>
  <c r="F66" i="13"/>
  <c r="F89" i="30" s="1"/>
  <c r="O47" i="13"/>
  <c r="F98" i="13"/>
  <c r="F172" i="30" s="1"/>
  <c r="O79" i="13"/>
  <c r="O60" i="13"/>
  <c r="O92" i="13"/>
  <c r="F131" i="13"/>
  <c r="F255" i="30" s="1"/>
  <c r="O112" i="13"/>
  <c r="F22" i="12"/>
  <c r="F92" i="3"/>
  <c r="F88" i="3"/>
  <c r="F23" i="3"/>
  <c r="F120" i="13"/>
  <c r="F79" i="3"/>
  <c r="F87" i="13"/>
  <c r="F55" i="13"/>
  <c r="F22" i="13"/>
  <c r="F56" i="3"/>
  <c r="F47" i="3"/>
  <c r="F131" i="3"/>
  <c r="F255" i="28" s="1"/>
  <c r="F27" i="3"/>
  <c r="F60" i="3"/>
  <c r="F34" i="13" l="1"/>
  <c r="O22" i="13"/>
  <c r="O120" i="12"/>
  <c r="O87" i="12"/>
  <c r="F46" i="32"/>
  <c r="O131" i="12"/>
  <c r="O98" i="12"/>
  <c r="O121" i="3"/>
  <c r="O125" i="3"/>
  <c r="O47" i="3"/>
  <c r="F89" i="34"/>
  <c r="O79" i="3"/>
  <c r="F173" i="34"/>
  <c r="O66" i="12"/>
  <c r="F34" i="12"/>
  <c r="O33" i="12" s="1"/>
  <c r="O55" i="12"/>
  <c r="F67" i="13"/>
  <c r="O67" i="13" s="1"/>
  <c r="O55" i="13"/>
  <c r="F132" i="13"/>
  <c r="O132" i="13" s="1"/>
  <c r="O120" i="13"/>
  <c r="F99" i="13"/>
  <c r="O99" i="13" s="1"/>
  <c r="O87" i="13"/>
  <c r="O92" i="3"/>
  <c r="O60" i="3"/>
  <c r="O88" i="3"/>
  <c r="F66" i="3"/>
  <c r="F89" i="28" s="1"/>
  <c r="O56" i="3"/>
  <c r="F87" i="3"/>
  <c r="F132" i="3"/>
  <c r="F22" i="3"/>
  <c r="F98" i="3"/>
  <c r="F172" i="28" s="1"/>
  <c r="F33" i="3"/>
  <c r="F55" i="3"/>
  <c r="O32" i="12" l="1"/>
  <c r="O29" i="12"/>
  <c r="O26" i="12"/>
  <c r="O20" i="12"/>
  <c r="O17" i="12"/>
  <c r="O30" i="12"/>
  <c r="O24" i="12"/>
  <c r="O21" i="12"/>
  <c r="O18" i="12"/>
  <c r="O15" i="12"/>
  <c r="O34" i="12"/>
  <c r="O31" i="12"/>
  <c r="O28" i="12"/>
  <c r="O25" i="12"/>
  <c r="O19" i="12"/>
  <c r="O16" i="12"/>
  <c r="O27" i="12"/>
  <c r="O23" i="12"/>
  <c r="O14" i="12"/>
  <c r="O22" i="12"/>
  <c r="F33" i="13"/>
  <c r="O34" i="13"/>
  <c r="O31" i="13"/>
  <c r="O28" i="13"/>
  <c r="O25" i="13"/>
  <c r="O19" i="13"/>
  <c r="O16" i="13"/>
  <c r="O32" i="13"/>
  <c r="O29" i="13"/>
  <c r="O26" i="13"/>
  <c r="O20" i="13"/>
  <c r="O17" i="13"/>
  <c r="O30" i="13"/>
  <c r="O24" i="13"/>
  <c r="O21" i="13"/>
  <c r="O18" i="13"/>
  <c r="O15" i="13"/>
  <c r="O14" i="13"/>
  <c r="O23" i="13"/>
  <c r="O27" i="13"/>
  <c r="O132" i="12"/>
  <c r="O99" i="12"/>
  <c r="O131" i="3"/>
  <c r="F47" i="28"/>
  <c r="O67" i="12"/>
  <c r="O98" i="3"/>
  <c r="F34" i="3"/>
  <c r="O120" i="3"/>
  <c r="F99" i="3"/>
  <c r="O87" i="3"/>
  <c r="O66" i="3"/>
  <c r="F67" i="3"/>
  <c r="O55" i="3"/>
  <c r="F47" i="30" l="1"/>
  <c r="O33" i="13"/>
  <c r="O98" i="13"/>
  <c r="O66" i="13"/>
  <c r="O131" i="13"/>
  <c r="O34" i="3"/>
  <c r="O15" i="3"/>
  <c r="O20" i="3"/>
  <c r="O30" i="3"/>
  <c r="O24" i="3"/>
  <c r="O21" i="3"/>
  <c r="O29" i="3"/>
  <c r="O32" i="3"/>
  <c r="O26" i="3"/>
  <c r="O31" i="3"/>
  <c r="O28" i="3"/>
  <c r="O16" i="3"/>
  <c r="O25" i="3"/>
  <c r="O19" i="3"/>
  <c r="O18" i="3"/>
  <c r="O17" i="3"/>
  <c r="O14" i="3"/>
  <c r="O23" i="3"/>
  <c r="O27" i="3"/>
  <c r="O22" i="3"/>
  <c r="O33" i="3"/>
  <c r="O132" i="3"/>
  <c r="O67" i="3"/>
  <c r="O99" i="3"/>
  <c r="E125" i="12" l="1"/>
  <c r="E121" i="12"/>
  <c r="E112" i="12"/>
  <c r="E92" i="12"/>
  <c r="E88" i="12"/>
  <c r="E79" i="12"/>
  <c r="E60" i="12"/>
  <c r="E47" i="12"/>
  <c r="E90" i="36" s="1"/>
  <c r="E113" i="3"/>
  <c r="E114" i="3"/>
  <c r="E115" i="3"/>
  <c r="E116" i="3"/>
  <c r="E117" i="3"/>
  <c r="E118" i="3"/>
  <c r="E119" i="3"/>
  <c r="E122" i="3"/>
  <c r="E123" i="3"/>
  <c r="E124" i="3"/>
  <c r="E126" i="3"/>
  <c r="E127" i="3"/>
  <c r="E128" i="3"/>
  <c r="E129" i="3"/>
  <c r="E130" i="3"/>
  <c r="E257" i="37" s="1"/>
  <c r="E80" i="3"/>
  <c r="E81" i="3"/>
  <c r="E82" i="3"/>
  <c r="E83" i="3"/>
  <c r="E84" i="3"/>
  <c r="E85" i="3"/>
  <c r="E86" i="3"/>
  <c r="E89" i="3"/>
  <c r="E90" i="3"/>
  <c r="E91" i="3"/>
  <c r="E93" i="3"/>
  <c r="E94" i="3"/>
  <c r="E95" i="3"/>
  <c r="E96" i="3"/>
  <c r="E97" i="3"/>
  <c r="E174" i="37" s="1"/>
  <c r="E48" i="3"/>
  <c r="E49" i="3"/>
  <c r="E50" i="3"/>
  <c r="E51" i="3"/>
  <c r="E52" i="3"/>
  <c r="E53" i="3"/>
  <c r="E54" i="3"/>
  <c r="E57" i="3"/>
  <c r="E58" i="3"/>
  <c r="E59" i="3"/>
  <c r="E61" i="3"/>
  <c r="E62" i="3"/>
  <c r="E63" i="3"/>
  <c r="E64" i="3"/>
  <c r="E65" i="3"/>
  <c r="E90" i="37" s="1"/>
  <c r="E125" i="13"/>
  <c r="E121" i="13"/>
  <c r="E112" i="13"/>
  <c r="E255" i="35" s="1"/>
  <c r="E92" i="13"/>
  <c r="E88" i="13"/>
  <c r="E79" i="13"/>
  <c r="E172" i="35" s="1"/>
  <c r="E60" i="13"/>
  <c r="E56" i="13"/>
  <c r="E47" i="13"/>
  <c r="E88" i="35" s="1"/>
  <c r="E174" i="36" l="1"/>
  <c r="E257" i="36"/>
  <c r="E55" i="12"/>
  <c r="E67" i="12" s="1"/>
  <c r="E131" i="12"/>
  <c r="E98" i="12"/>
  <c r="E131" i="13"/>
  <c r="E255" i="30" s="1"/>
  <c r="E98" i="13"/>
  <c r="E172" i="30" s="1"/>
  <c r="E120" i="12"/>
  <c r="E87" i="12"/>
  <c r="E125" i="3"/>
  <c r="E60" i="3"/>
  <c r="E121" i="3"/>
  <c r="E112" i="3"/>
  <c r="E256" i="34" s="1"/>
  <c r="E88" i="3"/>
  <c r="E79" i="3"/>
  <c r="E173" i="34" s="1"/>
  <c r="E92" i="3"/>
  <c r="E66" i="12"/>
  <c r="E88" i="32" s="1"/>
  <c r="E56" i="3"/>
  <c r="E47" i="3"/>
  <c r="E89" i="34" s="1"/>
  <c r="E120" i="13"/>
  <c r="E66" i="13"/>
  <c r="E89" i="30" s="1"/>
  <c r="E87" i="13"/>
  <c r="E55" i="13"/>
  <c r="E254" i="32" l="1"/>
  <c r="E171" i="32"/>
  <c r="E132" i="12"/>
  <c r="E99" i="12"/>
  <c r="E67" i="13"/>
  <c r="E99" i="13"/>
  <c r="E132" i="13"/>
  <c r="E98" i="3"/>
  <c r="E172" i="28" s="1"/>
  <c r="E131" i="3"/>
  <c r="E255" i="28" s="1"/>
  <c r="E120" i="3"/>
  <c r="E87" i="3"/>
  <c r="E55" i="3"/>
  <c r="E66" i="3"/>
  <c r="E89" i="28" s="1"/>
  <c r="E132" i="3" l="1"/>
  <c r="E67" i="3"/>
  <c r="E99" i="3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V178" i="5"/>
  <c r="U178" i="5"/>
  <c r="T178" i="5"/>
  <c r="S178" i="5"/>
  <c r="R178" i="5"/>
  <c r="Q178" i="5"/>
  <c r="P178" i="5"/>
  <c r="O178" i="5"/>
  <c r="N178" i="5"/>
  <c r="M178" i="5"/>
  <c r="L178" i="5"/>
  <c r="J178" i="5"/>
  <c r="I178" i="5"/>
  <c r="H178" i="5"/>
  <c r="G178" i="5"/>
  <c r="F178" i="5"/>
  <c r="E178" i="5"/>
  <c r="D178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D180" i="11" l="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V180" i="11"/>
  <c r="U180" i="11"/>
  <c r="T180" i="11"/>
  <c r="S180" i="11"/>
  <c r="R180" i="11"/>
  <c r="Q180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V179" i="11"/>
  <c r="U179" i="11"/>
  <c r="T179" i="11"/>
  <c r="S179" i="11"/>
  <c r="R179" i="11"/>
  <c r="Q179" i="11"/>
  <c r="P179" i="11"/>
  <c r="N179" i="11"/>
  <c r="M179" i="11"/>
  <c r="L179" i="11"/>
  <c r="K179" i="11"/>
  <c r="J179" i="11"/>
  <c r="I179" i="11"/>
  <c r="H179" i="11"/>
  <c r="G179" i="11"/>
  <c r="F179" i="11"/>
  <c r="E179" i="11"/>
  <c r="V178" i="11"/>
  <c r="U178" i="11"/>
  <c r="T178" i="11"/>
  <c r="S178" i="1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V177" i="11"/>
  <c r="U177" i="11"/>
  <c r="T177" i="11"/>
  <c r="S177" i="11"/>
  <c r="R177" i="11"/>
  <c r="Q177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V176" i="11"/>
  <c r="U176" i="11"/>
  <c r="T176" i="1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V175" i="11"/>
  <c r="U175" i="11"/>
  <c r="T175" i="11"/>
  <c r="S175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V174" i="11"/>
  <c r="U174" i="11"/>
  <c r="T174" i="11"/>
  <c r="S174" i="11"/>
  <c r="R174" i="11"/>
  <c r="Q174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V173" i="11"/>
  <c r="U173" i="11"/>
  <c r="T173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V172" i="11"/>
  <c r="U172" i="11"/>
  <c r="T172" i="11"/>
  <c r="S172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V170" i="11"/>
  <c r="U170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V169" i="11"/>
  <c r="U169" i="11"/>
  <c r="T169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V168" i="11"/>
  <c r="U168" i="11"/>
  <c r="T168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V167" i="11"/>
  <c r="U167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V166" i="11"/>
  <c r="U166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V128" i="11"/>
  <c r="U128" i="11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V127" i="11"/>
  <c r="V130" i="11" s="1"/>
  <c r="U127" i="11"/>
  <c r="U130" i="11" s="1"/>
  <c r="T127" i="11"/>
  <c r="T130" i="11" s="1"/>
  <c r="S127" i="11"/>
  <c r="S130" i="11" s="1"/>
  <c r="R127" i="11"/>
  <c r="R130" i="11" s="1"/>
  <c r="Q127" i="11"/>
  <c r="Q130" i="11" s="1"/>
  <c r="P127" i="11"/>
  <c r="P130" i="11" s="1"/>
  <c r="O130" i="11"/>
  <c r="N127" i="11"/>
  <c r="N130" i="11" s="1"/>
  <c r="M127" i="11"/>
  <c r="M130" i="11" s="1"/>
  <c r="L127" i="11"/>
  <c r="L130" i="11" s="1"/>
  <c r="K127" i="11"/>
  <c r="K130" i="11" s="1"/>
  <c r="J127" i="11"/>
  <c r="J130" i="11" s="1"/>
  <c r="I127" i="11"/>
  <c r="I130" i="11" s="1"/>
  <c r="H127" i="11"/>
  <c r="H130" i="11" s="1"/>
  <c r="G127" i="11"/>
  <c r="G130" i="11" s="1"/>
  <c r="F127" i="11"/>
  <c r="F130" i="11" s="1"/>
  <c r="E127" i="11"/>
  <c r="E130" i="11" s="1"/>
  <c r="D127" i="11"/>
  <c r="D130" i="11" s="1"/>
  <c r="V126" i="11"/>
  <c r="U126" i="11"/>
  <c r="T126" i="11"/>
  <c r="S126" i="11"/>
  <c r="R126" i="11"/>
  <c r="Q126" i="11"/>
  <c r="P126" i="11"/>
  <c r="O126" i="11"/>
  <c r="N126" i="11"/>
  <c r="M126" i="11"/>
  <c r="L126" i="11"/>
  <c r="K126" i="11"/>
  <c r="J126" i="11"/>
  <c r="I126" i="11"/>
  <c r="H126" i="11"/>
  <c r="G126" i="11"/>
  <c r="F126" i="11"/>
  <c r="E126" i="11"/>
  <c r="D126" i="11"/>
  <c r="V125" i="11"/>
  <c r="U125" i="11"/>
  <c r="T125" i="11"/>
  <c r="S125" i="11"/>
  <c r="R125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D125" i="11"/>
  <c r="V124" i="11"/>
  <c r="U124" i="11"/>
  <c r="T124" i="11"/>
  <c r="S124" i="11"/>
  <c r="R124" i="11"/>
  <c r="Q124" i="11"/>
  <c r="P124" i="11"/>
  <c r="O124" i="11"/>
  <c r="N124" i="11"/>
  <c r="M124" i="11"/>
  <c r="L124" i="11"/>
  <c r="K124" i="11"/>
  <c r="J124" i="11"/>
  <c r="I124" i="11"/>
  <c r="H124" i="11"/>
  <c r="G124" i="11"/>
  <c r="F124" i="11"/>
  <c r="E124" i="11"/>
  <c r="D124" i="11"/>
  <c r="V123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V122" i="11"/>
  <c r="U122" i="11"/>
  <c r="T122" i="11"/>
  <c r="S122" i="11"/>
  <c r="R122" i="11"/>
  <c r="Q122" i="11"/>
  <c r="P122" i="11"/>
  <c r="O122" i="11"/>
  <c r="N122" i="11"/>
  <c r="M122" i="11"/>
  <c r="L122" i="11"/>
  <c r="K122" i="11"/>
  <c r="J122" i="11"/>
  <c r="I122" i="11"/>
  <c r="H122" i="11"/>
  <c r="G122" i="11"/>
  <c r="F122" i="11"/>
  <c r="E122" i="11"/>
  <c r="D122" i="11"/>
  <c r="V121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D120" i="11"/>
  <c r="V119" i="11"/>
  <c r="U119" i="11"/>
  <c r="T119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V118" i="11"/>
  <c r="U118" i="11"/>
  <c r="T118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D118" i="11"/>
  <c r="V117" i="11"/>
  <c r="U117" i="11"/>
  <c r="T117" i="11"/>
  <c r="S117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D117" i="11"/>
  <c r="V116" i="11"/>
  <c r="U116" i="11"/>
  <c r="T116" i="11"/>
  <c r="S116" i="11"/>
  <c r="R116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E116" i="11"/>
  <c r="D116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5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V65" i="11" l="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V78" i="11"/>
  <c r="V81" i="11" s="1"/>
  <c r="U78" i="11"/>
  <c r="U81" i="11" s="1"/>
  <c r="T78" i="11"/>
  <c r="T81" i="11" s="1"/>
  <c r="S78" i="11"/>
  <c r="S81" i="11" s="1"/>
  <c r="R78" i="11"/>
  <c r="R81" i="11" s="1"/>
  <c r="Q78" i="11"/>
  <c r="Q81" i="11" s="1"/>
  <c r="P78" i="11"/>
  <c r="P81" i="11" s="1"/>
  <c r="O81" i="11"/>
  <c r="N78" i="11"/>
  <c r="N81" i="11" s="1"/>
  <c r="M78" i="11"/>
  <c r="M81" i="11" s="1"/>
  <c r="L78" i="11"/>
  <c r="L81" i="11" s="1"/>
  <c r="K78" i="11"/>
  <c r="K81" i="11" s="1"/>
  <c r="J78" i="11"/>
  <c r="J81" i="11" s="1"/>
  <c r="I78" i="11"/>
  <c r="I81" i="11" s="1"/>
  <c r="H78" i="11"/>
  <c r="H81" i="11" s="1"/>
  <c r="G78" i="11"/>
  <c r="G81" i="11" s="1"/>
  <c r="F78" i="11"/>
  <c r="F81" i="11" s="1"/>
  <c r="E78" i="11"/>
  <c r="E81" i="11" s="1"/>
  <c r="D78" i="11"/>
  <c r="D81" i="11" s="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E14" i="12" l="1"/>
  <c r="E27" i="12"/>
  <c r="E23" i="12"/>
  <c r="E27" i="13"/>
  <c r="E23" i="13"/>
  <c r="E14" i="13"/>
  <c r="E46" i="35" l="1"/>
  <c r="N88" i="12"/>
  <c r="N121" i="12"/>
  <c r="N92" i="12"/>
  <c r="N125" i="12"/>
  <c r="E47" i="36"/>
  <c r="N79" i="12"/>
  <c r="N112" i="12"/>
  <c r="N56" i="12"/>
  <c r="N60" i="12"/>
  <c r="E33" i="12"/>
  <c r="N47" i="12"/>
  <c r="N79" i="13"/>
  <c r="N47" i="13"/>
  <c r="N112" i="13"/>
  <c r="N56" i="13"/>
  <c r="N88" i="13"/>
  <c r="N121" i="13"/>
  <c r="N92" i="13"/>
  <c r="N125" i="13"/>
  <c r="N60" i="13"/>
  <c r="E22" i="12"/>
  <c r="E22" i="13"/>
  <c r="E46" i="32" l="1"/>
  <c r="N131" i="12"/>
  <c r="N98" i="12"/>
  <c r="N87" i="12"/>
  <c r="N120" i="12"/>
  <c r="E34" i="12"/>
  <c r="N33" i="12" s="1"/>
  <c r="N55" i="12"/>
  <c r="N66" i="12"/>
  <c r="E34" i="13"/>
  <c r="N55" i="13"/>
  <c r="N87" i="13"/>
  <c r="N120" i="13"/>
  <c r="E32" i="3"/>
  <c r="E31" i="3"/>
  <c r="E30" i="3"/>
  <c r="E29" i="3"/>
  <c r="E28" i="3"/>
  <c r="E26" i="3"/>
  <c r="E25" i="3"/>
  <c r="E24" i="3"/>
  <c r="E21" i="3"/>
  <c r="E20" i="3"/>
  <c r="E19" i="3"/>
  <c r="E18" i="3"/>
  <c r="E17" i="3"/>
  <c r="E16" i="3"/>
  <c r="E15" i="3"/>
  <c r="N32" i="12" l="1"/>
  <c r="N29" i="12"/>
  <c r="N26" i="12"/>
  <c r="N20" i="12"/>
  <c r="N17" i="12"/>
  <c r="N21" i="12"/>
  <c r="N18" i="12"/>
  <c r="N30" i="12"/>
  <c r="N24" i="12"/>
  <c r="N15" i="12"/>
  <c r="N28" i="12"/>
  <c r="N25" i="12"/>
  <c r="N19" i="12"/>
  <c r="N16" i="12"/>
  <c r="N31" i="12"/>
  <c r="N34" i="12"/>
  <c r="N23" i="12"/>
  <c r="N14" i="12"/>
  <c r="N27" i="12"/>
  <c r="N22" i="12"/>
  <c r="N31" i="13"/>
  <c r="N28" i="13"/>
  <c r="N25" i="13"/>
  <c r="N19" i="13"/>
  <c r="N16" i="13"/>
  <c r="N29" i="13"/>
  <c r="N26" i="13"/>
  <c r="N20" i="13"/>
  <c r="N17" i="13"/>
  <c r="N15" i="13"/>
  <c r="N34" i="13"/>
  <c r="N32" i="13"/>
  <c r="N30" i="13"/>
  <c r="N24" i="13"/>
  <c r="N21" i="13"/>
  <c r="N18" i="13"/>
  <c r="N14" i="13"/>
  <c r="N23" i="13"/>
  <c r="N27" i="13"/>
  <c r="N22" i="13"/>
  <c r="N132" i="12"/>
  <c r="N99" i="12"/>
  <c r="E47" i="37"/>
  <c r="N49" i="3"/>
  <c r="N48" i="3"/>
  <c r="N67" i="12"/>
  <c r="E33" i="13"/>
  <c r="N132" i="13"/>
  <c r="N99" i="13"/>
  <c r="N67" i="13"/>
  <c r="N51" i="3"/>
  <c r="N116" i="3"/>
  <c r="N83" i="3"/>
  <c r="N53" i="3"/>
  <c r="N118" i="3"/>
  <c r="N85" i="3"/>
  <c r="N89" i="3"/>
  <c r="N57" i="3"/>
  <c r="N122" i="3"/>
  <c r="N58" i="3"/>
  <c r="N123" i="3"/>
  <c r="N90" i="3"/>
  <c r="N93" i="3"/>
  <c r="N126" i="3"/>
  <c r="N61" i="3"/>
  <c r="N114" i="3"/>
  <c r="N81" i="3"/>
  <c r="N52" i="3"/>
  <c r="N84" i="3"/>
  <c r="N117" i="3"/>
  <c r="N54" i="3"/>
  <c r="N119" i="3"/>
  <c r="N86" i="3"/>
  <c r="N59" i="3"/>
  <c r="N91" i="3"/>
  <c r="N124" i="3"/>
  <c r="N62" i="3"/>
  <c r="N127" i="3"/>
  <c r="N94" i="3"/>
  <c r="N80" i="3"/>
  <c r="N113" i="3"/>
  <c r="N95" i="3"/>
  <c r="N63" i="3"/>
  <c r="N128" i="3"/>
  <c r="N96" i="3"/>
  <c r="N129" i="3"/>
  <c r="N64" i="3"/>
  <c r="N50" i="3"/>
  <c r="N82" i="3"/>
  <c r="N115" i="3"/>
  <c r="N65" i="3"/>
  <c r="N130" i="3"/>
  <c r="N97" i="3"/>
  <c r="E23" i="3"/>
  <c r="E14" i="3"/>
  <c r="E27" i="3"/>
  <c r="L273" i="16"/>
  <c r="M273" i="16"/>
  <c r="N273" i="16"/>
  <c r="O273" i="16"/>
  <c r="P273" i="16"/>
  <c r="Q273" i="16"/>
  <c r="R273" i="16"/>
  <c r="S273" i="16"/>
  <c r="T273" i="16"/>
  <c r="U273" i="16"/>
  <c r="V273" i="16"/>
  <c r="E47" i="30" l="1"/>
  <c r="N33" i="13"/>
  <c r="E47" i="34"/>
  <c r="N131" i="13"/>
  <c r="N98" i="13"/>
  <c r="N66" i="13"/>
  <c r="N79" i="3"/>
  <c r="N47" i="3"/>
  <c r="N125" i="3"/>
  <c r="N92" i="3"/>
  <c r="N60" i="3"/>
  <c r="N56" i="3"/>
  <c r="N88" i="3"/>
  <c r="N121" i="3"/>
  <c r="N112" i="3"/>
  <c r="E33" i="3"/>
  <c r="E22" i="3"/>
  <c r="D27" i="12"/>
  <c r="D23" i="12"/>
  <c r="D14" i="12"/>
  <c r="D14" i="13"/>
  <c r="D27" i="13"/>
  <c r="D23" i="13"/>
  <c r="M56" i="12" l="1"/>
  <c r="D47" i="36"/>
  <c r="D46" i="35"/>
  <c r="E47" i="28"/>
  <c r="E34" i="3"/>
  <c r="N22" i="3" s="1"/>
  <c r="N120" i="3"/>
  <c r="N55" i="3"/>
  <c r="N87" i="3"/>
  <c r="N131" i="3"/>
  <c r="N98" i="3"/>
  <c r="N66" i="3"/>
  <c r="D22" i="13"/>
  <c r="D22" i="12"/>
  <c r="N33" i="3" l="1"/>
  <c r="N34" i="3"/>
  <c r="N30" i="3"/>
  <c r="N15" i="3"/>
  <c r="N19" i="3"/>
  <c r="N24" i="3"/>
  <c r="N28" i="3"/>
  <c r="N25" i="3"/>
  <c r="N16" i="3"/>
  <c r="N17" i="3"/>
  <c r="N18" i="3"/>
  <c r="N20" i="3"/>
  <c r="N29" i="3"/>
  <c r="N32" i="3"/>
  <c r="N26" i="3"/>
  <c r="N31" i="3"/>
  <c r="N21" i="3"/>
  <c r="N14" i="3"/>
  <c r="N23" i="3"/>
  <c r="N27" i="3"/>
  <c r="N99" i="3"/>
  <c r="N67" i="3"/>
  <c r="N132" i="3"/>
  <c r="D130" i="3" l="1"/>
  <c r="D257" i="37" s="1"/>
  <c r="D129" i="3"/>
  <c r="D128" i="3"/>
  <c r="D127" i="3"/>
  <c r="D126" i="3"/>
  <c r="D124" i="3"/>
  <c r="D123" i="3"/>
  <c r="D122" i="3"/>
  <c r="D114" i="3"/>
  <c r="D115" i="3"/>
  <c r="M115" i="3" s="1"/>
  <c r="D116" i="3"/>
  <c r="D117" i="3"/>
  <c r="D118" i="3"/>
  <c r="D119" i="3"/>
  <c r="D113" i="3"/>
  <c r="D112" i="3" l="1"/>
  <c r="D256" i="34" s="1"/>
  <c r="D121" i="3"/>
  <c r="D125" i="3"/>
  <c r="D120" i="3" l="1"/>
  <c r="D121" i="12"/>
  <c r="M121" i="12" s="1"/>
  <c r="D125" i="12"/>
  <c r="M125" i="12" s="1"/>
  <c r="D112" i="12"/>
  <c r="M112" i="12" s="1"/>
  <c r="D92" i="12"/>
  <c r="M92" i="12" s="1"/>
  <c r="D88" i="12"/>
  <c r="M88" i="12" s="1"/>
  <c r="D79" i="12"/>
  <c r="M79" i="12" s="1"/>
  <c r="D47" i="12"/>
  <c r="D90" i="36" s="1"/>
  <c r="D60" i="12"/>
  <c r="D174" i="36" l="1"/>
  <c r="D257" i="36"/>
  <c r="D55" i="12"/>
  <c r="M55" i="12" s="1"/>
  <c r="M60" i="12"/>
  <c r="D66" i="12"/>
  <c r="D88" i="32" s="1"/>
  <c r="M47" i="12"/>
  <c r="D87" i="12"/>
  <c r="M87" i="12" s="1"/>
  <c r="D120" i="12"/>
  <c r="M120" i="12" s="1"/>
  <c r="D97" i="3" l="1"/>
  <c r="D174" i="37" s="1"/>
  <c r="D96" i="3"/>
  <c r="D95" i="3"/>
  <c r="D94" i="3"/>
  <c r="D93" i="3"/>
  <c r="D91" i="3"/>
  <c r="D90" i="3"/>
  <c r="D89" i="3"/>
  <c r="D81" i="3"/>
  <c r="D82" i="3"/>
  <c r="M82" i="3" s="1"/>
  <c r="D83" i="3"/>
  <c r="D84" i="3"/>
  <c r="D85" i="3"/>
  <c r="D86" i="3"/>
  <c r="D80" i="3"/>
  <c r="D65" i="3"/>
  <c r="D90" i="37" s="1"/>
  <c r="D64" i="3"/>
  <c r="D63" i="3"/>
  <c r="D62" i="3"/>
  <c r="D61" i="3"/>
  <c r="D59" i="3"/>
  <c r="D58" i="3"/>
  <c r="D57" i="3"/>
  <c r="D54" i="3"/>
  <c r="D53" i="3"/>
  <c r="D52" i="3"/>
  <c r="D51" i="3"/>
  <c r="D50" i="3"/>
  <c r="M50" i="3" s="1"/>
  <c r="D49" i="3"/>
  <c r="D48" i="3"/>
  <c r="M48" i="3" s="1"/>
  <c r="D32" i="3"/>
  <c r="D31" i="3"/>
  <c r="D30" i="3"/>
  <c r="D29" i="3"/>
  <c r="D28" i="3"/>
  <c r="D26" i="3"/>
  <c r="D25" i="3"/>
  <c r="D24" i="3"/>
  <c r="D16" i="3"/>
  <c r="D18" i="3"/>
  <c r="D19" i="3"/>
  <c r="D20" i="3"/>
  <c r="D21" i="3"/>
  <c r="M113" i="3"/>
  <c r="M124" i="3" l="1"/>
  <c r="M129" i="3"/>
  <c r="M126" i="3"/>
  <c r="M119" i="3"/>
  <c r="M127" i="3"/>
  <c r="M128" i="3"/>
  <c r="M118" i="3"/>
  <c r="M117" i="3"/>
  <c r="M116" i="3"/>
  <c r="M122" i="3"/>
  <c r="M123" i="3"/>
  <c r="M114" i="3"/>
  <c r="M130" i="3"/>
  <c r="D47" i="37"/>
  <c r="M81" i="3"/>
  <c r="M83" i="3"/>
  <c r="M84" i="3"/>
  <c r="M89" i="3"/>
  <c r="M57" i="3"/>
  <c r="M54" i="3"/>
  <c r="M58" i="3"/>
  <c r="M90" i="3"/>
  <c r="M49" i="3"/>
  <c r="M59" i="3"/>
  <c r="M91" i="3"/>
  <c r="M93" i="3"/>
  <c r="M61" i="3"/>
  <c r="M94" i="3"/>
  <c r="M62" i="3"/>
  <c r="M63" i="3"/>
  <c r="M64" i="3"/>
  <c r="M65" i="3"/>
  <c r="M51" i="3"/>
  <c r="M80" i="3"/>
  <c r="M95" i="3"/>
  <c r="M52" i="3"/>
  <c r="M86" i="3"/>
  <c r="M96" i="3"/>
  <c r="M53" i="3"/>
  <c r="M85" i="3"/>
  <c r="M97" i="3"/>
  <c r="D56" i="3"/>
  <c r="D88" i="3"/>
  <c r="D60" i="3"/>
  <c r="D79" i="3"/>
  <c r="D173" i="34" s="1"/>
  <c r="D92" i="3"/>
  <c r="D47" i="3"/>
  <c r="D89" i="34" s="1"/>
  <c r="D23" i="3"/>
  <c r="D14" i="3"/>
  <c r="D27" i="3"/>
  <c r="M125" i="3" l="1"/>
  <c r="M121" i="3"/>
  <c r="D47" i="34"/>
  <c r="M60" i="3"/>
  <c r="M92" i="3"/>
  <c r="M112" i="3"/>
  <c r="M79" i="3"/>
  <c r="M47" i="3"/>
  <c r="M56" i="3"/>
  <c r="M88" i="3"/>
  <c r="D87" i="3"/>
  <c r="D55" i="3"/>
  <c r="D22" i="3"/>
  <c r="D125" i="13"/>
  <c r="M125" i="13" s="1"/>
  <c r="D121" i="13"/>
  <c r="M121" i="13" s="1"/>
  <c r="D112" i="13"/>
  <c r="D92" i="13"/>
  <c r="M92" i="13" s="1"/>
  <c r="D88" i="13"/>
  <c r="M88" i="13" s="1"/>
  <c r="D79" i="13"/>
  <c r="D60" i="13"/>
  <c r="M60" i="13" s="1"/>
  <c r="D56" i="13"/>
  <c r="M56" i="13" s="1"/>
  <c r="D47" i="13"/>
  <c r="M120" i="3" l="1"/>
  <c r="M79" i="13"/>
  <c r="D172" i="35"/>
  <c r="M47" i="13"/>
  <c r="D88" i="35"/>
  <c r="M112" i="13"/>
  <c r="D255" i="35"/>
  <c r="M55" i="3"/>
  <c r="M87" i="3"/>
  <c r="D55" i="13"/>
  <c r="D120" i="13"/>
  <c r="D87" i="13"/>
  <c r="D132" i="12"/>
  <c r="D131" i="12"/>
  <c r="D99" i="12"/>
  <c r="D98" i="12"/>
  <c r="D67" i="12"/>
  <c r="D34" i="12"/>
  <c r="D33" i="12"/>
  <c r="D132" i="3"/>
  <c r="D99" i="3"/>
  <c r="D67" i="3"/>
  <c r="D131" i="3"/>
  <c r="D255" i="28" s="1"/>
  <c r="D98" i="3"/>
  <c r="D172" i="28" s="1"/>
  <c r="D34" i="3"/>
  <c r="D33" i="3"/>
  <c r="D66" i="3"/>
  <c r="D89" i="28" s="1"/>
  <c r="D131" i="13"/>
  <c r="D255" i="30" s="1"/>
  <c r="D98" i="13"/>
  <c r="D172" i="30" s="1"/>
  <c r="D66" i="13"/>
  <c r="D89" i="30" s="1"/>
  <c r="D34" i="13"/>
  <c r="D46" i="32" l="1"/>
  <c r="M33" i="12"/>
  <c r="M21" i="12"/>
  <c r="M15" i="12"/>
  <c r="M19" i="12"/>
  <c r="M18" i="12"/>
  <c r="M24" i="12"/>
  <c r="M30" i="12"/>
  <c r="M25" i="12"/>
  <c r="M31" i="12"/>
  <c r="M34" i="12"/>
  <c r="M16" i="12"/>
  <c r="M28" i="12"/>
  <c r="M32" i="12"/>
  <c r="M29" i="12"/>
  <c r="M26" i="12"/>
  <c r="M20" i="12"/>
  <c r="M17" i="12"/>
  <c r="M23" i="12"/>
  <c r="M27" i="12"/>
  <c r="M14" i="12"/>
  <c r="M22" i="12"/>
  <c r="D33" i="13"/>
  <c r="M66" i="13" s="1"/>
  <c r="M31" i="13"/>
  <c r="M28" i="13"/>
  <c r="M25" i="13"/>
  <c r="M19" i="13"/>
  <c r="M16" i="13"/>
  <c r="M18" i="13"/>
  <c r="M34" i="13"/>
  <c r="M30" i="13"/>
  <c r="M21" i="13"/>
  <c r="M32" i="13"/>
  <c r="M29" i="13"/>
  <c r="M26" i="13"/>
  <c r="M20" i="13"/>
  <c r="M17" i="13"/>
  <c r="M24" i="13"/>
  <c r="M15" i="13"/>
  <c r="M23" i="13"/>
  <c r="M27" i="13"/>
  <c r="M14" i="13"/>
  <c r="M22" i="13"/>
  <c r="D254" i="32"/>
  <c r="M131" i="12"/>
  <c r="D171" i="32"/>
  <c r="M98" i="12"/>
  <c r="M99" i="12"/>
  <c r="M132" i="12"/>
  <c r="D47" i="28"/>
  <c r="M33" i="3"/>
  <c r="M34" i="3"/>
  <c r="M15" i="3"/>
  <c r="M17" i="3"/>
  <c r="M32" i="3"/>
  <c r="M26" i="3"/>
  <c r="M25" i="3"/>
  <c r="M20" i="3"/>
  <c r="M31" i="3"/>
  <c r="M19" i="3"/>
  <c r="M28" i="3"/>
  <c r="M18" i="3"/>
  <c r="M21" i="3"/>
  <c r="M29" i="3"/>
  <c r="M16" i="3"/>
  <c r="M24" i="3"/>
  <c r="M30" i="3"/>
  <c r="M14" i="3"/>
  <c r="M27" i="3"/>
  <c r="M23" i="3"/>
  <c r="M22" i="3"/>
  <c r="M66" i="12"/>
  <c r="M67" i="12"/>
  <c r="M132" i="3"/>
  <c r="D99" i="13"/>
  <c r="M99" i="13" s="1"/>
  <c r="M87" i="13"/>
  <c r="D132" i="13"/>
  <c r="M132" i="13" s="1"/>
  <c r="M120" i="13"/>
  <c r="D67" i="13"/>
  <c r="M67" i="13" s="1"/>
  <c r="M55" i="13"/>
  <c r="M66" i="3"/>
  <c r="M98" i="3"/>
  <c r="M131" i="3"/>
  <c r="M67" i="3"/>
  <c r="M99" i="3"/>
  <c r="M131" i="13" l="1"/>
  <c r="M98" i="13"/>
  <c r="D47" i="30"/>
  <c r="M33" i="13"/>
  <c r="M250" i="26" l="1"/>
  <c r="E250" i="26"/>
  <c r="L249" i="26"/>
  <c r="H249" i="26"/>
  <c r="D249" i="26"/>
  <c r="S248" i="26"/>
  <c r="U247" i="26"/>
  <c r="T247" i="26"/>
  <c r="R247" i="26"/>
  <c r="Q92" i="26"/>
  <c r="P170" i="26"/>
  <c r="O247" i="26"/>
  <c r="N170" i="26"/>
  <c r="L247" i="26"/>
  <c r="K247" i="26"/>
  <c r="J92" i="26"/>
  <c r="I92" i="26"/>
  <c r="G170" i="26"/>
  <c r="F170" i="26"/>
  <c r="E247" i="26"/>
  <c r="D170" i="26"/>
  <c r="V275" i="26"/>
  <c r="U275" i="26"/>
  <c r="T275" i="26"/>
  <c r="S275" i="26"/>
  <c r="R275" i="26"/>
  <c r="Q275" i="26"/>
  <c r="P275" i="26"/>
  <c r="O275" i="26"/>
  <c r="N275" i="26"/>
  <c r="M275" i="26"/>
  <c r="L275" i="26"/>
  <c r="K275" i="26"/>
  <c r="J275" i="26"/>
  <c r="I275" i="26"/>
  <c r="H275" i="26"/>
  <c r="G275" i="26"/>
  <c r="F275" i="26"/>
  <c r="E275" i="26"/>
  <c r="D275" i="26"/>
  <c r="V274" i="26"/>
  <c r="U274" i="26"/>
  <c r="T274" i="26"/>
  <c r="S274" i="26"/>
  <c r="R274" i="26"/>
  <c r="Q274" i="26"/>
  <c r="P274" i="26"/>
  <c r="O274" i="26"/>
  <c r="N274" i="26"/>
  <c r="M274" i="26"/>
  <c r="L274" i="26"/>
  <c r="K274" i="26"/>
  <c r="J274" i="26"/>
  <c r="I274" i="26"/>
  <c r="H274" i="26"/>
  <c r="G274" i="26"/>
  <c r="F274" i="26"/>
  <c r="E274" i="26"/>
  <c r="D274" i="26"/>
  <c r="V273" i="26"/>
  <c r="U273" i="26"/>
  <c r="T273" i="26"/>
  <c r="S273" i="26"/>
  <c r="R273" i="26"/>
  <c r="Q273" i="26"/>
  <c r="P273" i="26"/>
  <c r="O273" i="26"/>
  <c r="N273" i="26"/>
  <c r="M273" i="26"/>
  <c r="L273" i="26"/>
  <c r="K273" i="26"/>
  <c r="J273" i="26"/>
  <c r="I273" i="26"/>
  <c r="H273" i="26"/>
  <c r="G273" i="26"/>
  <c r="F273" i="26"/>
  <c r="E273" i="26"/>
  <c r="D273" i="26"/>
  <c r="V272" i="26"/>
  <c r="U272" i="26"/>
  <c r="T272" i="26"/>
  <c r="S272" i="26"/>
  <c r="R272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V271" i="26"/>
  <c r="U271" i="26"/>
  <c r="T271" i="26"/>
  <c r="S271" i="26"/>
  <c r="R271" i="26"/>
  <c r="Q271" i="26"/>
  <c r="P271" i="26"/>
  <c r="O271" i="26"/>
  <c r="N271" i="26"/>
  <c r="M271" i="26"/>
  <c r="L271" i="26"/>
  <c r="K271" i="26"/>
  <c r="J271" i="26"/>
  <c r="I271" i="26"/>
  <c r="H271" i="26"/>
  <c r="G271" i="26"/>
  <c r="F271" i="26"/>
  <c r="E271" i="26"/>
  <c r="D271" i="26"/>
  <c r="V270" i="26"/>
  <c r="U270" i="26"/>
  <c r="T270" i="26"/>
  <c r="S270" i="26"/>
  <c r="R270" i="26"/>
  <c r="Q270" i="26"/>
  <c r="P270" i="26"/>
  <c r="O270" i="26"/>
  <c r="N270" i="26"/>
  <c r="M270" i="26"/>
  <c r="L270" i="26"/>
  <c r="K270" i="26"/>
  <c r="J270" i="26"/>
  <c r="I270" i="26"/>
  <c r="H270" i="26"/>
  <c r="G270" i="26"/>
  <c r="F270" i="26"/>
  <c r="E270" i="26"/>
  <c r="D270" i="26"/>
  <c r="V269" i="26"/>
  <c r="U269" i="26"/>
  <c r="T269" i="26"/>
  <c r="S269" i="26"/>
  <c r="R269" i="26"/>
  <c r="Q269" i="26"/>
  <c r="P269" i="26"/>
  <c r="O269" i="26"/>
  <c r="N269" i="26"/>
  <c r="M269" i="26"/>
  <c r="L269" i="26"/>
  <c r="K269" i="26"/>
  <c r="J269" i="26"/>
  <c r="I269" i="26"/>
  <c r="H269" i="26"/>
  <c r="G269" i="26"/>
  <c r="F269" i="26"/>
  <c r="E269" i="26"/>
  <c r="D269" i="26"/>
  <c r="V268" i="26"/>
  <c r="U268" i="26"/>
  <c r="T268" i="26"/>
  <c r="S268" i="26"/>
  <c r="R268" i="26"/>
  <c r="Q268" i="26"/>
  <c r="P268" i="26"/>
  <c r="O268" i="26"/>
  <c r="N268" i="26"/>
  <c r="M268" i="26"/>
  <c r="L268" i="26"/>
  <c r="K268" i="26"/>
  <c r="J268" i="26"/>
  <c r="I268" i="26"/>
  <c r="H268" i="26"/>
  <c r="G268" i="26"/>
  <c r="F268" i="26"/>
  <c r="E268" i="26"/>
  <c r="D268" i="26"/>
  <c r="V267" i="26"/>
  <c r="U267" i="26"/>
  <c r="T267" i="26"/>
  <c r="S267" i="26"/>
  <c r="R267" i="26"/>
  <c r="Q267" i="26"/>
  <c r="P267" i="26"/>
  <c r="O267" i="26"/>
  <c r="N267" i="26"/>
  <c r="M267" i="26"/>
  <c r="L267" i="26"/>
  <c r="K267" i="26"/>
  <c r="J267" i="26"/>
  <c r="I267" i="26"/>
  <c r="H267" i="26"/>
  <c r="G267" i="26"/>
  <c r="F267" i="26"/>
  <c r="E267" i="26"/>
  <c r="D267" i="26"/>
  <c r="V266" i="26"/>
  <c r="U266" i="26"/>
  <c r="T266" i="26"/>
  <c r="S266" i="26"/>
  <c r="R266" i="26"/>
  <c r="Q266" i="26"/>
  <c r="P266" i="26"/>
  <c r="O266" i="26"/>
  <c r="N266" i="26"/>
  <c r="M266" i="26"/>
  <c r="L266" i="26"/>
  <c r="K266" i="26"/>
  <c r="J266" i="26"/>
  <c r="I266" i="26"/>
  <c r="H266" i="26"/>
  <c r="G266" i="26"/>
  <c r="F266" i="26"/>
  <c r="E266" i="26"/>
  <c r="D266" i="26"/>
  <c r="V265" i="26"/>
  <c r="U265" i="26"/>
  <c r="T265" i="26"/>
  <c r="S265" i="26"/>
  <c r="R265" i="26"/>
  <c r="Q265" i="26"/>
  <c r="P265" i="26"/>
  <c r="O265" i="26"/>
  <c r="N265" i="26"/>
  <c r="M265" i="26"/>
  <c r="L265" i="26"/>
  <c r="K265" i="26"/>
  <c r="J265" i="26"/>
  <c r="I265" i="26"/>
  <c r="H265" i="26"/>
  <c r="G265" i="26"/>
  <c r="F265" i="26"/>
  <c r="E265" i="26"/>
  <c r="D265" i="26"/>
  <c r="V264" i="26"/>
  <c r="U264" i="26"/>
  <c r="T264" i="26"/>
  <c r="S264" i="26"/>
  <c r="R264" i="26"/>
  <c r="Q264" i="26"/>
  <c r="P264" i="26"/>
  <c r="O264" i="26"/>
  <c r="N264" i="26"/>
  <c r="M264" i="26"/>
  <c r="L264" i="26"/>
  <c r="K264" i="26"/>
  <c r="J264" i="26"/>
  <c r="I264" i="26"/>
  <c r="H264" i="26"/>
  <c r="G264" i="26"/>
  <c r="F264" i="26"/>
  <c r="E264" i="26"/>
  <c r="D264" i="26"/>
  <c r="V263" i="26"/>
  <c r="U263" i="26"/>
  <c r="T263" i="26"/>
  <c r="S263" i="26"/>
  <c r="R263" i="26"/>
  <c r="Q263" i="26"/>
  <c r="P263" i="26"/>
  <c r="O263" i="26"/>
  <c r="N263" i="26"/>
  <c r="M263" i="26"/>
  <c r="L263" i="26"/>
  <c r="K263" i="26"/>
  <c r="J263" i="26"/>
  <c r="I263" i="26"/>
  <c r="H263" i="26"/>
  <c r="G263" i="26"/>
  <c r="F263" i="26"/>
  <c r="E263" i="26"/>
  <c r="D263" i="26"/>
  <c r="V262" i="26"/>
  <c r="U262" i="26"/>
  <c r="T262" i="26"/>
  <c r="S262" i="26"/>
  <c r="R262" i="26"/>
  <c r="Q262" i="26"/>
  <c r="P262" i="26"/>
  <c r="O262" i="26"/>
  <c r="N262" i="26"/>
  <c r="M262" i="26"/>
  <c r="L262" i="26"/>
  <c r="K262" i="26"/>
  <c r="J262" i="26"/>
  <c r="I262" i="26"/>
  <c r="H262" i="26"/>
  <c r="G262" i="26"/>
  <c r="F262" i="26"/>
  <c r="E262" i="26"/>
  <c r="D262" i="26"/>
  <c r="V261" i="26"/>
  <c r="U261" i="26"/>
  <c r="T261" i="26"/>
  <c r="S261" i="26"/>
  <c r="R261" i="26"/>
  <c r="Q261" i="26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D261" i="26"/>
  <c r="V260" i="26"/>
  <c r="U260" i="26"/>
  <c r="T260" i="26"/>
  <c r="S260" i="26"/>
  <c r="R260" i="26"/>
  <c r="Q260" i="26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D260" i="26"/>
  <c r="V258" i="26"/>
  <c r="U258" i="26"/>
  <c r="T258" i="26"/>
  <c r="S258" i="26"/>
  <c r="R258" i="26"/>
  <c r="Q258" i="26"/>
  <c r="P258" i="26"/>
  <c r="O258" i="26"/>
  <c r="N258" i="26"/>
  <c r="M258" i="26"/>
  <c r="L258" i="26"/>
  <c r="K258" i="26"/>
  <c r="J258" i="26"/>
  <c r="I258" i="26"/>
  <c r="H258" i="26"/>
  <c r="G258" i="26"/>
  <c r="F258" i="26"/>
  <c r="E258" i="26"/>
  <c r="D258" i="26"/>
  <c r="V257" i="26"/>
  <c r="U257" i="26"/>
  <c r="T257" i="26"/>
  <c r="S257" i="26"/>
  <c r="R257" i="26"/>
  <c r="Q257" i="26"/>
  <c r="P257" i="26"/>
  <c r="O257" i="26"/>
  <c r="N257" i="26"/>
  <c r="M257" i="26"/>
  <c r="L257" i="26"/>
  <c r="K257" i="26"/>
  <c r="J257" i="26"/>
  <c r="I257" i="26"/>
  <c r="H257" i="26"/>
  <c r="G257" i="26"/>
  <c r="F257" i="26"/>
  <c r="E257" i="26"/>
  <c r="D257" i="26"/>
  <c r="V256" i="26"/>
  <c r="U256" i="26"/>
  <c r="T256" i="26"/>
  <c r="S256" i="26"/>
  <c r="R256" i="26"/>
  <c r="Q256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V255" i="26"/>
  <c r="U255" i="26"/>
  <c r="T255" i="26"/>
  <c r="S255" i="26"/>
  <c r="R255" i="26"/>
  <c r="Q255" i="26"/>
  <c r="P255" i="26"/>
  <c r="O255" i="26"/>
  <c r="N255" i="26"/>
  <c r="M255" i="26"/>
  <c r="L255" i="26"/>
  <c r="K255" i="26"/>
  <c r="J255" i="26"/>
  <c r="I255" i="26"/>
  <c r="H255" i="26"/>
  <c r="G255" i="26"/>
  <c r="F255" i="26"/>
  <c r="E255" i="26"/>
  <c r="D255" i="26"/>
  <c r="V254" i="26"/>
  <c r="U254" i="26"/>
  <c r="T254" i="26"/>
  <c r="S254" i="26"/>
  <c r="R254" i="26"/>
  <c r="Q254" i="26"/>
  <c r="P254" i="26"/>
  <c r="O254" i="26"/>
  <c r="N254" i="26"/>
  <c r="M254" i="26"/>
  <c r="L254" i="26"/>
  <c r="K254" i="26"/>
  <c r="J254" i="26"/>
  <c r="I254" i="26"/>
  <c r="H254" i="26"/>
  <c r="G254" i="26"/>
  <c r="F254" i="26"/>
  <c r="E254" i="26"/>
  <c r="D254" i="26"/>
  <c r="V253" i="26"/>
  <c r="U253" i="26"/>
  <c r="T253" i="26"/>
  <c r="S253" i="26"/>
  <c r="R253" i="26"/>
  <c r="Q253" i="26"/>
  <c r="P253" i="26"/>
  <c r="O253" i="26"/>
  <c r="N253" i="26"/>
  <c r="M253" i="26"/>
  <c r="L253" i="26"/>
  <c r="K253" i="26"/>
  <c r="J253" i="26"/>
  <c r="I253" i="26"/>
  <c r="H253" i="26"/>
  <c r="G253" i="26"/>
  <c r="F253" i="26"/>
  <c r="E253" i="26"/>
  <c r="D253" i="26"/>
  <c r="V252" i="26"/>
  <c r="U252" i="26"/>
  <c r="T252" i="26"/>
  <c r="S252" i="26"/>
  <c r="R252" i="26"/>
  <c r="Q252" i="26"/>
  <c r="P252" i="26"/>
  <c r="O252" i="26"/>
  <c r="N252" i="26"/>
  <c r="M252" i="26"/>
  <c r="L252" i="26"/>
  <c r="K252" i="26"/>
  <c r="J252" i="26"/>
  <c r="I252" i="26"/>
  <c r="H252" i="26"/>
  <c r="G252" i="26"/>
  <c r="F252" i="26"/>
  <c r="E252" i="26"/>
  <c r="D252" i="26"/>
  <c r="V251" i="26"/>
  <c r="U251" i="26"/>
  <c r="T251" i="26"/>
  <c r="S251" i="26"/>
  <c r="R251" i="26"/>
  <c r="Q251" i="26"/>
  <c r="P251" i="26"/>
  <c r="O251" i="26"/>
  <c r="N251" i="26"/>
  <c r="M251" i="26"/>
  <c r="L251" i="26"/>
  <c r="K251" i="26"/>
  <c r="J251" i="26"/>
  <c r="I251" i="26"/>
  <c r="H251" i="26"/>
  <c r="G251" i="26"/>
  <c r="F251" i="26"/>
  <c r="E251" i="26"/>
  <c r="D251" i="26"/>
  <c r="V250" i="26"/>
  <c r="U250" i="26"/>
  <c r="T250" i="26"/>
  <c r="S250" i="26"/>
  <c r="R250" i="26"/>
  <c r="Q250" i="26"/>
  <c r="P250" i="26"/>
  <c r="O250" i="26"/>
  <c r="N250" i="26"/>
  <c r="L250" i="26"/>
  <c r="K250" i="26"/>
  <c r="J250" i="26"/>
  <c r="I250" i="26"/>
  <c r="H250" i="26"/>
  <c r="G250" i="26"/>
  <c r="F250" i="26"/>
  <c r="D250" i="26"/>
  <c r="V249" i="26"/>
  <c r="U249" i="26"/>
  <c r="T249" i="26"/>
  <c r="S249" i="26"/>
  <c r="R249" i="26"/>
  <c r="Q249" i="26"/>
  <c r="P249" i="26"/>
  <c r="O249" i="26"/>
  <c r="N249" i="26"/>
  <c r="M249" i="26"/>
  <c r="K249" i="26"/>
  <c r="J249" i="26"/>
  <c r="I249" i="26"/>
  <c r="G249" i="26"/>
  <c r="F249" i="26"/>
  <c r="E249" i="26"/>
  <c r="V248" i="26"/>
  <c r="U248" i="26"/>
  <c r="T248" i="26"/>
  <c r="R248" i="26"/>
  <c r="Q248" i="26"/>
  <c r="P248" i="26"/>
  <c r="O248" i="26"/>
  <c r="N248" i="26"/>
  <c r="M248" i="26"/>
  <c r="L248" i="26"/>
  <c r="K248" i="26"/>
  <c r="J248" i="26"/>
  <c r="I248" i="26"/>
  <c r="H248" i="26"/>
  <c r="G248" i="26"/>
  <c r="F248" i="26"/>
  <c r="E248" i="26"/>
  <c r="D248" i="26"/>
  <c r="V247" i="26"/>
  <c r="S247" i="26"/>
  <c r="N247" i="26"/>
  <c r="M247" i="26"/>
  <c r="F247" i="26"/>
  <c r="U237" i="26"/>
  <c r="T237" i="26"/>
  <c r="S237" i="26"/>
  <c r="R237" i="26"/>
  <c r="Q237" i="26"/>
  <c r="P237" i="26"/>
  <c r="O237" i="26"/>
  <c r="N237" i="26"/>
  <c r="M237" i="26"/>
  <c r="L237" i="26"/>
  <c r="K237" i="26"/>
  <c r="J237" i="26"/>
  <c r="I237" i="26"/>
  <c r="H237" i="26"/>
  <c r="G237" i="26"/>
  <c r="F237" i="26"/>
  <c r="E237" i="26"/>
  <c r="V198" i="26"/>
  <c r="U198" i="26"/>
  <c r="T198" i="26"/>
  <c r="S198" i="26"/>
  <c r="R198" i="26"/>
  <c r="Q198" i="26"/>
  <c r="P198" i="26"/>
  <c r="O198" i="26"/>
  <c r="N198" i="26"/>
  <c r="M198" i="26"/>
  <c r="L198" i="26"/>
  <c r="K198" i="26"/>
  <c r="J198" i="26"/>
  <c r="I198" i="26"/>
  <c r="H198" i="26"/>
  <c r="G198" i="26"/>
  <c r="F198" i="26"/>
  <c r="E198" i="26"/>
  <c r="D198" i="26"/>
  <c r="V197" i="26"/>
  <c r="U197" i="26"/>
  <c r="T197" i="26"/>
  <c r="S197" i="26"/>
  <c r="R197" i="26"/>
  <c r="Q197" i="26"/>
  <c r="P197" i="26"/>
  <c r="O197" i="26"/>
  <c r="N197" i="26"/>
  <c r="M197" i="26"/>
  <c r="L197" i="26"/>
  <c r="K197" i="26"/>
  <c r="J197" i="26"/>
  <c r="I197" i="26"/>
  <c r="H197" i="26"/>
  <c r="G197" i="26"/>
  <c r="F197" i="26"/>
  <c r="E197" i="26"/>
  <c r="D197" i="26"/>
  <c r="V196" i="26"/>
  <c r="U196" i="26"/>
  <c r="T196" i="26"/>
  <c r="S196" i="26"/>
  <c r="R196" i="26"/>
  <c r="Q196" i="26"/>
  <c r="P196" i="26"/>
  <c r="O196" i="26"/>
  <c r="N196" i="26"/>
  <c r="M196" i="26"/>
  <c r="L196" i="26"/>
  <c r="K196" i="26"/>
  <c r="J196" i="26"/>
  <c r="I196" i="26"/>
  <c r="H196" i="26"/>
  <c r="G196" i="26"/>
  <c r="F196" i="26"/>
  <c r="E196" i="26"/>
  <c r="D196" i="26"/>
  <c r="V195" i="26"/>
  <c r="U195" i="26"/>
  <c r="T195" i="26"/>
  <c r="S195" i="26"/>
  <c r="R195" i="26"/>
  <c r="Q195" i="26"/>
  <c r="P195" i="26"/>
  <c r="O195" i="26"/>
  <c r="N195" i="26"/>
  <c r="M195" i="26"/>
  <c r="L195" i="26"/>
  <c r="K195" i="26"/>
  <c r="J195" i="26"/>
  <c r="I195" i="26"/>
  <c r="H195" i="26"/>
  <c r="G195" i="26"/>
  <c r="F195" i="26"/>
  <c r="E195" i="26"/>
  <c r="D195" i="26"/>
  <c r="V194" i="26"/>
  <c r="U194" i="26"/>
  <c r="T194" i="26"/>
  <c r="S194" i="26"/>
  <c r="R194" i="26"/>
  <c r="Q194" i="26"/>
  <c r="P194" i="26"/>
  <c r="O194" i="26"/>
  <c r="N194" i="26"/>
  <c r="M194" i="26"/>
  <c r="L194" i="26"/>
  <c r="K194" i="26"/>
  <c r="J194" i="26"/>
  <c r="I194" i="26"/>
  <c r="H194" i="26"/>
  <c r="G194" i="26"/>
  <c r="F194" i="26"/>
  <c r="E194" i="26"/>
  <c r="D194" i="26"/>
  <c r="V193" i="26"/>
  <c r="U193" i="26"/>
  <c r="T193" i="26"/>
  <c r="S193" i="26"/>
  <c r="R193" i="26"/>
  <c r="Q193" i="26"/>
  <c r="P193" i="26"/>
  <c r="O193" i="26"/>
  <c r="N193" i="26"/>
  <c r="M193" i="26"/>
  <c r="L193" i="26"/>
  <c r="K193" i="26"/>
  <c r="J193" i="26"/>
  <c r="I193" i="26"/>
  <c r="H193" i="26"/>
  <c r="G193" i="26"/>
  <c r="F193" i="26"/>
  <c r="E193" i="26"/>
  <c r="D193" i="26"/>
  <c r="V192" i="26"/>
  <c r="U192" i="26"/>
  <c r="T192" i="26"/>
  <c r="S192" i="26"/>
  <c r="R192" i="26"/>
  <c r="Q192" i="26"/>
  <c r="P192" i="26"/>
  <c r="O192" i="26"/>
  <c r="N192" i="26"/>
  <c r="M192" i="26"/>
  <c r="L192" i="26"/>
  <c r="K192" i="26"/>
  <c r="J192" i="26"/>
  <c r="I192" i="26"/>
  <c r="H192" i="26"/>
  <c r="G192" i="26"/>
  <c r="F192" i="26"/>
  <c r="E192" i="26"/>
  <c r="D192" i="26"/>
  <c r="V191" i="26"/>
  <c r="U191" i="26"/>
  <c r="T191" i="26"/>
  <c r="S191" i="26"/>
  <c r="R191" i="26"/>
  <c r="Q191" i="26"/>
  <c r="P191" i="26"/>
  <c r="O191" i="26"/>
  <c r="N191" i="26"/>
  <c r="M191" i="26"/>
  <c r="L191" i="26"/>
  <c r="K191" i="26"/>
  <c r="J191" i="26"/>
  <c r="I191" i="26"/>
  <c r="H191" i="26"/>
  <c r="G191" i="26"/>
  <c r="F191" i="26"/>
  <c r="E191" i="26"/>
  <c r="D191" i="26"/>
  <c r="V190" i="26"/>
  <c r="U190" i="26"/>
  <c r="T190" i="26"/>
  <c r="S190" i="26"/>
  <c r="R190" i="26"/>
  <c r="Q190" i="26"/>
  <c r="P190" i="26"/>
  <c r="O190" i="26"/>
  <c r="N190" i="26"/>
  <c r="M190" i="26"/>
  <c r="L190" i="26"/>
  <c r="K190" i="26"/>
  <c r="J190" i="26"/>
  <c r="I190" i="26"/>
  <c r="H190" i="26"/>
  <c r="G190" i="26"/>
  <c r="F190" i="26"/>
  <c r="E190" i="26"/>
  <c r="D190" i="26"/>
  <c r="V189" i="26"/>
  <c r="U189" i="26"/>
  <c r="T189" i="26"/>
  <c r="S189" i="26"/>
  <c r="R189" i="26"/>
  <c r="Q189" i="26"/>
  <c r="P189" i="26"/>
  <c r="O189" i="26"/>
  <c r="N189" i="26"/>
  <c r="M189" i="26"/>
  <c r="L189" i="26"/>
  <c r="K189" i="26"/>
  <c r="J189" i="26"/>
  <c r="I189" i="26"/>
  <c r="H189" i="26"/>
  <c r="G189" i="26"/>
  <c r="F189" i="26"/>
  <c r="E189" i="26"/>
  <c r="D189" i="26"/>
  <c r="V188" i="26"/>
  <c r="U188" i="26"/>
  <c r="T188" i="26"/>
  <c r="S188" i="26"/>
  <c r="R188" i="26"/>
  <c r="Q188" i="26"/>
  <c r="P188" i="26"/>
  <c r="O188" i="26"/>
  <c r="N188" i="26"/>
  <c r="M188" i="26"/>
  <c r="L188" i="26"/>
  <c r="K188" i="26"/>
  <c r="J188" i="26"/>
  <c r="I188" i="26"/>
  <c r="H188" i="26"/>
  <c r="G188" i="26"/>
  <c r="F188" i="26"/>
  <c r="E188" i="26"/>
  <c r="D188" i="26"/>
  <c r="V187" i="26"/>
  <c r="U187" i="26"/>
  <c r="T187" i="26"/>
  <c r="S187" i="26"/>
  <c r="R187" i="26"/>
  <c r="Q187" i="26"/>
  <c r="P187" i="26"/>
  <c r="O187" i="26"/>
  <c r="N187" i="26"/>
  <c r="M187" i="26"/>
  <c r="L187" i="26"/>
  <c r="K187" i="26"/>
  <c r="J187" i="26"/>
  <c r="I187" i="26"/>
  <c r="H187" i="26"/>
  <c r="G187" i="26"/>
  <c r="F187" i="26"/>
  <c r="E187" i="26"/>
  <c r="D187" i="26"/>
  <c r="V186" i="26"/>
  <c r="U186" i="26"/>
  <c r="T186" i="26"/>
  <c r="S186" i="26"/>
  <c r="R186" i="26"/>
  <c r="Q186" i="26"/>
  <c r="P186" i="26"/>
  <c r="O186" i="26"/>
  <c r="N186" i="26"/>
  <c r="M186" i="26"/>
  <c r="L186" i="26"/>
  <c r="K186" i="26"/>
  <c r="J186" i="26"/>
  <c r="I186" i="26"/>
  <c r="H186" i="26"/>
  <c r="G186" i="26"/>
  <c r="F186" i="26"/>
  <c r="E186" i="26"/>
  <c r="D186" i="26"/>
  <c r="V185" i="26"/>
  <c r="U185" i="26"/>
  <c r="T185" i="26"/>
  <c r="S185" i="26"/>
  <c r="R185" i="26"/>
  <c r="Q185" i="26"/>
  <c r="P185" i="26"/>
  <c r="O185" i="26"/>
  <c r="N185" i="26"/>
  <c r="M185" i="26"/>
  <c r="L185" i="26"/>
  <c r="K185" i="26"/>
  <c r="J185" i="26"/>
  <c r="I185" i="26"/>
  <c r="H185" i="26"/>
  <c r="G185" i="26"/>
  <c r="F185" i="26"/>
  <c r="E185" i="26"/>
  <c r="D185" i="26"/>
  <c r="V184" i="26"/>
  <c r="U184" i="26"/>
  <c r="T184" i="26"/>
  <c r="S184" i="26"/>
  <c r="R184" i="26"/>
  <c r="Q184" i="26"/>
  <c r="P184" i="26"/>
  <c r="O184" i="26"/>
  <c r="N184" i="26"/>
  <c r="M184" i="26"/>
  <c r="L184" i="26"/>
  <c r="K184" i="26"/>
  <c r="J184" i="26"/>
  <c r="I184" i="26"/>
  <c r="H184" i="26"/>
  <c r="G184" i="26"/>
  <c r="F184" i="26"/>
  <c r="E184" i="26"/>
  <c r="D184" i="26"/>
  <c r="V183" i="26"/>
  <c r="U183" i="26"/>
  <c r="T183" i="26"/>
  <c r="S183" i="26"/>
  <c r="R183" i="26"/>
  <c r="Q183" i="26"/>
  <c r="P183" i="26"/>
  <c r="O183" i="26"/>
  <c r="N183" i="26"/>
  <c r="M183" i="26"/>
  <c r="L183" i="26"/>
  <c r="K183" i="26"/>
  <c r="J183" i="26"/>
  <c r="I183" i="26"/>
  <c r="H183" i="26"/>
  <c r="G183" i="26"/>
  <c r="F183" i="26"/>
  <c r="E183" i="26"/>
  <c r="D183" i="26"/>
  <c r="V181" i="26"/>
  <c r="U181" i="26"/>
  <c r="T181" i="26"/>
  <c r="S181" i="26"/>
  <c r="R181" i="26"/>
  <c r="Q181" i="26"/>
  <c r="P181" i="26"/>
  <c r="O181" i="26"/>
  <c r="N181" i="26"/>
  <c r="M181" i="26"/>
  <c r="L181" i="26"/>
  <c r="K181" i="26"/>
  <c r="J181" i="26"/>
  <c r="I181" i="26"/>
  <c r="H181" i="26"/>
  <c r="G181" i="26"/>
  <c r="F181" i="26"/>
  <c r="E181" i="26"/>
  <c r="D181" i="26"/>
  <c r="V180" i="26"/>
  <c r="U180" i="26"/>
  <c r="T180" i="26"/>
  <c r="S180" i="26"/>
  <c r="R180" i="26"/>
  <c r="Q180" i="26"/>
  <c r="P180" i="26"/>
  <c r="O180" i="26"/>
  <c r="N180" i="26"/>
  <c r="M180" i="26"/>
  <c r="L180" i="26"/>
  <c r="K180" i="26"/>
  <c r="J180" i="26"/>
  <c r="I180" i="26"/>
  <c r="H180" i="26"/>
  <c r="G180" i="26"/>
  <c r="F180" i="26"/>
  <c r="E180" i="26"/>
  <c r="D180" i="26"/>
  <c r="V179" i="26"/>
  <c r="U179" i="26"/>
  <c r="T179" i="26"/>
  <c r="S179" i="26"/>
  <c r="R179" i="26"/>
  <c r="Q179" i="26"/>
  <c r="P179" i="26"/>
  <c r="O179" i="26"/>
  <c r="N179" i="26"/>
  <c r="M179" i="26"/>
  <c r="L179" i="26"/>
  <c r="K179" i="26"/>
  <c r="J179" i="26"/>
  <c r="I179" i="26"/>
  <c r="H179" i="26"/>
  <c r="G179" i="26"/>
  <c r="F179" i="26"/>
  <c r="E179" i="26"/>
  <c r="D179" i="26"/>
  <c r="V178" i="26"/>
  <c r="U178" i="26"/>
  <c r="T178" i="26"/>
  <c r="S178" i="26"/>
  <c r="R178" i="26"/>
  <c r="Q178" i="26"/>
  <c r="P178" i="26"/>
  <c r="O178" i="26"/>
  <c r="N178" i="26"/>
  <c r="M178" i="26"/>
  <c r="L178" i="26"/>
  <c r="K178" i="26"/>
  <c r="J178" i="26"/>
  <c r="I178" i="26"/>
  <c r="H178" i="26"/>
  <c r="G178" i="26"/>
  <c r="F178" i="26"/>
  <c r="E178" i="26"/>
  <c r="D178" i="26"/>
  <c r="V177" i="26"/>
  <c r="U177" i="26"/>
  <c r="T177" i="26"/>
  <c r="S177" i="26"/>
  <c r="R177" i="26"/>
  <c r="Q177" i="26"/>
  <c r="P177" i="26"/>
  <c r="O177" i="26"/>
  <c r="N177" i="26"/>
  <c r="M177" i="26"/>
  <c r="L177" i="26"/>
  <c r="K177" i="26"/>
  <c r="J177" i="26"/>
  <c r="I177" i="26"/>
  <c r="H177" i="26"/>
  <c r="G177" i="26"/>
  <c r="F177" i="26"/>
  <c r="E177" i="26"/>
  <c r="D177" i="26"/>
  <c r="V176" i="26"/>
  <c r="U176" i="26"/>
  <c r="T176" i="26"/>
  <c r="S176" i="26"/>
  <c r="R176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V175" i="26"/>
  <c r="U175" i="26"/>
  <c r="T175" i="26"/>
  <c r="S175" i="26"/>
  <c r="R175" i="26"/>
  <c r="Q175" i="26"/>
  <c r="P175" i="26"/>
  <c r="O175" i="26"/>
  <c r="N175" i="26"/>
  <c r="M175" i="26"/>
  <c r="L175" i="26"/>
  <c r="K175" i="26"/>
  <c r="J175" i="26"/>
  <c r="I175" i="26"/>
  <c r="H175" i="26"/>
  <c r="G175" i="26"/>
  <c r="F175" i="26"/>
  <c r="E175" i="26"/>
  <c r="D175" i="26"/>
  <c r="V174" i="26"/>
  <c r="U174" i="26"/>
  <c r="T174" i="26"/>
  <c r="S174" i="26"/>
  <c r="R174" i="26"/>
  <c r="Q174" i="26"/>
  <c r="P174" i="26"/>
  <c r="O174" i="26"/>
  <c r="N174" i="26"/>
  <c r="M174" i="26"/>
  <c r="L174" i="26"/>
  <c r="K174" i="26"/>
  <c r="J174" i="26"/>
  <c r="I174" i="26"/>
  <c r="H174" i="26"/>
  <c r="G174" i="26"/>
  <c r="F174" i="26"/>
  <c r="E174" i="26"/>
  <c r="D174" i="26"/>
  <c r="V173" i="26"/>
  <c r="U173" i="26"/>
  <c r="T173" i="26"/>
  <c r="S173" i="26"/>
  <c r="R173" i="26"/>
  <c r="Q173" i="26"/>
  <c r="P173" i="26"/>
  <c r="O173" i="26"/>
  <c r="N173" i="26"/>
  <c r="M173" i="26"/>
  <c r="L173" i="26"/>
  <c r="K173" i="26"/>
  <c r="J173" i="26"/>
  <c r="I173" i="26"/>
  <c r="H173" i="26"/>
  <c r="G173" i="26"/>
  <c r="F173" i="26"/>
  <c r="E173" i="26"/>
  <c r="D173" i="26"/>
  <c r="V172" i="26"/>
  <c r="U172" i="26"/>
  <c r="T172" i="26"/>
  <c r="S172" i="26"/>
  <c r="R172" i="26"/>
  <c r="Q172" i="26"/>
  <c r="P172" i="26"/>
  <c r="O172" i="26"/>
  <c r="N172" i="26"/>
  <c r="M172" i="26"/>
  <c r="L172" i="26"/>
  <c r="K172" i="26"/>
  <c r="J172" i="26"/>
  <c r="I172" i="26"/>
  <c r="H172" i="26"/>
  <c r="G172" i="26"/>
  <c r="F172" i="26"/>
  <c r="E172" i="26"/>
  <c r="D172" i="26"/>
  <c r="V171" i="26"/>
  <c r="U171" i="26"/>
  <c r="T171" i="26"/>
  <c r="S171" i="26"/>
  <c r="R171" i="26"/>
  <c r="Q171" i="26"/>
  <c r="P171" i="26"/>
  <c r="O171" i="26"/>
  <c r="N171" i="26"/>
  <c r="M171" i="26"/>
  <c r="L171" i="26"/>
  <c r="K171" i="26"/>
  <c r="J171" i="26"/>
  <c r="I171" i="26"/>
  <c r="H171" i="26"/>
  <c r="G171" i="26"/>
  <c r="F171" i="26"/>
  <c r="E171" i="26"/>
  <c r="D171" i="26"/>
  <c r="V170" i="26"/>
  <c r="U170" i="26"/>
  <c r="S170" i="26"/>
  <c r="O170" i="26"/>
  <c r="M170" i="26"/>
  <c r="K170" i="26"/>
  <c r="U160" i="26"/>
  <c r="T160" i="26"/>
  <c r="S160" i="26"/>
  <c r="R160" i="26"/>
  <c r="Q160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V120" i="26"/>
  <c r="U120" i="26"/>
  <c r="T120" i="26"/>
  <c r="S120" i="26"/>
  <c r="R120" i="26"/>
  <c r="Q120" i="26"/>
  <c r="P120" i="26"/>
  <c r="O120" i="26"/>
  <c r="N120" i="26"/>
  <c r="M120" i="26"/>
  <c r="L120" i="26"/>
  <c r="K120" i="26"/>
  <c r="J120" i="26"/>
  <c r="I120" i="26"/>
  <c r="H120" i="26"/>
  <c r="G120" i="26"/>
  <c r="F120" i="26"/>
  <c r="E120" i="26"/>
  <c r="D120" i="26"/>
  <c r="V119" i="26"/>
  <c r="U119" i="26"/>
  <c r="T119" i="26"/>
  <c r="S119" i="26"/>
  <c r="R119" i="26"/>
  <c r="Q119" i="26"/>
  <c r="P119" i="26"/>
  <c r="O119" i="26"/>
  <c r="N119" i="26"/>
  <c r="M119" i="26"/>
  <c r="L119" i="26"/>
  <c r="K119" i="26"/>
  <c r="J119" i="26"/>
  <c r="I119" i="26"/>
  <c r="H119" i="26"/>
  <c r="G119" i="26"/>
  <c r="F119" i="26"/>
  <c r="E119" i="26"/>
  <c r="D119" i="26"/>
  <c r="V118" i="26"/>
  <c r="U118" i="26"/>
  <c r="T118" i="26"/>
  <c r="S118" i="26"/>
  <c r="R118" i="26"/>
  <c r="Q118" i="26"/>
  <c r="P118" i="26"/>
  <c r="O118" i="26"/>
  <c r="N118" i="26"/>
  <c r="M118" i="26"/>
  <c r="L118" i="26"/>
  <c r="K118" i="26"/>
  <c r="J118" i="26"/>
  <c r="I118" i="26"/>
  <c r="H118" i="26"/>
  <c r="G118" i="26"/>
  <c r="F118" i="26"/>
  <c r="E118" i="26"/>
  <c r="D118" i="26"/>
  <c r="V117" i="26"/>
  <c r="U117" i="26"/>
  <c r="T117" i="26"/>
  <c r="S117" i="26"/>
  <c r="R117" i="26"/>
  <c r="Q117" i="26"/>
  <c r="P117" i="26"/>
  <c r="O117" i="26"/>
  <c r="N117" i="26"/>
  <c r="M117" i="26"/>
  <c r="L117" i="26"/>
  <c r="K117" i="26"/>
  <c r="J117" i="26"/>
  <c r="I117" i="26"/>
  <c r="H117" i="26"/>
  <c r="G117" i="26"/>
  <c r="F117" i="26"/>
  <c r="E117" i="26"/>
  <c r="D117" i="26"/>
  <c r="V116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V115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V114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V113" i="26"/>
  <c r="U113" i="26"/>
  <c r="T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V111" i="26"/>
  <c r="U111" i="26"/>
  <c r="T111" i="26"/>
  <c r="S111" i="26"/>
  <c r="R111" i="26"/>
  <c r="Q111" i="26"/>
  <c r="P111" i="26"/>
  <c r="O111" i="26"/>
  <c r="N111" i="26"/>
  <c r="M111" i="26"/>
  <c r="L111" i="26"/>
  <c r="K111" i="26"/>
  <c r="J111" i="26"/>
  <c r="I111" i="26"/>
  <c r="H111" i="26"/>
  <c r="G111" i="26"/>
  <c r="F111" i="26"/>
  <c r="E111" i="26"/>
  <c r="D111" i="26"/>
  <c r="V110" i="26"/>
  <c r="U110" i="26"/>
  <c r="T110" i="26"/>
  <c r="S110" i="26"/>
  <c r="R110" i="26"/>
  <c r="Q110" i="26"/>
  <c r="P110" i="26"/>
  <c r="O110" i="26"/>
  <c r="N110" i="26"/>
  <c r="M110" i="26"/>
  <c r="L110" i="26"/>
  <c r="K110" i="26"/>
  <c r="J110" i="26"/>
  <c r="I110" i="26"/>
  <c r="H110" i="26"/>
  <c r="G110" i="26"/>
  <c r="F110" i="26"/>
  <c r="E110" i="26"/>
  <c r="D110" i="26"/>
  <c r="V109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V108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V107" i="26"/>
  <c r="U107" i="26"/>
  <c r="T107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V103" i="26"/>
  <c r="U103" i="26"/>
  <c r="T103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V102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V101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V100" i="26"/>
  <c r="U100" i="26"/>
  <c r="T100" i="26"/>
  <c r="S100" i="26"/>
  <c r="R100" i="26"/>
  <c r="Q100" i="26"/>
  <c r="P100" i="26"/>
  <c r="O100" i="26"/>
  <c r="N100" i="26"/>
  <c r="M100" i="26"/>
  <c r="L100" i="26"/>
  <c r="K100" i="26"/>
  <c r="J100" i="26"/>
  <c r="I100" i="26"/>
  <c r="H100" i="26"/>
  <c r="G100" i="26"/>
  <c r="F100" i="26"/>
  <c r="E100" i="26"/>
  <c r="D100" i="26"/>
  <c r="V99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V98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V97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V95" i="26"/>
  <c r="U95" i="26"/>
  <c r="T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V94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V93" i="26"/>
  <c r="U93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V92" i="26"/>
  <c r="S92" i="26"/>
  <c r="O92" i="26"/>
  <c r="N92" i="26"/>
  <c r="M92" i="26"/>
  <c r="D92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S42" i="26"/>
  <c r="Q42" i="26"/>
  <c r="P42" i="26"/>
  <c r="O42" i="26"/>
  <c r="N42" i="26"/>
  <c r="M42" i="26"/>
  <c r="K42" i="26"/>
  <c r="I42" i="26"/>
  <c r="G42" i="26"/>
  <c r="V275" i="25"/>
  <c r="U275" i="25"/>
  <c r="T275" i="25"/>
  <c r="S275" i="25"/>
  <c r="R275" i="25"/>
  <c r="Q275" i="25"/>
  <c r="P275" i="25"/>
  <c r="O275" i="25"/>
  <c r="N275" i="25"/>
  <c r="M275" i="25"/>
  <c r="L275" i="25"/>
  <c r="K275" i="25"/>
  <c r="J275" i="25"/>
  <c r="I275" i="25"/>
  <c r="H275" i="25"/>
  <c r="G275" i="25"/>
  <c r="F275" i="25"/>
  <c r="E275" i="25"/>
  <c r="D275" i="25"/>
  <c r="V274" i="25"/>
  <c r="U274" i="25"/>
  <c r="T274" i="25"/>
  <c r="S274" i="25"/>
  <c r="R274" i="25"/>
  <c r="Q274" i="25"/>
  <c r="P274" i="25"/>
  <c r="O274" i="25"/>
  <c r="N274" i="25"/>
  <c r="M274" i="25"/>
  <c r="L274" i="25"/>
  <c r="K274" i="25"/>
  <c r="J274" i="25"/>
  <c r="I274" i="25"/>
  <c r="H274" i="25"/>
  <c r="G274" i="25"/>
  <c r="F274" i="25"/>
  <c r="E274" i="25"/>
  <c r="D274" i="25"/>
  <c r="V273" i="25"/>
  <c r="U273" i="25"/>
  <c r="T273" i="25"/>
  <c r="S273" i="25"/>
  <c r="R273" i="25"/>
  <c r="Q273" i="25"/>
  <c r="P273" i="25"/>
  <c r="O273" i="25"/>
  <c r="N273" i="25"/>
  <c r="M273" i="25"/>
  <c r="L273" i="25"/>
  <c r="K273" i="25"/>
  <c r="J273" i="25"/>
  <c r="I273" i="25"/>
  <c r="H273" i="25"/>
  <c r="G273" i="25"/>
  <c r="F273" i="25"/>
  <c r="E273" i="25"/>
  <c r="D273" i="25"/>
  <c r="V272" i="25"/>
  <c r="U272" i="25"/>
  <c r="T272" i="25"/>
  <c r="S272" i="25"/>
  <c r="R272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V271" i="25"/>
  <c r="U271" i="25"/>
  <c r="T271" i="25"/>
  <c r="S271" i="25"/>
  <c r="R271" i="25"/>
  <c r="Q271" i="25"/>
  <c r="P271" i="25"/>
  <c r="O271" i="25"/>
  <c r="N271" i="25"/>
  <c r="M271" i="25"/>
  <c r="L271" i="25"/>
  <c r="K271" i="25"/>
  <c r="J271" i="25"/>
  <c r="I271" i="25"/>
  <c r="H271" i="25"/>
  <c r="G271" i="25"/>
  <c r="F271" i="25"/>
  <c r="E271" i="25"/>
  <c r="D271" i="25"/>
  <c r="V270" i="25"/>
  <c r="U270" i="25"/>
  <c r="T270" i="25"/>
  <c r="S270" i="25"/>
  <c r="R270" i="25"/>
  <c r="Q270" i="25"/>
  <c r="P270" i="25"/>
  <c r="O270" i="25"/>
  <c r="N270" i="25"/>
  <c r="M270" i="25"/>
  <c r="L270" i="25"/>
  <c r="K270" i="25"/>
  <c r="J270" i="25"/>
  <c r="I270" i="25"/>
  <c r="H270" i="25"/>
  <c r="G270" i="25"/>
  <c r="F270" i="25"/>
  <c r="E270" i="25"/>
  <c r="D270" i="25"/>
  <c r="V269" i="25"/>
  <c r="U269" i="25"/>
  <c r="T269" i="25"/>
  <c r="S269" i="25"/>
  <c r="R269" i="25"/>
  <c r="Q269" i="25"/>
  <c r="P269" i="25"/>
  <c r="O269" i="25"/>
  <c r="N269" i="25"/>
  <c r="M269" i="25"/>
  <c r="L269" i="25"/>
  <c r="K269" i="25"/>
  <c r="J269" i="25"/>
  <c r="I269" i="25"/>
  <c r="H269" i="25"/>
  <c r="G269" i="25"/>
  <c r="F269" i="25"/>
  <c r="E269" i="25"/>
  <c r="D269" i="25"/>
  <c r="V268" i="25"/>
  <c r="U268" i="25"/>
  <c r="T268" i="25"/>
  <c r="S268" i="25"/>
  <c r="R268" i="25"/>
  <c r="Q268" i="25"/>
  <c r="P268" i="25"/>
  <c r="O268" i="25"/>
  <c r="N268" i="25"/>
  <c r="M268" i="25"/>
  <c r="L268" i="25"/>
  <c r="K268" i="25"/>
  <c r="J268" i="25"/>
  <c r="I268" i="25"/>
  <c r="H268" i="25"/>
  <c r="G268" i="25"/>
  <c r="F268" i="25"/>
  <c r="E268" i="25"/>
  <c r="D268" i="25"/>
  <c r="V267" i="25"/>
  <c r="U267" i="25"/>
  <c r="T267" i="25"/>
  <c r="S267" i="25"/>
  <c r="R267" i="25"/>
  <c r="Q267" i="25"/>
  <c r="P267" i="25"/>
  <c r="O267" i="25"/>
  <c r="N267" i="25"/>
  <c r="M267" i="25"/>
  <c r="L267" i="25"/>
  <c r="K267" i="25"/>
  <c r="J267" i="25"/>
  <c r="I267" i="25"/>
  <c r="H267" i="25"/>
  <c r="G267" i="25"/>
  <c r="F267" i="25"/>
  <c r="E267" i="25"/>
  <c r="D267" i="25"/>
  <c r="V266" i="25"/>
  <c r="U266" i="25"/>
  <c r="T266" i="25"/>
  <c r="S266" i="25"/>
  <c r="R266" i="25"/>
  <c r="Q266" i="25"/>
  <c r="P266" i="25"/>
  <c r="O266" i="25"/>
  <c r="N266" i="25"/>
  <c r="M266" i="25"/>
  <c r="L266" i="25"/>
  <c r="K266" i="25"/>
  <c r="J266" i="25"/>
  <c r="I266" i="25"/>
  <c r="H266" i="25"/>
  <c r="G266" i="25"/>
  <c r="F266" i="25"/>
  <c r="E266" i="25"/>
  <c r="D266" i="25"/>
  <c r="V265" i="25"/>
  <c r="U265" i="25"/>
  <c r="T265" i="25"/>
  <c r="S265" i="25"/>
  <c r="R265" i="25"/>
  <c r="Q265" i="25"/>
  <c r="P265" i="25"/>
  <c r="O265" i="25"/>
  <c r="N265" i="25"/>
  <c r="M265" i="25"/>
  <c r="L265" i="25"/>
  <c r="K265" i="25"/>
  <c r="J265" i="25"/>
  <c r="I265" i="25"/>
  <c r="H265" i="25"/>
  <c r="G265" i="25"/>
  <c r="F265" i="25"/>
  <c r="E265" i="25"/>
  <c r="D265" i="25"/>
  <c r="V264" i="25"/>
  <c r="U264" i="25"/>
  <c r="T264" i="25"/>
  <c r="S264" i="25"/>
  <c r="R264" i="25"/>
  <c r="Q264" i="25"/>
  <c r="P264" i="25"/>
  <c r="O264" i="25"/>
  <c r="N264" i="25"/>
  <c r="M264" i="25"/>
  <c r="L264" i="25"/>
  <c r="K264" i="25"/>
  <c r="J264" i="25"/>
  <c r="I264" i="25"/>
  <c r="H264" i="25"/>
  <c r="G264" i="25"/>
  <c r="F264" i="25"/>
  <c r="E264" i="25"/>
  <c r="D264" i="25"/>
  <c r="V263" i="25"/>
  <c r="U263" i="25"/>
  <c r="T263" i="25"/>
  <c r="S263" i="25"/>
  <c r="R263" i="25"/>
  <c r="Q263" i="25"/>
  <c r="P263" i="25"/>
  <c r="O263" i="25"/>
  <c r="N263" i="25"/>
  <c r="M263" i="25"/>
  <c r="L263" i="25"/>
  <c r="K263" i="25"/>
  <c r="J263" i="25"/>
  <c r="I263" i="25"/>
  <c r="H263" i="25"/>
  <c r="G263" i="25"/>
  <c r="F263" i="25"/>
  <c r="E263" i="25"/>
  <c r="D263" i="25"/>
  <c r="V262" i="25"/>
  <c r="U262" i="25"/>
  <c r="T262" i="25"/>
  <c r="S262" i="25"/>
  <c r="R262" i="25"/>
  <c r="Q262" i="25"/>
  <c r="P262" i="25"/>
  <c r="O262" i="25"/>
  <c r="N262" i="25"/>
  <c r="M262" i="25"/>
  <c r="L262" i="25"/>
  <c r="K262" i="25"/>
  <c r="J262" i="25"/>
  <c r="I262" i="25"/>
  <c r="H262" i="25"/>
  <c r="G262" i="25"/>
  <c r="F262" i="25"/>
  <c r="E262" i="25"/>
  <c r="D262" i="25"/>
  <c r="V261" i="25"/>
  <c r="U261" i="25"/>
  <c r="T261" i="25"/>
  <c r="S261" i="25"/>
  <c r="R261" i="25"/>
  <c r="Q261" i="25"/>
  <c r="P261" i="25"/>
  <c r="O261" i="25"/>
  <c r="N261" i="25"/>
  <c r="M261" i="25"/>
  <c r="L261" i="25"/>
  <c r="K261" i="25"/>
  <c r="J261" i="25"/>
  <c r="I261" i="25"/>
  <c r="H261" i="25"/>
  <c r="G261" i="25"/>
  <c r="F261" i="25"/>
  <c r="E261" i="25"/>
  <c r="D261" i="25"/>
  <c r="V260" i="25"/>
  <c r="U260" i="25"/>
  <c r="T260" i="25"/>
  <c r="S260" i="25"/>
  <c r="R260" i="25"/>
  <c r="Q260" i="25"/>
  <c r="P260" i="25"/>
  <c r="O260" i="25"/>
  <c r="N260" i="25"/>
  <c r="M260" i="25"/>
  <c r="L260" i="25"/>
  <c r="K260" i="25"/>
  <c r="J260" i="25"/>
  <c r="I260" i="25"/>
  <c r="H260" i="25"/>
  <c r="G260" i="25"/>
  <c r="F260" i="25"/>
  <c r="E260" i="25"/>
  <c r="D260" i="25"/>
  <c r="V258" i="25"/>
  <c r="U258" i="25"/>
  <c r="T258" i="25"/>
  <c r="S258" i="25"/>
  <c r="R258" i="25"/>
  <c r="Q258" i="25"/>
  <c r="P258" i="25"/>
  <c r="O258" i="25"/>
  <c r="N258" i="25"/>
  <c r="M258" i="25"/>
  <c r="L258" i="25"/>
  <c r="K258" i="25"/>
  <c r="J258" i="25"/>
  <c r="I258" i="25"/>
  <c r="H258" i="25"/>
  <c r="G258" i="25"/>
  <c r="F258" i="25"/>
  <c r="E258" i="25"/>
  <c r="D258" i="25"/>
  <c r="V257" i="25"/>
  <c r="U257" i="25"/>
  <c r="T257" i="25"/>
  <c r="S257" i="25"/>
  <c r="R257" i="25"/>
  <c r="Q257" i="25"/>
  <c r="P257" i="25"/>
  <c r="O257" i="25"/>
  <c r="N257" i="25"/>
  <c r="M257" i="25"/>
  <c r="L257" i="25"/>
  <c r="K257" i="25"/>
  <c r="J257" i="25"/>
  <c r="I257" i="25"/>
  <c r="H257" i="25"/>
  <c r="G257" i="25"/>
  <c r="F257" i="25"/>
  <c r="E257" i="25"/>
  <c r="D257" i="25"/>
  <c r="V256" i="25"/>
  <c r="U256" i="25"/>
  <c r="T256" i="25"/>
  <c r="S256" i="25"/>
  <c r="R256" i="25"/>
  <c r="Q256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V255" i="25"/>
  <c r="U255" i="25"/>
  <c r="T255" i="25"/>
  <c r="S255" i="25"/>
  <c r="R255" i="25"/>
  <c r="Q255" i="25"/>
  <c r="P255" i="25"/>
  <c r="O255" i="25"/>
  <c r="N255" i="25"/>
  <c r="M255" i="25"/>
  <c r="L255" i="25"/>
  <c r="K255" i="25"/>
  <c r="J255" i="25"/>
  <c r="I255" i="25"/>
  <c r="H255" i="25"/>
  <c r="G255" i="25"/>
  <c r="F255" i="25"/>
  <c r="E255" i="25"/>
  <c r="D255" i="25"/>
  <c r="V254" i="25"/>
  <c r="U254" i="25"/>
  <c r="T254" i="25"/>
  <c r="S254" i="25"/>
  <c r="R254" i="25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D254" i="25"/>
  <c r="V253" i="25"/>
  <c r="U253" i="25"/>
  <c r="T253" i="25"/>
  <c r="S253" i="25"/>
  <c r="R253" i="25"/>
  <c r="Q253" i="25"/>
  <c r="P253" i="25"/>
  <c r="O253" i="25"/>
  <c r="N253" i="25"/>
  <c r="M253" i="25"/>
  <c r="L253" i="25"/>
  <c r="K253" i="25"/>
  <c r="J253" i="25"/>
  <c r="I253" i="25"/>
  <c r="H253" i="25"/>
  <c r="G253" i="25"/>
  <c r="F253" i="25"/>
  <c r="E253" i="25"/>
  <c r="D253" i="25"/>
  <c r="V252" i="25"/>
  <c r="U252" i="25"/>
  <c r="T252" i="25"/>
  <c r="S252" i="25"/>
  <c r="R252" i="25"/>
  <c r="Q252" i="25"/>
  <c r="P252" i="25"/>
  <c r="O252" i="25"/>
  <c r="N252" i="25"/>
  <c r="M252" i="25"/>
  <c r="L252" i="25"/>
  <c r="K252" i="25"/>
  <c r="J252" i="25"/>
  <c r="I252" i="25"/>
  <c r="H252" i="25"/>
  <c r="G252" i="25"/>
  <c r="F252" i="25"/>
  <c r="E252" i="25"/>
  <c r="D252" i="25"/>
  <c r="V251" i="25"/>
  <c r="U251" i="25"/>
  <c r="T251" i="25"/>
  <c r="S251" i="25"/>
  <c r="R251" i="25"/>
  <c r="Q251" i="25"/>
  <c r="P251" i="25"/>
  <c r="O251" i="25"/>
  <c r="N251" i="25"/>
  <c r="M251" i="25"/>
  <c r="L251" i="25"/>
  <c r="K251" i="25"/>
  <c r="J251" i="25"/>
  <c r="I251" i="25"/>
  <c r="H251" i="25"/>
  <c r="G251" i="25"/>
  <c r="F251" i="25"/>
  <c r="E251" i="25"/>
  <c r="D251" i="25"/>
  <c r="V250" i="25"/>
  <c r="U250" i="25"/>
  <c r="T250" i="25"/>
  <c r="S250" i="25"/>
  <c r="R250" i="25"/>
  <c r="Q250" i="25"/>
  <c r="P250" i="25"/>
  <c r="O250" i="25"/>
  <c r="N250" i="25"/>
  <c r="M250" i="25"/>
  <c r="L250" i="25"/>
  <c r="K250" i="25"/>
  <c r="J250" i="25"/>
  <c r="I250" i="25"/>
  <c r="H250" i="25"/>
  <c r="G250" i="25"/>
  <c r="F250" i="25"/>
  <c r="E250" i="25"/>
  <c r="D250" i="25"/>
  <c r="V249" i="25"/>
  <c r="U249" i="25"/>
  <c r="T249" i="25"/>
  <c r="S249" i="25"/>
  <c r="R249" i="25"/>
  <c r="Q249" i="25"/>
  <c r="P249" i="25"/>
  <c r="O249" i="25"/>
  <c r="N249" i="25"/>
  <c r="M249" i="25"/>
  <c r="L249" i="25"/>
  <c r="K249" i="25"/>
  <c r="J249" i="25"/>
  <c r="I249" i="25"/>
  <c r="H249" i="25"/>
  <c r="G249" i="25"/>
  <c r="F249" i="25"/>
  <c r="E249" i="25"/>
  <c r="D249" i="25"/>
  <c r="V248" i="25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D248" i="25"/>
  <c r="V247" i="25"/>
  <c r="U247" i="25"/>
  <c r="T247" i="25"/>
  <c r="S247" i="25"/>
  <c r="R247" i="25"/>
  <c r="Q247" i="25"/>
  <c r="P247" i="25"/>
  <c r="O247" i="25"/>
  <c r="N247" i="25"/>
  <c r="M247" i="25"/>
  <c r="L247" i="25"/>
  <c r="K247" i="25"/>
  <c r="J247" i="25"/>
  <c r="I247" i="25"/>
  <c r="H247" i="25"/>
  <c r="G247" i="25"/>
  <c r="F247" i="25"/>
  <c r="E247" i="25"/>
  <c r="D247" i="25"/>
  <c r="U237" i="25"/>
  <c r="T237" i="25"/>
  <c r="S237" i="25"/>
  <c r="R237" i="25"/>
  <c r="Q237" i="25"/>
  <c r="P237" i="25"/>
  <c r="O237" i="25"/>
  <c r="N237" i="25"/>
  <c r="M237" i="25"/>
  <c r="L237" i="25"/>
  <c r="K237" i="25"/>
  <c r="J237" i="25"/>
  <c r="I237" i="25"/>
  <c r="H237" i="25"/>
  <c r="G237" i="25"/>
  <c r="F237" i="25"/>
  <c r="E237" i="25"/>
  <c r="V198" i="25"/>
  <c r="U198" i="25"/>
  <c r="T198" i="25"/>
  <c r="S198" i="25"/>
  <c r="R198" i="25"/>
  <c r="Q198" i="25"/>
  <c r="P198" i="25"/>
  <c r="O198" i="25"/>
  <c r="N198" i="25"/>
  <c r="M198" i="25"/>
  <c r="L198" i="25"/>
  <c r="K198" i="25"/>
  <c r="J198" i="25"/>
  <c r="I198" i="25"/>
  <c r="H198" i="25"/>
  <c r="G198" i="25"/>
  <c r="F198" i="25"/>
  <c r="E198" i="25"/>
  <c r="D198" i="25"/>
  <c r="V197" i="25"/>
  <c r="U197" i="25"/>
  <c r="T197" i="25"/>
  <c r="S197" i="25"/>
  <c r="R197" i="25"/>
  <c r="Q197" i="25"/>
  <c r="P197" i="25"/>
  <c r="O197" i="25"/>
  <c r="N197" i="25"/>
  <c r="M197" i="25"/>
  <c r="L197" i="25"/>
  <c r="K197" i="25"/>
  <c r="J197" i="25"/>
  <c r="I197" i="25"/>
  <c r="H197" i="25"/>
  <c r="G197" i="25"/>
  <c r="F197" i="25"/>
  <c r="E197" i="25"/>
  <c r="D197" i="25"/>
  <c r="V196" i="25"/>
  <c r="U196" i="25"/>
  <c r="T196" i="25"/>
  <c r="S196" i="25"/>
  <c r="R196" i="25"/>
  <c r="Q196" i="25"/>
  <c r="P196" i="25"/>
  <c r="O196" i="25"/>
  <c r="N196" i="25"/>
  <c r="M196" i="25"/>
  <c r="L196" i="25"/>
  <c r="K196" i="25"/>
  <c r="J196" i="25"/>
  <c r="I196" i="25"/>
  <c r="H196" i="25"/>
  <c r="G196" i="25"/>
  <c r="F196" i="25"/>
  <c r="E196" i="25"/>
  <c r="D196" i="25"/>
  <c r="V195" i="25"/>
  <c r="U195" i="25"/>
  <c r="T195" i="25"/>
  <c r="S195" i="25"/>
  <c r="R195" i="25"/>
  <c r="Q195" i="25"/>
  <c r="P195" i="25"/>
  <c r="O195" i="25"/>
  <c r="N195" i="25"/>
  <c r="M195" i="25"/>
  <c r="L195" i="25"/>
  <c r="K195" i="25"/>
  <c r="J195" i="25"/>
  <c r="I195" i="25"/>
  <c r="H195" i="25"/>
  <c r="G195" i="25"/>
  <c r="F195" i="25"/>
  <c r="E195" i="25"/>
  <c r="D195" i="25"/>
  <c r="V194" i="25"/>
  <c r="U194" i="25"/>
  <c r="T194" i="25"/>
  <c r="S194" i="25"/>
  <c r="R194" i="25"/>
  <c r="Q194" i="25"/>
  <c r="P194" i="25"/>
  <c r="O194" i="25"/>
  <c r="N194" i="25"/>
  <c r="M194" i="25"/>
  <c r="L194" i="25"/>
  <c r="K194" i="25"/>
  <c r="J194" i="25"/>
  <c r="I194" i="25"/>
  <c r="H194" i="25"/>
  <c r="G194" i="25"/>
  <c r="F194" i="25"/>
  <c r="E194" i="25"/>
  <c r="D194" i="25"/>
  <c r="V193" i="25"/>
  <c r="U193" i="25"/>
  <c r="T193" i="25"/>
  <c r="S193" i="25"/>
  <c r="R193" i="25"/>
  <c r="Q193" i="25"/>
  <c r="P193" i="25"/>
  <c r="O193" i="25"/>
  <c r="N193" i="25"/>
  <c r="M193" i="25"/>
  <c r="L193" i="25"/>
  <c r="K193" i="25"/>
  <c r="J193" i="25"/>
  <c r="I193" i="25"/>
  <c r="H193" i="25"/>
  <c r="G193" i="25"/>
  <c r="F193" i="25"/>
  <c r="E193" i="25"/>
  <c r="D193" i="25"/>
  <c r="V192" i="25"/>
  <c r="U192" i="25"/>
  <c r="T192" i="25"/>
  <c r="S192" i="25"/>
  <c r="R192" i="25"/>
  <c r="Q192" i="25"/>
  <c r="P192" i="25"/>
  <c r="O192" i="25"/>
  <c r="N192" i="25"/>
  <c r="M192" i="25"/>
  <c r="L192" i="25"/>
  <c r="K192" i="25"/>
  <c r="J192" i="25"/>
  <c r="I192" i="25"/>
  <c r="H192" i="25"/>
  <c r="G192" i="25"/>
  <c r="F192" i="25"/>
  <c r="E192" i="25"/>
  <c r="D192" i="25"/>
  <c r="V191" i="25"/>
  <c r="U191" i="25"/>
  <c r="T191" i="25"/>
  <c r="S191" i="25"/>
  <c r="R191" i="25"/>
  <c r="Q191" i="25"/>
  <c r="P191" i="25"/>
  <c r="O191" i="25"/>
  <c r="N191" i="25"/>
  <c r="M191" i="25"/>
  <c r="L191" i="25"/>
  <c r="K191" i="25"/>
  <c r="J191" i="25"/>
  <c r="I191" i="25"/>
  <c r="H191" i="25"/>
  <c r="G191" i="25"/>
  <c r="F191" i="25"/>
  <c r="E191" i="25"/>
  <c r="D191" i="25"/>
  <c r="V190" i="25"/>
  <c r="U190" i="25"/>
  <c r="T190" i="25"/>
  <c r="S190" i="25"/>
  <c r="R190" i="25"/>
  <c r="Q190" i="25"/>
  <c r="P190" i="25"/>
  <c r="O190" i="25"/>
  <c r="N190" i="25"/>
  <c r="M190" i="25"/>
  <c r="L190" i="25"/>
  <c r="K190" i="25"/>
  <c r="J190" i="25"/>
  <c r="I190" i="25"/>
  <c r="H190" i="25"/>
  <c r="G190" i="25"/>
  <c r="F190" i="25"/>
  <c r="E190" i="25"/>
  <c r="D190" i="25"/>
  <c r="V189" i="25"/>
  <c r="U189" i="25"/>
  <c r="T189" i="25"/>
  <c r="S189" i="25"/>
  <c r="R189" i="25"/>
  <c r="Q189" i="25"/>
  <c r="P189" i="25"/>
  <c r="O189" i="25"/>
  <c r="N189" i="25"/>
  <c r="M189" i="25"/>
  <c r="L189" i="25"/>
  <c r="K189" i="25"/>
  <c r="J189" i="25"/>
  <c r="I189" i="25"/>
  <c r="H189" i="25"/>
  <c r="G189" i="25"/>
  <c r="F189" i="25"/>
  <c r="E189" i="25"/>
  <c r="D189" i="25"/>
  <c r="V188" i="25"/>
  <c r="U188" i="25"/>
  <c r="T188" i="25"/>
  <c r="S188" i="25"/>
  <c r="R188" i="25"/>
  <c r="Q188" i="25"/>
  <c r="P188" i="25"/>
  <c r="O188" i="25"/>
  <c r="N188" i="25"/>
  <c r="M188" i="25"/>
  <c r="L188" i="25"/>
  <c r="K188" i="25"/>
  <c r="J188" i="25"/>
  <c r="I188" i="25"/>
  <c r="H188" i="25"/>
  <c r="G188" i="25"/>
  <c r="F188" i="25"/>
  <c r="E188" i="25"/>
  <c r="D188" i="25"/>
  <c r="V187" i="25"/>
  <c r="U187" i="25"/>
  <c r="T187" i="25"/>
  <c r="S187" i="25"/>
  <c r="R187" i="25"/>
  <c r="Q187" i="25"/>
  <c r="P187" i="25"/>
  <c r="O187" i="25"/>
  <c r="N187" i="25"/>
  <c r="M187" i="25"/>
  <c r="L187" i="25"/>
  <c r="K187" i="25"/>
  <c r="J187" i="25"/>
  <c r="I187" i="25"/>
  <c r="H187" i="25"/>
  <c r="G187" i="25"/>
  <c r="F187" i="25"/>
  <c r="E187" i="25"/>
  <c r="D187" i="25"/>
  <c r="V186" i="25"/>
  <c r="U186" i="25"/>
  <c r="T186" i="25"/>
  <c r="S186" i="25"/>
  <c r="R186" i="25"/>
  <c r="Q186" i="25"/>
  <c r="P186" i="25"/>
  <c r="O186" i="25"/>
  <c r="N186" i="25"/>
  <c r="M186" i="25"/>
  <c r="L186" i="25"/>
  <c r="K186" i="25"/>
  <c r="J186" i="25"/>
  <c r="I186" i="25"/>
  <c r="H186" i="25"/>
  <c r="G186" i="25"/>
  <c r="F186" i="25"/>
  <c r="E186" i="25"/>
  <c r="D186" i="25"/>
  <c r="V185" i="25"/>
  <c r="U185" i="25"/>
  <c r="T185" i="25"/>
  <c r="S185" i="25"/>
  <c r="R185" i="25"/>
  <c r="Q185" i="25"/>
  <c r="P185" i="25"/>
  <c r="O185" i="25"/>
  <c r="N185" i="25"/>
  <c r="M185" i="25"/>
  <c r="L185" i="25"/>
  <c r="K185" i="25"/>
  <c r="J185" i="25"/>
  <c r="I185" i="25"/>
  <c r="H185" i="25"/>
  <c r="G185" i="25"/>
  <c r="F185" i="25"/>
  <c r="E185" i="25"/>
  <c r="D185" i="25"/>
  <c r="V184" i="25"/>
  <c r="U184" i="25"/>
  <c r="T184" i="25"/>
  <c r="S184" i="25"/>
  <c r="R184" i="25"/>
  <c r="Q184" i="25"/>
  <c r="P184" i="25"/>
  <c r="O184" i="25"/>
  <c r="N184" i="25"/>
  <c r="M184" i="25"/>
  <c r="L184" i="25"/>
  <c r="K184" i="25"/>
  <c r="J184" i="25"/>
  <c r="I184" i="25"/>
  <c r="H184" i="25"/>
  <c r="G184" i="25"/>
  <c r="F184" i="25"/>
  <c r="E184" i="25"/>
  <c r="D184" i="25"/>
  <c r="V183" i="25"/>
  <c r="U183" i="25"/>
  <c r="T183" i="25"/>
  <c r="S183" i="25"/>
  <c r="R183" i="25"/>
  <c r="Q183" i="25"/>
  <c r="P183" i="25"/>
  <c r="O183" i="25"/>
  <c r="N183" i="25"/>
  <c r="M183" i="25"/>
  <c r="L183" i="25"/>
  <c r="K183" i="25"/>
  <c r="J183" i="25"/>
  <c r="I183" i="25"/>
  <c r="H183" i="25"/>
  <c r="G183" i="25"/>
  <c r="F183" i="25"/>
  <c r="E183" i="25"/>
  <c r="D183" i="25"/>
  <c r="V181" i="25"/>
  <c r="U181" i="25"/>
  <c r="T181" i="25"/>
  <c r="S181" i="25"/>
  <c r="R181" i="25"/>
  <c r="Q181" i="25"/>
  <c r="P181" i="25"/>
  <c r="O181" i="25"/>
  <c r="N181" i="25"/>
  <c r="M181" i="25"/>
  <c r="L181" i="25"/>
  <c r="K181" i="25"/>
  <c r="J181" i="25"/>
  <c r="I181" i="25"/>
  <c r="H181" i="25"/>
  <c r="G181" i="25"/>
  <c r="F181" i="25"/>
  <c r="E181" i="25"/>
  <c r="D181" i="25"/>
  <c r="V180" i="25"/>
  <c r="U180" i="25"/>
  <c r="T180" i="25"/>
  <c r="S180" i="25"/>
  <c r="R180" i="25"/>
  <c r="Q180" i="25"/>
  <c r="P180" i="25"/>
  <c r="O180" i="25"/>
  <c r="N180" i="25"/>
  <c r="M180" i="25"/>
  <c r="L180" i="25"/>
  <c r="K180" i="25"/>
  <c r="J180" i="25"/>
  <c r="I180" i="25"/>
  <c r="H180" i="25"/>
  <c r="G180" i="25"/>
  <c r="F180" i="25"/>
  <c r="E180" i="25"/>
  <c r="D180" i="25"/>
  <c r="V179" i="25"/>
  <c r="U179" i="25"/>
  <c r="T179" i="25"/>
  <c r="S179" i="25"/>
  <c r="R179" i="25"/>
  <c r="Q179" i="25"/>
  <c r="P179" i="25"/>
  <c r="O179" i="25"/>
  <c r="N179" i="25"/>
  <c r="M179" i="25"/>
  <c r="L179" i="25"/>
  <c r="K179" i="25"/>
  <c r="J179" i="25"/>
  <c r="I179" i="25"/>
  <c r="H179" i="25"/>
  <c r="G179" i="25"/>
  <c r="F179" i="25"/>
  <c r="E179" i="25"/>
  <c r="D179" i="25"/>
  <c r="V178" i="25"/>
  <c r="U178" i="25"/>
  <c r="T178" i="25"/>
  <c r="S178" i="25"/>
  <c r="R178" i="25"/>
  <c r="Q178" i="25"/>
  <c r="P178" i="25"/>
  <c r="O178" i="25"/>
  <c r="N178" i="25"/>
  <c r="M178" i="25"/>
  <c r="L178" i="25"/>
  <c r="K178" i="25"/>
  <c r="J178" i="25"/>
  <c r="I178" i="25"/>
  <c r="H178" i="25"/>
  <c r="G178" i="25"/>
  <c r="F178" i="25"/>
  <c r="E178" i="25"/>
  <c r="D178" i="25"/>
  <c r="V177" i="25"/>
  <c r="U177" i="25"/>
  <c r="T177" i="25"/>
  <c r="S177" i="25"/>
  <c r="R177" i="25"/>
  <c r="Q177" i="25"/>
  <c r="P177" i="25"/>
  <c r="O177" i="25"/>
  <c r="N177" i="25"/>
  <c r="M177" i="25"/>
  <c r="L177" i="25"/>
  <c r="K177" i="25"/>
  <c r="J177" i="25"/>
  <c r="I177" i="25"/>
  <c r="H177" i="25"/>
  <c r="G177" i="25"/>
  <c r="F177" i="25"/>
  <c r="E177" i="25"/>
  <c r="D177" i="25"/>
  <c r="V176" i="25"/>
  <c r="U176" i="25"/>
  <c r="T176" i="25"/>
  <c r="S176" i="25"/>
  <c r="R176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V175" i="25"/>
  <c r="U175" i="25"/>
  <c r="T175" i="25"/>
  <c r="S175" i="25"/>
  <c r="R175" i="25"/>
  <c r="Q175" i="25"/>
  <c r="P175" i="25"/>
  <c r="O175" i="25"/>
  <c r="N175" i="25"/>
  <c r="M175" i="25"/>
  <c r="L175" i="25"/>
  <c r="K175" i="25"/>
  <c r="J175" i="25"/>
  <c r="I175" i="25"/>
  <c r="H175" i="25"/>
  <c r="G175" i="25"/>
  <c r="F175" i="25"/>
  <c r="E175" i="25"/>
  <c r="D175" i="25"/>
  <c r="V174" i="25"/>
  <c r="U174" i="25"/>
  <c r="T174" i="25"/>
  <c r="S174" i="25"/>
  <c r="R174" i="25"/>
  <c r="Q174" i="25"/>
  <c r="P174" i="25"/>
  <c r="O174" i="25"/>
  <c r="N174" i="25"/>
  <c r="M174" i="25"/>
  <c r="L174" i="25"/>
  <c r="K174" i="25"/>
  <c r="J174" i="25"/>
  <c r="I174" i="25"/>
  <c r="H174" i="25"/>
  <c r="G174" i="25"/>
  <c r="F174" i="25"/>
  <c r="E174" i="25"/>
  <c r="D174" i="25"/>
  <c r="V173" i="25"/>
  <c r="U173" i="25"/>
  <c r="T173" i="25"/>
  <c r="S173" i="25"/>
  <c r="R173" i="25"/>
  <c r="Q173" i="25"/>
  <c r="P173" i="25"/>
  <c r="O173" i="25"/>
  <c r="N173" i="25"/>
  <c r="M173" i="25"/>
  <c r="L173" i="25"/>
  <c r="K173" i="25"/>
  <c r="J173" i="25"/>
  <c r="I173" i="25"/>
  <c r="H173" i="25"/>
  <c r="G173" i="25"/>
  <c r="F173" i="25"/>
  <c r="E173" i="25"/>
  <c r="D173" i="25"/>
  <c r="V172" i="25"/>
  <c r="U172" i="25"/>
  <c r="T172" i="25"/>
  <c r="S172" i="25"/>
  <c r="R172" i="25"/>
  <c r="Q172" i="25"/>
  <c r="P172" i="25"/>
  <c r="O172" i="25"/>
  <c r="N172" i="25"/>
  <c r="M172" i="25"/>
  <c r="L172" i="25"/>
  <c r="K172" i="25"/>
  <c r="J172" i="25"/>
  <c r="I172" i="25"/>
  <c r="H172" i="25"/>
  <c r="G172" i="25"/>
  <c r="F172" i="25"/>
  <c r="E172" i="25"/>
  <c r="D172" i="25"/>
  <c r="V171" i="25"/>
  <c r="U171" i="25"/>
  <c r="T171" i="25"/>
  <c r="S171" i="25"/>
  <c r="R171" i="25"/>
  <c r="Q171" i="25"/>
  <c r="P171" i="25"/>
  <c r="O171" i="25"/>
  <c r="N171" i="25"/>
  <c r="M171" i="25"/>
  <c r="L171" i="25"/>
  <c r="K171" i="25"/>
  <c r="J171" i="25"/>
  <c r="I171" i="25"/>
  <c r="H171" i="25"/>
  <c r="G171" i="25"/>
  <c r="F171" i="25"/>
  <c r="E171" i="25"/>
  <c r="D171" i="25"/>
  <c r="V170" i="25"/>
  <c r="U170" i="25"/>
  <c r="T170" i="25"/>
  <c r="S170" i="25"/>
  <c r="R170" i="25"/>
  <c r="Q170" i="25"/>
  <c r="P170" i="25"/>
  <c r="O170" i="25"/>
  <c r="N170" i="25"/>
  <c r="M170" i="25"/>
  <c r="L170" i="25"/>
  <c r="K170" i="25"/>
  <c r="J170" i="25"/>
  <c r="I170" i="25"/>
  <c r="H170" i="25"/>
  <c r="G170" i="25"/>
  <c r="F170" i="25"/>
  <c r="E170" i="25"/>
  <c r="D170" i="25"/>
  <c r="U160" i="25"/>
  <c r="T160" i="25"/>
  <c r="S160" i="25"/>
  <c r="R160" i="25"/>
  <c r="Q160" i="25"/>
  <c r="P160" i="25"/>
  <c r="O160" i="25"/>
  <c r="N160" i="25"/>
  <c r="M160" i="25"/>
  <c r="L160" i="25"/>
  <c r="K160" i="25"/>
  <c r="J160" i="25"/>
  <c r="I160" i="25"/>
  <c r="H160" i="25"/>
  <c r="G160" i="25"/>
  <c r="F160" i="25"/>
  <c r="E160" i="25"/>
  <c r="V120" i="25"/>
  <c r="U120" i="25"/>
  <c r="T120" i="25"/>
  <c r="S120" i="25"/>
  <c r="R120" i="25"/>
  <c r="Q120" i="25"/>
  <c r="P120" i="25"/>
  <c r="O120" i="25"/>
  <c r="N120" i="25"/>
  <c r="M120" i="25"/>
  <c r="L120" i="25"/>
  <c r="K120" i="25"/>
  <c r="J120" i="25"/>
  <c r="I120" i="25"/>
  <c r="H120" i="25"/>
  <c r="G120" i="25"/>
  <c r="F120" i="25"/>
  <c r="E120" i="25"/>
  <c r="D120" i="25"/>
  <c r="V119" i="25"/>
  <c r="U119" i="25"/>
  <c r="T119" i="25"/>
  <c r="S119" i="25"/>
  <c r="R119" i="25"/>
  <c r="Q119" i="25"/>
  <c r="P119" i="25"/>
  <c r="O119" i="25"/>
  <c r="N119" i="25"/>
  <c r="M119" i="25"/>
  <c r="L119" i="25"/>
  <c r="K119" i="25"/>
  <c r="J119" i="25"/>
  <c r="I119" i="25"/>
  <c r="H119" i="25"/>
  <c r="G119" i="25"/>
  <c r="F119" i="25"/>
  <c r="E119" i="25"/>
  <c r="D119" i="25"/>
  <c r="V118" i="25"/>
  <c r="U118" i="25"/>
  <c r="T118" i="25"/>
  <c r="S118" i="25"/>
  <c r="R118" i="25"/>
  <c r="Q118" i="25"/>
  <c r="P118" i="25"/>
  <c r="O118" i="25"/>
  <c r="N118" i="25"/>
  <c r="M118" i="25"/>
  <c r="L118" i="25"/>
  <c r="K118" i="25"/>
  <c r="J118" i="25"/>
  <c r="I118" i="25"/>
  <c r="H118" i="25"/>
  <c r="G118" i="25"/>
  <c r="F118" i="25"/>
  <c r="E118" i="25"/>
  <c r="D118" i="25"/>
  <c r="V117" i="25"/>
  <c r="U117" i="25"/>
  <c r="T117" i="25"/>
  <c r="S117" i="25"/>
  <c r="R117" i="25"/>
  <c r="Q117" i="25"/>
  <c r="P117" i="25"/>
  <c r="O117" i="25"/>
  <c r="N117" i="25"/>
  <c r="M117" i="25"/>
  <c r="L117" i="25"/>
  <c r="K117" i="25"/>
  <c r="J117" i="25"/>
  <c r="I117" i="25"/>
  <c r="H117" i="25"/>
  <c r="G117" i="25"/>
  <c r="F117" i="25"/>
  <c r="E117" i="25"/>
  <c r="D117" i="25"/>
  <c r="V116" i="25"/>
  <c r="U116" i="25"/>
  <c r="T116" i="25"/>
  <c r="S116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F116" i="25"/>
  <c r="E116" i="25"/>
  <c r="D116" i="25"/>
  <c r="V115" i="25"/>
  <c r="U115" i="25"/>
  <c r="T115" i="25"/>
  <c r="S115" i="25"/>
  <c r="R115" i="25"/>
  <c r="Q115" i="25"/>
  <c r="P115" i="25"/>
  <c r="O115" i="25"/>
  <c r="N115" i="25"/>
  <c r="M115" i="25"/>
  <c r="L115" i="25"/>
  <c r="K115" i="25"/>
  <c r="J115" i="25"/>
  <c r="I115" i="25"/>
  <c r="H115" i="25"/>
  <c r="G115" i="25"/>
  <c r="F115" i="25"/>
  <c r="E115" i="25"/>
  <c r="D115" i="25"/>
  <c r="V114" i="25"/>
  <c r="U114" i="25"/>
  <c r="T114" i="25"/>
  <c r="S114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F114" i="25"/>
  <c r="E114" i="25"/>
  <c r="D114" i="25"/>
  <c r="V113" i="25"/>
  <c r="U113" i="25"/>
  <c r="T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V111" i="25"/>
  <c r="U111" i="25"/>
  <c r="T111" i="25"/>
  <c r="S111" i="25"/>
  <c r="R111" i="25"/>
  <c r="Q111" i="25"/>
  <c r="P111" i="25"/>
  <c r="O111" i="25"/>
  <c r="N111" i="25"/>
  <c r="M111" i="25"/>
  <c r="L111" i="25"/>
  <c r="K111" i="25"/>
  <c r="J111" i="25"/>
  <c r="I111" i="25"/>
  <c r="H111" i="25"/>
  <c r="G111" i="25"/>
  <c r="F111" i="25"/>
  <c r="E111" i="25"/>
  <c r="D111" i="25"/>
  <c r="V110" i="25"/>
  <c r="U110" i="25"/>
  <c r="T110" i="25"/>
  <c r="S110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V109" i="25"/>
  <c r="U109" i="25"/>
  <c r="T109" i="25"/>
  <c r="S109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V108" i="25"/>
  <c r="U108" i="25"/>
  <c r="T108" i="25"/>
  <c r="S108" i="25"/>
  <c r="R108" i="25"/>
  <c r="Q108" i="25"/>
  <c r="P108" i="25"/>
  <c r="O108" i="25"/>
  <c r="N108" i="25"/>
  <c r="M108" i="25"/>
  <c r="L108" i="25"/>
  <c r="K108" i="25"/>
  <c r="J108" i="25"/>
  <c r="I108" i="25"/>
  <c r="H108" i="25"/>
  <c r="G108" i="25"/>
  <c r="F108" i="25"/>
  <c r="E108" i="25"/>
  <c r="D108" i="25"/>
  <c r="V107" i="25"/>
  <c r="U107" i="25"/>
  <c r="T107" i="25"/>
  <c r="S107" i="25"/>
  <c r="R107" i="25"/>
  <c r="Q107" i="25"/>
  <c r="P107" i="25"/>
  <c r="O107" i="25"/>
  <c r="N107" i="25"/>
  <c r="M107" i="25"/>
  <c r="L107" i="25"/>
  <c r="K107" i="25"/>
  <c r="J107" i="25"/>
  <c r="I107" i="25"/>
  <c r="H107" i="25"/>
  <c r="G107" i="25"/>
  <c r="F107" i="25"/>
  <c r="E107" i="25"/>
  <c r="D107" i="25"/>
  <c r="V106" i="25"/>
  <c r="U106" i="25"/>
  <c r="T106" i="25"/>
  <c r="S106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F106" i="25"/>
  <c r="E106" i="25"/>
  <c r="D106" i="25"/>
  <c r="V105" i="25"/>
  <c r="U105" i="25"/>
  <c r="T105" i="25"/>
  <c r="S105" i="25"/>
  <c r="R105" i="25"/>
  <c r="Q105" i="25"/>
  <c r="P105" i="25"/>
  <c r="O105" i="25"/>
  <c r="N105" i="25"/>
  <c r="M105" i="25"/>
  <c r="L105" i="25"/>
  <c r="K105" i="25"/>
  <c r="J105" i="25"/>
  <c r="I105" i="25"/>
  <c r="H105" i="25"/>
  <c r="G105" i="25"/>
  <c r="F105" i="25"/>
  <c r="E105" i="25"/>
  <c r="D105" i="25"/>
  <c r="V103" i="25"/>
  <c r="U103" i="25"/>
  <c r="T103" i="25"/>
  <c r="S103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V102" i="25"/>
  <c r="U102" i="25"/>
  <c r="T102" i="25"/>
  <c r="S102" i="25"/>
  <c r="R102" i="25"/>
  <c r="Q102" i="25"/>
  <c r="P102" i="25"/>
  <c r="O102" i="25"/>
  <c r="N102" i="25"/>
  <c r="M102" i="25"/>
  <c r="L102" i="25"/>
  <c r="K102" i="25"/>
  <c r="J102" i="25"/>
  <c r="I102" i="25"/>
  <c r="H102" i="25"/>
  <c r="G102" i="25"/>
  <c r="F102" i="25"/>
  <c r="E102" i="25"/>
  <c r="D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D101" i="25"/>
  <c r="V100" i="25"/>
  <c r="U100" i="25"/>
  <c r="T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F100" i="25"/>
  <c r="E100" i="25"/>
  <c r="D100" i="25"/>
  <c r="V99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H99" i="25"/>
  <c r="G99" i="25"/>
  <c r="F99" i="25"/>
  <c r="E99" i="25"/>
  <c r="D99" i="25"/>
  <c r="V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V97" i="25"/>
  <c r="U97" i="25"/>
  <c r="T97" i="25"/>
  <c r="S97" i="25"/>
  <c r="R97" i="25"/>
  <c r="Q97" i="25"/>
  <c r="P97" i="25"/>
  <c r="O97" i="25"/>
  <c r="N97" i="25"/>
  <c r="M97" i="25"/>
  <c r="L97" i="25"/>
  <c r="K97" i="25"/>
  <c r="J97" i="25"/>
  <c r="I97" i="25"/>
  <c r="H97" i="25"/>
  <c r="G97" i="25"/>
  <c r="F97" i="25"/>
  <c r="E97" i="25"/>
  <c r="D97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D96" i="25"/>
  <c r="V95" i="25"/>
  <c r="U95" i="25"/>
  <c r="T95" i="25"/>
  <c r="S95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F95" i="25"/>
  <c r="E95" i="25"/>
  <c r="D95" i="25"/>
  <c r="V94" i="25"/>
  <c r="U94" i="25"/>
  <c r="T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D93" i="25"/>
  <c r="V92" i="25"/>
  <c r="U92" i="25"/>
  <c r="T92" i="25"/>
  <c r="S92" i="25"/>
  <c r="R92" i="25"/>
  <c r="Q92" i="25"/>
  <c r="P92" i="25"/>
  <c r="O92" i="25"/>
  <c r="N92" i="25"/>
  <c r="M92" i="25"/>
  <c r="L92" i="25"/>
  <c r="K92" i="25"/>
  <c r="J92" i="25"/>
  <c r="I92" i="25"/>
  <c r="H92" i="25"/>
  <c r="G92" i="25"/>
  <c r="F92" i="25"/>
  <c r="E92" i="25"/>
  <c r="D9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V274" i="24"/>
  <c r="U274" i="24"/>
  <c r="T274" i="24"/>
  <c r="S274" i="24"/>
  <c r="R274" i="24"/>
  <c r="Q274" i="24"/>
  <c r="P274" i="24"/>
  <c r="O274" i="24"/>
  <c r="N274" i="24"/>
  <c r="M274" i="24"/>
  <c r="L274" i="24"/>
  <c r="K274" i="24"/>
  <c r="J274" i="24"/>
  <c r="I274" i="24"/>
  <c r="H274" i="24"/>
  <c r="G274" i="24"/>
  <c r="F274" i="24"/>
  <c r="E274" i="24"/>
  <c r="D274" i="24"/>
  <c r="V273" i="24"/>
  <c r="U273" i="24"/>
  <c r="T273" i="24"/>
  <c r="S273" i="24"/>
  <c r="R273" i="24"/>
  <c r="Q273" i="24"/>
  <c r="P273" i="24"/>
  <c r="O273" i="24"/>
  <c r="N273" i="24"/>
  <c r="M273" i="24"/>
  <c r="L273" i="24"/>
  <c r="K273" i="24"/>
  <c r="J273" i="24"/>
  <c r="I273" i="24"/>
  <c r="H273" i="24"/>
  <c r="G273" i="24"/>
  <c r="F273" i="24"/>
  <c r="E273" i="24"/>
  <c r="D273" i="24"/>
  <c r="V272" i="24"/>
  <c r="U272" i="24"/>
  <c r="T272" i="24"/>
  <c r="S272" i="24"/>
  <c r="R272" i="24"/>
  <c r="Q272" i="24"/>
  <c r="P272" i="24"/>
  <c r="O272" i="24"/>
  <c r="N272" i="24"/>
  <c r="M272" i="24"/>
  <c r="L272" i="24"/>
  <c r="K272" i="24"/>
  <c r="J272" i="24"/>
  <c r="I272" i="24"/>
  <c r="H272" i="24"/>
  <c r="G272" i="24"/>
  <c r="F272" i="24"/>
  <c r="E272" i="24"/>
  <c r="D272" i="24"/>
  <c r="V271" i="24"/>
  <c r="U271" i="24"/>
  <c r="T271" i="24"/>
  <c r="S271" i="24"/>
  <c r="R271" i="24"/>
  <c r="Q271" i="24"/>
  <c r="P271" i="24"/>
  <c r="O271" i="24"/>
  <c r="N271" i="24"/>
  <c r="M271" i="24"/>
  <c r="L271" i="24"/>
  <c r="K271" i="24"/>
  <c r="J271" i="24"/>
  <c r="I271" i="24"/>
  <c r="H271" i="24"/>
  <c r="G271" i="24"/>
  <c r="F271" i="24"/>
  <c r="E271" i="24"/>
  <c r="D271" i="24"/>
  <c r="V270" i="24"/>
  <c r="U270" i="24"/>
  <c r="T270" i="24"/>
  <c r="S270" i="24"/>
  <c r="R270" i="24"/>
  <c r="Q270" i="24"/>
  <c r="P270" i="24"/>
  <c r="O270" i="24"/>
  <c r="N270" i="24"/>
  <c r="M270" i="24"/>
  <c r="L270" i="24"/>
  <c r="K270" i="24"/>
  <c r="J270" i="24"/>
  <c r="I270" i="24"/>
  <c r="H270" i="24"/>
  <c r="G270" i="24"/>
  <c r="F270" i="24"/>
  <c r="E270" i="24"/>
  <c r="D270" i="24"/>
  <c r="V269" i="24"/>
  <c r="U269" i="24"/>
  <c r="T269" i="24"/>
  <c r="S269" i="24"/>
  <c r="R269" i="24"/>
  <c r="Q269" i="24"/>
  <c r="P269" i="24"/>
  <c r="O269" i="24"/>
  <c r="N269" i="24"/>
  <c r="M269" i="24"/>
  <c r="L269" i="24"/>
  <c r="K269" i="24"/>
  <c r="J269" i="24"/>
  <c r="I269" i="24"/>
  <c r="H269" i="24"/>
  <c r="G269" i="24"/>
  <c r="F269" i="24"/>
  <c r="E269" i="24"/>
  <c r="D269" i="24"/>
  <c r="V268" i="24"/>
  <c r="U268" i="24"/>
  <c r="T268" i="24"/>
  <c r="S268" i="24"/>
  <c r="R268" i="24"/>
  <c r="Q268" i="24"/>
  <c r="P268" i="24"/>
  <c r="O268" i="24"/>
  <c r="N268" i="24"/>
  <c r="M268" i="24"/>
  <c r="L268" i="24"/>
  <c r="K268" i="24"/>
  <c r="J268" i="24"/>
  <c r="I268" i="24"/>
  <c r="H268" i="24"/>
  <c r="G268" i="24"/>
  <c r="F268" i="24"/>
  <c r="E268" i="24"/>
  <c r="D268" i="24"/>
  <c r="V267" i="24"/>
  <c r="U267" i="24"/>
  <c r="T267" i="24"/>
  <c r="S267" i="24"/>
  <c r="R267" i="24"/>
  <c r="Q267" i="24"/>
  <c r="P267" i="24"/>
  <c r="O267" i="24"/>
  <c r="N267" i="24"/>
  <c r="M267" i="24"/>
  <c r="L267" i="24"/>
  <c r="K267" i="24"/>
  <c r="J267" i="24"/>
  <c r="I267" i="24"/>
  <c r="H267" i="24"/>
  <c r="G267" i="24"/>
  <c r="F267" i="24"/>
  <c r="E267" i="24"/>
  <c r="D267" i="24"/>
  <c r="V266" i="24"/>
  <c r="U266" i="24"/>
  <c r="T266" i="24"/>
  <c r="S266" i="24"/>
  <c r="R266" i="24"/>
  <c r="Q266" i="24"/>
  <c r="P266" i="24"/>
  <c r="O266" i="24"/>
  <c r="N266" i="24"/>
  <c r="M266" i="24"/>
  <c r="L266" i="24"/>
  <c r="K266" i="24"/>
  <c r="J266" i="24"/>
  <c r="I266" i="24"/>
  <c r="H266" i="24"/>
  <c r="G266" i="24"/>
  <c r="F266" i="24"/>
  <c r="E266" i="24"/>
  <c r="D266" i="24"/>
  <c r="V265" i="24"/>
  <c r="U265" i="24"/>
  <c r="T265" i="24"/>
  <c r="S265" i="24"/>
  <c r="R265" i="24"/>
  <c r="Q265" i="24"/>
  <c r="P265" i="24"/>
  <c r="O265" i="24"/>
  <c r="N265" i="24"/>
  <c r="M265" i="24"/>
  <c r="L265" i="24"/>
  <c r="K265" i="24"/>
  <c r="J265" i="24"/>
  <c r="I265" i="24"/>
  <c r="H265" i="24"/>
  <c r="G265" i="24"/>
  <c r="F265" i="24"/>
  <c r="E265" i="24"/>
  <c r="D265" i="24"/>
  <c r="V264" i="24"/>
  <c r="U264" i="24"/>
  <c r="T264" i="24"/>
  <c r="S264" i="24"/>
  <c r="R264" i="24"/>
  <c r="Q264" i="24"/>
  <c r="P264" i="24"/>
  <c r="O264" i="24"/>
  <c r="N264" i="24"/>
  <c r="M264" i="24"/>
  <c r="L264" i="24"/>
  <c r="K264" i="24"/>
  <c r="J264" i="24"/>
  <c r="I264" i="24"/>
  <c r="H264" i="24"/>
  <c r="G264" i="24"/>
  <c r="F264" i="24"/>
  <c r="E264" i="24"/>
  <c r="D264" i="24"/>
  <c r="V263" i="24"/>
  <c r="U263" i="24"/>
  <c r="T263" i="24"/>
  <c r="S263" i="24"/>
  <c r="R263" i="24"/>
  <c r="Q263" i="24"/>
  <c r="P263" i="24"/>
  <c r="O263" i="24"/>
  <c r="N263" i="24"/>
  <c r="M263" i="24"/>
  <c r="L263" i="24"/>
  <c r="K263" i="24"/>
  <c r="J263" i="24"/>
  <c r="I263" i="24"/>
  <c r="H263" i="24"/>
  <c r="G263" i="24"/>
  <c r="F263" i="24"/>
  <c r="E263" i="24"/>
  <c r="D263" i="24"/>
  <c r="V262" i="24"/>
  <c r="U262" i="24"/>
  <c r="T262" i="24"/>
  <c r="S262" i="24"/>
  <c r="R262" i="24"/>
  <c r="Q262" i="24"/>
  <c r="P262" i="24"/>
  <c r="O262" i="24"/>
  <c r="N262" i="24"/>
  <c r="M262" i="24"/>
  <c r="L262" i="24"/>
  <c r="K262" i="24"/>
  <c r="J262" i="24"/>
  <c r="I262" i="24"/>
  <c r="H262" i="24"/>
  <c r="G262" i="24"/>
  <c r="F262" i="24"/>
  <c r="E262" i="24"/>
  <c r="D262" i="24"/>
  <c r="V261" i="24"/>
  <c r="U261" i="24"/>
  <c r="T261" i="24"/>
  <c r="S261" i="24"/>
  <c r="R261" i="24"/>
  <c r="Q261" i="24"/>
  <c r="P261" i="24"/>
  <c r="O261" i="24"/>
  <c r="N261" i="24"/>
  <c r="M261" i="24"/>
  <c r="L261" i="24"/>
  <c r="K261" i="24"/>
  <c r="J261" i="24"/>
  <c r="I261" i="24"/>
  <c r="H261" i="24"/>
  <c r="G261" i="24"/>
  <c r="F261" i="24"/>
  <c r="E261" i="24"/>
  <c r="D261" i="24"/>
  <c r="V260" i="24"/>
  <c r="U260" i="24"/>
  <c r="T260" i="24"/>
  <c r="S260" i="24"/>
  <c r="R260" i="24"/>
  <c r="Q260" i="24"/>
  <c r="P260" i="24"/>
  <c r="O260" i="24"/>
  <c r="N260" i="24"/>
  <c r="M260" i="24"/>
  <c r="L260" i="24"/>
  <c r="K260" i="24"/>
  <c r="J260" i="24"/>
  <c r="I260" i="24"/>
  <c r="H260" i="24"/>
  <c r="G260" i="24"/>
  <c r="F260" i="24"/>
  <c r="E260" i="24"/>
  <c r="D260" i="24"/>
  <c r="V259" i="24"/>
  <c r="U259" i="24"/>
  <c r="T259" i="24"/>
  <c r="S259" i="24"/>
  <c r="R259" i="24"/>
  <c r="Q259" i="24"/>
  <c r="P259" i="24"/>
  <c r="O259" i="24"/>
  <c r="N259" i="24"/>
  <c r="M259" i="24"/>
  <c r="L259" i="24"/>
  <c r="K259" i="24"/>
  <c r="J259" i="24"/>
  <c r="I259" i="24"/>
  <c r="H259" i="24"/>
  <c r="G259" i="24"/>
  <c r="F259" i="24"/>
  <c r="E259" i="24"/>
  <c r="D259" i="24"/>
  <c r="V257" i="24"/>
  <c r="U257" i="24"/>
  <c r="T257" i="24"/>
  <c r="S257" i="24"/>
  <c r="R257" i="24"/>
  <c r="Q257" i="24"/>
  <c r="P257" i="24"/>
  <c r="O257" i="24"/>
  <c r="N257" i="24"/>
  <c r="M257" i="24"/>
  <c r="L257" i="24"/>
  <c r="K257" i="24"/>
  <c r="J257" i="24"/>
  <c r="I257" i="24"/>
  <c r="H257" i="24"/>
  <c r="G257" i="24"/>
  <c r="F257" i="24"/>
  <c r="E257" i="24"/>
  <c r="D257" i="24"/>
  <c r="V256" i="24"/>
  <c r="U256" i="24"/>
  <c r="T256" i="24"/>
  <c r="S256" i="24"/>
  <c r="R256" i="24"/>
  <c r="Q256" i="24"/>
  <c r="P256" i="24"/>
  <c r="O256" i="24"/>
  <c r="N256" i="24"/>
  <c r="M256" i="24"/>
  <c r="L256" i="24"/>
  <c r="K256" i="24"/>
  <c r="J256" i="24"/>
  <c r="I256" i="24"/>
  <c r="H256" i="24"/>
  <c r="G256" i="24"/>
  <c r="F256" i="24"/>
  <c r="E256" i="24"/>
  <c r="D256" i="24"/>
  <c r="V255" i="24"/>
  <c r="U255" i="24"/>
  <c r="T255" i="24"/>
  <c r="S255" i="24"/>
  <c r="R255" i="24"/>
  <c r="Q255" i="24"/>
  <c r="P255" i="24"/>
  <c r="O255" i="24"/>
  <c r="N255" i="24"/>
  <c r="M255" i="24"/>
  <c r="L255" i="24"/>
  <c r="K255" i="24"/>
  <c r="J255" i="24"/>
  <c r="I255" i="24"/>
  <c r="H255" i="24"/>
  <c r="G255" i="24"/>
  <c r="F255" i="24"/>
  <c r="E255" i="24"/>
  <c r="D255" i="24"/>
  <c r="V254" i="24"/>
  <c r="U254" i="24"/>
  <c r="T254" i="24"/>
  <c r="S254" i="24"/>
  <c r="R254" i="24"/>
  <c r="Q254" i="24"/>
  <c r="P254" i="24"/>
  <c r="O254" i="24"/>
  <c r="N254" i="24"/>
  <c r="M254" i="24"/>
  <c r="L254" i="24"/>
  <c r="K254" i="24"/>
  <c r="J254" i="24"/>
  <c r="I254" i="24"/>
  <c r="H254" i="24"/>
  <c r="G254" i="24"/>
  <c r="F254" i="24"/>
  <c r="E254" i="24"/>
  <c r="D254" i="24"/>
  <c r="V253" i="24"/>
  <c r="U253" i="24"/>
  <c r="T253" i="24"/>
  <c r="S253" i="24"/>
  <c r="R253" i="24"/>
  <c r="Q253" i="24"/>
  <c r="P253" i="24"/>
  <c r="O253" i="24"/>
  <c r="N253" i="24"/>
  <c r="M253" i="24"/>
  <c r="L253" i="24"/>
  <c r="K253" i="24"/>
  <c r="J253" i="24"/>
  <c r="I253" i="24"/>
  <c r="H253" i="24"/>
  <c r="G253" i="24"/>
  <c r="F253" i="24"/>
  <c r="E253" i="24"/>
  <c r="D253" i="24"/>
  <c r="V252" i="24"/>
  <c r="U252" i="24"/>
  <c r="T252" i="24"/>
  <c r="S252" i="24"/>
  <c r="R252" i="24"/>
  <c r="Q252" i="24"/>
  <c r="P252" i="24"/>
  <c r="O252" i="24"/>
  <c r="N252" i="24"/>
  <c r="M252" i="24"/>
  <c r="L252" i="24"/>
  <c r="K252" i="24"/>
  <c r="J252" i="24"/>
  <c r="I252" i="24"/>
  <c r="H252" i="24"/>
  <c r="G252" i="24"/>
  <c r="F252" i="24"/>
  <c r="E252" i="24"/>
  <c r="D252" i="24"/>
  <c r="V251" i="24"/>
  <c r="U251" i="24"/>
  <c r="T251" i="24"/>
  <c r="S251" i="24"/>
  <c r="R251" i="24"/>
  <c r="Q251" i="24"/>
  <c r="P251" i="24"/>
  <c r="O251" i="24"/>
  <c r="N251" i="24"/>
  <c r="M251" i="24"/>
  <c r="L251" i="24"/>
  <c r="K251" i="24"/>
  <c r="J251" i="24"/>
  <c r="I251" i="24"/>
  <c r="H251" i="24"/>
  <c r="G251" i="24"/>
  <c r="F251" i="24"/>
  <c r="E251" i="24"/>
  <c r="D251" i="24"/>
  <c r="V250" i="24"/>
  <c r="U250" i="24"/>
  <c r="T250" i="24"/>
  <c r="S250" i="24"/>
  <c r="R250" i="24"/>
  <c r="Q250" i="24"/>
  <c r="P250" i="24"/>
  <c r="O250" i="24"/>
  <c r="N250" i="24"/>
  <c r="M250" i="24"/>
  <c r="L250" i="24"/>
  <c r="K250" i="24"/>
  <c r="J250" i="24"/>
  <c r="I250" i="24"/>
  <c r="H250" i="24"/>
  <c r="G250" i="24"/>
  <c r="F250" i="24"/>
  <c r="E250" i="24"/>
  <c r="D250" i="24"/>
  <c r="V249" i="24"/>
  <c r="U249" i="24"/>
  <c r="T249" i="24"/>
  <c r="S249" i="24"/>
  <c r="R249" i="24"/>
  <c r="Q249" i="24"/>
  <c r="P249" i="24"/>
  <c r="O249" i="24"/>
  <c r="N249" i="24"/>
  <c r="M249" i="24"/>
  <c r="L249" i="24"/>
  <c r="K249" i="24"/>
  <c r="J249" i="24"/>
  <c r="I249" i="24"/>
  <c r="H249" i="24"/>
  <c r="G249" i="24"/>
  <c r="F249" i="24"/>
  <c r="E249" i="24"/>
  <c r="D249" i="24"/>
  <c r="V248" i="24"/>
  <c r="U248" i="24"/>
  <c r="T248" i="24"/>
  <c r="S248" i="24"/>
  <c r="R248" i="24"/>
  <c r="Q248" i="24"/>
  <c r="P248" i="24"/>
  <c r="O248" i="24"/>
  <c r="N248" i="24"/>
  <c r="M248" i="24"/>
  <c r="L248" i="24"/>
  <c r="K248" i="24"/>
  <c r="J248" i="24"/>
  <c r="I248" i="24"/>
  <c r="H248" i="24"/>
  <c r="G248" i="24"/>
  <c r="F248" i="24"/>
  <c r="E248" i="24"/>
  <c r="D248" i="24"/>
  <c r="V247" i="24"/>
  <c r="U247" i="24"/>
  <c r="T247" i="24"/>
  <c r="S247" i="24"/>
  <c r="R247" i="24"/>
  <c r="Q247" i="24"/>
  <c r="P247" i="24"/>
  <c r="O247" i="24"/>
  <c r="N247" i="24"/>
  <c r="M247" i="24"/>
  <c r="L247" i="24"/>
  <c r="K247" i="24"/>
  <c r="J247" i="24"/>
  <c r="I247" i="24"/>
  <c r="H247" i="24"/>
  <c r="G247" i="24"/>
  <c r="F247" i="24"/>
  <c r="E247" i="24"/>
  <c r="D247" i="24"/>
  <c r="V246" i="24"/>
  <c r="U246" i="24"/>
  <c r="T246" i="24"/>
  <c r="S246" i="24"/>
  <c r="R246" i="24"/>
  <c r="Q246" i="24"/>
  <c r="P246" i="24"/>
  <c r="O246" i="24"/>
  <c r="N246" i="24"/>
  <c r="M246" i="24"/>
  <c r="L246" i="24"/>
  <c r="K246" i="24"/>
  <c r="J246" i="24"/>
  <c r="I246" i="24"/>
  <c r="H246" i="24"/>
  <c r="G246" i="24"/>
  <c r="F246" i="24"/>
  <c r="E246" i="24"/>
  <c r="D246" i="24"/>
  <c r="U236" i="24"/>
  <c r="T236" i="24"/>
  <c r="S236" i="24"/>
  <c r="R236" i="24"/>
  <c r="Q236" i="24"/>
  <c r="P236" i="24"/>
  <c r="O236" i="24"/>
  <c r="N236" i="24"/>
  <c r="M236" i="24"/>
  <c r="L236" i="24"/>
  <c r="K236" i="24"/>
  <c r="J236" i="24"/>
  <c r="I236" i="24"/>
  <c r="H236" i="24"/>
  <c r="G236" i="24"/>
  <c r="F236" i="24"/>
  <c r="E236" i="24"/>
  <c r="V197" i="24"/>
  <c r="U197" i="24"/>
  <c r="T197" i="24"/>
  <c r="S197" i="24"/>
  <c r="R197" i="24"/>
  <c r="Q197" i="24"/>
  <c r="P197" i="24"/>
  <c r="O197" i="24"/>
  <c r="N197" i="24"/>
  <c r="M197" i="24"/>
  <c r="L197" i="24"/>
  <c r="K197" i="24"/>
  <c r="J197" i="24"/>
  <c r="I197" i="24"/>
  <c r="H197" i="24"/>
  <c r="G197" i="24"/>
  <c r="F197" i="24"/>
  <c r="E197" i="24"/>
  <c r="D197" i="24"/>
  <c r="V196" i="24"/>
  <c r="U196" i="24"/>
  <c r="T196" i="24"/>
  <c r="S196" i="24"/>
  <c r="R196" i="24"/>
  <c r="Q196" i="24"/>
  <c r="P196" i="24"/>
  <c r="O196" i="24"/>
  <c r="N196" i="24"/>
  <c r="M196" i="24"/>
  <c r="L196" i="24"/>
  <c r="K196" i="24"/>
  <c r="J196" i="24"/>
  <c r="I196" i="24"/>
  <c r="H196" i="24"/>
  <c r="G196" i="24"/>
  <c r="F196" i="24"/>
  <c r="E196" i="24"/>
  <c r="D196" i="24"/>
  <c r="V195" i="24"/>
  <c r="U195" i="24"/>
  <c r="T195" i="24"/>
  <c r="S195" i="24"/>
  <c r="R195" i="24"/>
  <c r="Q195" i="24"/>
  <c r="P195" i="24"/>
  <c r="O195" i="24"/>
  <c r="N195" i="24"/>
  <c r="M195" i="24"/>
  <c r="L195" i="24"/>
  <c r="K195" i="24"/>
  <c r="J195" i="24"/>
  <c r="I195" i="24"/>
  <c r="H195" i="24"/>
  <c r="G195" i="24"/>
  <c r="F195" i="24"/>
  <c r="E195" i="24"/>
  <c r="D195" i="24"/>
  <c r="V194" i="24"/>
  <c r="U194" i="24"/>
  <c r="T194" i="24"/>
  <c r="S194" i="24"/>
  <c r="R194" i="24"/>
  <c r="Q194" i="24"/>
  <c r="P194" i="24"/>
  <c r="O194" i="24"/>
  <c r="N194" i="24"/>
  <c r="M194" i="24"/>
  <c r="L194" i="24"/>
  <c r="K194" i="24"/>
  <c r="J194" i="24"/>
  <c r="I194" i="24"/>
  <c r="H194" i="24"/>
  <c r="G194" i="24"/>
  <c r="F194" i="24"/>
  <c r="E194" i="24"/>
  <c r="D194" i="24"/>
  <c r="V193" i="24"/>
  <c r="U193" i="24"/>
  <c r="T193" i="24"/>
  <c r="S193" i="24"/>
  <c r="R193" i="24"/>
  <c r="Q193" i="24"/>
  <c r="P193" i="24"/>
  <c r="O193" i="24"/>
  <c r="N193" i="24"/>
  <c r="M193" i="24"/>
  <c r="L193" i="24"/>
  <c r="K193" i="24"/>
  <c r="J193" i="24"/>
  <c r="I193" i="24"/>
  <c r="H193" i="24"/>
  <c r="G193" i="24"/>
  <c r="F193" i="24"/>
  <c r="E193" i="24"/>
  <c r="D193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D192" i="24"/>
  <c r="V191" i="24"/>
  <c r="U191" i="24"/>
  <c r="T191" i="24"/>
  <c r="S191" i="24"/>
  <c r="R191" i="24"/>
  <c r="Q191" i="24"/>
  <c r="P191" i="24"/>
  <c r="O191" i="24"/>
  <c r="N191" i="24"/>
  <c r="M191" i="24"/>
  <c r="L191" i="24"/>
  <c r="K191" i="24"/>
  <c r="J191" i="24"/>
  <c r="I191" i="24"/>
  <c r="H191" i="24"/>
  <c r="G191" i="24"/>
  <c r="F191" i="24"/>
  <c r="E191" i="24"/>
  <c r="D191" i="24"/>
  <c r="V190" i="24"/>
  <c r="U190" i="24"/>
  <c r="T190" i="24"/>
  <c r="S190" i="24"/>
  <c r="R190" i="24"/>
  <c r="Q190" i="24"/>
  <c r="P190" i="24"/>
  <c r="O190" i="24"/>
  <c r="N190" i="24"/>
  <c r="M190" i="24"/>
  <c r="L190" i="24"/>
  <c r="K190" i="24"/>
  <c r="J190" i="24"/>
  <c r="I190" i="24"/>
  <c r="H190" i="24"/>
  <c r="G190" i="24"/>
  <c r="F190" i="24"/>
  <c r="E190" i="24"/>
  <c r="D190" i="24"/>
  <c r="V189" i="24"/>
  <c r="U189" i="24"/>
  <c r="T189" i="24"/>
  <c r="S189" i="24"/>
  <c r="R189" i="24"/>
  <c r="Q189" i="24"/>
  <c r="P189" i="24"/>
  <c r="O189" i="24"/>
  <c r="N189" i="24"/>
  <c r="M189" i="24"/>
  <c r="L189" i="24"/>
  <c r="K189" i="24"/>
  <c r="J189" i="24"/>
  <c r="I189" i="24"/>
  <c r="H189" i="24"/>
  <c r="G189" i="24"/>
  <c r="F189" i="24"/>
  <c r="E189" i="24"/>
  <c r="D189" i="24"/>
  <c r="V188" i="24"/>
  <c r="U188" i="24"/>
  <c r="T188" i="24"/>
  <c r="S188" i="24"/>
  <c r="R188" i="24"/>
  <c r="Q188" i="24"/>
  <c r="P188" i="24"/>
  <c r="O188" i="24"/>
  <c r="N188" i="24"/>
  <c r="M188" i="24"/>
  <c r="L188" i="24"/>
  <c r="K188" i="24"/>
  <c r="J188" i="24"/>
  <c r="I188" i="24"/>
  <c r="H188" i="24"/>
  <c r="G188" i="24"/>
  <c r="F188" i="24"/>
  <c r="E188" i="24"/>
  <c r="D188" i="24"/>
  <c r="V187" i="24"/>
  <c r="U187" i="24"/>
  <c r="T187" i="24"/>
  <c r="S187" i="24"/>
  <c r="R187" i="24"/>
  <c r="Q187" i="24"/>
  <c r="P187" i="24"/>
  <c r="O187" i="24"/>
  <c r="N187" i="24"/>
  <c r="M187" i="24"/>
  <c r="L187" i="24"/>
  <c r="K187" i="24"/>
  <c r="J187" i="24"/>
  <c r="I187" i="24"/>
  <c r="H187" i="24"/>
  <c r="G187" i="24"/>
  <c r="F187" i="24"/>
  <c r="E187" i="24"/>
  <c r="D187" i="24"/>
  <c r="V186" i="24"/>
  <c r="U186" i="24"/>
  <c r="T186" i="24"/>
  <c r="S186" i="24"/>
  <c r="R186" i="24"/>
  <c r="Q186" i="24"/>
  <c r="P186" i="24"/>
  <c r="O186" i="24"/>
  <c r="N186" i="24"/>
  <c r="M186" i="24"/>
  <c r="L186" i="24"/>
  <c r="K186" i="24"/>
  <c r="J186" i="24"/>
  <c r="I186" i="24"/>
  <c r="H186" i="24"/>
  <c r="G186" i="24"/>
  <c r="F186" i="24"/>
  <c r="E186" i="24"/>
  <c r="D186" i="24"/>
  <c r="V185" i="24"/>
  <c r="U185" i="24"/>
  <c r="T185" i="24"/>
  <c r="S185" i="24"/>
  <c r="R185" i="24"/>
  <c r="Q185" i="24"/>
  <c r="P185" i="24"/>
  <c r="O185" i="24"/>
  <c r="N185" i="24"/>
  <c r="M185" i="24"/>
  <c r="L185" i="24"/>
  <c r="K185" i="24"/>
  <c r="J185" i="24"/>
  <c r="I185" i="24"/>
  <c r="H185" i="24"/>
  <c r="G185" i="24"/>
  <c r="F185" i="24"/>
  <c r="E185" i="24"/>
  <c r="D185" i="24"/>
  <c r="V184" i="24"/>
  <c r="U184" i="24"/>
  <c r="T184" i="24"/>
  <c r="S184" i="24"/>
  <c r="R184" i="24"/>
  <c r="Q184" i="24"/>
  <c r="P184" i="24"/>
  <c r="O184" i="24"/>
  <c r="N184" i="24"/>
  <c r="M184" i="24"/>
  <c r="L184" i="24"/>
  <c r="K184" i="24"/>
  <c r="J184" i="24"/>
  <c r="I184" i="24"/>
  <c r="H184" i="24"/>
  <c r="G184" i="24"/>
  <c r="F184" i="24"/>
  <c r="E184" i="24"/>
  <c r="D184" i="24"/>
  <c r="V183" i="24"/>
  <c r="U183" i="24"/>
  <c r="T183" i="24"/>
  <c r="S183" i="24"/>
  <c r="R183" i="24"/>
  <c r="Q183" i="24"/>
  <c r="P183" i="24"/>
  <c r="O183" i="24"/>
  <c r="N183" i="24"/>
  <c r="M183" i="24"/>
  <c r="L183" i="24"/>
  <c r="K183" i="24"/>
  <c r="J183" i="24"/>
  <c r="I183" i="24"/>
  <c r="H183" i="24"/>
  <c r="G183" i="24"/>
  <c r="F183" i="24"/>
  <c r="E183" i="24"/>
  <c r="D183" i="24"/>
  <c r="V182" i="24"/>
  <c r="U182" i="24"/>
  <c r="T182" i="24"/>
  <c r="S182" i="24"/>
  <c r="R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D182" i="24"/>
  <c r="V180" i="24"/>
  <c r="U180" i="24"/>
  <c r="T180" i="24"/>
  <c r="S180" i="24"/>
  <c r="R180" i="24"/>
  <c r="Q180" i="24"/>
  <c r="P180" i="24"/>
  <c r="O180" i="24"/>
  <c r="N180" i="24"/>
  <c r="M180" i="24"/>
  <c r="L180" i="24"/>
  <c r="K180" i="24"/>
  <c r="J180" i="24"/>
  <c r="I180" i="24"/>
  <c r="H180" i="24"/>
  <c r="G180" i="24"/>
  <c r="F180" i="24"/>
  <c r="E180" i="24"/>
  <c r="D180" i="24"/>
  <c r="V179" i="24"/>
  <c r="U179" i="24"/>
  <c r="T179" i="24"/>
  <c r="S179" i="24"/>
  <c r="R179" i="24"/>
  <c r="Q179" i="24"/>
  <c r="P179" i="24"/>
  <c r="O179" i="24"/>
  <c r="N179" i="24"/>
  <c r="M179" i="24"/>
  <c r="L179" i="24"/>
  <c r="K179" i="24"/>
  <c r="J179" i="24"/>
  <c r="I179" i="24"/>
  <c r="H179" i="24"/>
  <c r="G179" i="24"/>
  <c r="F179" i="24"/>
  <c r="E179" i="24"/>
  <c r="D179" i="24"/>
  <c r="V178" i="24"/>
  <c r="U178" i="24"/>
  <c r="T178" i="24"/>
  <c r="S178" i="24"/>
  <c r="R178" i="24"/>
  <c r="Q178" i="24"/>
  <c r="P178" i="24"/>
  <c r="O178" i="24"/>
  <c r="N178" i="24"/>
  <c r="M178" i="24"/>
  <c r="L178" i="24"/>
  <c r="K178" i="24"/>
  <c r="J178" i="24"/>
  <c r="I178" i="24"/>
  <c r="H178" i="24"/>
  <c r="G178" i="24"/>
  <c r="F178" i="24"/>
  <c r="E178" i="24"/>
  <c r="D178" i="24"/>
  <c r="V177" i="24"/>
  <c r="U177" i="24"/>
  <c r="T177" i="24"/>
  <c r="S177" i="24"/>
  <c r="R177" i="24"/>
  <c r="Q177" i="24"/>
  <c r="P177" i="24"/>
  <c r="O177" i="24"/>
  <c r="N177" i="24"/>
  <c r="M177" i="24"/>
  <c r="L177" i="24"/>
  <c r="K177" i="24"/>
  <c r="J177" i="24"/>
  <c r="I177" i="24"/>
  <c r="H177" i="24"/>
  <c r="G177" i="24"/>
  <c r="F177" i="24"/>
  <c r="E177" i="24"/>
  <c r="D177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D176" i="24"/>
  <c r="V175" i="24"/>
  <c r="U175" i="24"/>
  <c r="T175" i="24"/>
  <c r="S175" i="24"/>
  <c r="R175" i="24"/>
  <c r="Q175" i="24"/>
  <c r="P175" i="24"/>
  <c r="O175" i="24"/>
  <c r="N175" i="24"/>
  <c r="M175" i="24"/>
  <c r="L175" i="24"/>
  <c r="K175" i="24"/>
  <c r="J175" i="24"/>
  <c r="I175" i="24"/>
  <c r="H175" i="24"/>
  <c r="G175" i="24"/>
  <c r="F175" i="24"/>
  <c r="E175" i="24"/>
  <c r="D175" i="24"/>
  <c r="V174" i="24"/>
  <c r="U174" i="24"/>
  <c r="T174" i="24"/>
  <c r="S174" i="24"/>
  <c r="R174" i="24"/>
  <c r="Q174" i="24"/>
  <c r="P174" i="24"/>
  <c r="O174" i="24"/>
  <c r="N174" i="24"/>
  <c r="M174" i="24"/>
  <c r="L174" i="24"/>
  <c r="K174" i="24"/>
  <c r="J174" i="24"/>
  <c r="I174" i="24"/>
  <c r="H174" i="24"/>
  <c r="G174" i="24"/>
  <c r="F174" i="24"/>
  <c r="E174" i="24"/>
  <c r="D174" i="24"/>
  <c r="V173" i="24"/>
  <c r="U173" i="24"/>
  <c r="T173" i="24"/>
  <c r="S173" i="24"/>
  <c r="R173" i="24"/>
  <c r="Q173" i="24"/>
  <c r="P173" i="24"/>
  <c r="O173" i="24"/>
  <c r="N173" i="24"/>
  <c r="M173" i="24"/>
  <c r="L173" i="24"/>
  <c r="K173" i="24"/>
  <c r="J173" i="24"/>
  <c r="I173" i="24"/>
  <c r="H173" i="24"/>
  <c r="G173" i="24"/>
  <c r="F173" i="24"/>
  <c r="E173" i="24"/>
  <c r="D173" i="24"/>
  <c r="V172" i="24"/>
  <c r="U172" i="24"/>
  <c r="T172" i="24"/>
  <c r="S172" i="24"/>
  <c r="R172" i="24"/>
  <c r="Q172" i="24"/>
  <c r="P172" i="24"/>
  <c r="O172" i="24"/>
  <c r="N172" i="24"/>
  <c r="M172" i="24"/>
  <c r="L172" i="24"/>
  <c r="K172" i="24"/>
  <c r="J172" i="24"/>
  <c r="I172" i="24"/>
  <c r="H172" i="24"/>
  <c r="G172" i="24"/>
  <c r="F172" i="24"/>
  <c r="E172" i="24"/>
  <c r="D172" i="24"/>
  <c r="V171" i="24"/>
  <c r="U171" i="24"/>
  <c r="T171" i="24"/>
  <c r="S171" i="24"/>
  <c r="R171" i="24"/>
  <c r="Q171" i="24"/>
  <c r="P171" i="24"/>
  <c r="O171" i="24"/>
  <c r="N171" i="24"/>
  <c r="M171" i="24"/>
  <c r="L171" i="24"/>
  <c r="K171" i="24"/>
  <c r="J171" i="24"/>
  <c r="I171" i="24"/>
  <c r="H171" i="24"/>
  <c r="G171" i="24"/>
  <c r="F171" i="24"/>
  <c r="E171" i="24"/>
  <c r="D171" i="24"/>
  <c r="V170" i="24"/>
  <c r="U170" i="24"/>
  <c r="T170" i="24"/>
  <c r="S170" i="24"/>
  <c r="R170" i="24"/>
  <c r="Q170" i="24"/>
  <c r="P170" i="24"/>
  <c r="O170" i="24"/>
  <c r="N170" i="24"/>
  <c r="M170" i="24"/>
  <c r="L170" i="24"/>
  <c r="K170" i="24"/>
  <c r="J170" i="24"/>
  <c r="I170" i="24"/>
  <c r="H170" i="24"/>
  <c r="G170" i="24"/>
  <c r="F170" i="24"/>
  <c r="E170" i="24"/>
  <c r="D170" i="24"/>
  <c r="V169" i="24"/>
  <c r="U169" i="24"/>
  <c r="T169" i="24"/>
  <c r="S169" i="24"/>
  <c r="R169" i="24"/>
  <c r="Q169" i="24"/>
  <c r="P169" i="24"/>
  <c r="O169" i="24"/>
  <c r="N169" i="24"/>
  <c r="M169" i="24"/>
  <c r="L169" i="24"/>
  <c r="K169" i="24"/>
  <c r="J169" i="24"/>
  <c r="I169" i="24"/>
  <c r="H169" i="24"/>
  <c r="G169" i="24"/>
  <c r="F169" i="24"/>
  <c r="E169" i="24"/>
  <c r="D169" i="24"/>
  <c r="U159" i="24"/>
  <c r="T159" i="24"/>
  <c r="S159" i="24"/>
  <c r="R159" i="24"/>
  <c r="Q159" i="24"/>
  <c r="P159" i="24"/>
  <c r="O159" i="24"/>
  <c r="N159" i="24"/>
  <c r="M159" i="24"/>
  <c r="L159" i="24"/>
  <c r="K159" i="24"/>
  <c r="J159" i="24"/>
  <c r="I159" i="24"/>
  <c r="H159" i="24"/>
  <c r="G159" i="24"/>
  <c r="F159" i="24"/>
  <c r="E159" i="24"/>
  <c r="V119" i="24"/>
  <c r="U119" i="24"/>
  <c r="T119" i="24"/>
  <c r="S119" i="24"/>
  <c r="R119" i="24"/>
  <c r="Q119" i="24"/>
  <c r="P119" i="24"/>
  <c r="O119" i="24"/>
  <c r="N119" i="24"/>
  <c r="M119" i="24"/>
  <c r="L119" i="24"/>
  <c r="K119" i="24"/>
  <c r="J119" i="24"/>
  <c r="I119" i="24"/>
  <c r="H119" i="24"/>
  <c r="G119" i="24"/>
  <c r="F119" i="24"/>
  <c r="E119" i="24"/>
  <c r="D119" i="24"/>
  <c r="V118" i="24"/>
  <c r="U118" i="24"/>
  <c r="T118" i="24"/>
  <c r="S118" i="24"/>
  <c r="R118" i="24"/>
  <c r="Q118" i="24"/>
  <c r="P118" i="24"/>
  <c r="O118" i="24"/>
  <c r="N118" i="24"/>
  <c r="M118" i="24"/>
  <c r="L118" i="24"/>
  <c r="K118" i="24"/>
  <c r="J118" i="24"/>
  <c r="I118" i="24"/>
  <c r="H118" i="24"/>
  <c r="G118" i="24"/>
  <c r="F118" i="24"/>
  <c r="E118" i="24"/>
  <c r="D118" i="24"/>
  <c r="V117" i="24"/>
  <c r="U117" i="24"/>
  <c r="T117" i="24"/>
  <c r="S117" i="24"/>
  <c r="R117" i="24"/>
  <c r="Q117" i="24"/>
  <c r="P117" i="24"/>
  <c r="O117" i="24"/>
  <c r="N117" i="24"/>
  <c r="M117" i="24"/>
  <c r="L117" i="24"/>
  <c r="K117" i="24"/>
  <c r="J117" i="24"/>
  <c r="I117" i="24"/>
  <c r="H117" i="24"/>
  <c r="G117" i="24"/>
  <c r="F117" i="24"/>
  <c r="E117" i="24"/>
  <c r="D117" i="24"/>
  <c r="V116" i="24"/>
  <c r="U116" i="24"/>
  <c r="T116" i="24"/>
  <c r="S116" i="24"/>
  <c r="R116" i="24"/>
  <c r="Q116" i="24"/>
  <c r="P116" i="24"/>
  <c r="O116" i="24"/>
  <c r="N116" i="24"/>
  <c r="M116" i="24"/>
  <c r="L116" i="24"/>
  <c r="K116" i="24"/>
  <c r="J116" i="24"/>
  <c r="I116" i="24"/>
  <c r="H116" i="24"/>
  <c r="G116" i="24"/>
  <c r="F116" i="24"/>
  <c r="E116" i="24"/>
  <c r="D116" i="24"/>
  <c r="V115" i="24"/>
  <c r="U115" i="24"/>
  <c r="T115" i="24"/>
  <c r="S115" i="24"/>
  <c r="R115" i="24"/>
  <c r="Q115" i="24"/>
  <c r="P115" i="24"/>
  <c r="O115" i="24"/>
  <c r="N115" i="24"/>
  <c r="M115" i="24"/>
  <c r="L115" i="24"/>
  <c r="K115" i="24"/>
  <c r="J115" i="24"/>
  <c r="I115" i="24"/>
  <c r="H115" i="24"/>
  <c r="G115" i="24"/>
  <c r="F115" i="24"/>
  <c r="E115" i="24"/>
  <c r="D115" i="24"/>
  <c r="V114" i="24"/>
  <c r="U114" i="24"/>
  <c r="T114" i="24"/>
  <c r="S114" i="24"/>
  <c r="R114" i="24"/>
  <c r="Q114" i="24"/>
  <c r="P114" i="24"/>
  <c r="O114" i="24"/>
  <c r="N114" i="24"/>
  <c r="M114" i="24"/>
  <c r="L114" i="24"/>
  <c r="K114" i="24"/>
  <c r="J114" i="24"/>
  <c r="I114" i="24"/>
  <c r="H114" i="24"/>
  <c r="G114" i="24"/>
  <c r="F114" i="24"/>
  <c r="E114" i="24"/>
  <c r="D114" i="24"/>
  <c r="V113" i="24"/>
  <c r="U113" i="24"/>
  <c r="T113" i="24"/>
  <c r="S113" i="24"/>
  <c r="R113" i="24"/>
  <c r="Q113" i="24"/>
  <c r="P113" i="24"/>
  <c r="O113" i="24"/>
  <c r="N113" i="24"/>
  <c r="M113" i="24"/>
  <c r="L113" i="24"/>
  <c r="K113" i="24"/>
  <c r="J113" i="24"/>
  <c r="I113" i="24"/>
  <c r="H113" i="24"/>
  <c r="G113" i="24"/>
  <c r="F113" i="24"/>
  <c r="E113" i="24"/>
  <c r="D113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V111" i="24"/>
  <c r="U111" i="24"/>
  <c r="T111" i="24"/>
  <c r="S111" i="24"/>
  <c r="R111" i="24"/>
  <c r="Q111" i="24"/>
  <c r="P111" i="24"/>
  <c r="O111" i="24"/>
  <c r="N111" i="24"/>
  <c r="M111" i="24"/>
  <c r="L111" i="24"/>
  <c r="K111" i="24"/>
  <c r="J111" i="24"/>
  <c r="I111" i="24"/>
  <c r="H111" i="24"/>
  <c r="G111" i="24"/>
  <c r="F111" i="24"/>
  <c r="E111" i="24"/>
  <c r="D111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V104" i="24"/>
  <c r="U104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V97" i="24"/>
  <c r="U97" i="24"/>
  <c r="T97" i="24"/>
  <c r="S97" i="24"/>
  <c r="R97" i="24"/>
  <c r="Q97" i="24"/>
  <c r="P97" i="24"/>
  <c r="O97" i="24"/>
  <c r="N97" i="24"/>
  <c r="M97" i="24"/>
  <c r="L97" i="24"/>
  <c r="K97" i="24"/>
  <c r="J97" i="24"/>
  <c r="I97" i="24"/>
  <c r="H97" i="24"/>
  <c r="G97" i="24"/>
  <c r="F97" i="24"/>
  <c r="E97" i="24"/>
  <c r="D97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F96" i="24"/>
  <c r="E96" i="24"/>
  <c r="D96" i="24"/>
  <c r="V95" i="24"/>
  <c r="U95" i="24"/>
  <c r="T95" i="24"/>
  <c r="S95" i="24"/>
  <c r="R95" i="24"/>
  <c r="Q95" i="24"/>
  <c r="P95" i="24"/>
  <c r="O95" i="24"/>
  <c r="N95" i="24"/>
  <c r="M95" i="24"/>
  <c r="L95" i="24"/>
  <c r="K95" i="24"/>
  <c r="J95" i="24"/>
  <c r="I95" i="24"/>
  <c r="H95" i="24"/>
  <c r="G95" i="24"/>
  <c r="F95" i="24"/>
  <c r="E95" i="24"/>
  <c r="D95" i="24"/>
  <c r="V94" i="24"/>
  <c r="U94" i="24"/>
  <c r="T94" i="24"/>
  <c r="S94" i="24"/>
  <c r="R94" i="24"/>
  <c r="Q94" i="24"/>
  <c r="P94" i="24"/>
  <c r="O94" i="24"/>
  <c r="N94" i="24"/>
  <c r="M94" i="24"/>
  <c r="L94" i="24"/>
  <c r="K94" i="24"/>
  <c r="J94" i="24"/>
  <c r="I94" i="24"/>
  <c r="H94" i="24"/>
  <c r="G94" i="24"/>
  <c r="F94" i="24"/>
  <c r="E94" i="24"/>
  <c r="D94" i="24"/>
  <c r="V93" i="24"/>
  <c r="U93" i="24"/>
  <c r="T93" i="24"/>
  <c r="S93" i="24"/>
  <c r="R93" i="24"/>
  <c r="Q93" i="24"/>
  <c r="P93" i="24"/>
  <c r="O93" i="24"/>
  <c r="N93" i="24"/>
  <c r="M93" i="24"/>
  <c r="L93" i="24"/>
  <c r="K93" i="24"/>
  <c r="J93" i="24"/>
  <c r="I93" i="24"/>
  <c r="H93" i="24"/>
  <c r="G93" i="24"/>
  <c r="F93" i="24"/>
  <c r="E93" i="24"/>
  <c r="D93" i="24"/>
  <c r="V92" i="24"/>
  <c r="U92" i="24"/>
  <c r="T92" i="24"/>
  <c r="S92" i="24"/>
  <c r="R92" i="24"/>
  <c r="Q92" i="24"/>
  <c r="P92" i="24"/>
  <c r="O92" i="24"/>
  <c r="N92" i="24"/>
  <c r="M92" i="24"/>
  <c r="L92" i="24"/>
  <c r="K92" i="24"/>
  <c r="J92" i="24"/>
  <c r="I92" i="24"/>
  <c r="H92" i="24"/>
  <c r="G92" i="24"/>
  <c r="F92" i="24"/>
  <c r="E92" i="24"/>
  <c r="D92" i="24"/>
  <c r="V91" i="24"/>
  <c r="U91" i="24"/>
  <c r="T91" i="24"/>
  <c r="S91" i="24"/>
  <c r="R91" i="24"/>
  <c r="Q91" i="24"/>
  <c r="P91" i="24"/>
  <c r="O91" i="24"/>
  <c r="N91" i="24"/>
  <c r="M91" i="24"/>
  <c r="L91" i="24"/>
  <c r="K91" i="24"/>
  <c r="J91" i="24"/>
  <c r="I91" i="24"/>
  <c r="H91" i="24"/>
  <c r="G91" i="24"/>
  <c r="F91" i="24"/>
  <c r="E91" i="24"/>
  <c r="D9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U42" i="24"/>
  <c r="T42" i="24"/>
  <c r="S42" i="24"/>
  <c r="S198" i="24" s="1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T247" i="23"/>
  <c r="S247" i="23"/>
  <c r="R92" i="23"/>
  <c r="O247" i="23"/>
  <c r="N247" i="23"/>
  <c r="K92" i="23"/>
  <c r="G247" i="23"/>
  <c r="E252" i="23"/>
  <c r="Q272" i="23"/>
  <c r="I272" i="23"/>
  <c r="U268" i="23"/>
  <c r="M268" i="23"/>
  <c r="E268" i="23"/>
  <c r="U260" i="23"/>
  <c r="M260" i="23"/>
  <c r="U237" i="23"/>
  <c r="M251" i="23"/>
  <c r="E251" i="23"/>
  <c r="P237" i="23"/>
  <c r="H237" i="23"/>
  <c r="S237" i="23"/>
  <c r="K237" i="23"/>
  <c r="N237" i="23"/>
  <c r="G179" i="23"/>
  <c r="R255" i="23"/>
  <c r="J178" i="23"/>
  <c r="M254" i="23"/>
  <c r="E254" i="23"/>
  <c r="P176" i="23"/>
  <c r="H98" i="23"/>
  <c r="S97" i="23"/>
  <c r="K175" i="23"/>
  <c r="I173" i="23"/>
  <c r="L94" i="23"/>
  <c r="D249" i="23"/>
  <c r="O42" i="23"/>
  <c r="J275" i="23"/>
  <c r="G275" i="23"/>
  <c r="U274" i="23"/>
  <c r="R274" i="23"/>
  <c r="M274" i="23"/>
  <c r="J274" i="23"/>
  <c r="E274" i="23"/>
  <c r="U273" i="23"/>
  <c r="P273" i="23"/>
  <c r="M273" i="23"/>
  <c r="H273" i="23"/>
  <c r="E273" i="23"/>
  <c r="V271" i="23"/>
  <c r="S271" i="23"/>
  <c r="N194" i="23"/>
  <c r="K271" i="23"/>
  <c r="F271" i="23"/>
  <c r="V270" i="23"/>
  <c r="Q270" i="23"/>
  <c r="N270" i="23"/>
  <c r="I270" i="23"/>
  <c r="F193" i="23"/>
  <c r="T269" i="23"/>
  <c r="Q269" i="23"/>
  <c r="L269" i="23"/>
  <c r="I269" i="23"/>
  <c r="D192" i="23"/>
  <c r="U111" i="23"/>
  <c r="R266" i="23"/>
  <c r="M189" i="23"/>
  <c r="J266" i="23"/>
  <c r="E266" i="23"/>
  <c r="U265" i="23"/>
  <c r="P265" i="23"/>
  <c r="M265" i="23"/>
  <c r="H265" i="23"/>
  <c r="E265" i="23"/>
  <c r="S264" i="23"/>
  <c r="K264" i="23"/>
  <c r="H264" i="23"/>
  <c r="V263" i="23"/>
  <c r="S263" i="23"/>
  <c r="N186" i="23"/>
  <c r="K263" i="23"/>
  <c r="F263" i="23"/>
  <c r="Q262" i="23"/>
  <c r="N262" i="23"/>
  <c r="I262" i="23"/>
  <c r="F262" i="23"/>
  <c r="T261" i="23"/>
  <c r="Q261" i="23"/>
  <c r="L184" i="23"/>
  <c r="I261" i="23"/>
  <c r="D106" i="23"/>
  <c r="T260" i="23"/>
  <c r="O183" i="23"/>
  <c r="L260" i="23"/>
  <c r="G260" i="23"/>
  <c r="D260" i="23"/>
  <c r="R258" i="23"/>
  <c r="G258" i="23"/>
  <c r="U257" i="23"/>
  <c r="R257" i="23"/>
  <c r="M257" i="23"/>
  <c r="J257" i="23"/>
  <c r="E257" i="23"/>
  <c r="U256" i="23"/>
  <c r="P256" i="23"/>
  <c r="M256" i="23"/>
  <c r="H256" i="23"/>
  <c r="S255" i="23"/>
  <c r="P255" i="23"/>
  <c r="K255" i="23"/>
  <c r="H255" i="23"/>
  <c r="N99" i="23"/>
  <c r="K177" i="23"/>
  <c r="F177" i="23"/>
  <c r="V176" i="23"/>
  <c r="Q176" i="23"/>
  <c r="N253" i="23"/>
  <c r="I98" i="23"/>
  <c r="T97" i="23"/>
  <c r="L175" i="23"/>
  <c r="I252" i="23"/>
  <c r="D175" i="23"/>
  <c r="R250" i="23"/>
  <c r="J173" i="23"/>
  <c r="G250" i="23"/>
  <c r="R42" i="23"/>
  <c r="M94" i="23"/>
  <c r="J249" i="23"/>
  <c r="E249" i="23"/>
  <c r="U248" i="23"/>
  <c r="P93" i="23"/>
  <c r="H247" i="23"/>
  <c r="P117" i="23"/>
  <c r="H117" i="23"/>
  <c r="T113" i="23"/>
  <c r="L113" i="23"/>
  <c r="D113" i="23"/>
  <c r="O112" i="23"/>
  <c r="G112" i="23"/>
  <c r="V107" i="23"/>
  <c r="S99" i="23"/>
  <c r="T96" i="23"/>
  <c r="D96" i="23"/>
  <c r="R94" i="23"/>
  <c r="M93" i="23"/>
  <c r="E93" i="23"/>
  <c r="P82" i="23"/>
  <c r="M237" i="23"/>
  <c r="F237" i="23"/>
  <c r="J237" i="23"/>
  <c r="O198" i="23"/>
  <c r="P195" i="23"/>
  <c r="H195" i="23"/>
  <c r="T191" i="23"/>
  <c r="D191" i="23"/>
  <c r="O190" i="23"/>
  <c r="G190" i="23"/>
  <c r="V185" i="23"/>
  <c r="S177" i="23"/>
  <c r="T174" i="23"/>
  <c r="L160" i="23"/>
  <c r="R172" i="23"/>
  <c r="M171" i="23"/>
  <c r="E171" i="23"/>
  <c r="P160" i="23"/>
  <c r="H160" i="23"/>
  <c r="Q117" i="23"/>
  <c r="I117" i="23"/>
  <c r="G114" i="23"/>
  <c r="R113" i="23"/>
  <c r="M112" i="23"/>
  <c r="E112" i="23"/>
  <c r="P111" i="23"/>
  <c r="H111" i="23"/>
  <c r="S110" i="23"/>
  <c r="K110" i="23"/>
  <c r="V109" i="23"/>
  <c r="Q109" i="23"/>
  <c r="N109" i="23"/>
  <c r="I109" i="23"/>
  <c r="F109" i="23"/>
  <c r="Q108" i="23"/>
  <c r="L107" i="23"/>
  <c r="D107" i="23"/>
  <c r="O106" i="23"/>
  <c r="J105" i="23"/>
  <c r="U103" i="23"/>
  <c r="M103" i="23"/>
  <c r="E103" i="23"/>
  <c r="P102" i="23"/>
  <c r="H102" i="23"/>
  <c r="S101" i="23"/>
  <c r="I99" i="23"/>
  <c r="T98" i="23"/>
  <c r="L98" i="23"/>
  <c r="G97" i="23"/>
  <c r="J96" i="23"/>
  <c r="U95" i="23"/>
  <c r="M95" i="23"/>
  <c r="E95" i="23"/>
  <c r="P94" i="23"/>
  <c r="N82" i="23"/>
  <c r="K93" i="23"/>
  <c r="H93" i="23"/>
  <c r="P198" i="23"/>
  <c r="H198" i="23"/>
  <c r="P190" i="23"/>
  <c r="H190" i="23"/>
  <c r="P181" i="23"/>
  <c r="H181" i="23"/>
  <c r="P173" i="23"/>
  <c r="H173" i="23"/>
  <c r="V275" i="23"/>
  <c r="U275" i="23"/>
  <c r="T275" i="23"/>
  <c r="S275" i="23"/>
  <c r="R275" i="23"/>
  <c r="Q275" i="23"/>
  <c r="O275" i="23"/>
  <c r="N275" i="23"/>
  <c r="M275" i="23"/>
  <c r="L275" i="23"/>
  <c r="K275" i="23"/>
  <c r="I275" i="23"/>
  <c r="F275" i="23"/>
  <c r="E275" i="23"/>
  <c r="D275" i="23"/>
  <c r="V274" i="23"/>
  <c r="T274" i="23"/>
  <c r="Q274" i="23"/>
  <c r="P274" i="23"/>
  <c r="O274" i="23"/>
  <c r="N274" i="23"/>
  <c r="L274" i="23"/>
  <c r="I274" i="23"/>
  <c r="H274" i="23"/>
  <c r="G274" i="23"/>
  <c r="F274" i="23"/>
  <c r="D274" i="23"/>
  <c r="T273" i="23"/>
  <c r="S273" i="23"/>
  <c r="R273" i="23"/>
  <c r="Q273" i="23"/>
  <c r="O273" i="23"/>
  <c r="L273" i="23"/>
  <c r="K273" i="23"/>
  <c r="J273" i="23"/>
  <c r="I273" i="23"/>
  <c r="G273" i="23"/>
  <c r="D273" i="23"/>
  <c r="V272" i="23"/>
  <c r="U272" i="23"/>
  <c r="T272" i="23"/>
  <c r="S272" i="23"/>
  <c r="R272" i="23"/>
  <c r="P272" i="23"/>
  <c r="O272" i="23"/>
  <c r="N272" i="23"/>
  <c r="M272" i="23"/>
  <c r="L272" i="23"/>
  <c r="K272" i="23"/>
  <c r="J272" i="23"/>
  <c r="H272" i="23"/>
  <c r="G272" i="23"/>
  <c r="F272" i="23"/>
  <c r="E272" i="23"/>
  <c r="D272" i="23"/>
  <c r="U271" i="23"/>
  <c r="R271" i="23"/>
  <c r="Q271" i="23"/>
  <c r="P271" i="23"/>
  <c r="O271" i="23"/>
  <c r="M271" i="23"/>
  <c r="J271" i="23"/>
  <c r="I271" i="23"/>
  <c r="H271" i="23"/>
  <c r="G271" i="23"/>
  <c r="E271" i="23"/>
  <c r="U270" i="23"/>
  <c r="T270" i="23"/>
  <c r="S270" i="23"/>
  <c r="R270" i="23"/>
  <c r="P270" i="23"/>
  <c r="M270" i="23"/>
  <c r="L270" i="23"/>
  <c r="K270" i="23"/>
  <c r="J270" i="23"/>
  <c r="H270" i="23"/>
  <c r="F270" i="23"/>
  <c r="E270" i="23"/>
  <c r="D270" i="23"/>
  <c r="V269" i="23"/>
  <c r="U269" i="23"/>
  <c r="S269" i="23"/>
  <c r="P269" i="23"/>
  <c r="O269" i="23"/>
  <c r="N269" i="23"/>
  <c r="M269" i="23"/>
  <c r="K269" i="23"/>
  <c r="H269" i="23"/>
  <c r="G269" i="23"/>
  <c r="F269" i="23"/>
  <c r="E269" i="23"/>
  <c r="V268" i="23"/>
  <c r="T268" i="23"/>
  <c r="S268" i="23"/>
  <c r="R268" i="23"/>
  <c r="Q268" i="23"/>
  <c r="P268" i="23"/>
  <c r="O268" i="23"/>
  <c r="N268" i="23"/>
  <c r="L268" i="23"/>
  <c r="K268" i="23"/>
  <c r="J268" i="23"/>
  <c r="I268" i="23"/>
  <c r="H268" i="23"/>
  <c r="G268" i="23"/>
  <c r="F268" i="23"/>
  <c r="D268" i="23"/>
  <c r="V267" i="23"/>
  <c r="U267" i="23"/>
  <c r="T267" i="23"/>
  <c r="S267" i="23"/>
  <c r="R267" i="23"/>
  <c r="Q267" i="23"/>
  <c r="O267" i="23"/>
  <c r="N267" i="23"/>
  <c r="M267" i="23"/>
  <c r="L267" i="23"/>
  <c r="K267" i="23"/>
  <c r="J267" i="23"/>
  <c r="I267" i="23"/>
  <c r="G267" i="23"/>
  <c r="F267" i="23"/>
  <c r="E267" i="23"/>
  <c r="D267" i="23"/>
  <c r="V266" i="23"/>
  <c r="U266" i="23"/>
  <c r="T266" i="23"/>
  <c r="Q266" i="23"/>
  <c r="P266" i="23"/>
  <c r="O266" i="23"/>
  <c r="N266" i="23"/>
  <c r="L266" i="23"/>
  <c r="I266" i="23"/>
  <c r="H266" i="23"/>
  <c r="G266" i="23"/>
  <c r="F266" i="23"/>
  <c r="D266" i="23"/>
  <c r="T265" i="23"/>
  <c r="S265" i="23"/>
  <c r="R265" i="23"/>
  <c r="Q265" i="23"/>
  <c r="O265" i="23"/>
  <c r="L265" i="23"/>
  <c r="K265" i="23"/>
  <c r="J265" i="23"/>
  <c r="I265" i="23"/>
  <c r="G265" i="23"/>
  <c r="D265" i="23"/>
  <c r="V264" i="23"/>
  <c r="U264" i="23"/>
  <c r="T264" i="23"/>
  <c r="R264" i="23"/>
  <c r="P264" i="23"/>
  <c r="O264" i="23"/>
  <c r="N264" i="23"/>
  <c r="M264" i="23"/>
  <c r="L264" i="23"/>
  <c r="J264" i="23"/>
  <c r="G264" i="23"/>
  <c r="F264" i="23"/>
  <c r="E264" i="23"/>
  <c r="D264" i="23"/>
  <c r="U263" i="23"/>
  <c r="R263" i="23"/>
  <c r="Q263" i="23"/>
  <c r="P263" i="23"/>
  <c r="O263" i="23"/>
  <c r="N263" i="23"/>
  <c r="M263" i="23"/>
  <c r="J263" i="23"/>
  <c r="I263" i="23"/>
  <c r="H263" i="23"/>
  <c r="G263" i="23"/>
  <c r="E263" i="23"/>
  <c r="V262" i="23"/>
  <c r="U262" i="23"/>
  <c r="T262" i="23"/>
  <c r="S262" i="23"/>
  <c r="R262" i="23"/>
  <c r="P262" i="23"/>
  <c r="M262" i="23"/>
  <c r="L262" i="23"/>
  <c r="K262" i="23"/>
  <c r="J262" i="23"/>
  <c r="H262" i="23"/>
  <c r="E262" i="23"/>
  <c r="D262" i="23"/>
  <c r="V261" i="23"/>
  <c r="U261" i="23"/>
  <c r="S261" i="23"/>
  <c r="P261" i="23"/>
  <c r="O261" i="23"/>
  <c r="N261" i="23"/>
  <c r="M261" i="23"/>
  <c r="K261" i="23"/>
  <c r="H261" i="23"/>
  <c r="G261" i="23"/>
  <c r="F261" i="23"/>
  <c r="E261" i="23"/>
  <c r="D261" i="23"/>
  <c r="V260" i="23"/>
  <c r="S260" i="23"/>
  <c r="R260" i="23"/>
  <c r="Q260" i="23"/>
  <c r="P260" i="23"/>
  <c r="N260" i="23"/>
  <c r="K260" i="23"/>
  <c r="J260" i="23"/>
  <c r="I260" i="23"/>
  <c r="H260" i="23"/>
  <c r="F260" i="23"/>
  <c r="E260" i="23"/>
  <c r="V258" i="23"/>
  <c r="U258" i="23"/>
  <c r="T258" i="23"/>
  <c r="S258" i="23"/>
  <c r="Q258" i="23"/>
  <c r="O258" i="23"/>
  <c r="N258" i="23"/>
  <c r="M258" i="23"/>
  <c r="L258" i="23"/>
  <c r="K258" i="23"/>
  <c r="J258" i="23"/>
  <c r="I258" i="23"/>
  <c r="F258" i="23"/>
  <c r="E258" i="23"/>
  <c r="D258" i="23"/>
  <c r="V257" i="23"/>
  <c r="T257" i="23"/>
  <c r="Q257" i="23"/>
  <c r="P257" i="23"/>
  <c r="O257" i="23"/>
  <c r="N257" i="23"/>
  <c r="L257" i="23"/>
  <c r="I257" i="23"/>
  <c r="H257" i="23"/>
  <c r="G257" i="23"/>
  <c r="F257" i="23"/>
  <c r="D257" i="23"/>
  <c r="T256" i="23"/>
  <c r="S256" i="23"/>
  <c r="R256" i="23"/>
  <c r="Q256" i="23"/>
  <c r="O256" i="23"/>
  <c r="L256" i="23"/>
  <c r="K256" i="23"/>
  <c r="J256" i="23"/>
  <c r="I256" i="23"/>
  <c r="E256" i="23"/>
  <c r="D256" i="23"/>
  <c r="V255" i="23"/>
  <c r="U255" i="23"/>
  <c r="T255" i="23"/>
  <c r="O255" i="23"/>
  <c r="N255" i="23"/>
  <c r="M255" i="23"/>
  <c r="L255" i="23"/>
  <c r="G255" i="23"/>
  <c r="F255" i="23"/>
  <c r="E255" i="23"/>
  <c r="D255" i="23"/>
  <c r="V254" i="23"/>
  <c r="U254" i="23"/>
  <c r="S254" i="23"/>
  <c r="R254" i="23"/>
  <c r="Q254" i="23"/>
  <c r="P254" i="23"/>
  <c r="O254" i="23"/>
  <c r="N254" i="23"/>
  <c r="J254" i="23"/>
  <c r="I254" i="23"/>
  <c r="H254" i="23"/>
  <c r="G254" i="23"/>
  <c r="U253" i="23"/>
  <c r="T253" i="23"/>
  <c r="S253" i="23"/>
  <c r="R253" i="23"/>
  <c r="M253" i="23"/>
  <c r="L253" i="23"/>
  <c r="K253" i="23"/>
  <c r="J253" i="23"/>
  <c r="F253" i="23"/>
  <c r="E253" i="23"/>
  <c r="D253" i="23"/>
  <c r="V252" i="23"/>
  <c r="U252" i="23"/>
  <c r="Q252" i="23"/>
  <c r="P252" i="23"/>
  <c r="O252" i="23"/>
  <c r="N252" i="23"/>
  <c r="M252" i="23"/>
  <c r="L252" i="23"/>
  <c r="K252" i="23"/>
  <c r="H252" i="23"/>
  <c r="G252" i="23"/>
  <c r="F252" i="23"/>
  <c r="V251" i="23"/>
  <c r="T251" i="23"/>
  <c r="S251" i="23"/>
  <c r="R251" i="23"/>
  <c r="Q251" i="23"/>
  <c r="P251" i="23"/>
  <c r="O251" i="23"/>
  <c r="N251" i="23"/>
  <c r="L251" i="23"/>
  <c r="K251" i="23"/>
  <c r="J251" i="23"/>
  <c r="I251" i="23"/>
  <c r="H251" i="23"/>
  <c r="G251" i="23"/>
  <c r="F251" i="23"/>
  <c r="D251" i="23"/>
  <c r="V250" i="23"/>
  <c r="U250" i="23"/>
  <c r="T250" i="23"/>
  <c r="S250" i="23"/>
  <c r="O250" i="23"/>
  <c r="N250" i="23"/>
  <c r="M250" i="23"/>
  <c r="L250" i="23"/>
  <c r="K250" i="23"/>
  <c r="J250" i="23"/>
  <c r="F250" i="23"/>
  <c r="E250" i="23"/>
  <c r="D250" i="23"/>
  <c r="V249" i="23"/>
  <c r="U249" i="23"/>
  <c r="T249" i="23"/>
  <c r="R249" i="23"/>
  <c r="Q249" i="23"/>
  <c r="P249" i="23"/>
  <c r="O249" i="23"/>
  <c r="N249" i="23"/>
  <c r="I249" i="23"/>
  <c r="H249" i="23"/>
  <c r="G249" i="23"/>
  <c r="F249" i="23"/>
  <c r="T248" i="23"/>
  <c r="S248" i="23"/>
  <c r="R248" i="23"/>
  <c r="Q248" i="23"/>
  <c r="O248" i="23"/>
  <c r="M248" i="23"/>
  <c r="L248" i="23"/>
  <c r="K248" i="23"/>
  <c r="J248" i="23"/>
  <c r="I248" i="23"/>
  <c r="H248" i="23"/>
  <c r="G248" i="23"/>
  <c r="E248" i="23"/>
  <c r="D248" i="23"/>
  <c r="V247" i="23"/>
  <c r="U247" i="23"/>
  <c r="M247" i="23"/>
  <c r="L247" i="23"/>
  <c r="F247" i="23"/>
  <c r="E247" i="23"/>
  <c r="D247" i="23"/>
  <c r="T237" i="23"/>
  <c r="L237" i="23"/>
  <c r="V198" i="23"/>
  <c r="U198" i="23"/>
  <c r="T198" i="23"/>
  <c r="S198" i="23"/>
  <c r="R198" i="23"/>
  <c r="Q198" i="23"/>
  <c r="N198" i="23"/>
  <c r="M198" i="23"/>
  <c r="L198" i="23"/>
  <c r="K198" i="23"/>
  <c r="J198" i="23"/>
  <c r="I198" i="23"/>
  <c r="F198" i="23"/>
  <c r="E198" i="23"/>
  <c r="D198" i="23"/>
  <c r="V197" i="23"/>
  <c r="T197" i="23"/>
  <c r="Q197" i="23"/>
  <c r="P197" i="23"/>
  <c r="O197" i="23"/>
  <c r="N197" i="23"/>
  <c r="L197" i="23"/>
  <c r="I197" i="23"/>
  <c r="H197" i="23"/>
  <c r="G197" i="23"/>
  <c r="F197" i="23"/>
  <c r="E197" i="23"/>
  <c r="D197" i="23"/>
  <c r="T196" i="23"/>
  <c r="S196" i="23"/>
  <c r="R196" i="23"/>
  <c r="Q196" i="23"/>
  <c r="O196" i="23"/>
  <c r="L196" i="23"/>
  <c r="K196" i="23"/>
  <c r="J196" i="23"/>
  <c r="I196" i="23"/>
  <c r="H196" i="23"/>
  <c r="G196" i="23"/>
  <c r="D196" i="23"/>
  <c r="V195" i="23"/>
  <c r="U195" i="23"/>
  <c r="T195" i="23"/>
  <c r="S195" i="23"/>
  <c r="R195" i="23"/>
  <c r="Q195" i="23"/>
  <c r="O195" i="23"/>
  <c r="N195" i="23"/>
  <c r="M195" i="23"/>
  <c r="L195" i="23"/>
  <c r="K195" i="23"/>
  <c r="J195" i="23"/>
  <c r="I195" i="23"/>
  <c r="G195" i="23"/>
  <c r="F195" i="23"/>
  <c r="E195" i="23"/>
  <c r="D195" i="23"/>
  <c r="U194" i="23"/>
  <c r="R194" i="23"/>
  <c r="Q194" i="23"/>
  <c r="P194" i="23"/>
  <c r="O194" i="23"/>
  <c r="M194" i="23"/>
  <c r="J194" i="23"/>
  <c r="I194" i="23"/>
  <c r="H194" i="23"/>
  <c r="G194" i="23"/>
  <c r="E194" i="23"/>
  <c r="U193" i="23"/>
  <c r="T193" i="23"/>
  <c r="S193" i="23"/>
  <c r="R193" i="23"/>
  <c r="P193" i="23"/>
  <c r="M193" i="23"/>
  <c r="L193" i="23"/>
  <c r="K193" i="23"/>
  <c r="J193" i="23"/>
  <c r="H193" i="23"/>
  <c r="E193" i="23"/>
  <c r="D193" i="23"/>
  <c r="V192" i="23"/>
  <c r="U192" i="23"/>
  <c r="S192" i="23"/>
  <c r="R192" i="23"/>
  <c r="P192" i="23"/>
  <c r="O192" i="23"/>
  <c r="N192" i="23"/>
  <c r="M192" i="23"/>
  <c r="K192" i="23"/>
  <c r="J192" i="23"/>
  <c r="H192" i="23"/>
  <c r="G192" i="23"/>
  <c r="F192" i="23"/>
  <c r="E192" i="23"/>
  <c r="V191" i="23"/>
  <c r="S191" i="23"/>
  <c r="R191" i="23"/>
  <c r="Q191" i="23"/>
  <c r="P191" i="23"/>
  <c r="O191" i="23"/>
  <c r="N191" i="23"/>
  <c r="L191" i="23"/>
  <c r="K191" i="23"/>
  <c r="J191" i="23"/>
  <c r="I191" i="23"/>
  <c r="H191" i="23"/>
  <c r="G191" i="23"/>
  <c r="F191" i="23"/>
  <c r="V190" i="23"/>
  <c r="U190" i="23"/>
  <c r="T190" i="23"/>
  <c r="S190" i="23"/>
  <c r="R190" i="23"/>
  <c r="Q190" i="23"/>
  <c r="N190" i="23"/>
  <c r="M190" i="23"/>
  <c r="L190" i="23"/>
  <c r="K190" i="23"/>
  <c r="J190" i="23"/>
  <c r="I190" i="23"/>
  <c r="F190" i="23"/>
  <c r="E190" i="23"/>
  <c r="D190" i="23"/>
  <c r="V189" i="23"/>
  <c r="T189" i="23"/>
  <c r="Q189" i="23"/>
  <c r="P189" i="23"/>
  <c r="O189" i="23"/>
  <c r="N189" i="23"/>
  <c r="L189" i="23"/>
  <c r="I189" i="23"/>
  <c r="H189" i="23"/>
  <c r="G189" i="23"/>
  <c r="F189" i="23"/>
  <c r="E189" i="23"/>
  <c r="D189" i="23"/>
  <c r="T188" i="23"/>
  <c r="S188" i="23"/>
  <c r="R188" i="23"/>
  <c r="Q188" i="23"/>
  <c r="O188" i="23"/>
  <c r="L188" i="23"/>
  <c r="K188" i="23"/>
  <c r="J188" i="23"/>
  <c r="I188" i="23"/>
  <c r="H188" i="23"/>
  <c r="G188" i="23"/>
  <c r="D188" i="23"/>
  <c r="V187" i="23"/>
  <c r="U187" i="23"/>
  <c r="T187" i="23"/>
  <c r="R187" i="23"/>
  <c r="O187" i="23"/>
  <c r="N187" i="23"/>
  <c r="M187" i="23"/>
  <c r="L187" i="23"/>
  <c r="J187" i="23"/>
  <c r="G187" i="23"/>
  <c r="F187" i="23"/>
  <c r="E187" i="23"/>
  <c r="D187" i="23"/>
  <c r="U186" i="23"/>
  <c r="R186" i="23"/>
  <c r="Q186" i="23"/>
  <c r="P186" i="23"/>
  <c r="O186" i="23"/>
  <c r="M186" i="23"/>
  <c r="J186" i="23"/>
  <c r="I186" i="23"/>
  <c r="H186" i="23"/>
  <c r="G186" i="23"/>
  <c r="F186" i="23"/>
  <c r="E186" i="23"/>
  <c r="U185" i="23"/>
  <c r="T185" i="23"/>
  <c r="S185" i="23"/>
  <c r="R185" i="23"/>
  <c r="P185" i="23"/>
  <c r="M185" i="23"/>
  <c r="L185" i="23"/>
  <c r="K185" i="23"/>
  <c r="J185" i="23"/>
  <c r="H185" i="23"/>
  <c r="E185" i="23"/>
  <c r="D185" i="23"/>
  <c r="V184" i="23"/>
  <c r="U184" i="23"/>
  <c r="S184" i="23"/>
  <c r="R184" i="23"/>
  <c r="Q184" i="23"/>
  <c r="P184" i="23"/>
  <c r="O184" i="23"/>
  <c r="N184" i="23"/>
  <c r="M184" i="23"/>
  <c r="K184" i="23"/>
  <c r="J184" i="23"/>
  <c r="I184" i="23"/>
  <c r="H184" i="23"/>
  <c r="G184" i="23"/>
  <c r="F184" i="23"/>
  <c r="E184" i="23"/>
  <c r="V183" i="23"/>
  <c r="T183" i="23"/>
  <c r="S183" i="23"/>
  <c r="R183" i="23"/>
  <c r="Q183" i="23"/>
  <c r="P183" i="23"/>
  <c r="N183" i="23"/>
  <c r="K183" i="23"/>
  <c r="J183" i="23"/>
  <c r="I183" i="23"/>
  <c r="H183" i="23"/>
  <c r="G183" i="23"/>
  <c r="F183" i="23"/>
  <c r="V181" i="23"/>
  <c r="U181" i="23"/>
  <c r="T181" i="23"/>
  <c r="S181" i="23"/>
  <c r="Q181" i="23"/>
  <c r="N181" i="23"/>
  <c r="M181" i="23"/>
  <c r="L181" i="23"/>
  <c r="K181" i="23"/>
  <c r="J181" i="23"/>
  <c r="I181" i="23"/>
  <c r="F181" i="23"/>
  <c r="E181" i="23"/>
  <c r="D181" i="23"/>
  <c r="V180" i="23"/>
  <c r="T180" i="23"/>
  <c r="Q180" i="23"/>
  <c r="P180" i="23"/>
  <c r="O180" i="23"/>
  <c r="N180" i="23"/>
  <c r="L180" i="23"/>
  <c r="I180" i="23"/>
  <c r="H180" i="23"/>
  <c r="G180" i="23"/>
  <c r="F180" i="23"/>
  <c r="E180" i="23"/>
  <c r="D180" i="23"/>
  <c r="T179" i="23"/>
  <c r="S179" i="23"/>
  <c r="R179" i="23"/>
  <c r="Q179" i="23"/>
  <c r="O179" i="23"/>
  <c r="L179" i="23"/>
  <c r="K179" i="23"/>
  <c r="J179" i="23"/>
  <c r="I179" i="23"/>
  <c r="H179" i="23"/>
  <c r="D179" i="23"/>
  <c r="V178" i="23"/>
  <c r="U178" i="23"/>
  <c r="T178" i="23"/>
  <c r="O178" i="23"/>
  <c r="N178" i="23"/>
  <c r="M178" i="23"/>
  <c r="L178" i="23"/>
  <c r="G178" i="23"/>
  <c r="F178" i="23"/>
  <c r="E178" i="23"/>
  <c r="D178" i="23"/>
  <c r="V177" i="23"/>
  <c r="U177" i="23"/>
  <c r="R177" i="23"/>
  <c r="Q177" i="23"/>
  <c r="P177" i="23"/>
  <c r="O177" i="23"/>
  <c r="J177" i="23"/>
  <c r="I177" i="23"/>
  <c r="H177" i="23"/>
  <c r="G177" i="23"/>
  <c r="U176" i="23"/>
  <c r="T176" i="23"/>
  <c r="S176" i="23"/>
  <c r="R176" i="23"/>
  <c r="M176" i="23"/>
  <c r="L176" i="23"/>
  <c r="K176" i="23"/>
  <c r="J176" i="23"/>
  <c r="E176" i="23"/>
  <c r="D176" i="23"/>
  <c r="V175" i="23"/>
  <c r="U175" i="23"/>
  <c r="R175" i="23"/>
  <c r="P175" i="23"/>
  <c r="O175" i="23"/>
  <c r="N175" i="23"/>
  <c r="M175" i="23"/>
  <c r="J175" i="23"/>
  <c r="H175" i="23"/>
  <c r="G175" i="23"/>
  <c r="F175" i="23"/>
  <c r="E175" i="23"/>
  <c r="V174" i="23"/>
  <c r="S174" i="23"/>
  <c r="R174" i="23"/>
  <c r="Q174" i="23"/>
  <c r="P174" i="23"/>
  <c r="O174" i="23"/>
  <c r="N174" i="23"/>
  <c r="K174" i="23"/>
  <c r="J174" i="23"/>
  <c r="I174" i="23"/>
  <c r="H174" i="23"/>
  <c r="G174" i="23"/>
  <c r="F174" i="23"/>
  <c r="V173" i="23"/>
  <c r="U173" i="23"/>
  <c r="T173" i="23"/>
  <c r="S173" i="23"/>
  <c r="R173" i="23"/>
  <c r="N173" i="23"/>
  <c r="M173" i="23"/>
  <c r="L173" i="23"/>
  <c r="K173" i="23"/>
  <c r="F173" i="23"/>
  <c r="E173" i="23"/>
  <c r="D173" i="23"/>
  <c r="V172" i="23"/>
  <c r="U172" i="23"/>
  <c r="T172" i="23"/>
  <c r="Q172" i="23"/>
  <c r="P172" i="23"/>
  <c r="O172" i="23"/>
  <c r="N172" i="23"/>
  <c r="M172" i="23"/>
  <c r="I172" i="23"/>
  <c r="H172" i="23"/>
  <c r="G172" i="23"/>
  <c r="F172" i="23"/>
  <c r="T171" i="23"/>
  <c r="S171" i="23"/>
  <c r="R171" i="23"/>
  <c r="Q171" i="23"/>
  <c r="P171" i="23"/>
  <c r="O171" i="23"/>
  <c r="L171" i="23"/>
  <c r="K171" i="23"/>
  <c r="J171" i="23"/>
  <c r="I171" i="23"/>
  <c r="H171" i="23"/>
  <c r="G171" i="23"/>
  <c r="D171" i="23"/>
  <c r="V170" i="23"/>
  <c r="U170" i="23"/>
  <c r="T170" i="23"/>
  <c r="Q170" i="23"/>
  <c r="N170" i="23"/>
  <c r="M170" i="23"/>
  <c r="L170" i="23"/>
  <c r="K170" i="23"/>
  <c r="I170" i="23"/>
  <c r="G170" i="23"/>
  <c r="F170" i="23"/>
  <c r="E170" i="23"/>
  <c r="D170" i="23"/>
  <c r="S160" i="23"/>
  <c r="Q160" i="23"/>
  <c r="N160" i="23"/>
  <c r="K160" i="23"/>
  <c r="I160" i="23"/>
  <c r="F160" i="23"/>
  <c r="E160" i="23"/>
  <c r="K120" i="23"/>
  <c r="I120" i="23"/>
  <c r="G120" i="23"/>
  <c r="F120" i="23"/>
  <c r="E120" i="23"/>
  <c r="D120" i="23"/>
  <c r="V119" i="23"/>
  <c r="T119" i="23"/>
  <c r="R119" i="23"/>
  <c r="Q119" i="23"/>
  <c r="P119" i="23"/>
  <c r="O119" i="23"/>
  <c r="N119" i="23"/>
  <c r="L119" i="23"/>
  <c r="I119" i="23"/>
  <c r="H119" i="23"/>
  <c r="G119" i="23"/>
  <c r="F119" i="23"/>
  <c r="D119" i="23"/>
  <c r="T118" i="23"/>
  <c r="S118" i="23"/>
  <c r="R118" i="23"/>
  <c r="Q118" i="23"/>
  <c r="O118" i="23"/>
  <c r="L118" i="23"/>
  <c r="K118" i="23"/>
  <c r="J118" i="23"/>
  <c r="I118" i="23"/>
  <c r="G118" i="23"/>
  <c r="D118" i="23"/>
  <c r="V117" i="23"/>
  <c r="U117" i="23"/>
  <c r="T117" i="23"/>
  <c r="S117" i="23"/>
  <c r="R117" i="23"/>
  <c r="O117" i="23"/>
  <c r="N117" i="23"/>
  <c r="M117" i="23"/>
  <c r="L117" i="23"/>
  <c r="K117" i="23"/>
  <c r="J117" i="23"/>
  <c r="G117" i="23"/>
  <c r="F117" i="23"/>
  <c r="E117" i="23"/>
  <c r="D117" i="23"/>
  <c r="V116" i="23"/>
  <c r="U116" i="23"/>
  <c r="R116" i="23"/>
  <c r="Q116" i="23"/>
  <c r="P116" i="23"/>
  <c r="O116" i="23"/>
  <c r="M116" i="23"/>
  <c r="J116" i="23"/>
  <c r="I116" i="23"/>
  <c r="H116" i="23"/>
  <c r="G116" i="23"/>
  <c r="E116" i="23"/>
  <c r="U115" i="23"/>
  <c r="T115" i="23"/>
  <c r="S115" i="23"/>
  <c r="R115" i="23"/>
  <c r="P115" i="23"/>
  <c r="M115" i="23"/>
  <c r="L115" i="23"/>
  <c r="K115" i="23"/>
  <c r="J115" i="23"/>
  <c r="H115" i="23"/>
  <c r="E115" i="23"/>
  <c r="D115" i="23"/>
  <c r="V114" i="23"/>
  <c r="U114" i="23"/>
  <c r="T114" i="23"/>
  <c r="S114" i="23"/>
  <c r="P114" i="23"/>
  <c r="O114" i="23"/>
  <c r="N114" i="23"/>
  <c r="M114" i="23"/>
  <c r="K114" i="23"/>
  <c r="I114" i="23"/>
  <c r="H114" i="23"/>
  <c r="F114" i="23"/>
  <c r="E114" i="23"/>
  <c r="V113" i="23"/>
  <c r="S113" i="23"/>
  <c r="Q113" i="23"/>
  <c r="P113" i="23"/>
  <c r="O113" i="23"/>
  <c r="N113" i="23"/>
  <c r="K113" i="23"/>
  <c r="J113" i="23"/>
  <c r="I113" i="23"/>
  <c r="H113" i="23"/>
  <c r="G113" i="23"/>
  <c r="F113" i="23"/>
  <c r="V112" i="23"/>
  <c r="U112" i="23"/>
  <c r="T112" i="23"/>
  <c r="S112" i="23"/>
  <c r="R112" i="23"/>
  <c r="Q112" i="23"/>
  <c r="N112" i="23"/>
  <c r="L112" i="23"/>
  <c r="K112" i="23"/>
  <c r="J112" i="23"/>
  <c r="I112" i="23"/>
  <c r="F112" i="23"/>
  <c r="D112" i="23"/>
  <c r="V111" i="23"/>
  <c r="T111" i="23"/>
  <c r="Q111" i="23"/>
  <c r="O111" i="23"/>
  <c r="N111" i="23"/>
  <c r="L111" i="23"/>
  <c r="I111" i="23"/>
  <c r="G111" i="23"/>
  <c r="F111" i="23"/>
  <c r="D111" i="23"/>
  <c r="T110" i="23"/>
  <c r="R110" i="23"/>
  <c r="Q110" i="23"/>
  <c r="O110" i="23"/>
  <c r="L110" i="23"/>
  <c r="J110" i="23"/>
  <c r="I110" i="23"/>
  <c r="G110" i="23"/>
  <c r="D110" i="23"/>
  <c r="U109" i="23"/>
  <c r="T109" i="23"/>
  <c r="S109" i="23"/>
  <c r="R109" i="23"/>
  <c r="O109" i="23"/>
  <c r="M109" i="23"/>
  <c r="L109" i="23"/>
  <c r="J109" i="23"/>
  <c r="G109" i="23"/>
  <c r="E109" i="23"/>
  <c r="D109" i="23"/>
  <c r="V108" i="23"/>
  <c r="U108" i="23"/>
  <c r="R108" i="23"/>
  <c r="P108" i="23"/>
  <c r="O108" i="23"/>
  <c r="N108" i="23"/>
  <c r="M108" i="23"/>
  <c r="J108" i="23"/>
  <c r="I108" i="23"/>
  <c r="H108" i="23"/>
  <c r="G108" i="23"/>
  <c r="E108" i="23"/>
  <c r="U107" i="23"/>
  <c r="T107" i="23"/>
  <c r="S107" i="23"/>
  <c r="R107" i="23"/>
  <c r="P107" i="23"/>
  <c r="M107" i="23"/>
  <c r="K107" i="23"/>
  <c r="J107" i="23"/>
  <c r="H107" i="23"/>
  <c r="E107" i="23"/>
  <c r="V106" i="23"/>
  <c r="U106" i="23"/>
  <c r="T106" i="23"/>
  <c r="S106" i="23"/>
  <c r="P106" i="23"/>
  <c r="N106" i="23"/>
  <c r="M106" i="23"/>
  <c r="K106" i="23"/>
  <c r="H106" i="23"/>
  <c r="G106" i="23"/>
  <c r="F106" i="23"/>
  <c r="E106" i="23"/>
  <c r="V105" i="23"/>
  <c r="S105" i="23"/>
  <c r="R105" i="23"/>
  <c r="Q105" i="23"/>
  <c r="P105" i="23"/>
  <c r="O105" i="23"/>
  <c r="N105" i="23"/>
  <c r="K105" i="23"/>
  <c r="I105" i="23"/>
  <c r="H105" i="23"/>
  <c r="G105" i="23"/>
  <c r="F105" i="23"/>
  <c r="V103" i="23"/>
  <c r="T103" i="23"/>
  <c r="S103" i="23"/>
  <c r="Q103" i="23"/>
  <c r="N103" i="23"/>
  <c r="L103" i="23"/>
  <c r="K103" i="23"/>
  <c r="J103" i="23"/>
  <c r="I103" i="23"/>
  <c r="F103" i="23"/>
  <c r="D103" i="23"/>
  <c r="V102" i="23"/>
  <c r="T102" i="23"/>
  <c r="Q102" i="23"/>
  <c r="O102" i="23"/>
  <c r="N102" i="23"/>
  <c r="L102" i="23"/>
  <c r="I102" i="23"/>
  <c r="G102" i="23"/>
  <c r="F102" i="23"/>
  <c r="D102" i="23"/>
  <c r="T101" i="23"/>
  <c r="R101" i="23"/>
  <c r="Q101" i="23"/>
  <c r="O101" i="23"/>
  <c r="L101" i="23"/>
  <c r="K101" i="23"/>
  <c r="J101" i="23"/>
  <c r="I101" i="23"/>
  <c r="H101" i="23"/>
  <c r="D101" i="23"/>
  <c r="V100" i="23"/>
  <c r="U100" i="23"/>
  <c r="T100" i="23"/>
  <c r="R100" i="23"/>
  <c r="Q100" i="23"/>
  <c r="O100" i="23"/>
  <c r="N100" i="23"/>
  <c r="M100" i="23"/>
  <c r="L100" i="23"/>
  <c r="I100" i="23"/>
  <c r="G100" i="23"/>
  <c r="F100" i="23"/>
  <c r="E100" i="23"/>
  <c r="D100" i="23"/>
  <c r="V99" i="23"/>
  <c r="U99" i="23"/>
  <c r="R99" i="23"/>
  <c r="Q99" i="23"/>
  <c r="P99" i="23"/>
  <c r="O99" i="23"/>
  <c r="J99" i="23"/>
  <c r="H99" i="23"/>
  <c r="G99" i="23"/>
  <c r="U98" i="23"/>
  <c r="S98" i="23"/>
  <c r="R98" i="23"/>
  <c r="Q98" i="23"/>
  <c r="M98" i="23"/>
  <c r="K98" i="23"/>
  <c r="J98" i="23"/>
  <c r="E98" i="23"/>
  <c r="D98" i="23"/>
  <c r="V97" i="23"/>
  <c r="U97" i="23"/>
  <c r="P97" i="23"/>
  <c r="O97" i="23"/>
  <c r="N97" i="23"/>
  <c r="M97" i="23"/>
  <c r="H97" i="23"/>
  <c r="F97" i="23"/>
  <c r="E97" i="23"/>
  <c r="V96" i="23"/>
  <c r="S96" i="23"/>
  <c r="Q96" i="23"/>
  <c r="P96" i="23"/>
  <c r="O96" i="23"/>
  <c r="N96" i="23"/>
  <c r="L96" i="23"/>
  <c r="K96" i="23"/>
  <c r="I96" i="23"/>
  <c r="H96" i="23"/>
  <c r="G96" i="23"/>
  <c r="F96" i="23"/>
  <c r="V95" i="23"/>
  <c r="T95" i="23"/>
  <c r="S95" i="23"/>
  <c r="N95" i="23"/>
  <c r="L95" i="23"/>
  <c r="K95" i="23"/>
  <c r="F95" i="23"/>
  <c r="D95" i="23"/>
  <c r="V94" i="23"/>
  <c r="U94" i="23"/>
  <c r="T94" i="23"/>
  <c r="Q94" i="23"/>
  <c r="O94" i="23"/>
  <c r="N94" i="23"/>
  <c r="I94" i="23"/>
  <c r="H94" i="23"/>
  <c r="G94" i="23"/>
  <c r="F94" i="23"/>
  <c r="T93" i="23"/>
  <c r="S93" i="23"/>
  <c r="R93" i="23"/>
  <c r="Q93" i="23"/>
  <c r="O93" i="23"/>
  <c r="L93" i="23"/>
  <c r="J93" i="23"/>
  <c r="I93" i="23"/>
  <c r="G93" i="23"/>
  <c r="D93" i="23"/>
  <c r="V92" i="23"/>
  <c r="U92" i="23"/>
  <c r="T92" i="23"/>
  <c r="S92" i="23"/>
  <c r="Q92" i="23"/>
  <c r="N92" i="23"/>
  <c r="M92" i="23"/>
  <c r="L92" i="23"/>
  <c r="I92" i="23"/>
  <c r="F92" i="23"/>
  <c r="E92" i="23"/>
  <c r="D92" i="23"/>
  <c r="S82" i="23"/>
  <c r="Q82" i="23"/>
  <c r="L82" i="23"/>
  <c r="I82" i="23"/>
  <c r="F82" i="23"/>
  <c r="L42" i="23"/>
  <c r="D121" i="25" l="1"/>
  <c r="K198" i="24"/>
  <c r="J120" i="24"/>
  <c r="F121" i="25"/>
  <c r="P121" i="25"/>
  <c r="H276" i="25"/>
  <c r="H121" i="25"/>
  <c r="N120" i="24"/>
  <c r="F120" i="24"/>
  <c r="Q120" i="24"/>
  <c r="P276" i="25"/>
  <c r="I120" i="24"/>
  <c r="R120" i="24"/>
  <c r="V120" i="24"/>
  <c r="N121" i="25"/>
  <c r="H42" i="26"/>
  <c r="H199" i="26" s="1"/>
  <c r="U92" i="26"/>
  <c r="U42" i="26"/>
  <c r="U199" i="26" s="1"/>
  <c r="T42" i="26"/>
  <c r="T121" i="26" s="1"/>
  <c r="T92" i="26"/>
  <c r="T170" i="26"/>
  <c r="R92" i="26"/>
  <c r="R170" i="26"/>
  <c r="R42" i="26"/>
  <c r="R121" i="26" s="1"/>
  <c r="Q170" i="26"/>
  <c r="Q247" i="26"/>
  <c r="P247" i="26"/>
  <c r="P92" i="26"/>
  <c r="L170" i="26"/>
  <c r="L42" i="26"/>
  <c r="L121" i="26" s="1"/>
  <c r="L92" i="26"/>
  <c r="K92" i="26"/>
  <c r="K276" i="26"/>
  <c r="J42" i="26"/>
  <c r="J121" i="26" s="1"/>
  <c r="J247" i="26"/>
  <c r="J170" i="26"/>
  <c r="I170" i="26"/>
  <c r="I247" i="26"/>
  <c r="H92" i="26"/>
  <c r="H170" i="26"/>
  <c r="H247" i="26"/>
  <c r="G247" i="26"/>
  <c r="G92" i="26"/>
  <c r="F92" i="26"/>
  <c r="F42" i="26"/>
  <c r="F199" i="26" s="1"/>
  <c r="E42" i="26"/>
  <c r="E121" i="26" s="1"/>
  <c r="E92" i="26"/>
  <c r="E170" i="26"/>
  <c r="I121" i="26"/>
  <c r="Q121" i="26"/>
  <c r="M199" i="26"/>
  <c r="N199" i="26"/>
  <c r="V199" i="26"/>
  <c r="S276" i="26"/>
  <c r="K121" i="26"/>
  <c r="S121" i="26"/>
  <c r="G199" i="26"/>
  <c r="O199" i="26"/>
  <c r="P199" i="26"/>
  <c r="M276" i="26"/>
  <c r="M121" i="26"/>
  <c r="I199" i="26"/>
  <c r="Q199" i="26"/>
  <c r="N276" i="26"/>
  <c r="V276" i="26"/>
  <c r="N121" i="26"/>
  <c r="V121" i="26"/>
  <c r="G276" i="26"/>
  <c r="O276" i="26"/>
  <c r="G121" i="26"/>
  <c r="O121" i="26"/>
  <c r="K199" i="26"/>
  <c r="S199" i="26"/>
  <c r="P276" i="26"/>
  <c r="P121" i="26"/>
  <c r="I276" i="26"/>
  <c r="Q276" i="26"/>
  <c r="D247" i="26"/>
  <c r="D121" i="26"/>
  <c r="D276" i="26"/>
  <c r="D199" i="26"/>
  <c r="V121" i="25"/>
  <c r="I121" i="25"/>
  <c r="Q121" i="25"/>
  <c r="E199" i="25"/>
  <c r="M199" i="25"/>
  <c r="U199" i="25"/>
  <c r="I276" i="25"/>
  <c r="Q276" i="25"/>
  <c r="L199" i="25"/>
  <c r="J121" i="25"/>
  <c r="R121" i="25"/>
  <c r="F199" i="25"/>
  <c r="N199" i="25"/>
  <c r="V199" i="25"/>
  <c r="J276" i="25"/>
  <c r="R276" i="25"/>
  <c r="K121" i="25"/>
  <c r="S121" i="25"/>
  <c r="G199" i="25"/>
  <c r="O199" i="25"/>
  <c r="K276" i="25"/>
  <c r="S276" i="25"/>
  <c r="L121" i="25"/>
  <c r="T121" i="25"/>
  <c r="H199" i="25"/>
  <c r="P199" i="25"/>
  <c r="D276" i="25"/>
  <c r="L276" i="25"/>
  <c r="T276" i="25"/>
  <c r="E121" i="25"/>
  <c r="M121" i="25"/>
  <c r="U121" i="25"/>
  <c r="I199" i="25"/>
  <c r="Q199" i="25"/>
  <c r="E276" i="25"/>
  <c r="M276" i="25"/>
  <c r="U276" i="25"/>
  <c r="D199" i="25"/>
  <c r="J199" i="25"/>
  <c r="R199" i="25"/>
  <c r="F276" i="25"/>
  <c r="N276" i="25"/>
  <c r="V276" i="25"/>
  <c r="T199" i="25"/>
  <c r="G121" i="25"/>
  <c r="O121" i="25"/>
  <c r="K199" i="25"/>
  <c r="S199" i="25"/>
  <c r="G276" i="25"/>
  <c r="O276" i="25"/>
  <c r="G120" i="24"/>
  <c r="O120" i="24"/>
  <c r="G275" i="24"/>
  <c r="O275" i="24"/>
  <c r="H120" i="24"/>
  <c r="P120" i="24"/>
  <c r="D198" i="24"/>
  <c r="L198" i="24"/>
  <c r="T198" i="24"/>
  <c r="H275" i="24"/>
  <c r="P275" i="24"/>
  <c r="E198" i="24"/>
  <c r="M198" i="24"/>
  <c r="U198" i="24"/>
  <c r="I275" i="24"/>
  <c r="Q275" i="24"/>
  <c r="F198" i="24"/>
  <c r="N198" i="24"/>
  <c r="V198" i="24"/>
  <c r="J275" i="24"/>
  <c r="R275" i="24"/>
  <c r="G198" i="24"/>
  <c r="O198" i="24"/>
  <c r="K275" i="24"/>
  <c r="S275" i="24"/>
  <c r="D120" i="24"/>
  <c r="L120" i="24"/>
  <c r="T120" i="24"/>
  <c r="H198" i="24"/>
  <c r="P198" i="24"/>
  <c r="D275" i="24"/>
  <c r="L275" i="24"/>
  <c r="T275" i="24"/>
  <c r="E120" i="24"/>
  <c r="M120" i="24"/>
  <c r="U120" i="24"/>
  <c r="I198" i="24"/>
  <c r="Q198" i="24"/>
  <c r="E275" i="24"/>
  <c r="M275" i="24"/>
  <c r="U275" i="24"/>
  <c r="F275" i="24"/>
  <c r="N275" i="24"/>
  <c r="V275" i="24"/>
  <c r="J198" i="24"/>
  <c r="R198" i="24"/>
  <c r="K120" i="24"/>
  <c r="S120" i="24"/>
  <c r="M42" i="23"/>
  <c r="M276" i="23" s="1"/>
  <c r="T42" i="23"/>
  <c r="T276" i="23" s="1"/>
  <c r="Q247" i="23"/>
  <c r="Q42" i="23"/>
  <c r="Q121" i="23" s="1"/>
  <c r="P247" i="23"/>
  <c r="O92" i="23"/>
  <c r="O170" i="23"/>
  <c r="I247" i="23"/>
  <c r="G92" i="23"/>
  <c r="Q237" i="23"/>
  <c r="E237" i="23"/>
  <c r="U251" i="23"/>
  <c r="I237" i="23"/>
  <c r="Q250" i="23"/>
  <c r="L172" i="23"/>
  <c r="I95" i="23"/>
  <c r="P98" i="23"/>
  <c r="R178" i="23"/>
  <c r="I250" i="23"/>
  <c r="P253" i="23"/>
  <c r="G256" i="23"/>
  <c r="H176" i="23"/>
  <c r="D94" i="23"/>
  <c r="K97" i="23"/>
  <c r="Q173" i="23"/>
  <c r="S175" i="23"/>
  <c r="J255" i="23"/>
  <c r="R247" i="23"/>
  <c r="M177" i="23"/>
  <c r="M99" i="23"/>
  <c r="D172" i="23"/>
  <c r="E177" i="23"/>
  <c r="J100" i="23"/>
  <c r="D199" i="23"/>
  <c r="G101" i="23"/>
  <c r="L249" i="23"/>
  <c r="H253" i="23"/>
  <c r="I42" i="23"/>
  <c r="I199" i="23" s="1"/>
  <c r="Q95" i="23"/>
  <c r="S252" i="23"/>
  <c r="E99" i="23"/>
  <c r="G42" i="23"/>
  <c r="L97" i="23"/>
  <c r="P101" i="23"/>
  <c r="U102" i="23"/>
  <c r="Q106" i="23"/>
  <c r="I107" i="23"/>
  <c r="H110" i="23"/>
  <c r="M111" i="23"/>
  <c r="E119" i="23"/>
  <c r="N177" i="23"/>
  <c r="P179" i="23"/>
  <c r="R181" i="23"/>
  <c r="P188" i="23"/>
  <c r="F194" i="23"/>
  <c r="P196" i="23"/>
  <c r="K247" i="23"/>
  <c r="Q253" i="23"/>
  <c r="F254" i="23"/>
  <c r="L261" i="23"/>
  <c r="D269" i="23"/>
  <c r="R95" i="23"/>
  <c r="F99" i="23"/>
  <c r="L114" i="23"/>
  <c r="N116" i="23"/>
  <c r="P118" i="23"/>
  <c r="E172" i="23"/>
  <c r="N185" i="23"/>
  <c r="Q193" i="23"/>
  <c r="T252" i="23"/>
  <c r="I253" i="23"/>
  <c r="O260" i="23"/>
  <c r="M266" i="23"/>
  <c r="S100" i="23"/>
  <c r="M102" i="23"/>
  <c r="D114" i="23"/>
  <c r="H118" i="23"/>
  <c r="I176" i="23"/>
  <c r="S178" i="23"/>
  <c r="U180" i="23"/>
  <c r="I193" i="23"/>
  <c r="E94" i="23"/>
  <c r="J95" i="23"/>
  <c r="K100" i="23"/>
  <c r="R103" i="23"/>
  <c r="L106" i="23"/>
  <c r="F108" i="23"/>
  <c r="Q115" i="23"/>
  <c r="T175" i="23"/>
  <c r="I185" i="23"/>
  <c r="L192" i="23"/>
  <c r="V194" i="23"/>
  <c r="P248" i="23"/>
  <c r="N271" i="23"/>
  <c r="D97" i="23"/>
  <c r="E111" i="23"/>
  <c r="F116" i="23"/>
  <c r="U189" i="23"/>
  <c r="T192" i="23"/>
  <c r="U197" i="23"/>
  <c r="M249" i="23"/>
  <c r="D252" i="23"/>
  <c r="G103" i="23"/>
  <c r="Q107" i="23"/>
  <c r="K109" i="23"/>
  <c r="P110" i="23"/>
  <c r="U119" i="23"/>
  <c r="J120" i="23"/>
  <c r="S170" i="23"/>
  <c r="K178" i="23"/>
  <c r="M180" i="23"/>
  <c r="D184" i="23"/>
  <c r="T184" i="23"/>
  <c r="K187" i="23"/>
  <c r="M197" i="23"/>
  <c r="V253" i="23"/>
  <c r="K254" i="23"/>
  <c r="P170" i="23"/>
  <c r="Q185" i="23"/>
  <c r="S187" i="23"/>
  <c r="V98" i="23"/>
  <c r="E102" i="23"/>
  <c r="I115" i="23"/>
  <c r="M119" i="23"/>
  <c r="V186" i="23"/>
  <c r="U171" i="23"/>
  <c r="J172" i="23"/>
  <c r="G173" i="23"/>
  <c r="O173" i="23"/>
  <c r="I175" i="23"/>
  <c r="Q175" i="23"/>
  <c r="F176" i="23"/>
  <c r="N176" i="23"/>
  <c r="H178" i="23"/>
  <c r="P178" i="23"/>
  <c r="E179" i="23"/>
  <c r="M179" i="23"/>
  <c r="U179" i="23"/>
  <c r="J180" i="23"/>
  <c r="R180" i="23"/>
  <c r="G181" i="23"/>
  <c r="O181" i="23"/>
  <c r="D183" i="23"/>
  <c r="L183" i="23"/>
  <c r="F185" i="23"/>
  <c r="K186" i="23"/>
  <c r="S186" i="23"/>
  <c r="H187" i="23"/>
  <c r="P187" i="23"/>
  <c r="E188" i="23"/>
  <c r="M188" i="23"/>
  <c r="U188" i="23"/>
  <c r="J189" i="23"/>
  <c r="R189" i="23"/>
  <c r="I192" i="23"/>
  <c r="Q192" i="23"/>
  <c r="N193" i="23"/>
  <c r="V193" i="23"/>
  <c r="K194" i="23"/>
  <c r="S194" i="23"/>
  <c r="E196" i="23"/>
  <c r="M196" i="23"/>
  <c r="U196" i="23"/>
  <c r="J197" i="23"/>
  <c r="R197" i="23"/>
  <c r="G198" i="23"/>
  <c r="U93" i="23"/>
  <c r="J94" i="23"/>
  <c r="G95" i="23"/>
  <c r="O95" i="23"/>
  <c r="I97" i="23"/>
  <c r="Q97" i="23"/>
  <c r="F98" i="23"/>
  <c r="N98" i="23"/>
  <c r="K99" i="23"/>
  <c r="H100" i="23"/>
  <c r="P100" i="23"/>
  <c r="E101" i="23"/>
  <c r="M101" i="23"/>
  <c r="U101" i="23"/>
  <c r="J102" i="23"/>
  <c r="R102" i="23"/>
  <c r="O103" i="23"/>
  <c r="D105" i="23"/>
  <c r="L105" i="23"/>
  <c r="T105" i="23"/>
  <c r="I106" i="23"/>
  <c r="F107" i="23"/>
  <c r="N107" i="23"/>
  <c r="K108" i="23"/>
  <c r="S108" i="23"/>
  <c r="H109" i="23"/>
  <c r="P109" i="23"/>
  <c r="E110" i="23"/>
  <c r="M110" i="23"/>
  <c r="U110" i="23"/>
  <c r="J111" i="23"/>
  <c r="R111" i="23"/>
  <c r="Q114" i="23"/>
  <c r="F115" i="23"/>
  <c r="N115" i="23"/>
  <c r="V115" i="23"/>
  <c r="K116" i="23"/>
  <c r="S116" i="23"/>
  <c r="E118" i="23"/>
  <c r="M118" i="23"/>
  <c r="U118" i="23"/>
  <c r="J119" i="23"/>
  <c r="R82" i="23"/>
  <c r="R121" i="23" s="1"/>
  <c r="T82" i="23"/>
  <c r="E82" i="23"/>
  <c r="F248" i="23"/>
  <c r="N248" i="23"/>
  <c r="V248" i="23"/>
  <c r="K249" i="23"/>
  <c r="S249" i="23"/>
  <c r="G253" i="23"/>
  <c r="D254" i="23"/>
  <c r="L254" i="23"/>
  <c r="T254" i="23"/>
  <c r="I255" i="23"/>
  <c r="Q255" i="23"/>
  <c r="F256" i="23"/>
  <c r="N256" i="23"/>
  <c r="V256" i="23"/>
  <c r="K257" i="23"/>
  <c r="S257" i="23"/>
  <c r="G262" i="23"/>
  <c r="D263" i="23"/>
  <c r="L263" i="23"/>
  <c r="T263" i="23"/>
  <c r="I264" i="23"/>
  <c r="Q264" i="23"/>
  <c r="F265" i="23"/>
  <c r="N265" i="23"/>
  <c r="V265" i="23"/>
  <c r="K266" i="23"/>
  <c r="S266" i="23"/>
  <c r="D271" i="23"/>
  <c r="L271" i="23"/>
  <c r="T271" i="23"/>
  <c r="F273" i="23"/>
  <c r="N273" i="23"/>
  <c r="V273" i="23"/>
  <c r="K274" i="23"/>
  <c r="S274" i="23"/>
  <c r="G237" i="23"/>
  <c r="O237" i="23"/>
  <c r="O276" i="23" s="1"/>
  <c r="R237" i="23"/>
  <c r="R276" i="23" s="1"/>
  <c r="J247" i="23"/>
  <c r="T160" i="23"/>
  <c r="L174" i="23"/>
  <c r="R160" i="23"/>
  <c r="R199" i="23" s="1"/>
  <c r="J160" i="23"/>
  <c r="U160" i="23"/>
  <c r="D174" i="23"/>
  <c r="M160" i="23"/>
  <c r="G160" i="23"/>
  <c r="R170" i="23"/>
  <c r="O160" i="23"/>
  <c r="O199" i="23" s="1"/>
  <c r="H170" i="23"/>
  <c r="K82" i="23"/>
  <c r="U82" i="23"/>
  <c r="M82" i="23"/>
  <c r="R96" i="23"/>
  <c r="H82" i="23"/>
  <c r="J82" i="23"/>
  <c r="E96" i="23"/>
  <c r="M96" i="23"/>
  <c r="U96" i="23"/>
  <c r="J97" i="23"/>
  <c r="R97" i="23"/>
  <c r="O98" i="23"/>
  <c r="E105" i="23"/>
  <c r="M105" i="23"/>
  <c r="U105" i="23"/>
  <c r="J106" i="23"/>
  <c r="R106" i="23"/>
  <c r="O107" i="23"/>
  <c r="E113" i="23"/>
  <c r="M113" i="23"/>
  <c r="U113" i="23"/>
  <c r="J114" i="23"/>
  <c r="R114" i="23"/>
  <c r="G115" i="23"/>
  <c r="O115" i="23"/>
  <c r="G82" i="23"/>
  <c r="O82" i="23"/>
  <c r="O121" i="23" s="1"/>
  <c r="S42" i="23"/>
  <c r="S121" i="23" s="1"/>
  <c r="G98" i="23"/>
  <c r="G107" i="23"/>
  <c r="U42" i="23"/>
  <c r="U276" i="23" s="1"/>
  <c r="D99" i="23"/>
  <c r="L99" i="23"/>
  <c r="T99" i="23"/>
  <c r="D108" i="23"/>
  <c r="L108" i="23"/>
  <c r="T108" i="23"/>
  <c r="D116" i="23"/>
  <c r="L116" i="23"/>
  <c r="T116" i="23"/>
  <c r="E174" i="23"/>
  <c r="M174" i="23"/>
  <c r="U174" i="23"/>
  <c r="E183" i="23"/>
  <c r="M183" i="23"/>
  <c r="U183" i="23"/>
  <c r="E191" i="23"/>
  <c r="M191" i="23"/>
  <c r="U191" i="23"/>
  <c r="H250" i="23"/>
  <c r="P250" i="23"/>
  <c r="H258" i="23"/>
  <c r="P258" i="23"/>
  <c r="H267" i="23"/>
  <c r="P267" i="23"/>
  <c r="H275" i="23"/>
  <c r="P275" i="23"/>
  <c r="N42" i="23"/>
  <c r="N199" i="23" s="1"/>
  <c r="F93" i="23"/>
  <c r="N93" i="23"/>
  <c r="V93" i="23"/>
  <c r="F101" i="23"/>
  <c r="N101" i="23"/>
  <c r="V101" i="23"/>
  <c r="F110" i="23"/>
  <c r="N110" i="23"/>
  <c r="V110" i="23"/>
  <c r="F118" i="23"/>
  <c r="N118" i="23"/>
  <c r="V118" i="23"/>
  <c r="G176" i="23"/>
  <c r="O176" i="23"/>
  <c r="G185" i="23"/>
  <c r="O185" i="23"/>
  <c r="G193" i="23"/>
  <c r="O193" i="23"/>
  <c r="J252" i="23"/>
  <c r="R252" i="23"/>
  <c r="J261" i="23"/>
  <c r="R261" i="23"/>
  <c r="J269" i="23"/>
  <c r="R269" i="23"/>
  <c r="E42" i="23"/>
  <c r="E199" i="23" s="1"/>
  <c r="K102" i="23"/>
  <c r="S102" i="23"/>
  <c r="K111" i="23"/>
  <c r="S111" i="23"/>
  <c r="K119" i="23"/>
  <c r="S119" i="23"/>
  <c r="D177" i="23"/>
  <c r="L177" i="23"/>
  <c r="T177" i="23"/>
  <c r="D186" i="23"/>
  <c r="L186" i="23"/>
  <c r="T186" i="23"/>
  <c r="D194" i="23"/>
  <c r="L194" i="23"/>
  <c r="T194" i="23"/>
  <c r="O253" i="23"/>
  <c r="O262" i="23"/>
  <c r="G270" i="23"/>
  <c r="O270" i="23"/>
  <c r="K94" i="23"/>
  <c r="F42" i="23"/>
  <c r="F199" i="23" s="1"/>
  <c r="H95" i="23"/>
  <c r="P95" i="23"/>
  <c r="H103" i="23"/>
  <c r="P103" i="23"/>
  <c r="H112" i="23"/>
  <c r="P112" i="23"/>
  <c r="H120" i="23"/>
  <c r="I178" i="23"/>
  <c r="Q178" i="23"/>
  <c r="I187" i="23"/>
  <c r="Q187" i="23"/>
  <c r="F171" i="23"/>
  <c r="N171" i="23"/>
  <c r="V171" i="23"/>
  <c r="F179" i="23"/>
  <c r="N179" i="23"/>
  <c r="V179" i="23"/>
  <c r="F188" i="23"/>
  <c r="N188" i="23"/>
  <c r="V188" i="23"/>
  <c r="F196" i="23"/>
  <c r="N196" i="23"/>
  <c r="V196" i="23"/>
  <c r="S94" i="23"/>
  <c r="K172" i="23"/>
  <c r="S172" i="23"/>
  <c r="K180" i="23"/>
  <c r="S180" i="23"/>
  <c r="K189" i="23"/>
  <c r="S189" i="23"/>
  <c r="K197" i="23"/>
  <c r="S197" i="23"/>
  <c r="K42" i="23"/>
  <c r="K199" i="23" s="1"/>
  <c r="V199" i="23"/>
  <c r="L199" i="23"/>
  <c r="H42" i="23"/>
  <c r="H199" i="23" s="1"/>
  <c r="P42" i="23"/>
  <c r="P121" i="23" s="1"/>
  <c r="L121" i="23"/>
  <c r="H92" i="23"/>
  <c r="P92" i="23"/>
  <c r="D276" i="23"/>
  <c r="L276" i="23"/>
  <c r="J170" i="23"/>
  <c r="J42" i="23"/>
  <c r="V121" i="23"/>
  <c r="J92" i="23"/>
  <c r="V276" i="23"/>
  <c r="T199" i="23" l="1"/>
  <c r="T121" i="23"/>
  <c r="Q199" i="23"/>
  <c r="T276" i="26"/>
  <c r="M121" i="23"/>
  <c r="T199" i="26"/>
  <c r="M199" i="23"/>
  <c r="K276" i="23"/>
  <c r="U199" i="23"/>
  <c r="I276" i="23"/>
  <c r="I121" i="23"/>
  <c r="N276" i="23"/>
  <c r="N121" i="23"/>
  <c r="S199" i="23"/>
  <c r="S276" i="23"/>
  <c r="D121" i="23"/>
  <c r="G199" i="23"/>
  <c r="P199" i="23"/>
  <c r="P276" i="23"/>
  <c r="G121" i="23"/>
  <c r="U121" i="23"/>
  <c r="J199" i="23"/>
  <c r="K121" i="23"/>
  <c r="E276" i="23"/>
  <c r="H121" i="26"/>
  <c r="Q276" i="23"/>
  <c r="U276" i="26"/>
  <c r="G276" i="23"/>
  <c r="F276" i="23"/>
  <c r="E121" i="23"/>
  <c r="H276" i="26"/>
  <c r="E276" i="26"/>
  <c r="U121" i="26"/>
  <c r="R199" i="26"/>
  <c r="R276" i="26"/>
  <c r="L276" i="26"/>
  <c r="L199" i="26"/>
  <c r="J199" i="26"/>
  <c r="J276" i="26"/>
  <c r="F276" i="26"/>
  <c r="F121" i="26"/>
  <c r="E199" i="26"/>
  <c r="J121" i="23"/>
  <c r="F121" i="23"/>
  <c r="H276" i="23"/>
  <c r="H121" i="23"/>
  <c r="J276" i="23"/>
  <c r="V275" i="22" l="1"/>
  <c r="U275" i="22"/>
  <c r="T275" i="22"/>
  <c r="S275" i="22"/>
  <c r="R275" i="22"/>
  <c r="Q275" i="22"/>
  <c r="P275" i="22"/>
  <c r="O275" i="22"/>
  <c r="N275" i="22"/>
  <c r="M275" i="22"/>
  <c r="L275" i="22"/>
  <c r="K275" i="22"/>
  <c r="J275" i="22"/>
  <c r="I275" i="22"/>
  <c r="H275" i="22"/>
  <c r="G275" i="22"/>
  <c r="F275" i="22"/>
  <c r="E275" i="22"/>
  <c r="D275" i="22"/>
  <c r="V274" i="22"/>
  <c r="U274" i="22"/>
  <c r="T274" i="22"/>
  <c r="S274" i="22"/>
  <c r="R274" i="22"/>
  <c r="Q274" i="22"/>
  <c r="P274" i="22"/>
  <c r="O274" i="22"/>
  <c r="N274" i="22"/>
  <c r="M274" i="22"/>
  <c r="L274" i="22"/>
  <c r="K274" i="22"/>
  <c r="J274" i="22"/>
  <c r="I274" i="22"/>
  <c r="H274" i="22"/>
  <c r="G274" i="22"/>
  <c r="F274" i="22"/>
  <c r="E274" i="22"/>
  <c r="D274" i="22"/>
  <c r="V273" i="22"/>
  <c r="U273" i="22"/>
  <c r="T273" i="22"/>
  <c r="S273" i="22"/>
  <c r="R273" i="22"/>
  <c r="Q273" i="22"/>
  <c r="P273" i="22"/>
  <c r="O273" i="22"/>
  <c r="N273" i="22"/>
  <c r="M273" i="22"/>
  <c r="L273" i="22"/>
  <c r="K273" i="22"/>
  <c r="J273" i="22"/>
  <c r="I273" i="22"/>
  <c r="H273" i="22"/>
  <c r="G273" i="22"/>
  <c r="F273" i="22"/>
  <c r="E273" i="22"/>
  <c r="D273" i="22"/>
  <c r="V272" i="22"/>
  <c r="U272" i="22"/>
  <c r="T272" i="22"/>
  <c r="S272" i="22"/>
  <c r="R272" i="22"/>
  <c r="Q272" i="22"/>
  <c r="P272" i="22"/>
  <c r="O272" i="22"/>
  <c r="N272" i="22"/>
  <c r="M272" i="22"/>
  <c r="L272" i="22"/>
  <c r="K272" i="22"/>
  <c r="J272" i="22"/>
  <c r="I272" i="22"/>
  <c r="H272" i="22"/>
  <c r="G272" i="22"/>
  <c r="F272" i="22"/>
  <c r="E272" i="22"/>
  <c r="D272" i="22"/>
  <c r="V271" i="22"/>
  <c r="U271" i="22"/>
  <c r="T271" i="22"/>
  <c r="S271" i="22"/>
  <c r="R271" i="22"/>
  <c r="Q271" i="22"/>
  <c r="P271" i="22"/>
  <c r="O271" i="22"/>
  <c r="N271" i="22"/>
  <c r="M271" i="22"/>
  <c r="L271" i="22"/>
  <c r="K271" i="22"/>
  <c r="J271" i="22"/>
  <c r="I271" i="22"/>
  <c r="H271" i="22"/>
  <c r="G271" i="22"/>
  <c r="F271" i="22"/>
  <c r="E271" i="22"/>
  <c r="D271" i="22"/>
  <c r="V270" i="22"/>
  <c r="U270" i="22"/>
  <c r="T270" i="22"/>
  <c r="S270" i="22"/>
  <c r="R270" i="22"/>
  <c r="Q270" i="22"/>
  <c r="P270" i="22"/>
  <c r="O270" i="22"/>
  <c r="N270" i="22"/>
  <c r="M270" i="22"/>
  <c r="L270" i="22"/>
  <c r="K270" i="22"/>
  <c r="J270" i="22"/>
  <c r="I270" i="22"/>
  <c r="H270" i="22"/>
  <c r="G270" i="22"/>
  <c r="F270" i="22"/>
  <c r="E270" i="22"/>
  <c r="D270" i="22"/>
  <c r="V269" i="22"/>
  <c r="U269" i="22"/>
  <c r="T269" i="22"/>
  <c r="S269" i="22"/>
  <c r="R269" i="22"/>
  <c r="Q269" i="22"/>
  <c r="P269" i="22"/>
  <c r="O269" i="22"/>
  <c r="N269" i="22"/>
  <c r="M269" i="22"/>
  <c r="L269" i="22"/>
  <c r="K269" i="22"/>
  <c r="J269" i="22"/>
  <c r="I269" i="22"/>
  <c r="H269" i="22"/>
  <c r="G269" i="22"/>
  <c r="F269" i="22"/>
  <c r="E269" i="22"/>
  <c r="D269" i="22"/>
  <c r="V268" i="22"/>
  <c r="U268" i="22"/>
  <c r="T268" i="22"/>
  <c r="S268" i="22"/>
  <c r="R268" i="22"/>
  <c r="Q268" i="22"/>
  <c r="P268" i="22"/>
  <c r="O268" i="22"/>
  <c r="N268" i="22"/>
  <c r="M268" i="22"/>
  <c r="L268" i="22"/>
  <c r="K268" i="22"/>
  <c r="J268" i="22"/>
  <c r="I268" i="22"/>
  <c r="H268" i="22"/>
  <c r="G268" i="22"/>
  <c r="F268" i="22"/>
  <c r="E268" i="22"/>
  <c r="D268" i="22"/>
  <c r="V267" i="22"/>
  <c r="U267" i="22"/>
  <c r="T267" i="22"/>
  <c r="S267" i="22"/>
  <c r="R267" i="22"/>
  <c r="Q267" i="22"/>
  <c r="P267" i="22"/>
  <c r="O267" i="22"/>
  <c r="N267" i="22"/>
  <c r="M267" i="22"/>
  <c r="L267" i="22"/>
  <c r="K267" i="22"/>
  <c r="J267" i="22"/>
  <c r="I267" i="22"/>
  <c r="H267" i="22"/>
  <c r="G267" i="22"/>
  <c r="F267" i="22"/>
  <c r="E267" i="22"/>
  <c r="D267" i="22"/>
  <c r="V266" i="22"/>
  <c r="U266" i="22"/>
  <c r="T266" i="22"/>
  <c r="S266" i="22"/>
  <c r="R266" i="22"/>
  <c r="Q266" i="22"/>
  <c r="P266" i="22"/>
  <c r="O266" i="22"/>
  <c r="N266" i="22"/>
  <c r="M266" i="22"/>
  <c r="L266" i="22"/>
  <c r="K266" i="22"/>
  <c r="J266" i="22"/>
  <c r="I266" i="22"/>
  <c r="H266" i="22"/>
  <c r="G266" i="22"/>
  <c r="F266" i="22"/>
  <c r="E266" i="22"/>
  <c r="D266" i="22"/>
  <c r="V265" i="22"/>
  <c r="U265" i="22"/>
  <c r="T265" i="22"/>
  <c r="S265" i="22"/>
  <c r="R265" i="22"/>
  <c r="Q265" i="22"/>
  <c r="P265" i="22"/>
  <c r="O265" i="22"/>
  <c r="N265" i="22"/>
  <c r="M265" i="22"/>
  <c r="L265" i="22"/>
  <c r="K265" i="22"/>
  <c r="J265" i="22"/>
  <c r="I265" i="22"/>
  <c r="H265" i="22"/>
  <c r="G265" i="22"/>
  <c r="F265" i="22"/>
  <c r="E265" i="22"/>
  <c r="D265" i="22"/>
  <c r="V264" i="22"/>
  <c r="U264" i="22"/>
  <c r="T264" i="22"/>
  <c r="S264" i="22"/>
  <c r="R264" i="22"/>
  <c r="Q264" i="22"/>
  <c r="P264" i="22"/>
  <c r="O264" i="22"/>
  <c r="N264" i="22"/>
  <c r="M264" i="22"/>
  <c r="L264" i="22"/>
  <c r="K264" i="22"/>
  <c r="J264" i="22"/>
  <c r="I264" i="22"/>
  <c r="H264" i="22"/>
  <c r="G264" i="22"/>
  <c r="F264" i="22"/>
  <c r="E264" i="22"/>
  <c r="D264" i="22"/>
  <c r="V263" i="22"/>
  <c r="U263" i="22"/>
  <c r="T263" i="22"/>
  <c r="S263" i="22"/>
  <c r="R263" i="22"/>
  <c r="Q263" i="22"/>
  <c r="P263" i="22"/>
  <c r="O263" i="22"/>
  <c r="N263" i="22"/>
  <c r="M263" i="22"/>
  <c r="L263" i="22"/>
  <c r="K263" i="22"/>
  <c r="J263" i="22"/>
  <c r="I263" i="22"/>
  <c r="H263" i="22"/>
  <c r="G263" i="22"/>
  <c r="F263" i="22"/>
  <c r="E263" i="22"/>
  <c r="D263" i="22"/>
  <c r="V262" i="22"/>
  <c r="U262" i="22"/>
  <c r="T262" i="22"/>
  <c r="S262" i="22"/>
  <c r="R262" i="22"/>
  <c r="Q262" i="22"/>
  <c r="P262" i="22"/>
  <c r="O262" i="22"/>
  <c r="N262" i="22"/>
  <c r="M262" i="22"/>
  <c r="L262" i="22"/>
  <c r="K262" i="22"/>
  <c r="J262" i="22"/>
  <c r="I262" i="22"/>
  <c r="H262" i="22"/>
  <c r="G262" i="22"/>
  <c r="F262" i="22"/>
  <c r="E262" i="22"/>
  <c r="D262" i="22"/>
  <c r="V261" i="22"/>
  <c r="U261" i="22"/>
  <c r="T261" i="22"/>
  <c r="S261" i="22"/>
  <c r="R261" i="22"/>
  <c r="Q261" i="22"/>
  <c r="P261" i="22"/>
  <c r="O261" i="22"/>
  <c r="N261" i="22"/>
  <c r="M261" i="22"/>
  <c r="L261" i="22"/>
  <c r="K261" i="22"/>
  <c r="J261" i="22"/>
  <c r="I261" i="22"/>
  <c r="H261" i="22"/>
  <c r="G261" i="22"/>
  <c r="F261" i="22"/>
  <c r="E261" i="22"/>
  <c r="D261" i="22"/>
  <c r="V260" i="22"/>
  <c r="U260" i="22"/>
  <c r="T260" i="22"/>
  <c r="S260" i="22"/>
  <c r="R260" i="22"/>
  <c r="Q260" i="22"/>
  <c r="P260" i="22"/>
  <c r="O260" i="22"/>
  <c r="N260" i="22"/>
  <c r="M260" i="22"/>
  <c r="L260" i="22"/>
  <c r="K260" i="22"/>
  <c r="J260" i="22"/>
  <c r="I260" i="22"/>
  <c r="H260" i="22"/>
  <c r="G260" i="22"/>
  <c r="F260" i="22"/>
  <c r="E260" i="22"/>
  <c r="D260" i="22"/>
  <c r="V258" i="22"/>
  <c r="U258" i="22"/>
  <c r="T258" i="22"/>
  <c r="S258" i="22"/>
  <c r="R258" i="22"/>
  <c r="Q258" i="22"/>
  <c r="P258" i="22"/>
  <c r="O258" i="22"/>
  <c r="N258" i="22"/>
  <c r="M258" i="22"/>
  <c r="L258" i="22"/>
  <c r="K258" i="22"/>
  <c r="J258" i="22"/>
  <c r="I258" i="22"/>
  <c r="H258" i="22"/>
  <c r="G258" i="22"/>
  <c r="F258" i="22"/>
  <c r="E258" i="22"/>
  <c r="D258" i="22"/>
  <c r="V257" i="22"/>
  <c r="U257" i="22"/>
  <c r="T257" i="22"/>
  <c r="S257" i="22"/>
  <c r="R257" i="22"/>
  <c r="Q257" i="22"/>
  <c r="P257" i="22"/>
  <c r="O257" i="22"/>
  <c r="N257" i="22"/>
  <c r="M257" i="22"/>
  <c r="L257" i="22"/>
  <c r="K257" i="22"/>
  <c r="J257" i="22"/>
  <c r="I257" i="22"/>
  <c r="H257" i="22"/>
  <c r="G257" i="22"/>
  <c r="F257" i="22"/>
  <c r="E257" i="22"/>
  <c r="D257" i="22"/>
  <c r="V256" i="22"/>
  <c r="U256" i="22"/>
  <c r="T256" i="22"/>
  <c r="S256" i="22"/>
  <c r="R256" i="22"/>
  <c r="Q256" i="22"/>
  <c r="P256" i="22"/>
  <c r="O256" i="22"/>
  <c r="N256" i="22"/>
  <c r="M256" i="22"/>
  <c r="L256" i="22"/>
  <c r="K256" i="22"/>
  <c r="J256" i="22"/>
  <c r="I256" i="22"/>
  <c r="H256" i="22"/>
  <c r="G256" i="22"/>
  <c r="F256" i="22"/>
  <c r="E256" i="22"/>
  <c r="D256" i="22"/>
  <c r="V255" i="22"/>
  <c r="U255" i="22"/>
  <c r="T255" i="22"/>
  <c r="S255" i="22"/>
  <c r="R255" i="22"/>
  <c r="Q255" i="22"/>
  <c r="P255" i="22"/>
  <c r="O255" i="22"/>
  <c r="N255" i="22"/>
  <c r="M255" i="22"/>
  <c r="L255" i="22"/>
  <c r="K255" i="22"/>
  <c r="J255" i="22"/>
  <c r="I255" i="22"/>
  <c r="H255" i="22"/>
  <c r="G255" i="22"/>
  <c r="F255" i="22"/>
  <c r="E255" i="22"/>
  <c r="D255" i="22"/>
  <c r="V254" i="22"/>
  <c r="U254" i="22"/>
  <c r="T254" i="22"/>
  <c r="S254" i="22"/>
  <c r="R254" i="22"/>
  <c r="Q254" i="22"/>
  <c r="P254" i="22"/>
  <c r="O254" i="22"/>
  <c r="N254" i="22"/>
  <c r="M254" i="22"/>
  <c r="L254" i="22"/>
  <c r="K254" i="22"/>
  <c r="J254" i="22"/>
  <c r="I254" i="22"/>
  <c r="H254" i="22"/>
  <c r="G254" i="22"/>
  <c r="F254" i="22"/>
  <c r="E254" i="22"/>
  <c r="D254" i="22"/>
  <c r="V253" i="22"/>
  <c r="U253" i="22"/>
  <c r="T253" i="22"/>
  <c r="S253" i="22"/>
  <c r="R253" i="22"/>
  <c r="Q253" i="22"/>
  <c r="P253" i="22"/>
  <c r="O253" i="22"/>
  <c r="N253" i="22"/>
  <c r="M253" i="22"/>
  <c r="L253" i="22"/>
  <c r="K253" i="22"/>
  <c r="J253" i="22"/>
  <c r="I253" i="22"/>
  <c r="H253" i="22"/>
  <c r="G253" i="22"/>
  <c r="F253" i="22"/>
  <c r="E253" i="22"/>
  <c r="D253" i="22"/>
  <c r="V252" i="22"/>
  <c r="U252" i="22"/>
  <c r="T252" i="22"/>
  <c r="S252" i="22"/>
  <c r="R252" i="22"/>
  <c r="Q252" i="22"/>
  <c r="P252" i="22"/>
  <c r="O252" i="22"/>
  <c r="N252" i="22"/>
  <c r="M252" i="22"/>
  <c r="L252" i="22"/>
  <c r="K252" i="22"/>
  <c r="J252" i="22"/>
  <c r="I252" i="22"/>
  <c r="H252" i="22"/>
  <c r="G252" i="22"/>
  <c r="F252" i="22"/>
  <c r="E252" i="22"/>
  <c r="D252" i="22"/>
  <c r="V251" i="22"/>
  <c r="U251" i="22"/>
  <c r="T251" i="22"/>
  <c r="S251" i="22"/>
  <c r="R251" i="22"/>
  <c r="Q251" i="22"/>
  <c r="P251" i="22"/>
  <c r="O251" i="22"/>
  <c r="N251" i="22"/>
  <c r="M251" i="22"/>
  <c r="L251" i="22"/>
  <c r="K251" i="22"/>
  <c r="J251" i="22"/>
  <c r="I251" i="22"/>
  <c r="H251" i="22"/>
  <c r="G251" i="22"/>
  <c r="F251" i="22"/>
  <c r="E251" i="22"/>
  <c r="D251" i="22"/>
  <c r="V250" i="22"/>
  <c r="U250" i="22"/>
  <c r="T250" i="22"/>
  <c r="S250" i="22"/>
  <c r="R250" i="22"/>
  <c r="Q250" i="22"/>
  <c r="P250" i="22"/>
  <c r="O250" i="22"/>
  <c r="N250" i="22"/>
  <c r="M250" i="22"/>
  <c r="L250" i="22"/>
  <c r="K250" i="22"/>
  <c r="J250" i="22"/>
  <c r="I250" i="22"/>
  <c r="H250" i="22"/>
  <c r="G250" i="22"/>
  <c r="F250" i="22"/>
  <c r="E250" i="22"/>
  <c r="D250" i="22"/>
  <c r="V249" i="22"/>
  <c r="U249" i="22"/>
  <c r="T249" i="22"/>
  <c r="S249" i="22"/>
  <c r="R249" i="22"/>
  <c r="Q249" i="22"/>
  <c r="P249" i="22"/>
  <c r="O249" i="22"/>
  <c r="N249" i="22"/>
  <c r="M249" i="22"/>
  <c r="L249" i="22"/>
  <c r="K249" i="22"/>
  <c r="J249" i="22"/>
  <c r="I249" i="22"/>
  <c r="H249" i="22"/>
  <c r="G249" i="22"/>
  <c r="F249" i="22"/>
  <c r="E249" i="22"/>
  <c r="D249" i="22"/>
  <c r="V248" i="22"/>
  <c r="U248" i="22"/>
  <c r="T248" i="22"/>
  <c r="S248" i="22"/>
  <c r="R248" i="22"/>
  <c r="Q248" i="22"/>
  <c r="P248" i="22"/>
  <c r="O248" i="22"/>
  <c r="N248" i="22"/>
  <c r="M248" i="22"/>
  <c r="L248" i="22"/>
  <c r="K248" i="22"/>
  <c r="J248" i="22"/>
  <c r="I248" i="22"/>
  <c r="H248" i="22"/>
  <c r="G248" i="22"/>
  <c r="F248" i="22"/>
  <c r="E248" i="22"/>
  <c r="D248" i="22"/>
  <c r="V247" i="22"/>
  <c r="U247" i="22"/>
  <c r="T247" i="22"/>
  <c r="S247" i="22"/>
  <c r="R247" i="22"/>
  <c r="Q247" i="22"/>
  <c r="P247" i="22"/>
  <c r="O247" i="22"/>
  <c r="N247" i="22"/>
  <c r="M247" i="22"/>
  <c r="L247" i="22"/>
  <c r="K247" i="22"/>
  <c r="J247" i="22"/>
  <c r="I247" i="22"/>
  <c r="H247" i="22"/>
  <c r="G247" i="22"/>
  <c r="F247" i="22"/>
  <c r="E247" i="22"/>
  <c r="D247" i="22"/>
  <c r="V237" i="22"/>
  <c r="U237" i="22"/>
  <c r="T237" i="22"/>
  <c r="S237" i="22"/>
  <c r="R237" i="22"/>
  <c r="Q237" i="22"/>
  <c r="P237" i="22"/>
  <c r="O237" i="22"/>
  <c r="N237" i="22"/>
  <c r="M237" i="22"/>
  <c r="L237" i="22"/>
  <c r="K237" i="22"/>
  <c r="J237" i="22"/>
  <c r="I237" i="22"/>
  <c r="H237" i="22"/>
  <c r="G237" i="22"/>
  <c r="F237" i="22"/>
  <c r="E237" i="22"/>
  <c r="D237" i="22"/>
  <c r="V198" i="22"/>
  <c r="U198" i="22"/>
  <c r="T198" i="22"/>
  <c r="S198" i="22"/>
  <c r="R198" i="22"/>
  <c r="Q198" i="22"/>
  <c r="P198" i="22"/>
  <c r="O198" i="22"/>
  <c r="N198" i="22"/>
  <c r="M198" i="22"/>
  <c r="L198" i="22"/>
  <c r="K198" i="22"/>
  <c r="J198" i="22"/>
  <c r="I198" i="22"/>
  <c r="H198" i="22"/>
  <c r="G198" i="22"/>
  <c r="F198" i="22"/>
  <c r="E198" i="22"/>
  <c r="D198" i="22"/>
  <c r="V197" i="22"/>
  <c r="U197" i="22"/>
  <c r="T197" i="22"/>
  <c r="S197" i="22"/>
  <c r="R197" i="22"/>
  <c r="Q197" i="22"/>
  <c r="P197" i="22"/>
  <c r="O197" i="22"/>
  <c r="N197" i="22"/>
  <c r="M197" i="22"/>
  <c r="L197" i="22"/>
  <c r="K197" i="22"/>
  <c r="J197" i="22"/>
  <c r="I197" i="22"/>
  <c r="H197" i="22"/>
  <c r="G197" i="22"/>
  <c r="F197" i="22"/>
  <c r="E197" i="22"/>
  <c r="D197" i="22"/>
  <c r="V196" i="22"/>
  <c r="U196" i="22"/>
  <c r="T196" i="22"/>
  <c r="S196" i="22"/>
  <c r="R196" i="22"/>
  <c r="Q196" i="22"/>
  <c r="P196" i="22"/>
  <c r="O196" i="22"/>
  <c r="N196" i="22"/>
  <c r="M196" i="22"/>
  <c r="L196" i="22"/>
  <c r="K196" i="22"/>
  <c r="J196" i="22"/>
  <c r="I196" i="22"/>
  <c r="H196" i="22"/>
  <c r="G196" i="22"/>
  <c r="F196" i="22"/>
  <c r="E196" i="22"/>
  <c r="D196" i="22"/>
  <c r="V195" i="22"/>
  <c r="U195" i="22"/>
  <c r="T195" i="22"/>
  <c r="S195" i="22"/>
  <c r="R195" i="22"/>
  <c r="Q195" i="22"/>
  <c r="P195" i="22"/>
  <c r="O195" i="22"/>
  <c r="N195" i="22"/>
  <c r="M195" i="22"/>
  <c r="L195" i="22"/>
  <c r="K195" i="22"/>
  <c r="J195" i="22"/>
  <c r="I195" i="22"/>
  <c r="H195" i="22"/>
  <c r="G195" i="22"/>
  <c r="F195" i="22"/>
  <c r="E195" i="22"/>
  <c r="D195" i="22"/>
  <c r="V194" i="22"/>
  <c r="U194" i="22"/>
  <c r="T194" i="22"/>
  <c r="S194" i="22"/>
  <c r="R194" i="22"/>
  <c r="Q194" i="22"/>
  <c r="P194" i="22"/>
  <c r="O194" i="22"/>
  <c r="N194" i="22"/>
  <c r="M194" i="22"/>
  <c r="L194" i="22"/>
  <c r="K194" i="22"/>
  <c r="J194" i="22"/>
  <c r="I194" i="22"/>
  <c r="H194" i="22"/>
  <c r="G194" i="22"/>
  <c r="F194" i="22"/>
  <c r="E194" i="22"/>
  <c r="D194" i="22"/>
  <c r="V193" i="22"/>
  <c r="U193" i="22"/>
  <c r="T193" i="22"/>
  <c r="S193" i="22"/>
  <c r="R193" i="22"/>
  <c r="Q193" i="22"/>
  <c r="P193" i="22"/>
  <c r="O193" i="22"/>
  <c r="N193" i="22"/>
  <c r="M193" i="22"/>
  <c r="L193" i="22"/>
  <c r="K193" i="22"/>
  <c r="J193" i="22"/>
  <c r="I193" i="22"/>
  <c r="H193" i="22"/>
  <c r="G193" i="22"/>
  <c r="F193" i="22"/>
  <c r="E193" i="22"/>
  <c r="D193" i="22"/>
  <c r="V192" i="22"/>
  <c r="U192" i="22"/>
  <c r="T192" i="22"/>
  <c r="S192" i="22"/>
  <c r="R192" i="22"/>
  <c r="Q192" i="22"/>
  <c r="P192" i="22"/>
  <c r="O192" i="22"/>
  <c r="N192" i="22"/>
  <c r="M192" i="22"/>
  <c r="L192" i="22"/>
  <c r="K192" i="22"/>
  <c r="J192" i="22"/>
  <c r="I192" i="22"/>
  <c r="H192" i="22"/>
  <c r="G192" i="22"/>
  <c r="F192" i="22"/>
  <c r="E192" i="22"/>
  <c r="D192" i="22"/>
  <c r="V191" i="22"/>
  <c r="U191" i="22"/>
  <c r="T191" i="22"/>
  <c r="S191" i="22"/>
  <c r="R191" i="22"/>
  <c r="Q191" i="22"/>
  <c r="P191" i="22"/>
  <c r="O191" i="22"/>
  <c r="N191" i="22"/>
  <c r="M191" i="22"/>
  <c r="L191" i="22"/>
  <c r="K191" i="22"/>
  <c r="J191" i="22"/>
  <c r="I191" i="22"/>
  <c r="H191" i="22"/>
  <c r="G191" i="22"/>
  <c r="F191" i="22"/>
  <c r="E191" i="22"/>
  <c r="D191" i="22"/>
  <c r="V190" i="22"/>
  <c r="U190" i="22"/>
  <c r="T190" i="22"/>
  <c r="S190" i="22"/>
  <c r="R190" i="22"/>
  <c r="Q190" i="22"/>
  <c r="P190" i="22"/>
  <c r="O190" i="22"/>
  <c r="N190" i="22"/>
  <c r="M190" i="22"/>
  <c r="L190" i="22"/>
  <c r="K190" i="22"/>
  <c r="J190" i="22"/>
  <c r="I190" i="22"/>
  <c r="H190" i="22"/>
  <c r="G190" i="22"/>
  <c r="F190" i="22"/>
  <c r="E190" i="22"/>
  <c r="D190" i="22"/>
  <c r="V189" i="22"/>
  <c r="U189" i="22"/>
  <c r="T189" i="22"/>
  <c r="S189" i="22"/>
  <c r="R189" i="22"/>
  <c r="Q189" i="22"/>
  <c r="P189" i="22"/>
  <c r="O189" i="22"/>
  <c r="N189" i="22"/>
  <c r="M189" i="22"/>
  <c r="L189" i="22"/>
  <c r="K189" i="22"/>
  <c r="J189" i="22"/>
  <c r="I189" i="22"/>
  <c r="H189" i="22"/>
  <c r="G189" i="22"/>
  <c r="F189" i="22"/>
  <c r="E189" i="22"/>
  <c r="D189" i="22"/>
  <c r="V188" i="22"/>
  <c r="U188" i="22"/>
  <c r="T188" i="22"/>
  <c r="S188" i="22"/>
  <c r="R188" i="22"/>
  <c r="Q188" i="22"/>
  <c r="P188" i="22"/>
  <c r="O188" i="22"/>
  <c r="N188" i="22"/>
  <c r="M188" i="22"/>
  <c r="L188" i="22"/>
  <c r="K188" i="22"/>
  <c r="J188" i="22"/>
  <c r="I188" i="22"/>
  <c r="H188" i="22"/>
  <c r="G188" i="22"/>
  <c r="F188" i="22"/>
  <c r="E188" i="22"/>
  <c r="D188" i="22"/>
  <c r="V187" i="22"/>
  <c r="U187" i="22"/>
  <c r="T187" i="22"/>
  <c r="S187" i="22"/>
  <c r="R187" i="22"/>
  <c r="Q187" i="22"/>
  <c r="P187" i="22"/>
  <c r="O187" i="22"/>
  <c r="N187" i="22"/>
  <c r="M187" i="22"/>
  <c r="L187" i="22"/>
  <c r="K187" i="22"/>
  <c r="J187" i="22"/>
  <c r="I187" i="22"/>
  <c r="H187" i="22"/>
  <c r="G187" i="22"/>
  <c r="F187" i="22"/>
  <c r="E187" i="22"/>
  <c r="D187" i="22"/>
  <c r="V186" i="22"/>
  <c r="U186" i="22"/>
  <c r="T186" i="22"/>
  <c r="S186" i="22"/>
  <c r="R186" i="22"/>
  <c r="Q186" i="22"/>
  <c r="P186" i="22"/>
  <c r="O186" i="22"/>
  <c r="N186" i="22"/>
  <c r="M186" i="22"/>
  <c r="L186" i="22"/>
  <c r="K186" i="22"/>
  <c r="J186" i="22"/>
  <c r="I186" i="22"/>
  <c r="H186" i="22"/>
  <c r="G186" i="22"/>
  <c r="F186" i="22"/>
  <c r="E186" i="22"/>
  <c r="D186" i="22"/>
  <c r="V185" i="22"/>
  <c r="U185" i="22"/>
  <c r="T185" i="22"/>
  <c r="S185" i="22"/>
  <c r="R185" i="22"/>
  <c r="Q185" i="22"/>
  <c r="P185" i="22"/>
  <c r="O185" i="22"/>
  <c r="N185" i="22"/>
  <c r="M185" i="22"/>
  <c r="L185" i="22"/>
  <c r="K185" i="22"/>
  <c r="J185" i="22"/>
  <c r="I185" i="22"/>
  <c r="H185" i="22"/>
  <c r="G185" i="22"/>
  <c r="F185" i="22"/>
  <c r="E185" i="22"/>
  <c r="D185" i="22"/>
  <c r="V184" i="22"/>
  <c r="U184" i="22"/>
  <c r="T184" i="22"/>
  <c r="S184" i="22"/>
  <c r="R184" i="22"/>
  <c r="Q184" i="22"/>
  <c r="P184" i="22"/>
  <c r="O184" i="22"/>
  <c r="N184" i="22"/>
  <c r="M184" i="22"/>
  <c r="L184" i="22"/>
  <c r="K184" i="22"/>
  <c r="J184" i="22"/>
  <c r="I184" i="22"/>
  <c r="H184" i="22"/>
  <c r="G184" i="22"/>
  <c r="F184" i="22"/>
  <c r="E184" i="22"/>
  <c r="D184" i="22"/>
  <c r="V183" i="22"/>
  <c r="U183" i="22"/>
  <c r="T183" i="22"/>
  <c r="S183" i="22"/>
  <c r="R183" i="22"/>
  <c r="Q183" i="22"/>
  <c r="P183" i="22"/>
  <c r="O183" i="22"/>
  <c r="N183" i="22"/>
  <c r="M183" i="22"/>
  <c r="L183" i="22"/>
  <c r="K183" i="22"/>
  <c r="J183" i="22"/>
  <c r="I183" i="22"/>
  <c r="H183" i="22"/>
  <c r="G183" i="22"/>
  <c r="F183" i="22"/>
  <c r="E183" i="22"/>
  <c r="D183" i="22"/>
  <c r="V181" i="22"/>
  <c r="U181" i="22"/>
  <c r="T181" i="22"/>
  <c r="S181" i="22"/>
  <c r="R181" i="22"/>
  <c r="Q181" i="22"/>
  <c r="P181" i="22"/>
  <c r="O181" i="22"/>
  <c r="N181" i="22"/>
  <c r="M181" i="22"/>
  <c r="L181" i="22"/>
  <c r="K181" i="22"/>
  <c r="J181" i="22"/>
  <c r="I181" i="22"/>
  <c r="H181" i="22"/>
  <c r="G181" i="22"/>
  <c r="F181" i="22"/>
  <c r="E181" i="22"/>
  <c r="D181" i="22"/>
  <c r="V180" i="22"/>
  <c r="U180" i="22"/>
  <c r="T180" i="22"/>
  <c r="S180" i="22"/>
  <c r="R180" i="22"/>
  <c r="Q180" i="22"/>
  <c r="P180" i="22"/>
  <c r="O180" i="22"/>
  <c r="N180" i="22"/>
  <c r="M180" i="22"/>
  <c r="L180" i="22"/>
  <c r="K180" i="22"/>
  <c r="J180" i="22"/>
  <c r="I180" i="22"/>
  <c r="H180" i="22"/>
  <c r="G180" i="22"/>
  <c r="F180" i="22"/>
  <c r="E180" i="22"/>
  <c r="D180" i="22"/>
  <c r="V179" i="22"/>
  <c r="U179" i="22"/>
  <c r="T179" i="22"/>
  <c r="S179" i="22"/>
  <c r="R179" i="22"/>
  <c r="Q179" i="22"/>
  <c r="P179" i="22"/>
  <c r="O179" i="22"/>
  <c r="N179" i="22"/>
  <c r="M179" i="22"/>
  <c r="L179" i="22"/>
  <c r="K179" i="22"/>
  <c r="J179" i="22"/>
  <c r="I179" i="22"/>
  <c r="H179" i="22"/>
  <c r="G179" i="22"/>
  <c r="F179" i="22"/>
  <c r="E179" i="22"/>
  <c r="D179" i="22"/>
  <c r="V178" i="22"/>
  <c r="U178" i="22"/>
  <c r="T178" i="22"/>
  <c r="S178" i="22"/>
  <c r="R178" i="22"/>
  <c r="Q178" i="22"/>
  <c r="P178" i="22"/>
  <c r="O178" i="22"/>
  <c r="N178" i="22"/>
  <c r="M178" i="22"/>
  <c r="L178" i="22"/>
  <c r="K178" i="22"/>
  <c r="J178" i="22"/>
  <c r="I178" i="22"/>
  <c r="H178" i="22"/>
  <c r="G178" i="22"/>
  <c r="F178" i="22"/>
  <c r="E178" i="22"/>
  <c r="D178" i="22"/>
  <c r="V177" i="22"/>
  <c r="U177" i="22"/>
  <c r="T177" i="22"/>
  <c r="S177" i="22"/>
  <c r="R177" i="22"/>
  <c r="Q177" i="22"/>
  <c r="P177" i="22"/>
  <c r="O177" i="22"/>
  <c r="N177" i="22"/>
  <c r="M177" i="22"/>
  <c r="L177" i="22"/>
  <c r="K177" i="22"/>
  <c r="J177" i="22"/>
  <c r="I177" i="22"/>
  <c r="H177" i="22"/>
  <c r="G177" i="22"/>
  <c r="F177" i="22"/>
  <c r="E177" i="22"/>
  <c r="D177" i="22"/>
  <c r="V176" i="22"/>
  <c r="U176" i="22"/>
  <c r="T176" i="22"/>
  <c r="S176" i="22"/>
  <c r="R176" i="22"/>
  <c r="Q176" i="22"/>
  <c r="P176" i="22"/>
  <c r="O176" i="22"/>
  <c r="N176" i="22"/>
  <c r="M176" i="22"/>
  <c r="L176" i="22"/>
  <c r="K176" i="22"/>
  <c r="J176" i="22"/>
  <c r="I176" i="22"/>
  <c r="H176" i="22"/>
  <c r="G176" i="22"/>
  <c r="F176" i="22"/>
  <c r="E176" i="22"/>
  <c r="D176" i="22"/>
  <c r="V175" i="22"/>
  <c r="U175" i="22"/>
  <c r="T175" i="22"/>
  <c r="S175" i="22"/>
  <c r="R175" i="22"/>
  <c r="Q175" i="22"/>
  <c r="P175" i="22"/>
  <c r="O175" i="22"/>
  <c r="N175" i="22"/>
  <c r="M175" i="22"/>
  <c r="L175" i="22"/>
  <c r="K175" i="22"/>
  <c r="J175" i="22"/>
  <c r="I175" i="22"/>
  <c r="H175" i="22"/>
  <c r="G175" i="22"/>
  <c r="F175" i="22"/>
  <c r="E175" i="22"/>
  <c r="D175" i="22"/>
  <c r="V174" i="22"/>
  <c r="U174" i="22"/>
  <c r="T174" i="22"/>
  <c r="S174" i="22"/>
  <c r="R174" i="22"/>
  <c r="Q174" i="22"/>
  <c r="P174" i="22"/>
  <c r="O174" i="22"/>
  <c r="N174" i="22"/>
  <c r="M174" i="22"/>
  <c r="L174" i="22"/>
  <c r="K174" i="22"/>
  <c r="J174" i="22"/>
  <c r="I174" i="22"/>
  <c r="H174" i="22"/>
  <c r="G174" i="22"/>
  <c r="F174" i="22"/>
  <c r="E174" i="22"/>
  <c r="D174" i="22"/>
  <c r="V173" i="22"/>
  <c r="U173" i="22"/>
  <c r="T173" i="22"/>
  <c r="S173" i="22"/>
  <c r="R173" i="22"/>
  <c r="Q173" i="22"/>
  <c r="P173" i="22"/>
  <c r="O173" i="22"/>
  <c r="N173" i="22"/>
  <c r="M173" i="22"/>
  <c r="L173" i="22"/>
  <c r="K173" i="22"/>
  <c r="J173" i="22"/>
  <c r="I173" i="22"/>
  <c r="H173" i="22"/>
  <c r="G173" i="22"/>
  <c r="F173" i="22"/>
  <c r="E173" i="22"/>
  <c r="D173" i="22"/>
  <c r="V172" i="22"/>
  <c r="U172" i="22"/>
  <c r="T172" i="22"/>
  <c r="S172" i="22"/>
  <c r="R172" i="22"/>
  <c r="Q172" i="22"/>
  <c r="P172" i="22"/>
  <c r="O172" i="22"/>
  <c r="N172" i="22"/>
  <c r="M172" i="22"/>
  <c r="L172" i="22"/>
  <c r="K172" i="22"/>
  <c r="J172" i="22"/>
  <c r="I172" i="22"/>
  <c r="H172" i="22"/>
  <c r="G172" i="22"/>
  <c r="F172" i="22"/>
  <c r="E172" i="22"/>
  <c r="D172" i="22"/>
  <c r="V171" i="22"/>
  <c r="U171" i="22"/>
  <c r="T171" i="22"/>
  <c r="S171" i="22"/>
  <c r="R171" i="22"/>
  <c r="Q171" i="22"/>
  <c r="P171" i="22"/>
  <c r="O171" i="22"/>
  <c r="N171" i="22"/>
  <c r="M171" i="22"/>
  <c r="L171" i="22"/>
  <c r="K171" i="22"/>
  <c r="J171" i="22"/>
  <c r="I171" i="22"/>
  <c r="H171" i="22"/>
  <c r="G171" i="22"/>
  <c r="F171" i="22"/>
  <c r="E171" i="22"/>
  <c r="D171" i="22"/>
  <c r="V170" i="22"/>
  <c r="U170" i="22"/>
  <c r="T170" i="22"/>
  <c r="S170" i="22"/>
  <c r="R170" i="22"/>
  <c r="Q170" i="22"/>
  <c r="P170" i="22"/>
  <c r="O170" i="22"/>
  <c r="N170" i="22"/>
  <c r="M170" i="22"/>
  <c r="L170" i="22"/>
  <c r="K170" i="22"/>
  <c r="J170" i="22"/>
  <c r="I170" i="22"/>
  <c r="H170" i="22"/>
  <c r="G170" i="22"/>
  <c r="F170" i="22"/>
  <c r="E170" i="22"/>
  <c r="D170" i="22"/>
  <c r="V160" i="22"/>
  <c r="U160" i="22"/>
  <c r="T160" i="22"/>
  <c r="S160" i="22"/>
  <c r="R160" i="22"/>
  <c r="Q160" i="22"/>
  <c r="P160" i="22"/>
  <c r="O160" i="22"/>
  <c r="N160" i="22"/>
  <c r="M160" i="22"/>
  <c r="L160" i="22"/>
  <c r="K160" i="22"/>
  <c r="J160" i="22"/>
  <c r="I160" i="22"/>
  <c r="H160" i="22"/>
  <c r="G160" i="22"/>
  <c r="F160" i="22"/>
  <c r="E160" i="22"/>
  <c r="D160" i="22"/>
  <c r="V120" i="22"/>
  <c r="U120" i="22"/>
  <c r="T120" i="22"/>
  <c r="S120" i="22"/>
  <c r="R120" i="22"/>
  <c r="Q120" i="22"/>
  <c r="P120" i="22"/>
  <c r="O120" i="22"/>
  <c r="N120" i="22"/>
  <c r="M120" i="22"/>
  <c r="L120" i="22"/>
  <c r="K120" i="22"/>
  <c r="J120" i="22"/>
  <c r="I120" i="22"/>
  <c r="H120" i="22"/>
  <c r="G120" i="22"/>
  <c r="F120" i="22"/>
  <c r="E120" i="22"/>
  <c r="D120" i="22"/>
  <c r="V119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V118" i="22"/>
  <c r="U118" i="22"/>
  <c r="T118" i="22"/>
  <c r="S118" i="22"/>
  <c r="R118" i="22"/>
  <c r="Q118" i="22"/>
  <c r="P118" i="22"/>
  <c r="O118" i="22"/>
  <c r="N118" i="22"/>
  <c r="M118" i="22"/>
  <c r="L118" i="22"/>
  <c r="K118" i="22"/>
  <c r="J118" i="22"/>
  <c r="I118" i="22"/>
  <c r="H118" i="22"/>
  <c r="G118" i="22"/>
  <c r="F118" i="22"/>
  <c r="E118" i="22"/>
  <c r="D118" i="22"/>
  <c r="V117" i="22"/>
  <c r="U117" i="22"/>
  <c r="T117" i="22"/>
  <c r="S117" i="22"/>
  <c r="R117" i="22"/>
  <c r="Q117" i="22"/>
  <c r="P117" i="22"/>
  <c r="O117" i="22"/>
  <c r="N117" i="22"/>
  <c r="M117" i="22"/>
  <c r="L117" i="22"/>
  <c r="K117" i="22"/>
  <c r="J117" i="22"/>
  <c r="I117" i="22"/>
  <c r="H117" i="22"/>
  <c r="G117" i="22"/>
  <c r="F117" i="22"/>
  <c r="E117" i="22"/>
  <c r="D117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V115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V114" i="22"/>
  <c r="U114" i="22"/>
  <c r="T114" i="22"/>
  <c r="S114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F114" i="22"/>
  <c r="E114" i="22"/>
  <c r="D114" i="22"/>
  <c r="V113" i="22"/>
  <c r="U113" i="22"/>
  <c r="T113" i="22"/>
  <c r="S113" i="22"/>
  <c r="R113" i="22"/>
  <c r="Q113" i="22"/>
  <c r="P113" i="22"/>
  <c r="O113" i="22"/>
  <c r="N113" i="22"/>
  <c r="M113" i="22"/>
  <c r="L113" i="22"/>
  <c r="K113" i="22"/>
  <c r="J113" i="22"/>
  <c r="I113" i="22"/>
  <c r="H113" i="22"/>
  <c r="G113" i="22"/>
  <c r="F113" i="22"/>
  <c r="E113" i="22"/>
  <c r="D113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V111" i="22"/>
  <c r="U111" i="22"/>
  <c r="T111" i="22"/>
  <c r="S111" i="22"/>
  <c r="R111" i="22"/>
  <c r="Q111" i="22"/>
  <c r="P111" i="22"/>
  <c r="O111" i="22"/>
  <c r="N111" i="22"/>
  <c r="M111" i="22"/>
  <c r="L111" i="22"/>
  <c r="K111" i="22"/>
  <c r="J111" i="22"/>
  <c r="I111" i="22"/>
  <c r="H111" i="22"/>
  <c r="G111" i="22"/>
  <c r="F111" i="22"/>
  <c r="E111" i="22"/>
  <c r="D111" i="22"/>
  <c r="V110" i="22"/>
  <c r="U110" i="22"/>
  <c r="T110" i="22"/>
  <c r="S110" i="22"/>
  <c r="R110" i="22"/>
  <c r="Q110" i="22"/>
  <c r="P110" i="22"/>
  <c r="O110" i="22"/>
  <c r="N110" i="22"/>
  <c r="M110" i="22"/>
  <c r="L110" i="22"/>
  <c r="K110" i="22"/>
  <c r="J110" i="22"/>
  <c r="I110" i="22"/>
  <c r="H110" i="22"/>
  <c r="G110" i="22"/>
  <c r="F110" i="22"/>
  <c r="E110" i="22"/>
  <c r="D110" i="22"/>
  <c r="V109" i="22"/>
  <c r="U109" i="22"/>
  <c r="T109" i="22"/>
  <c r="S109" i="22"/>
  <c r="R109" i="22"/>
  <c r="Q109" i="22"/>
  <c r="P109" i="22"/>
  <c r="O109" i="22"/>
  <c r="N109" i="22"/>
  <c r="M109" i="22"/>
  <c r="L109" i="22"/>
  <c r="K109" i="22"/>
  <c r="J109" i="22"/>
  <c r="I109" i="22"/>
  <c r="H109" i="22"/>
  <c r="G109" i="22"/>
  <c r="F109" i="22"/>
  <c r="E109" i="22"/>
  <c r="D109" i="22"/>
  <c r="V108" i="22"/>
  <c r="U108" i="22"/>
  <c r="T108" i="22"/>
  <c r="S108" i="22"/>
  <c r="R108" i="22"/>
  <c r="Q108" i="22"/>
  <c r="P108" i="22"/>
  <c r="O108" i="22"/>
  <c r="N108" i="22"/>
  <c r="M108" i="22"/>
  <c r="L108" i="22"/>
  <c r="K108" i="22"/>
  <c r="J108" i="22"/>
  <c r="I108" i="22"/>
  <c r="H108" i="22"/>
  <c r="G108" i="22"/>
  <c r="F108" i="22"/>
  <c r="E108" i="22"/>
  <c r="D108" i="22"/>
  <c r="V107" i="22"/>
  <c r="U107" i="22"/>
  <c r="T107" i="22"/>
  <c r="S107" i="22"/>
  <c r="R107" i="22"/>
  <c r="Q107" i="22"/>
  <c r="P107" i="22"/>
  <c r="O107" i="22"/>
  <c r="N107" i="22"/>
  <c r="M107" i="22"/>
  <c r="L107" i="22"/>
  <c r="K107" i="22"/>
  <c r="J107" i="22"/>
  <c r="I107" i="22"/>
  <c r="H107" i="22"/>
  <c r="G107" i="22"/>
  <c r="F107" i="22"/>
  <c r="E107" i="22"/>
  <c r="D107" i="22"/>
  <c r="V106" i="22"/>
  <c r="U106" i="22"/>
  <c r="T106" i="22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V105" i="22"/>
  <c r="U105" i="22"/>
  <c r="T105" i="22"/>
  <c r="S105" i="22"/>
  <c r="R105" i="22"/>
  <c r="Q105" i="22"/>
  <c r="P105" i="22"/>
  <c r="O105" i="22"/>
  <c r="N105" i="22"/>
  <c r="M105" i="22"/>
  <c r="L105" i="22"/>
  <c r="K105" i="22"/>
  <c r="J105" i="22"/>
  <c r="I105" i="22"/>
  <c r="H105" i="22"/>
  <c r="G105" i="22"/>
  <c r="F105" i="22"/>
  <c r="E105" i="22"/>
  <c r="D105" i="22"/>
  <c r="V103" i="22"/>
  <c r="U103" i="22"/>
  <c r="T103" i="22"/>
  <c r="S103" i="22"/>
  <c r="R103" i="22"/>
  <c r="Q103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V102" i="22"/>
  <c r="U102" i="22"/>
  <c r="T102" i="22"/>
  <c r="S102" i="22"/>
  <c r="R102" i="22"/>
  <c r="Q102" i="22"/>
  <c r="P102" i="22"/>
  <c r="O102" i="22"/>
  <c r="N102" i="22"/>
  <c r="M102" i="22"/>
  <c r="L102" i="22"/>
  <c r="K102" i="22"/>
  <c r="J102" i="22"/>
  <c r="I102" i="22"/>
  <c r="H102" i="22"/>
  <c r="G102" i="22"/>
  <c r="F102" i="22"/>
  <c r="E102" i="22"/>
  <c r="D102" i="22"/>
  <c r="V101" i="22"/>
  <c r="U101" i="22"/>
  <c r="T101" i="22"/>
  <c r="S101" i="22"/>
  <c r="R101" i="22"/>
  <c r="Q101" i="22"/>
  <c r="P101" i="22"/>
  <c r="O101" i="22"/>
  <c r="N101" i="22"/>
  <c r="M101" i="22"/>
  <c r="L101" i="22"/>
  <c r="K101" i="22"/>
  <c r="J101" i="22"/>
  <c r="I101" i="22"/>
  <c r="H101" i="22"/>
  <c r="G101" i="22"/>
  <c r="F101" i="22"/>
  <c r="E101" i="22"/>
  <c r="D101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D100" i="22"/>
  <c r="V99" i="22"/>
  <c r="U99" i="22"/>
  <c r="T99" i="22"/>
  <c r="S99" i="22"/>
  <c r="R99" i="22"/>
  <c r="Q99" i="22"/>
  <c r="P99" i="22"/>
  <c r="O99" i="22"/>
  <c r="N99" i="22"/>
  <c r="M99" i="22"/>
  <c r="L99" i="22"/>
  <c r="K99" i="22"/>
  <c r="J99" i="22"/>
  <c r="I99" i="22"/>
  <c r="H99" i="22"/>
  <c r="G99" i="22"/>
  <c r="F99" i="22"/>
  <c r="E99" i="22"/>
  <c r="D99" i="22"/>
  <c r="V98" i="22"/>
  <c r="U98" i="22"/>
  <c r="T98" i="22"/>
  <c r="S98" i="22"/>
  <c r="R98" i="22"/>
  <c r="Q98" i="22"/>
  <c r="P98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V97" i="22"/>
  <c r="U97" i="22"/>
  <c r="T97" i="22"/>
  <c r="S97" i="22"/>
  <c r="R97" i="22"/>
  <c r="Q97" i="22"/>
  <c r="P97" i="22"/>
  <c r="O97" i="22"/>
  <c r="N97" i="22"/>
  <c r="M97" i="22"/>
  <c r="L97" i="22"/>
  <c r="K97" i="22"/>
  <c r="J97" i="22"/>
  <c r="I97" i="22"/>
  <c r="H97" i="22"/>
  <c r="G97" i="22"/>
  <c r="F97" i="22"/>
  <c r="E97" i="22"/>
  <c r="D97" i="22"/>
  <c r="V96" i="22"/>
  <c r="U96" i="22"/>
  <c r="T96" i="22"/>
  <c r="S96" i="22"/>
  <c r="R96" i="22"/>
  <c r="Q96" i="22"/>
  <c r="P96" i="22"/>
  <c r="O96" i="22"/>
  <c r="N96" i="22"/>
  <c r="M96" i="22"/>
  <c r="L96" i="22"/>
  <c r="K96" i="22"/>
  <c r="J96" i="22"/>
  <c r="I96" i="22"/>
  <c r="H96" i="22"/>
  <c r="G96" i="22"/>
  <c r="F96" i="22"/>
  <c r="E96" i="22"/>
  <c r="D96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V94" i="22"/>
  <c r="U94" i="22"/>
  <c r="T94" i="22"/>
  <c r="S94" i="22"/>
  <c r="R94" i="22"/>
  <c r="Q94" i="22"/>
  <c r="P94" i="22"/>
  <c r="O94" i="22"/>
  <c r="N94" i="22"/>
  <c r="M94" i="22"/>
  <c r="L94" i="22"/>
  <c r="K94" i="22"/>
  <c r="J94" i="22"/>
  <c r="I94" i="22"/>
  <c r="H94" i="22"/>
  <c r="G94" i="22"/>
  <c r="F94" i="22"/>
  <c r="E94" i="22"/>
  <c r="D94" i="22"/>
  <c r="V93" i="22"/>
  <c r="U93" i="22"/>
  <c r="T93" i="22"/>
  <c r="S93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F93" i="22"/>
  <c r="E93" i="22"/>
  <c r="D93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V82" i="22"/>
  <c r="U82" i="22"/>
  <c r="T82" i="22"/>
  <c r="S82" i="22"/>
  <c r="R82" i="22"/>
  <c r="Q82" i="22"/>
  <c r="P82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V235" i="16"/>
  <c r="U235" i="16"/>
  <c r="T235" i="16"/>
  <c r="S235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F235" i="16"/>
  <c r="E235" i="16"/>
  <c r="D235" i="16"/>
  <c r="V159" i="16"/>
  <c r="U159" i="16"/>
  <c r="T159" i="16"/>
  <c r="S159" i="16"/>
  <c r="R159" i="16"/>
  <c r="Q159" i="16"/>
  <c r="P159" i="16"/>
  <c r="O159" i="16"/>
  <c r="N159" i="16"/>
  <c r="M159" i="16"/>
  <c r="L159" i="16"/>
  <c r="K159" i="16"/>
  <c r="J159" i="16"/>
  <c r="I159" i="16"/>
  <c r="H159" i="16"/>
  <c r="G159" i="16"/>
  <c r="F159" i="16"/>
  <c r="E159" i="16"/>
  <c r="D159" i="16"/>
  <c r="V81" i="16"/>
  <c r="U81" i="16"/>
  <c r="T81" i="16"/>
  <c r="S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H121" i="22" l="1"/>
  <c r="P121" i="22"/>
  <c r="I121" i="22"/>
  <c r="Q121" i="22"/>
  <c r="I276" i="22"/>
  <c r="Q276" i="22"/>
  <c r="D199" i="22"/>
  <c r="L199" i="22"/>
  <c r="T199" i="22"/>
  <c r="H276" i="22"/>
  <c r="P276" i="22"/>
  <c r="E199" i="22"/>
  <c r="J121" i="22"/>
  <c r="R121" i="22"/>
  <c r="F199" i="22"/>
  <c r="N199" i="22"/>
  <c r="V199" i="22"/>
  <c r="J276" i="22"/>
  <c r="R276" i="22"/>
  <c r="K121" i="22"/>
  <c r="S121" i="22"/>
  <c r="G199" i="22"/>
  <c r="O199" i="22"/>
  <c r="K276" i="22"/>
  <c r="S276" i="22"/>
  <c r="D121" i="22"/>
  <c r="L121" i="22"/>
  <c r="T121" i="22"/>
  <c r="H199" i="22"/>
  <c r="P199" i="22"/>
  <c r="D276" i="22"/>
  <c r="L276" i="22"/>
  <c r="T276" i="22"/>
  <c r="E121" i="22"/>
  <c r="M121" i="22"/>
  <c r="U121" i="22"/>
  <c r="I199" i="22"/>
  <c r="Q199" i="22"/>
  <c r="E276" i="22"/>
  <c r="M276" i="22"/>
  <c r="U276" i="22"/>
  <c r="M199" i="22"/>
  <c r="F121" i="22"/>
  <c r="N121" i="22"/>
  <c r="V121" i="22"/>
  <c r="J199" i="22"/>
  <c r="R199" i="22"/>
  <c r="F276" i="22"/>
  <c r="N276" i="22"/>
  <c r="V276" i="22"/>
  <c r="U199" i="22"/>
  <c r="G121" i="22"/>
  <c r="O121" i="22"/>
  <c r="K199" i="22"/>
  <c r="S199" i="22"/>
  <c r="G276" i="22"/>
  <c r="O276" i="22"/>
  <c r="V274" i="16" l="1"/>
  <c r="U274" i="16"/>
  <c r="T274" i="16"/>
  <c r="S274" i="16"/>
  <c r="R274" i="16"/>
  <c r="Q274" i="16"/>
  <c r="P274" i="16"/>
  <c r="O274" i="16"/>
  <c r="N274" i="16"/>
  <c r="M274" i="16"/>
  <c r="L274" i="16"/>
  <c r="K274" i="16"/>
  <c r="J274" i="16"/>
  <c r="I274" i="16"/>
  <c r="H274" i="16"/>
  <c r="G274" i="16"/>
  <c r="F274" i="16"/>
  <c r="E274" i="16"/>
  <c r="D274" i="16"/>
  <c r="K273" i="16"/>
  <c r="J273" i="16"/>
  <c r="I273" i="16"/>
  <c r="H273" i="16"/>
  <c r="G273" i="16"/>
  <c r="F273" i="16"/>
  <c r="E273" i="16"/>
  <c r="D273" i="16"/>
  <c r="V272" i="16"/>
  <c r="U272" i="16"/>
  <c r="T272" i="16"/>
  <c r="S272" i="16"/>
  <c r="R272" i="16"/>
  <c r="Q272" i="16"/>
  <c r="P272" i="16"/>
  <c r="O272" i="16"/>
  <c r="N272" i="16"/>
  <c r="M272" i="16"/>
  <c r="L272" i="16"/>
  <c r="K272" i="16"/>
  <c r="J272" i="16"/>
  <c r="I272" i="16"/>
  <c r="H272" i="16"/>
  <c r="G272" i="16"/>
  <c r="F272" i="16"/>
  <c r="E272" i="16"/>
  <c r="D272" i="16"/>
  <c r="V271" i="16"/>
  <c r="U271" i="16"/>
  <c r="T271" i="16"/>
  <c r="S271" i="16"/>
  <c r="R271" i="16"/>
  <c r="Q271" i="16"/>
  <c r="P271" i="16"/>
  <c r="O271" i="16"/>
  <c r="N271" i="16"/>
  <c r="M271" i="16"/>
  <c r="L271" i="16"/>
  <c r="K271" i="16"/>
  <c r="J271" i="16"/>
  <c r="I271" i="16"/>
  <c r="H271" i="16"/>
  <c r="G271" i="16"/>
  <c r="F271" i="16"/>
  <c r="E271" i="16"/>
  <c r="D271" i="16"/>
  <c r="V270" i="16"/>
  <c r="U270" i="16"/>
  <c r="T270" i="16"/>
  <c r="S270" i="16"/>
  <c r="R270" i="16"/>
  <c r="Q270" i="16"/>
  <c r="P270" i="16"/>
  <c r="O270" i="16"/>
  <c r="N270" i="16"/>
  <c r="M270" i="16"/>
  <c r="L270" i="16"/>
  <c r="K270" i="16"/>
  <c r="J270" i="16"/>
  <c r="I270" i="16"/>
  <c r="H270" i="16"/>
  <c r="G270" i="16"/>
  <c r="F270" i="16"/>
  <c r="E270" i="16"/>
  <c r="D270" i="16"/>
  <c r="V269" i="16"/>
  <c r="U269" i="16"/>
  <c r="T269" i="16"/>
  <c r="S269" i="16"/>
  <c r="R269" i="16"/>
  <c r="Q269" i="16"/>
  <c r="P269" i="16"/>
  <c r="O269" i="16"/>
  <c r="N269" i="16"/>
  <c r="M269" i="16"/>
  <c r="L269" i="16"/>
  <c r="K269" i="16"/>
  <c r="J269" i="16"/>
  <c r="I269" i="16"/>
  <c r="H269" i="16"/>
  <c r="G269" i="16"/>
  <c r="F269" i="16"/>
  <c r="E269" i="16"/>
  <c r="D269" i="16"/>
  <c r="V268" i="16"/>
  <c r="U268" i="16"/>
  <c r="T268" i="16"/>
  <c r="S268" i="16"/>
  <c r="R268" i="16"/>
  <c r="Q268" i="16"/>
  <c r="P268" i="16"/>
  <c r="O268" i="16"/>
  <c r="N268" i="16"/>
  <c r="M268" i="16"/>
  <c r="L268" i="16"/>
  <c r="K268" i="16"/>
  <c r="J268" i="16"/>
  <c r="I268" i="16"/>
  <c r="H268" i="16"/>
  <c r="G268" i="16"/>
  <c r="F268" i="16"/>
  <c r="E268" i="16"/>
  <c r="D268" i="16"/>
  <c r="V267" i="16"/>
  <c r="U267" i="16"/>
  <c r="T267" i="16"/>
  <c r="S267" i="16"/>
  <c r="R267" i="16"/>
  <c r="Q267" i="16"/>
  <c r="P267" i="16"/>
  <c r="O267" i="16"/>
  <c r="N267" i="16"/>
  <c r="M267" i="16"/>
  <c r="L267" i="16"/>
  <c r="K267" i="16"/>
  <c r="J267" i="16"/>
  <c r="I267" i="16"/>
  <c r="H267" i="16"/>
  <c r="G267" i="16"/>
  <c r="F267" i="16"/>
  <c r="E267" i="16"/>
  <c r="D267" i="16"/>
  <c r="V266" i="16"/>
  <c r="U266" i="16"/>
  <c r="T266" i="16"/>
  <c r="S266" i="16"/>
  <c r="R266" i="16"/>
  <c r="Q266" i="16"/>
  <c r="P266" i="16"/>
  <c r="O266" i="16"/>
  <c r="N266" i="16"/>
  <c r="M266" i="16"/>
  <c r="L266" i="16"/>
  <c r="K266" i="16"/>
  <c r="J266" i="16"/>
  <c r="I266" i="16"/>
  <c r="H266" i="16"/>
  <c r="G266" i="16"/>
  <c r="F266" i="16"/>
  <c r="E266" i="16"/>
  <c r="D266" i="16"/>
  <c r="V265" i="16"/>
  <c r="U265" i="16"/>
  <c r="T265" i="16"/>
  <c r="S265" i="16"/>
  <c r="R265" i="16"/>
  <c r="Q265" i="16"/>
  <c r="P265" i="16"/>
  <c r="O265" i="16"/>
  <c r="N265" i="16"/>
  <c r="M265" i="16"/>
  <c r="L265" i="16"/>
  <c r="K265" i="16"/>
  <c r="J265" i="16"/>
  <c r="I265" i="16"/>
  <c r="H265" i="16"/>
  <c r="G265" i="16"/>
  <c r="F265" i="16"/>
  <c r="E265" i="16"/>
  <c r="D265" i="16"/>
  <c r="V264" i="16"/>
  <c r="U264" i="16"/>
  <c r="T264" i="16"/>
  <c r="S264" i="16"/>
  <c r="R264" i="16"/>
  <c r="Q264" i="16"/>
  <c r="P264" i="16"/>
  <c r="O264" i="16"/>
  <c r="N264" i="16"/>
  <c r="M264" i="16"/>
  <c r="L264" i="16"/>
  <c r="K264" i="16"/>
  <c r="J264" i="16"/>
  <c r="I264" i="16"/>
  <c r="H264" i="16"/>
  <c r="G264" i="16"/>
  <c r="F264" i="16"/>
  <c r="E264" i="16"/>
  <c r="D264" i="16"/>
  <c r="V263" i="16"/>
  <c r="U263" i="16"/>
  <c r="T263" i="16"/>
  <c r="S263" i="16"/>
  <c r="R263" i="16"/>
  <c r="Q263" i="16"/>
  <c r="P263" i="16"/>
  <c r="O263" i="16"/>
  <c r="N263" i="16"/>
  <c r="M263" i="16"/>
  <c r="L263" i="16"/>
  <c r="K263" i="16"/>
  <c r="J263" i="16"/>
  <c r="I263" i="16"/>
  <c r="H263" i="16"/>
  <c r="G263" i="16"/>
  <c r="F263" i="16"/>
  <c r="E263" i="16"/>
  <c r="D263" i="16"/>
  <c r="V262" i="16"/>
  <c r="U262" i="16"/>
  <c r="T262" i="16"/>
  <c r="S262" i="16"/>
  <c r="R262" i="16"/>
  <c r="Q262" i="16"/>
  <c r="P262" i="16"/>
  <c r="O262" i="16"/>
  <c r="N262" i="16"/>
  <c r="M262" i="16"/>
  <c r="L262" i="16"/>
  <c r="K262" i="16"/>
  <c r="J262" i="16"/>
  <c r="I262" i="16"/>
  <c r="H262" i="16"/>
  <c r="G262" i="16"/>
  <c r="F262" i="16"/>
  <c r="E262" i="16"/>
  <c r="D262" i="16"/>
  <c r="V261" i="16"/>
  <c r="U261" i="16"/>
  <c r="T261" i="16"/>
  <c r="S261" i="16"/>
  <c r="R261" i="16"/>
  <c r="Q261" i="16"/>
  <c r="P261" i="16"/>
  <c r="O261" i="16"/>
  <c r="N261" i="16"/>
  <c r="M261" i="16"/>
  <c r="L261" i="16"/>
  <c r="K261" i="16"/>
  <c r="J261" i="16"/>
  <c r="I261" i="16"/>
  <c r="H261" i="16"/>
  <c r="G261" i="16"/>
  <c r="F261" i="16"/>
  <c r="E261" i="16"/>
  <c r="D261" i="16"/>
  <c r="V260" i="16"/>
  <c r="U260" i="16"/>
  <c r="T260" i="16"/>
  <c r="S260" i="16"/>
  <c r="R260" i="16"/>
  <c r="Q260" i="16"/>
  <c r="P260" i="16"/>
  <c r="O260" i="16"/>
  <c r="N260" i="16"/>
  <c r="M260" i="16"/>
  <c r="L260" i="16"/>
  <c r="K260" i="16"/>
  <c r="J260" i="16"/>
  <c r="I260" i="16"/>
  <c r="H260" i="16"/>
  <c r="G260" i="16"/>
  <c r="F260" i="16"/>
  <c r="E260" i="16"/>
  <c r="D260" i="16"/>
  <c r="V259" i="16"/>
  <c r="U259" i="16"/>
  <c r="T259" i="16"/>
  <c r="S259" i="16"/>
  <c r="R259" i="16"/>
  <c r="Q259" i="16"/>
  <c r="P259" i="16"/>
  <c r="O259" i="16"/>
  <c r="N259" i="16"/>
  <c r="M259" i="16"/>
  <c r="L259" i="16"/>
  <c r="K259" i="16"/>
  <c r="J259" i="16"/>
  <c r="I259" i="16"/>
  <c r="H259" i="16"/>
  <c r="G259" i="16"/>
  <c r="F259" i="16"/>
  <c r="E259" i="16"/>
  <c r="D259" i="16"/>
  <c r="V258" i="16"/>
  <c r="U258" i="16"/>
  <c r="T258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V256" i="16"/>
  <c r="U256" i="16"/>
  <c r="T256" i="16"/>
  <c r="S256" i="16"/>
  <c r="R256" i="16"/>
  <c r="Q256" i="16"/>
  <c r="P256" i="16"/>
  <c r="O256" i="16"/>
  <c r="N256" i="16"/>
  <c r="M256" i="16"/>
  <c r="L256" i="16"/>
  <c r="K256" i="16"/>
  <c r="J256" i="16"/>
  <c r="I256" i="16"/>
  <c r="H256" i="16"/>
  <c r="G256" i="16"/>
  <c r="F256" i="16"/>
  <c r="E256" i="16"/>
  <c r="D256" i="16"/>
  <c r="V255" i="16"/>
  <c r="U255" i="16"/>
  <c r="T255" i="16"/>
  <c r="S255" i="16"/>
  <c r="R255" i="16"/>
  <c r="Q255" i="16"/>
  <c r="P255" i="16"/>
  <c r="O255" i="16"/>
  <c r="N255" i="16"/>
  <c r="M255" i="16"/>
  <c r="L255" i="16"/>
  <c r="K255" i="16"/>
  <c r="J255" i="16"/>
  <c r="I255" i="16"/>
  <c r="H255" i="16"/>
  <c r="G255" i="16"/>
  <c r="F255" i="16"/>
  <c r="E255" i="16"/>
  <c r="D255" i="16"/>
  <c r="V254" i="16"/>
  <c r="U254" i="16"/>
  <c r="T254" i="16"/>
  <c r="S254" i="16"/>
  <c r="R254" i="16"/>
  <c r="Q254" i="16"/>
  <c r="P254" i="16"/>
  <c r="O254" i="16"/>
  <c r="N254" i="16"/>
  <c r="M254" i="16"/>
  <c r="L254" i="16"/>
  <c r="K254" i="16"/>
  <c r="J254" i="16"/>
  <c r="I254" i="16"/>
  <c r="H254" i="16"/>
  <c r="G254" i="16"/>
  <c r="F254" i="16"/>
  <c r="E254" i="16"/>
  <c r="D254" i="16"/>
  <c r="V253" i="16"/>
  <c r="U253" i="16"/>
  <c r="T253" i="16"/>
  <c r="S253" i="16"/>
  <c r="R253" i="16"/>
  <c r="Q253" i="16"/>
  <c r="P253" i="16"/>
  <c r="O253" i="16"/>
  <c r="N253" i="16"/>
  <c r="M253" i="16"/>
  <c r="L253" i="16"/>
  <c r="K253" i="16"/>
  <c r="J253" i="16"/>
  <c r="I253" i="16"/>
  <c r="H253" i="16"/>
  <c r="G253" i="16"/>
  <c r="F253" i="16"/>
  <c r="E253" i="16"/>
  <c r="D253" i="16"/>
  <c r="V252" i="16"/>
  <c r="U252" i="16"/>
  <c r="T252" i="16"/>
  <c r="S252" i="16"/>
  <c r="R252" i="16"/>
  <c r="Q252" i="16"/>
  <c r="P252" i="16"/>
  <c r="O252" i="16"/>
  <c r="N252" i="16"/>
  <c r="M252" i="16"/>
  <c r="L252" i="16"/>
  <c r="K252" i="16"/>
  <c r="J252" i="16"/>
  <c r="I252" i="16"/>
  <c r="H252" i="16"/>
  <c r="G252" i="16"/>
  <c r="F252" i="16"/>
  <c r="E252" i="16"/>
  <c r="D252" i="16"/>
  <c r="V251" i="16"/>
  <c r="U251" i="16"/>
  <c r="T251" i="16"/>
  <c r="S251" i="16"/>
  <c r="R251" i="16"/>
  <c r="Q251" i="16"/>
  <c r="P251" i="16"/>
  <c r="O251" i="16"/>
  <c r="N251" i="16"/>
  <c r="M251" i="16"/>
  <c r="L251" i="16"/>
  <c r="K251" i="16"/>
  <c r="J251" i="16"/>
  <c r="I251" i="16"/>
  <c r="H251" i="16"/>
  <c r="G251" i="16"/>
  <c r="F251" i="16"/>
  <c r="E251" i="16"/>
  <c r="D251" i="16"/>
  <c r="V250" i="16"/>
  <c r="U250" i="16"/>
  <c r="T250" i="16"/>
  <c r="S250" i="16"/>
  <c r="R250" i="16"/>
  <c r="Q250" i="16"/>
  <c r="P250" i="16"/>
  <c r="O250" i="16"/>
  <c r="N250" i="16"/>
  <c r="M250" i="16"/>
  <c r="L250" i="16"/>
  <c r="K250" i="16"/>
  <c r="J250" i="16"/>
  <c r="I250" i="16"/>
  <c r="H250" i="16"/>
  <c r="G250" i="16"/>
  <c r="F250" i="16"/>
  <c r="E250" i="16"/>
  <c r="D250" i="16"/>
  <c r="V249" i="16"/>
  <c r="U249" i="16"/>
  <c r="T249" i="16"/>
  <c r="S249" i="16"/>
  <c r="R249" i="16"/>
  <c r="Q249" i="16"/>
  <c r="P249" i="16"/>
  <c r="O249" i="16"/>
  <c r="N249" i="16"/>
  <c r="M249" i="16"/>
  <c r="L249" i="16"/>
  <c r="K249" i="16"/>
  <c r="J249" i="16"/>
  <c r="I249" i="16"/>
  <c r="H249" i="16"/>
  <c r="G249" i="16"/>
  <c r="F249" i="16"/>
  <c r="E249" i="16"/>
  <c r="D249" i="16"/>
  <c r="V248" i="16"/>
  <c r="U248" i="16"/>
  <c r="T248" i="16"/>
  <c r="S248" i="16"/>
  <c r="R248" i="16"/>
  <c r="Q248" i="16"/>
  <c r="P248" i="16"/>
  <c r="O248" i="16"/>
  <c r="N248" i="16"/>
  <c r="M248" i="16"/>
  <c r="L248" i="16"/>
  <c r="K248" i="16"/>
  <c r="J248" i="16"/>
  <c r="I248" i="16"/>
  <c r="H248" i="16"/>
  <c r="G248" i="16"/>
  <c r="F248" i="16"/>
  <c r="E248" i="16"/>
  <c r="D248" i="16"/>
  <c r="V247" i="16"/>
  <c r="U247" i="16"/>
  <c r="T247" i="16"/>
  <c r="S247" i="16"/>
  <c r="R247" i="16"/>
  <c r="Q247" i="16"/>
  <c r="P247" i="16"/>
  <c r="O247" i="16"/>
  <c r="N247" i="16"/>
  <c r="M247" i="16"/>
  <c r="L247" i="16"/>
  <c r="K247" i="16"/>
  <c r="J247" i="16"/>
  <c r="I247" i="16"/>
  <c r="H247" i="16"/>
  <c r="G247" i="16"/>
  <c r="F247" i="16"/>
  <c r="E247" i="16"/>
  <c r="D247" i="16"/>
  <c r="V246" i="16"/>
  <c r="U246" i="16"/>
  <c r="T246" i="16"/>
  <c r="S246" i="16"/>
  <c r="R246" i="16"/>
  <c r="Q246" i="16"/>
  <c r="P246" i="16"/>
  <c r="O246" i="16"/>
  <c r="N246" i="16"/>
  <c r="M246" i="16"/>
  <c r="L246" i="16"/>
  <c r="K246" i="16"/>
  <c r="J246" i="16"/>
  <c r="I246" i="16"/>
  <c r="H246" i="16"/>
  <c r="G246" i="16"/>
  <c r="F246" i="16"/>
  <c r="E246" i="16"/>
  <c r="D246" i="16"/>
  <c r="V245" i="16"/>
  <c r="U245" i="16"/>
  <c r="T245" i="16"/>
  <c r="S245" i="16"/>
  <c r="R245" i="16"/>
  <c r="Q245" i="16"/>
  <c r="P245" i="16"/>
  <c r="O245" i="16"/>
  <c r="N245" i="16"/>
  <c r="M245" i="16"/>
  <c r="L245" i="16"/>
  <c r="K245" i="16"/>
  <c r="J245" i="16"/>
  <c r="I245" i="16"/>
  <c r="H245" i="16"/>
  <c r="G245" i="16"/>
  <c r="F245" i="16"/>
  <c r="E245" i="16"/>
  <c r="D245" i="16"/>
  <c r="V197" i="16"/>
  <c r="U197" i="16"/>
  <c r="T197" i="16"/>
  <c r="S197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F197" i="16"/>
  <c r="E197" i="16"/>
  <c r="D197" i="16"/>
  <c r="V196" i="16"/>
  <c r="U196" i="16"/>
  <c r="T196" i="16"/>
  <c r="S196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F196" i="16"/>
  <c r="E196" i="16"/>
  <c r="D196" i="16"/>
  <c r="V195" i="16"/>
  <c r="U195" i="16"/>
  <c r="T195" i="16"/>
  <c r="S195" i="16"/>
  <c r="R195" i="16"/>
  <c r="Q195" i="16"/>
  <c r="P195" i="16"/>
  <c r="O195" i="16"/>
  <c r="N195" i="16"/>
  <c r="M195" i="16"/>
  <c r="L195" i="16"/>
  <c r="K195" i="16"/>
  <c r="J195" i="16"/>
  <c r="I195" i="16"/>
  <c r="H195" i="16"/>
  <c r="G195" i="16"/>
  <c r="F195" i="16"/>
  <c r="E195" i="16"/>
  <c r="D195" i="16"/>
  <c r="V194" i="16"/>
  <c r="U194" i="16"/>
  <c r="T194" i="16"/>
  <c r="S194" i="16"/>
  <c r="R194" i="16"/>
  <c r="Q194" i="16"/>
  <c r="P194" i="16"/>
  <c r="O194" i="16"/>
  <c r="N194" i="16"/>
  <c r="M194" i="16"/>
  <c r="L194" i="16"/>
  <c r="K194" i="16"/>
  <c r="J194" i="16"/>
  <c r="I194" i="16"/>
  <c r="H194" i="16"/>
  <c r="G194" i="16"/>
  <c r="F194" i="16"/>
  <c r="E194" i="16"/>
  <c r="D194" i="16"/>
  <c r="V193" i="16"/>
  <c r="U193" i="16"/>
  <c r="T193" i="16"/>
  <c r="S193" i="16"/>
  <c r="R193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D193" i="16"/>
  <c r="V192" i="16"/>
  <c r="U192" i="16"/>
  <c r="T192" i="16"/>
  <c r="S192" i="16"/>
  <c r="R192" i="16"/>
  <c r="Q192" i="16"/>
  <c r="P192" i="16"/>
  <c r="O192" i="16"/>
  <c r="N192" i="16"/>
  <c r="M192" i="16"/>
  <c r="L192" i="16"/>
  <c r="K192" i="16"/>
  <c r="J192" i="16"/>
  <c r="I192" i="16"/>
  <c r="H192" i="16"/>
  <c r="G192" i="16"/>
  <c r="F192" i="16"/>
  <c r="E192" i="16"/>
  <c r="D192" i="16"/>
  <c r="V191" i="16"/>
  <c r="U191" i="16"/>
  <c r="T191" i="16"/>
  <c r="S191" i="16"/>
  <c r="R191" i="16"/>
  <c r="Q191" i="16"/>
  <c r="P191" i="16"/>
  <c r="O191" i="16"/>
  <c r="N191" i="16"/>
  <c r="M191" i="16"/>
  <c r="L191" i="16"/>
  <c r="K191" i="16"/>
  <c r="J191" i="16"/>
  <c r="I191" i="16"/>
  <c r="H191" i="16"/>
  <c r="G191" i="16"/>
  <c r="F191" i="16"/>
  <c r="E191" i="16"/>
  <c r="D191" i="16"/>
  <c r="V190" i="16"/>
  <c r="U190" i="16"/>
  <c r="T190" i="16"/>
  <c r="S190" i="16"/>
  <c r="R190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D190" i="16"/>
  <c r="V189" i="16"/>
  <c r="U189" i="16"/>
  <c r="T189" i="16"/>
  <c r="S189" i="16"/>
  <c r="R189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D189" i="16"/>
  <c r="V188" i="16"/>
  <c r="U188" i="16"/>
  <c r="T188" i="16"/>
  <c r="S188" i="16"/>
  <c r="R188" i="16"/>
  <c r="Q188" i="16"/>
  <c r="P188" i="16"/>
  <c r="O188" i="16"/>
  <c r="N188" i="16"/>
  <c r="M188" i="16"/>
  <c r="L188" i="16"/>
  <c r="K188" i="16"/>
  <c r="J188" i="16"/>
  <c r="I188" i="16"/>
  <c r="H188" i="16"/>
  <c r="G188" i="16"/>
  <c r="F188" i="16"/>
  <c r="E188" i="16"/>
  <c r="D188" i="16"/>
  <c r="V187" i="16"/>
  <c r="U187" i="16"/>
  <c r="T187" i="16"/>
  <c r="S187" i="16"/>
  <c r="R187" i="16"/>
  <c r="Q187" i="16"/>
  <c r="P187" i="16"/>
  <c r="O187" i="16"/>
  <c r="N187" i="16"/>
  <c r="M187" i="16"/>
  <c r="L187" i="16"/>
  <c r="K187" i="16"/>
  <c r="J187" i="16"/>
  <c r="I187" i="16"/>
  <c r="H187" i="16"/>
  <c r="G187" i="16"/>
  <c r="F187" i="16"/>
  <c r="E187" i="16"/>
  <c r="D187" i="16"/>
  <c r="V186" i="16"/>
  <c r="U186" i="16"/>
  <c r="T186" i="16"/>
  <c r="S186" i="16"/>
  <c r="R186" i="16"/>
  <c r="Q186" i="16"/>
  <c r="P186" i="16"/>
  <c r="O186" i="16"/>
  <c r="N186" i="16"/>
  <c r="M186" i="16"/>
  <c r="L186" i="16"/>
  <c r="K186" i="16"/>
  <c r="J186" i="16"/>
  <c r="I186" i="16"/>
  <c r="H186" i="16"/>
  <c r="G186" i="16"/>
  <c r="F186" i="16"/>
  <c r="E186" i="16"/>
  <c r="D186" i="16"/>
  <c r="V185" i="16"/>
  <c r="U185" i="16"/>
  <c r="T185" i="16"/>
  <c r="S185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D185" i="16"/>
  <c r="V184" i="16"/>
  <c r="U184" i="16"/>
  <c r="T184" i="16"/>
  <c r="S184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D184" i="16"/>
  <c r="V183" i="16"/>
  <c r="U183" i="16"/>
  <c r="T183" i="16"/>
  <c r="S183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D183" i="16"/>
  <c r="V182" i="16"/>
  <c r="U182" i="16"/>
  <c r="T182" i="16"/>
  <c r="S182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2" i="16"/>
  <c r="E182" i="16"/>
  <c r="D182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V179" i="16"/>
  <c r="U179" i="16"/>
  <c r="T179" i="16"/>
  <c r="S179" i="16"/>
  <c r="R179" i="16"/>
  <c r="Q179" i="16"/>
  <c r="P179" i="16"/>
  <c r="O179" i="16"/>
  <c r="N179" i="16"/>
  <c r="M179" i="16"/>
  <c r="L179" i="16"/>
  <c r="K179" i="16"/>
  <c r="J179" i="16"/>
  <c r="I179" i="16"/>
  <c r="H179" i="16"/>
  <c r="G179" i="16"/>
  <c r="F179" i="16"/>
  <c r="E179" i="16"/>
  <c r="D179" i="16"/>
  <c r="V178" i="16"/>
  <c r="U178" i="16"/>
  <c r="T178" i="16"/>
  <c r="S178" i="16"/>
  <c r="R178" i="16"/>
  <c r="Q178" i="16"/>
  <c r="P178" i="16"/>
  <c r="O178" i="16"/>
  <c r="N178" i="16"/>
  <c r="M178" i="16"/>
  <c r="L178" i="16"/>
  <c r="K178" i="16"/>
  <c r="J178" i="16"/>
  <c r="I178" i="16"/>
  <c r="H178" i="16"/>
  <c r="G178" i="16"/>
  <c r="F178" i="16"/>
  <c r="E178" i="16"/>
  <c r="D178" i="16"/>
  <c r="V177" i="16"/>
  <c r="U177" i="16"/>
  <c r="T177" i="16"/>
  <c r="S177" i="16"/>
  <c r="R177" i="16"/>
  <c r="Q177" i="16"/>
  <c r="P177" i="16"/>
  <c r="O177" i="16"/>
  <c r="N177" i="16"/>
  <c r="M177" i="16"/>
  <c r="L177" i="16"/>
  <c r="K177" i="16"/>
  <c r="J177" i="16"/>
  <c r="I177" i="16"/>
  <c r="H177" i="16"/>
  <c r="G177" i="16"/>
  <c r="F177" i="16"/>
  <c r="E177" i="16"/>
  <c r="D177" i="16"/>
  <c r="V176" i="16"/>
  <c r="U176" i="16"/>
  <c r="T176" i="16"/>
  <c r="S176" i="16"/>
  <c r="R176" i="16"/>
  <c r="Q176" i="16"/>
  <c r="P176" i="16"/>
  <c r="O176" i="16"/>
  <c r="N176" i="16"/>
  <c r="M176" i="16"/>
  <c r="L176" i="16"/>
  <c r="K176" i="16"/>
  <c r="J176" i="16"/>
  <c r="I176" i="16"/>
  <c r="H176" i="16"/>
  <c r="G176" i="16"/>
  <c r="F176" i="16"/>
  <c r="E176" i="16"/>
  <c r="D176" i="16"/>
  <c r="V175" i="16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V174" i="16"/>
  <c r="U174" i="16"/>
  <c r="T174" i="16"/>
  <c r="S174" i="16"/>
  <c r="R174" i="16"/>
  <c r="Q174" i="16"/>
  <c r="P174" i="16"/>
  <c r="O174" i="16"/>
  <c r="N174" i="16"/>
  <c r="M174" i="16"/>
  <c r="L174" i="16"/>
  <c r="K174" i="16"/>
  <c r="J174" i="16"/>
  <c r="I174" i="16"/>
  <c r="H174" i="16"/>
  <c r="G174" i="16"/>
  <c r="F174" i="16"/>
  <c r="E174" i="16"/>
  <c r="D174" i="16"/>
  <c r="V173" i="16"/>
  <c r="U173" i="16"/>
  <c r="T173" i="16"/>
  <c r="S173" i="16"/>
  <c r="R173" i="16"/>
  <c r="Q173" i="16"/>
  <c r="P173" i="16"/>
  <c r="O173" i="16"/>
  <c r="N173" i="16"/>
  <c r="M173" i="16"/>
  <c r="L173" i="16"/>
  <c r="K173" i="16"/>
  <c r="J173" i="16"/>
  <c r="I173" i="16"/>
  <c r="H173" i="16"/>
  <c r="G173" i="16"/>
  <c r="F173" i="16"/>
  <c r="E173" i="16"/>
  <c r="D173" i="16"/>
  <c r="V172" i="16"/>
  <c r="U172" i="16"/>
  <c r="T172" i="16"/>
  <c r="S172" i="16"/>
  <c r="R172" i="16"/>
  <c r="Q172" i="16"/>
  <c r="P172" i="16"/>
  <c r="O172" i="16"/>
  <c r="N172" i="16"/>
  <c r="M172" i="16"/>
  <c r="L172" i="16"/>
  <c r="K172" i="16"/>
  <c r="J172" i="16"/>
  <c r="I172" i="16"/>
  <c r="H172" i="16"/>
  <c r="G172" i="16"/>
  <c r="F172" i="16"/>
  <c r="E172" i="16"/>
  <c r="D172" i="16"/>
  <c r="V171" i="16"/>
  <c r="U171" i="16"/>
  <c r="T171" i="16"/>
  <c r="S171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F171" i="16"/>
  <c r="E171" i="16"/>
  <c r="D171" i="16"/>
  <c r="V170" i="16"/>
  <c r="U170" i="16"/>
  <c r="T170" i="16"/>
  <c r="S170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F170" i="16"/>
  <c r="E170" i="16"/>
  <c r="D170" i="16"/>
  <c r="V169" i="16"/>
  <c r="U169" i="16"/>
  <c r="T169" i="16"/>
  <c r="S169" i="16"/>
  <c r="R169" i="16"/>
  <c r="Q169" i="16"/>
  <c r="P169" i="16"/>
  <c r="O169" i="16"/>
  <c r="N169" i="16"/>
  <c r="M169" i="16"/>
  <c r="L169" i="16"/>
  <c r="K169" i="16"/>
  <c r="J169" i="16"/>
  <c r="I169" i="16"/>
  <c r="H169" i="16"/>
  <c r="G169" i="16"/>
  <c r="F169" i="16"/>
  <c r="E169" i="16"/>
  <c r="D169" i="16"/>
  <c r="V168" i="16"/>
  <c r="U168" i="16"/>
  <c r="T168" i="16"/>
  <c r="S168" i="16"/>
  <c r="R168" i="16"/>
  <c r="Q168" i="16"/>
  <c r="P168" i="16"/>
  <c r="O168" i="16"/>
  <c r="N168" i="16"/>
  <c r="M168" i="16"/>
  <c r="L168" i="16"/>
  <c r="K168" i="16"/>
  <c r="J168" i="16"/>
  <c r="I168" i="16"/>
  <c r="H168" i="16"/>
  <c r="G168" i="16"/>
  <c r="F168" i="16"/>
  <c r="E168" i="16"/>
  <c r="D168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V119" i="16"/>
  <c r="U119" i="16"/>
  <c r="T119" i="16"/>
  <c r="S119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V118" i="16"/>
  <c r="U118" i="16"/>
  <c r="T118" i="16"/>
  <c r="S118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F118" i="16"/>
  <c r="E118" i="16"/>
  <c r="D118" i="16"/>
  <c r="V117" i="16"/>
  <c r="U117" i="16"/>
  <c r="T117" i="16"/>
  <c r="S117" i="16"/>
  <c r="R117" i="16"/>
  <c r="Q117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D115" i="16"/>
  <c r="V114" i="16"/>
  <c r="U114" i="16"/>
  <c r="T114" i="16"/>
  <c r="S114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V111" i="16"/>
  <c r="U111" i="16"/>
  <c r="T111" i="16"/>
  <c r="S111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V110" i="16"/>
  <c r="U110" i="16"/>
  <c r="T110" i="16"/>
  <c r="S110" i="16"/>
  <c r="R110" i="16"/>
  <c r="Q110" i="16"/>
  <c r="P110" i="16"/>
  <c r="O110" i="16"/>
  <c r="N110" i="16"/>
  <c r="M110" i="16"/>
  <c r="L110" i="16"/>
  <c r="K110" i="16"/>
  <c r="J110" i="16"/>
  <c r="I110" i="16"/>
  <c r="H110" i="16"/>
  <c r="G110" i="16"/>
  <c r="F110" i="16"/>
  <c r="E110" i="16"/>
  <c r="D110" i="16"/>
  <c r="V109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E109" i="16"/>
  <c r="D109" i="16"/>
  <c r="V108" i="16"/>
  <c r="U108" i="16"/>
  <c r="T108" i="16"/>
  <c r="S108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V107" i="16"/>
  <c r="U107" i="16"/>
  <c r="T107" i="16"/>
  <c r="S107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D107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D106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5" i="16"/>
  <c r="V104" i="16"/>
  <c r="U104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V94" i="16"/>
  <c r="U94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V93" i="16"/>
  <c r="U93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F93" i="16"/>
  <c r="E93" i="16"/>
  <c r="D93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V91" i="16"/>
  <c r="U91" i="16"/>
  <c r="T91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D91" i="16"/>
</calcChain>
</file>

<file path=xl/sharedStrings.xml><?xml version="1.0" encoding="utf-8"?>
<sst xmlns="http://schemas.openxmlformats.org/spreadsheetml/2006/main" count="5698" uniqueCount="228">
  <si>
    <t>CONCEPTO</t>
  </si>
  <si>
    <t>I.</t>
  </si>
  <si>
    <t>FUNCIONAMIENTO</t>
  </si>
  <si>
    <t xml:space="preserve">Gastos de Personal </t>
  </si>
  <si>
    <t>Gastos Generales</t>
  </si>
  <si>
    <t>Transferencias</t>
  </si>
  <si>
    <t>Operación Comercial</t>
  </si>
  <si>
    <t>II.</t>
  </si>
  <si>
    <t>SERVICIO DE LA DEUDA</t>
  </si>
  <si>
    <t>DEUDA EXTERNA</t>
  </si>
  <si>
    <t>Amortización</t>
  </si>
  <si>
    <t>Intereses</t>
  </si>
  <si>
    <t>DEUDA INTERNA</t>
  </si>
  <si>
    <t>III.</t>
  </si>
  <si>
    <t>IV.</t>
  </si>
  <si>
    <t>V.</t>
  </si>
  <si>
    <t>TOTAL SIN DEUDA (I + III)</t>
  </si>
  <si>
    <t>2000</t>
  </si>
  <si>
    <t>2001</t>
  </si>
  <si>
    <t>2002</t>
  </si>
  <si>
    <t>2003</t>
  </si>
  <si>
    <t>Sector</t>
  </si>
  <si>
    <t>2004</t>
  </si>
  <si>
    <t>2005</t>
  </si>
  <si>
    <t>2006</t>
  </si>
  <si>
    <t>2007</t>
  </si>
  <si>
    <t>2008</t>
  </si>
  <si>
    <t xml:space="preserve">2009 </t>
  </si>
  <si>
    <t>AMBIENTE Y DESARROLLO SOSTENIBLE</t>
  </si>
  <si>
    <t>COMERCIO, INDUSTRIA Y TURISMO</t>
  </si>
  <si>
    <t>CULTURA</t>
  </si>
  <si>
    <t>HACIENDA</t>
  </si>
  <si>
    <t>INTELIGENCIA</t>
  </si>
  <si>
    <t>INTERIOR Y JUSTICIA</t>
  </si>
  <si>
    <t>ORGANISMOS DE CONTROL</t>
  </si>
  <si>
    <t>RAMA JUDICIAL</t>
  </si>
  <si>
    <t>RELACIONES EXTERIORES</t>
  </si>
  <si>
    <t>TRANSPORTE</t>
  </si>
  <si>
    <t>VIVIENDA, CIUDAD Y TERRITORIO</t>
  </si>
  <si>
    <t>TOTAL  SIN DEUDA</t>
  </si>
  <si>
    <t>TOTAL SIN DEUDA</t>
  </si>
  <si>
    <t>2009</t>
  </si>
  <si>
    <t>Gastos de Personal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</si>
  <si>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</si>
  <si>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</si>
  <si>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</si>
  <si>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</si>
  <si>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</si>
  <si>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Comisiones y Otros Gastos</t>
  </si>
  <si>
    <t>Fondo de Contingencias</t>
  </si>
  <si>
    <t>TOTAL  (I + II + III)</t>
  </si>
  <si>
    <t>TOTAL CON DEUDA (I + II + III)</t>
  </si>
  <si>
    <t>VI.</t>
  </si>
  <si>
    <t>PRESUPUESTO SIN DEUDA</t>
  </si>
  <si>
    <t>VII.</t>
  </si>
  <si>
    <t>% COMPROMISOS / PRESUPUESTO   ( IV / VI )</t>
  </si>
  <si>
    <t>% COMPROMISOS/ PRESUPUESTO   ( IV / VI )</t>
  </si>
  <si>
    <t>Comisiones Y Otros Gastos</t>
  </si>
  <si>
    <t>Fondo de Contigencias</t>
  </si>
  <si>
    <t>% OBLIGACIONES / PRESUPUESTO   ( IV / VI )</t>
  </si>
  <si>
    <t>% PAGOS / PRESUPUESTO   ( IV / VI )</t>
  </si>
  <si>
    <t>AGRICULTURA Y DESARROLLO RURAL</t>
  </si>
  <si>
    <t>CIENCIA, TECNOLOGÍA E INNOVACIÓN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</si>
  <si>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</si>
  <si>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</si>
  <si>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</si>
  <si>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</si>
  <si>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</si>
  <si>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</si>
  <si>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</si>
  <si>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</si>
  <si>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MINAS Y ENERGÍA</t>
  </si>
  <si>
    <t>PLANEACIÓN</t>
  </si>
  <si>
    <t>PRESIDENCIA DE LA REPÚBLICA</t>
  </si>
  <si>
    <t>REGISTRADURÍA</t>
  </si>
  <si>
    <t>SALUD, PROTECCIÓN SOCIAL Y TRABAJO</t>
  </si>
  <si>
    <t>SISTEMA INTEGRAL DE VERDAD, JUSTICIA, REPARACIÓN Y NO REPETICIÓN</t>
  </si>
  <si>
    <t>TECNOLOGÍAS DE LA INFORMACIÓN Y LAS COMUNICACIONES</t>
  </si>
  <si>
    <t>TOTAL FUNCIONAMIENTO</t>
  </si>
  <si>
    <t>TOTAL INVERSIÓN</t>
  </si>
  <si>
    <t>Apropiaciones Presupuesto General de la Nación-PGN</t>
  </si>
  <si>
    <t>Compromisos Presupuesto General de la Nación-PGN</t>
  </si>
  <si>
    <t>Obligaciones Presupuesto General de la Nación-PGN</t>
  </si>
  <si>
    <t>Pagos Presupuesto General de la Nación-PGN</t>
  </si>
  <si>
    <t>Porcentaje Pagos PGN</t>
  </si>
  <si>
    <t xml:space="preserve">Porcentaje Obligaciones PGN </t>
  </si>
  <si>
    <t>Porcentaje Compromisos PGN</t>
  </si>
  <si>
    <t>Apropiaciones Presupuesto General de la Nación - PGN</t>
  </si>
  <si>
    <t>Apropiaciones Presupuesto General de la Nación por Sector</t>
  </si>
  <si>
    <t>Compromisos Presupuesto General de la Nación por Sector</t>
  </si>
  <si>
    <t xml:space="preserve">Obligaciones Presupuesto General de la Nación por Sector </t>
  </si>
  <si>
    <t xml:space="preserve">Pagos Presupuesto General de la Nación por Sector </t>
  </si>
  <si>
    <t xml:space="preserve">Porcentaje de Ejecución - Pagos/Apropiación PGN por Sector </t>
  </si>
  <si>
    <t xml:space="preserve">Porcentaje de Ejecución - Compromisos/Apropiación PGN por Sector </t>
  </si>
  <si>
    <t xml:space="preserve">Porcentaje de Ejecución - Obligaciones/Apropiación PGN Sector </t>
  </si>
  <si>
    <t>Apropiaciones Presupuesto General de la Nación Funcionamiento por Sector</t>
  </si>
  <si>
    <t>Compromisos Presupuesto General de la Nación Funcionamiento por Sector</t>
  </si>
  <si>
    <t>Porcentaje de Ejecución - Compromisos/Apropiación PGN Funcionamiento por Sector</t>
  </si>
  <si>
    <t>Obligaciones Presupuesto General de la Nación Funcionamiento por Sector</t>
  </si>
  <si>
    <t>Porcentaje de Ejecución - Obligaciones/Apropiación PGN Funcionamiento por Sector</t>
  </si>
  <si>
    <t xml:space="preserve">Pagos Presupuesto General de la Nación Funcionamiento por Sector </t>
  </si>
  <si>
    <t>Porcentaje de Ejecución -Pagos/Apropiación PGN Funcionamiento por Sector</t>
  </si>
  <si>
    <t>Apropiaciones Presupuesto General de la Nación Inversión por Sector</t>
  </si>
  <si>
    <t>Compromisos Presupuesto General de la Nación Inversión por Sector</t>
  </si>
  <si>
    <t>Obligaciones Presupuesto General de la Nación Inversión por Sector</t>
  </si>
  <si>
    <t xml:space="preserve">Pagos Presupuesto General de la Nación Inversión por Sector </t>
  </si>
  <si>
    <t>Porcentaje de Ejecución - Compromisos/Apropiación PGN Inversión por Sector</t>
  </si>
  <si>
    <t>Porcentaje de Ejecución - Obligaciones/Apropiación PGN Inversión por Sector</t>
  </si>
  <si>
    <t>Porcentaje de Ejecución -Pagos/Apropiación PGN Inversión por Sector</t>
  </si>
  <si>
    <t>Adquisición de Bienes y Servicios</t>
  </si>
  <si>
    <t>INVERSIÓN</t>
  </si>
  <si>
    <t>Apropiaciones con Fuente Nación</t>
  </si>
  <si>
    <t>Apropiaciones Fuente Nación</t>
  </si>
  <si>
    <t>Compromisos Fuente Nación</t>
  </si>
  <si>
    <t>Porcentaje Compromisos Fuente Nación</t>
  </si>
  <si>
    <t>Obligaciones Fuente Nación</t>
  </si>
  <si>
    <t>Porcentaje Fuente Nación</t>
  </si>
  <si>
    <t>Pagos Fuente Nación</t>
  </si>
  <si>
    <t>Porcentaje Pagos Fuente Nación</t>
  </si>
  <si>
    <t>Apropiaciones Fuente Propios</t>
  </si>
  <si>
    <t>Compromisos Fuente Propios</t>
  </si>
  <si>
    <t>Porcentaje Compromisos Fuente Propios</t>
  </si>
  <si>
    <t>Obligaciones Fuente Propios</t>
  </si>
  <si>
    <t>Porcentaje Obligaciones Fuente Propios</t>
  </si>
  <si>
    <t>Pagos Fuente Propios</t>
  </si>
  <si>
    <t>Porcentaje Pagos Fuente Propios</t>
  </si>
  <si>
    <t>Compromisos Fuente Nación por Sector</t>
  </si>
  <si>
    <t>Apropiaciones Fuente Nación por Sector</t>
  </si>
  <si>
    <t>Pagos Fuente Nación por Sector</t>
  </si>
  <si>
    <t>Porcentaje de Ejecución - Compromisos/Apropiación Fuente Nación por Sector</t>
  </si>
  <si>
    <t>Obligaciones Fuente Nación por Sector</t>
  </si>
  <si>
    <t>Porcentaje de Ejecución - Obligación/Apropiación Fuente Nación por Sector</t>
  </si>
  <si>
    <t>Porcentaje de Ejecución - Pagos/Apropiación Fuente Nación por Sector</t>
  </si>
  <si>
    <t>Apropiaciones Fuente Propios por Sector</t>
  </si>
  <si>
    <t>Compromisos Fuente Propios por Sector</t>
  </si>
  <si>
    <t>Porcentaje de Ejecución - Compromisos/Apropiación Fuente Propios por Sector</t>
  </si>
  <si>
    <t>Obligaciones Fuente Propios por Sector</t>
  </si>
  <si>
    <t>Porcentaje de Ejecución - Obligaciones/Apropiación Fuente Propios por Sector</t>
  </si>
  <si>
    <t>Porcentaje de Ejecución - Pagos/Apropiación Fuente Propios por Sector</t>
  </si>
  <si>
    <t>Apropiaciones Fuente Propios Inversión por Sector</t>
  </si>
  <si>
    <t>Compromisos Fuente Propios Inversión por Sector</t>
  </si>
  <si>
    <t>Porcentaje de Ejecución - Compromisos/Apropiación Fuente Propios Inversión por Sector</t>
  </si>
  <si>
    <t>Obligaciones Fuente Propios Inversión por Sector</t>
  </si>
  <si>
    <t>Porcentaje de Ejecución - Obligaciones/Apropiación Fuente Propios Inversión por Sector</t>
  </si>
  <si>
    <t>Pagos Fuente Propios Inversión por Sector</t>
  </si>
  <si>
    <t>Porcentaje de Ejecución -Pagos/Apropiación Fuente Propios Inversión por Sector</t>
  </si>
  <si>
    <t>Apropiaciones Fuente Nación Inversión por Sector</t>
  </si>
  <si>
    <t>Compromisos Fuente Nación Inversión por Sector</t>
  </si>
  <si>
    <t>Porcentaje de Ejecución - Compromisos/Apropiación Fuente Nación Inversión por Sector</t>
  </si>
  <si>
    <t>Obligaciones Fuente Nación Inversión por Sector</t>
  </si>
  <si>
    <t>Porcentaje de Ejecución - Obligaciones/Apropiación Fuente Nación Inversión por Sector</t>
  </si>
  <si>
    <t>Pagos Fuente Nación Inversión por Sector</t>
  </si>
  <si>
    <t>Porcentaje de Ejecución -Pagos/Apropiación Fuente Nación Inversión por Sector</t>
  </si>
  <si>
    <t>Compromisos Fuente Nación Funcionamiento por Sector</t>
  </si>
  <si>
    <t>Porcentaje de Ejecución - Compromisos/Apropiación Fuente Nación Funcionamiento por Sector</t>
  </si>
  <si>
    <t>Obligaciones Fuente Nación Funcionamiento por Sector</t>
  </si>
  <si>
    <t>Porcentaje de Ejecución - Obligaciones/Apropiación Fuente Nación Funcionamiento por Sector</t>
  </si>
  <si>
    <t>Pagos Fuente Nación Funcionamiento por Sector</t>
  </si>
  <si>
    <t>Porcentaje de Ejecución -Pagos/Apropiación Fuente Nación Funcionamiento por Sector</t>
  </si>
  <si>
    <t>Apropiaciones Fuente Propios Funcionamiento por Sector</t>
  </si>
  <si>
    <t>Compromisos Fuente Propios Funcionamiento por Sector</t>
  </si>
  <si>
    <t>Porcentaje de Ejecución - Compromisos/Apropiación Fuente Propios Funcionamiento por Sector</t>
  </si>
  <si>
    <t>Obligaciones Fuente Propios Funcionamiento por Sector</t>
  </si>
  <si>
    <t>Porcentaje de Ejecución - Obligaciones/Apropiación Fuente Propios Funcionamiento por Sector</t>
  </si>
  <si>
    <t>Pagos Fuente Propios Funcionamiento por Sector</t>
  </si>
  <si>
    <t>Porcentaje de Ejecución-Pagos/Apropiación Fuente Propios Funcionamiento por Sector</t>
  </si>
  <si>
    <t>Pagos Fuente Propios por Sector</t>
  </si>
  <si>
    <t xml:space="preserve"> </t>
  </si>
  <si>
    <t>IGUALDAD Y EQUIDAD</t>
  </si>
  <si>
    <t>2025*</t>
  </si>
  <si>
    <t>Apropiaciones con Fuente Propios</t>
  </si>
  <si>
    <t>JUSTICIA Y DEL DERECHO</t>
  </si>
  <si>
    <t>SALUD Y PROTECCIÓN SOCIAL</t>
  </si>
  <si>
    <t>TRABAJO</t>
  </si>
  <si>
    <t>INTERIOR</t>
  </si>
  <si>
    <t>Porcentaje de ejecución pagos/apropiación</t>
  </si>
  <si>
    <t>Porcentaje de ejecución compromiso/apropiación</t>
  </si>
  <si>
    <t>Porcentaje de ejecución obligaciones/apropiación</t>
  </si>
  <si>
    <t>2026*</t>
  </si>
  <si>
    <t>Apropiaciones PGN 2019 - 2026</t>
  </si>
  <si>
    <t>Compromisos PGN 2019-2026</t>
  </si>
  <si>
    <t>Obligaciones PGN 2019-2026</t>
  </si>
  <si>
    <t>Pagos PGN 2019-2026</t>
  </si>
  <si>
    <t>Apropiaciones Fuente Nación 2019-2026</t>
  </si>
  <si>
    <t>Compromisos Fuente Nación 2019-2026</t>
  </si>
  <si>
    <t>Obligaciones Fuente Nación 2019-2026</t>
  </si>
  <si>
    <t>Pagos Fuente Nación 2019 - 2026</t>
  </si>
  <si>
    <t>Apropiaciones Fuente Propios 2019 - 2026</t>
  </si>
  <si>
    <t>Compromisos Fuente Propios  2019 - 2026</t>
  </si>
  <si>
    <t>Obligaciones Fuente Propios 2019-2026</t>
  </si>
  <si>
    <t>Pagos Fuente Propios 2019 - 2026</t>
  </si>
  <si>
    <t>Porcentaje de ejecución compromisos/apropiación</t>
  </si>
  <si>
    <t>Porcentaje de ejecución Obligación/apropiación</t>
  </si>
  <si>
    <t xml:space="preserve">Porcentaje de participación por tipo y cuenta del total </t>
  </si>
  <si>
    <t>INDICE CUADROS EJECUCIÓN GASTOS DEL PRESUPUESTO GENERAL DE LA NACIÓN - PGN</t>
  </si>
  <si>
    <t>Cuadro No. 1. Apropiaciones agregadas de gastos PGN 2000-2026 por fuente</t>
  </si>
  <si>
    <t>Cuadro No. 2. Ejecución desagregada de gastos PGN 2000-2018 por compromisos, obligaciones y pagos</t>
  </si>
  <si>
    <t>Cuadro No. 3. Ejecución desagregada de gastos PGN 2000-2018 - Recurso Nación por compromisos, obligaciones y pagos</t>
  </si>
  <si>
    <t>Cuadro No. 4. Ejecución desagregada de gastos PGN 2000-2018 - Recurso Propios por compromisos, obligaciones y pagos</t>
  </si>
  <si>
    <t>Cuadro No. 5. Ejecución desagregada de gastos PGN por compromisos, obligaciones y pagos del 2019-2026</t>
  </si>
  <si>
    <t>Cuadro No. 6. Ejecución desagregada de gastos PGN Recurso Nación por compromisos, obligaciones y pagos del 2019 al 2026</t>
  </si>
  <si>
    <t>Cuadro No. 7. Ejecución desagregada de gastos PGN Recurso Propios por compromisos, obligaciones y pagos del 2019 al 2026</t>
  </si>
  <si>
    <t>Cuadro No. 8.A Ejecución Sectorial de gastos PGN por compromisos, obligaciones y pagos del 2000-2018</t>
  </si>
  <si>
    <t>Cuadro No. 8.B Ejecución Sectorial de gastos PGN por compromisos, obligaciones y pagos del 2019 al 2026</t>
  </si>
  <si>
    <t>Cuadro No. 9.A Ejecución Sectorial de gastos PGN Recurso Nación por compromisos, obligaciones y pagos del 2000 al 2018</t>
  </si>
  <si>
    <t>Cuadro No. 9.B Ejecución Sectorial de gastos PGN Recurso Nación por compromisos, obligaciones y pagos del 2019 al 2026</t>
  </si>
  <si>
    <t>Cuadro No. 10.A Ejecución Sectorial de gastos PGN Recurso Propios por compromisos, obligación y pago del 2000 al 2018</t>
  </si>
  <si>
    <t>Cuadro No. 10.B Ejecución Sectorial de gastos PGN Recurso Propios por compromisos, obligaciones y pagos del 2019 al 2026</t>
  </si>
  <si>
    <t>Cuadro No. 11.A Ejecución Sectorial Funcionamiento de gastos PGN por compromisos, obligaciones y pagos del 2000 al 2018</t>
  </si>
  <si>
    <t>Cuadro No. 11.B Ejecución Sectorial Funcionamiento de gastos PGN por compromiso, obligaciones y pagos del 2019 al 2026</t>
  </si>
  <si>
    <t>Cuadro No. 12.A Ejecución Sectorial Funcionamiento de gastos PGN Recurso Nación por compromisos, obligaciones y pagos del 2000 al 2018</t>
  </si>
  <si>
    <t>Cuadro No. 12.B Ejecución Sectorial Funcionamiento de gastos PGN Recurso Nación por compromisos, obligaciones y pagos del 2019 al 2026</t>
  </si>
  <si>
    <t>Cuadro No. 13.A Ejecución Sectorial Funcionamiento de gastos PGN Recurso Propios por compromisos, obligaciones y pagos del 2000 al 2018</t>
  </si>
  <si>
    <t>Cuadro No. 13.B Ejecución Sectorial Funcionamiento de gastos PGN Recurso Propios por compromisos, obligaciones y pagos del 2019 al 2026</t>
  </si>
  <si>
    <t>Cuadro No. 14.A Ejecución Sectorial Inversión de gastos PGN por compromisos, obligaciones y pagos del 2000 al 2018</t>
  </si>
  <si>
    <t>Cuadro No. 14.B Ejecución Sectorial Inversión de gastos PGN por compromisos, obligaciones y pagos del 2019 al 2026</t>
  </si>
  <si>
    <t>Cuadro No. 15.A Ejecución Sectorial Inversión de gastos PGN Recurso Nación por compromisos, obligaciones y pagos del 2000 al 2018</t>
  </si>
  <si>
    <t>Cuadro No. 15.B Ejecución Sectorial Inversión de gastos PGN Recurso Nación por compromisos, obligaciones y pagos del 2019 al 2026</t>
  </si>
  <si>
    <t>Cuadro No. 16.A Ejecución Sectorial Inversión de gastos PGN Recurso Propios por compromiso, obligaciones y pagos del 2000 al 2018</t>
  </si>
  <si>
    <t>Cuadro No. 16.B Ejecución Sectorial Inversión de gastos PGN Recurso Propios por compromiso, obligaciones y pagos del 2019 al 2026</t>
  </si>
  <si>
    <t>Cuadro No. 11.B Ejecución Sectorial Funcionamiento de gastos PGN por compromisos, obligaciones y pagos del 2019 al 2026</t>
  </si>
  <si>
    <t>Cuadro No. 16.A Ejecución Sectorial Inversión de gastos PGN Recurso Propios por compromisos, obligaciones y pagos del 2000 al 2018</t>
  </si>
  <si>
    <t>Cuadro No. 16.B Ejecución Sectorial Inversión de gastos PGN Recurso Propios por compromisos, obligaciones y pagos del 2019-2026</t>
  </si>
  <si>
    <t>Deflactores 27/01/2026</t>
  </si>
  <si>
    <t>Cifras a precios corrientes</t>
  </si>
  <si>
    <t>Valores en millones de pesos (precios corrientes)</t>
  </si>
  <si>
    <t>* Información con corte a 31 de mayo</t>
  </si>
  <si>
    <t>Fuente: Ministerio de Hacienda y Crèdito Pùblico. Ejecución de ingresos y gastos de las entidades que conforman el Presupuesto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</si>
</sst>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_(* #,##0.00_);_(* \(#,##0.00\);_(* \-??_);_(@_)"/>
    <numFmt numFmtId="166" formatCode="#,##0.0"/>
    <numFmt numFmtId="167" formatCode="_-* #,##0.00\ _P_t_a_-;\-* #,##0.00\ _P_t_a_-;_-* &quot;-&quot;??\ _P_t_a_-;_-@_-"/>
    <numFmt numFmtId="168" formatCode="_ * #,##0.00_ ;_ * \-#,##0.00_ ;_ * &quot;-&quot;??_ ;_ @_ "/>
    <numFmt numFmtId="169" formatCode="_(* #,##0_);_(* \(#,##0\);_(* &quot;-&quot;??_);_(@_)"/>
    <numFmt numFmtId="170" formatCode="_(* #,##0.0_);_(* \(#,##0.0\);_(* &quot;-&quot;??_);_(@_)"/>
    <numFmt numFmtId="171" formatCode="_-* #,##0.0_-;\-* #,##0.0_-;_-* &quot;-&quot;?_-;_-@_-"/>
    <numFmt numFmtId="172" formatCode="_-* #,##0_-;\-* #,##0_-;_-* &quot;-&quot;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b/>
      <u/>
      <sz val="8"/>
      <color rgb="FFC00000"/>
      <name val="Arial"/>
      <family val="2"/>
    </font>
    <font>
      <sz val="8"/>
      <color rgb="FFB68D47"/>
      <name val="Arial"/>
      <family val="2"/>
    </font>
    <font>
      <b/>
      <sz val="14"/>
      <color rgb="FF185D87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34998626667073579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sz val="8"/>
      <color theme="0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medium">
        <color rgb="FFB68D47"/>
      </right>
      <top/>
      <bottom style="thin">
        <color theme="4" tint="0.79998168889431442"/>
      </bottom>
      <diagonal/>
    </border>
    <border>
      <left/>
      <right style="thin">
        <color rgb="FF16ADB9"/>
      </right>
      <top/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16ADB9"/>
      </right>
      <top/>
      <bottom style="thin">
        <color theme="4" tint="0.79998168889431442"/>
      </bottom>
      <diagonal/>
    </border>
    <border>
      <left/>
      <right/>
      <top/>
      <bottom style="medium">
        <color rgb="FF16ADB9"/>
      </bottom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 style="medium">
        <color rgb="FF16ADB9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rgb="FF16ADB9"/>
      </left>
      <right/>
      <top/>
      <bottom/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/>
      <top style="medium">
        <color rgb="FF16ADB9"/>
      </top>
      <bottom/>
      <diagonal/>
    </border>
  </borders>
  <cellStyleXfs count="16">
    <xf numFmtId="0" fontId="0" fillId="0" borderId="0"/>
    <xf numFmtId="0" fontId="2" fillId="0" borderId="0"/>
    <xf numFmtId="165" fontId="2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91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/>
    <xf numFmtId="0" fontId="5" fillId="2" borderId="0" xfId="0" applyFont="1" applyFill="1"/>
    <xf numFmtId="169" fontId="5" fillId="2" borderId="0" xfId="9" applyNumberFormat="1" applyFont="1" applyFill="1"/>
    <xf numFmtId="0" fontId="4" fillId="0" borderId="0" xfId="0" applyFont="1" applyAlignment="1">
      <alignment horizontal="left" vertical="center"/>
    </xf>
    <xf numFmtId="169" fontId="5" fillId="0" borderId="0" xfId="0" applyNumberFormat="1" applyFont="1"/>
    <xf numFmtId="166" fontId="5" fillId="0" borderId="0" xfId="0" applyNumberFormat="1" applyFont="1"/>
    <xf numFmtId="164" fontId="5" fillId="0" borderId="0" xfId="9" applyFont="1" applyFill="1"/>
    <xf numFmtId="41" fontId="5" fillId="0" borderId="0" xfId="10" applyFont="1" applyFill="1"/>
    <xf numFmtId="3" fontId="6" fillId="0" borderId="0" xfId="0" applyNumberFormat="1" applyFont="1"/>
    <xf numFmtId="0" fontId="6" fillId="0" borderId="0" xfId="0" applyFont="1"/>
    <xf numFmtId="169" fontId="5" fillId="0" borderId="0" xfId="9" applyNumberFormat="1" applyFont="1" applyFill="1"/>
    <xf numFmtId="41" fontId="5" fillId="0" borderId="0" xfId="10" applyFon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169" fontId="6" fillId="0" borderId="0" xfId="9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0" fontId="5" fillId="0" borderId="0" xfId="0" applyNumberFormat="1" applyFont="1"/>
    <xf numFmtId="171" fontId="5" fillId="0" borderId="0" xfId="0" applyNumberFormat="1" applyFont="1"/>
    <xf numFmtId="172" fontId="5" fillId="0" borderId="0" xfId="0" applyNumberFormat="1" applyFont="1"/>
    <xf numFmtId="41" fontId="6" fillId="0" borderId="0" xfId="10" applyFont="1" applyFill="1" applyBorder="1" applyAlignment="1" applyProtection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166" fontId="5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9" fontId="4" fillId="2" borderId="0" xfId="9" applyNumberFormat="1" applyFont="1" applyFill="1" applyBorder="1" applyAlignment="1" applyProtection="1">
      <alignment horizontal="right" vertical="center"/>
    </xf>
    <xf numFmtId="0" fontId="6" fillId="3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69" fontId="6" fillId="4" borderId="2" xfId="9" applyNumberFormat="1" applyFont="1" applyFill="1" applyBorder="1" applyAlignment="1" applyProtection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9" fontId="6" fillId="4" borderId="1" xfId="9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 wrapText="1"/>
    </xf>
    <xf numFmtId="169" fontId="4" fillId="2" borderId="0" xfId="9" applyNumberFormat="1" applyFont="1" applyFill="1" applyBorder="1" applyAlignment="1" applyProtection="1">
      <alignment horizontal="right" vertical="center" wrapText="1"/>
    </xf>
    <xf numFmtId="169" fontId="6" fillId="4" borderId="2" xfId="9" applyNumberFormat="1" applyFont="1" applyFill="1" applyBorder="1" applyAlignment="1" applyProtection="1">
      <alignment horizontal="right" vertical="center" wrapText="1"/>
    </xf>
    <xf numFmtId="169" fontId="6" fillId="4" borderId="1" xfId="9" applyNumberFormat="1" applyFont="1" applyFill="1" applyBorder="1" applyAlignment="1" applyProtection="1">
      <alignment horizontal="right" vertical="center" wrapText="1"/>
    </xf>
    <xf numFmtId="170" fontId="6" fillId="4" borderId="1" xfId="9" applyNumberFormat="1" applyFont="1" applyFill="1" applyBorder="1" applyAlignment="1" applyProtection="1">
      <alignment horizontal="right" vertical="center" wrapText="1"/>
    </xf>
    <xf numFmtId="170" fontId="6" fillId="3" borderId="0" xfId="9" applyNumberFormat="1" applyFont="1" applyFill="1" applyBorder="1" applyAlignment="1" applyProtection="1">
      <alignment horizontal="right" vertical="center" wrapText="1"/>
    </xf>
    <xf numFmtId="170" fontId="4" fillId="2" borderId="0" xfId="9" applyNumberFormat="1" applyFont="1" applyFill="1" applyBorder="1" applyAlignment="1" applyProtection="1">
      <alignment horizontal="right" vertical="center" wrapText="1"/>
    </xf>
    <xf numFmtId="170" fontId="6" fillId="4" borderId="2" xfId="9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center" wrapText="1"/>
    </xf>
    <xf numFmtId="169" fontId="4" fillId="3" borderId="0" xfId="9" applyNumberFormat="1" applyFont="1" applyFill="1" applyBorder="1" applyAlignment="1" applyProtection="1">
      <alignment horizontal="right" vertical="center" wrapText="1"/>
    </xf>
    <xf numFmtId="41" fontId="6" fillId="3" borderId="0" xfId="10" applyFont="1" applyFill="1" applyBorder="1" applyAlignment="1" applyProtection="1">
      <alignment horizontal="right" vertical="center" wrapText="1"/>
    </xf>
    <xf numFmtId="41" fontId="4" fillId="2" borderId="0" xfId="10" applyFont="1" applyFill="1" applyBorder="1" applyAlignment="1" applyProtection="1">
      <alignment horizontal="right" vertical="center" wrapText="1"/>
    </xf>
    <xf numFmtId="41" fontId="4" fillId="3" borderId="0" xfId="10" applyFont="1" applyFill="1" applyBorder="1" applyAlignment="1" applyProtection="1">
      <alignment horizontal="right" vertical="center" wrapText="1"/>
    </xf>
    <xf numFmtId="41" fontId="6" fillId="4" borderId="2" xfId="10" applyFont="1" applyFill="1" applyBorder="1" applyAlignment="1" applyProtection="1">
      <alignment horizontal="right" vertical="center" wrapText="1"/>
    </xf>
    <xf numFmtId="41" fontId="6" fillId="4" borderId="1" xfId="10" applyFont="1" applyFill="1" applyBorder="1" applyAlignment="1" applyProtection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center" wrapText="1"/>
    </xf>
    <xf numFmtId="3" fontId="4" fillId="3" borderId="0" xfId="9" applyNumberFormat="1" applyFont="1" applyFill="1" applyBorder="1" applyAlignment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top" wrapText="1"/>
    </xf>
    <xf numFmtId="3" fontId="4" fillId="3" borderId="0" xfId="9" applyNumberFormat="1" applyFont="1" applyFill="1" applyBorder="1" applyAlignment="1">
      <alignment horizontal="right" vertical="top" wrapText="1"/>
    </xf>
    <xf numFmtId="166" fontId="4" fillId="2" borderId="0" xfId="9" applyNumberFormat="1" applyFont="1" applyFill="1" applyBorder="1" applyAlignment="1">
      <alignment horizontal="right" vertical="center" wrapText="1"/>
    </xf>
    <xf numFmtId="166" fontId="4" fillId="2" borderId="0" xfId="9" applyNumberFormat="1" applyFont="1" applyFill="1" applyBorder="1" applyAlignment="1">
      <alignment horizontal="right" vertical="top" wrapText="1"/>
    </xf>
    <xf numFmtId="166" fontId="4" fillId="3" borderId="0" xfId="9" applyNumberFormat="1" applyFont="1" applyFill="1" applyBorder="1" applyAlignment="1">
      <alignment horizontal="right" vertical="center" wrapText="1"/>
    </xf>
    <xf numFmtId="166" fontId="4" fillId="3" borderId="0" xfId="9" applyNumberFormat="1" applyFont="1" applyFill="1" applyBorder="1" applyAlignment="1">
      <alignment horizontal="right" vertical="top" wrapText="1"/>
    </xf>
    <xf numFmtId="170" fontId="6" fillId="4" borderId="0" xfId="9" applyNumberFormat="1" applyFont="1" applyFill="1" applyBorder="1" applyAlignment="1" applyProtection="1">
      <alignment horizontal="right" vertical="center" wrapText="1"/>
    </xf>
    <xf numFmtId="3" fontId="4" fillId="2" borderId="0" xfId="0" applyNumberFormat="1" applyFont="1" applyFill="1" applyAlignment="1">
      <alignment horizontal="right" wrapText="1"/>
    </xf>
    <xf numFmtId="0" fontId="6" fillId="4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169" fontId="5" fillId="0" borderId="0" xfId="9" applyNumberFormat="1" applyFont="1"/>
    <xf numFmtId="0" fontId="6" fillId="2" borderId="0" xfId="0" applyFont="1" applyFill="1" applyAlignment="1">
      <alignment horizontal="left" vertical="center"/>
    </xf>
    <xf numFmtId="170" fontId="6" fillId="2" borderId="0" xfId="9" applyNumberFormat="1" applyFont="1" applyFill="1" applyBorder="1" applyAlignment="1" applyProtection="1">
      <alignment horizontal="right" vertical="center" wrapText="1"/>
    </xf>
    <xf numFmtId="0" fontId="7" fillId="2" borderId="0" xfId="0" applyFont="1" applyFill="1"/>
    <xf numFmtId="169" fontId="6" fillId="2" borderId="0" xfId="9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41" fontId="6" fillId="2" borderId="0" xfId="10" applyFont="1" applyFill="1" applyBorder="1" applyAlignment="1" applyProtection="1">
      <alignment horizontal="right" vertical="center" wrapText="1"/>
    </xf>
    <xf numFmtId="166" fontId="6" fillId="4" borderId="1" xfId="9" applyNumberFormat="1" applyFont="1" applyFill="1" applyBorder="1" applyAlignment="1" applyProtection="1">
      <alignment horizontal="right" vertical="center" wrapText="1"/>
    </xf>
    <xf numFmtId="0" fontId="5" fillId="2" borderId="5" xfId="0" applyFont="1" applyFill="1" applyBorder="1"/>
    <xf numFmtId="0" fontId="6" fillId="3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70" fontId="6" fillId="4" borderId="11" xfId="9" applyNumberFormat="1" applyFont="1" applyFill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vertical="center"/>
    </xf>
    <xf numFmtId="169" fontId="4" fillId="2" borderId="6" xfId="0" applyNumberFormat="1" applyFont="1" applyFill="1" applyBorder="1" applyAlignment="1">
      <alignment vertical="center"/>
    </xf>
    <xf numFmtId="169" fontId="4" fillId="3" borderId="6" xfId="0" applyNumberFormat="1" applyFont="1" applyFill="1" applyBorder="1" applyAlignment="1">
      <alignment vertical="center"/>
    </xf>
    <xf numFmtId="169" fontId="4" fillId="3" borderId="6" xfId="0" applyNumberFormat="1" applyFont="1" applyFill="1" applyBorder="1" applyAlignment="1">
      <alignment vertical="center" wrapText="1"/>
    </xf>
    <xf numFmtId="169" fontId="4" fillId="2" borderId="6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vertical="center"/>
    </xf>
    <xf numFmtId="169" fontId="6" fillId="3" borderId="0" xfId="9" applyNumberFormat="1" applyFont="1" applyFill="1" applyBorder="1" applyAlignment="1" applyProtection="1">
      <alignment vertical="center" wrapText="1"/>
    </xf>
    <xf numFmtId="169" fontId="4" fillId="2" borderId="0" xfId="9" applyNumberFormat="1" applyFont="1" applyFill="1" applyBorder="1" applyAlignment="1" applyProtection="1">
      <alignment vertical="center" wrapText="1"/>
    </xf>
    <xf numFmtId="169" fontId="6" fillId="4" borderId="2" xfId="9" applyNumberFormat="1" applyFont="1" applyFill="1" applyBorder="1" applyAlignment="1" applyProtection="1">
      <alignment vertical="center" wrapText="1"/>
    </xf>
    <xf numFmtId="169" fontId="6" fillId="4" borderId="1" xfId="9" applyNumberFormat="1" applyFont="1" applyFill="1" applyBorder="1" applyAlignment="1" applyProtection="1">
      <alignment vertical="center" wrapText="1"/>
    </xf>
    <xf numFmtId="170" fontId="6" fillId="4" borderId="1" xfId="9" applyNumberFormat="1" applyFont="1" applyFill="1" applyBorder="1" applyAlignment="1" applyProtection="1">
      <alignment vertical="center" wrapText="1"/>
    </xf>
    <xf numFmtId="170" fontId="6" fillId="2" borderId="0" xfId="9" applyNumberFormat="1" applyFont="1" applyFill="1" applyBorder="1" applyAlignment="1" applyProtection="1">
      <alignment vertical="center" wrapText="1"/>
    </xf>
    <xf numFmtId="170" fontId="5" fillId="0" borderId="0" xfId="9" applyNumberFormat="1" applyFont="1"/>
    <xf numFmtId="170" fontId="5" fillId="0" borderId="0" xfId="9" applyNumberFormat="1" applyFont="1" applyAlignment="1">
      <alignment horizontal="left" vertical="center"/>
    </xf>
    <xf numFmtId="170" fontId="5" fillId="2" borderId="0" xfId="9" applyNumberFormat="1" applyFont="1" applyFill="1"/>
    <xf numFmtId="170" fontId="6" fillId="4" borderId="2" xfId="9" applyNumberFormat="1" applyFont="1" applyFill="1" applyBorder="1" applyAlignment="1" applyProtection="1">
      <alignment vertical="center" wrapText="1"/>
    </xf>
    <xf numFmtId="170" fontId="7" fillId="0" borderId="0" xfId="9" applyNumberFormat="1" applyFont="1"/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170" fontId="4" fillId="2" borderId="0" xfId="9" applyNumberFormat="1" applyFont="1" applyFill="1" applyBorder="1" applyAlignment="1">
      <alignment horizontal="right" vertical="center" wrapText="1"/>
    </xf>
    <xf numFmtId="170" fontId="4" fillId="3" borderId="0" xfId="9" applyNumberFormat="1" applyFont="1" applyFill="1" applyBorder="1" applyAlignment="1">
      <alignment horizontal="right" vertical="center" wrapText="1"/>
    </xf>
    <xf numFmtId="169" fontId="4" fillId="2" borderId="0" xfId="9" applyNumberFormat="1" applyFont="1" applyFill="1" applyBorder="1" applyAlignment="1">
      <alignment horizontal="right" vertical="center" wrapText="1"/>
    </xf>
    <xf numFmtId="169" fontId="4" fillId="3" borderId="0" xfId="9" applyNumberFormat="1" applyFont="1" applyFill="1" applyBorder="1" applyAlignment="1">
      <alignment horizontal="right" vertical="center" wrapText="1"/>
    </xf>
    <xf numFmtId="169" fontId="6" fillId="2" borderId="0" xfId="9" applyNumberFormat="1" applyFont="1" applyFill="1" applyBorder="1" applyAlignment="1" applyProtection="1">
      <alignment vertical="center" wrapText="1"/>
    </xf>
    <xf numFmtId="0" fontId="5" fillId="2" borderId="0" xfId="0" applyFont="1" applyFill="1" applyAlignment="1">
      <alignment horizontal="left" vertical="center"/>
    </xf>
    <xf numFmtId="169" fontId="5" fillId="2" borderId="0" xfId="9" applyNumberFormat="1" applyFont="1" applyFill="1" applyBorder="1" applyAlignment="1"/>
    <xf numFmtId="170" fontId="6" fillId="3" borderId="0" xfId="9" applyNumberFormat="1" applyFont="1" applyFill="1" applyBorder="1" applyAlignment="1" applyProtection="1">
      <alignment vertical="center" wrapText="1"/>
    </xf>
    <xf numFmtId="170" fontId="4" fillId="3" borderId="0" xfId="9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vertical="center"/>
    </xf>
    <xf numFmtId="169" fontId="16" fillId="2" borderId="0" xfId="9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horizontal="left" vertical="center"/>
    </xf>
    <xf numFmtId="166" fontId="16" fillId="2" borderId="0" xfId="0" applyNumberFormat="1" applyFont="1" applyFill="1"/>
    <xf numFmtId="169" fontId="16" fillId="2" borderId="0" xfId="9" applyNumberFormat="1" applyFont="1" applyFill="1"/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2" borderId="14" xfId="0" applyFont="1" applyFill="1" applyBorder="1" applyAlignment="1">
      <alignment vertical="center" wrapText="1"/>
    </xf>
    <xf numFmtId="0" fontId="19" fillId="2" borderId="9" xfId="0" applyFont="1" applyFill="1" applyBorder="1"/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2" fillId="0" borderId="0" xfId="15" applyFont="1" applyAlignment="1">
      <alignment vertical="center"/>
    </xf>
    <xf numFmtId="0" fontId="22" fillId="0" borderId="0" xfId="15" applyFont="1"/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6" fontId="27" fillId="2" borderId="0" xfId="0" applyNumberFormat="1" applyFont="1" applyFill="1"/>
    <xf numFmtId="169" fontId="28" fillId="2" borderId="0" xfId="9" applyNumberFormat="1" applyFont="1" applyFill="1" applyBorder="1" applyAlignment="1" applyProtection="1">
      <alignment horizontal="right" vertical="center" wrapText="1"/>
    </xf>
    <xf numFmtId="0" fontId="29" fillId="2" borderId="0" xfId="0" applyFont="1" applyFill="1"/>
    <xf numFmtId="0" fontId="29" fillId="0" borderId="0" xfId="0" applyFont="1"/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11" fillId="0" borderId="0" xfId="9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</cellXfs>
  <cellStyles count="16">
    <cellStyle name="Hipervínculo" xfId="15" builtinId="8"/>
    <cellStyle name="Millares" xfId="9" builtinId="3"/>
    <cellStyle name="Millares [0]" xfId="10" builtinId="6"/>
    <cellStyle name="Millares [0] 2" xfId="14" xr:uid="{3EA49EDB-B100-42D6-92C5-2600CF9F8ED8}"/>
    <cellStyle name="Millares 2" xfId="2" xr:uid="{00000000-0005-0000-0000-000002000000}"/>
    <cellStyle name="Millares 2 2" xfId="6" xr:uid="{00000000-0005-0000-0000-000003000000}"/>
    <cellStyle name="Millares 2 3" xfId="5" xr:uid="{00000000-0005-0000-0000-000004000000}"/>
    <cellStyle name="Millares 3" xfId="12" xr:uid="{336BE3A7-3951-4C44-A7FE-3222301A6707}"/>
    <cellStyle name="Millares 8" xfId="8" xr:uid="{00000000-0005-0000-0000-000005000000}"/>
    <cellStyle name="Millares 9" xfId="11" xr:uid="{BC2AE233-8FC1-41DB-B0E9-F41F5CBEE485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3" xr:uid="{00000000-0005-0000-0000-000009000000}"/>
    <cellStyle name="Normal 3" xfId="13" xr:uid="{5DC67762-D1D1-4DB9-91B2-646B8EA2D771}"/>
    <cellStyle name="Porcentual 2" xfId="4" xr:uid="{00000000-0005-0000-0000-00000B000000}"/>
  </cellStyles>
  <dxfs count="0"/>
  <tableStyles count="0" defaultTableStyle="TableStyleMedium2" defaultPivotStyle="PivotStyleLight16"/>
  <colors>
    <mruColors>
      <color rgb="FF185D87"/>
      <color rgb="FF16ADB9"/>
      <color rgb="FFB68D47"/>
      <color rgb="FFF2F2F2"/>
      <color rgb="FF808080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5.wdp"/><Relationship Id="rId4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104775</xdr:rowOff>
    </xdr:from>
    <xdr:to>
      <xdr:col>0</xdr:col>
      <xdr:colOff>1141094</xdr:colOff>
      <xdr:row>3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7895D8-2FEA-4ABA-8364-ABDD0AF07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775"/>
          <a:ext cx="750569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104776</xdr:rowOff>
    </xdr:from>
    <xdr:to>
      <xdr:col>2</xdr:col>
      <xdr:colOff>428625</xdr:colOff>
      <xdr:row>2</xdr:row>
      <xdr:rowOff>190452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50F2B4-524F-43D5-A781-00FE5BE37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2009775</xdr:colOff>
      <xdr:row>0</xdr:row>
      <xdr:rowOff>76200</xdr:rowOff>
    </xdr:from>
    <xdr:to>
      <xdr:col>2</xdr:col>
      <xdr:colOff>3004186</xdr:colOff>
      <xdr:row>2</xdr:row>
      <xdr:rowOff>67411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459237-275C-4562-97B5-B457E41CB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762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704288</xdr:colOff>
      <xdr:row>1</xdr:row>
      <xdr:rowOff>188258</xdr:rowOff>
    </xdr:from>
    <xdr:to>
      <xdr:col>2</xdr:col>
      <xdr:colOff>1726265</xdr:colOff>
      <xdr:row>5</xdr:row>
      <xdr:rowOff>83483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6DBF96D6-26B0-4B5A-B10C-77DE7964A580}"/>
            </a:ext>
          </a:extLst>
        </xdr:cNvPr>
        <xdr:cNvSpPr/>
      </xdr:nvSpPr>
      <xdr:spPr>
        <a:xfrm>
          <a:off x="1066238" y="397808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1114020</xdr:colOff>
      <xdr:row>0</xdr:row>
      <xdr:rowOff>154080</xdr:rowOff>
    </xdr:from>
    <xdr:to>
      <xdr:col>2</xdr:col>
      <xdr:colOff>1396813</xdr:colOff>
      <xdr:row>1</xdr:row>
      <xdr:rowOff>188726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2DA5CC-8857-4F46-A3A5-231E0FCE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70" y="1540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676869-DEA2-40F9-9C11-92A9C523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AC2C03-687A-48C4-A544-6D35F5CF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93008</xdr:rowOff>
    </xdr:from>
    <xdr:to>
      <xdr:col>2</xdr:col>
      <xdr:colOff>1707215</xdr:colOff>
      <xdr:row>5</xdr:row>
      <xdr:rowOff>7283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4D60E3B-C44C-43FA-9BEF-356EB88E5B93}"/>
            </a:ext>
          </a:extLst>
        </xdr:cNvPr>
        <xdr:cNvSpPr/>
      </xdr:nvSpPr>
      <xdr:spPr>
        <a:xfrm>
          <a:off x="1047188" y="302558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58830</xdr:rowOff>
    </xdr:from>
    <xdr:to>
      <xdr:col>2</xdr:col>
      <xdr:colOff>1377763</xdr:colOff>
      <xdr:row>1</xdr:row>
      <xdr:rowOff>93476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80F6A2-3B88-402A-9BEB-F46BF54E0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152401</xdr:rowOff>
    </xdr:from>
    <xdr:to>
      <xdr:col>2</xdr:col>
      <xdr:colOff>409575</xdr:colOff>
      <xdr:row>3</xdr:row>
      <xdr:rowOff>28527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92FCFD-540C-4BB3-A92C-7C3F3AA8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123825</xdr:rowOff>
    </xdr:from>
    <xdr:to>
      <xdr:col>2</xdr:col>
      <xdr:colOff>2985136</xdr:colOff>
      <xdr:row>2</xdr:row>
      <xdr:rowOff>115036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03F33D-ADA8-47D9-B300-5BB4BD9E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2382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131108</xdr:rowOff>
    </xdr:from>
    <xdr:to>
      <xdr:col>2</xdr:col>
      <xdr:colOff>1707215</xdr:colOff>
      <xdr:row>5</xdr:row>
      <xdr:rowOff>26333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2B73BBF-1EEB-4A3F-89B3-A594DF762350}"/>
            </a:ext>
          </a:extLst>
        </xdr:cNvPr>
        <xdr:cNvSpPr/>
      </xdr:nvSpPr>
      <xdr:spPr>
        <a:xfrm>
          <a:off x="1047188" y="340658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96930</xdr:rowOff>
    </xdr:from>
    <xdr:to>
      <xdr:col>2</xdr:col>
      <xdr:colOff>1377763</xdr:colOff>
      <xdr:row>1</xdr:row>
      <xdr:rowOff>131576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0B2EFA-6E09-453C-9B32-A32F14889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969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DF0A5E8-02F3-478D-A9F2-629F0160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8BC5664-8B75-4BE5-BEF6-3EE93314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112058</xdr:rowOff>
    </xdr:from>
    <xdr:to>
      <xdr:col>2</xdr:col>
      <xdr:colOff>1707215</xdr:colOff>
      <xdr:row>5</xdr:row>
      <xdr:rowOff>45383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90DA3DC2-4F07-4459-925A-D7D1B50AC009}"/>
            </a:ext>
          </a:extLst>
        </xdr:cNvPr>
        <xdr:cNvSpPr/>
      </xdr:nvSpPr>
      <xdr:spPr>
        <a:xfrm>
          <a:off x="1047188" y="321608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DFB87A-AB8D-4361-8E44-CF7485CD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171451</xdr:rowOff>
    </xdr:from>
    <xdr:to>
      <xdr:col>2</xdr:col>
      <xdr:colOff>409575</xdr:colOff>
      <xdr:row>3</xdr:row>
      <xdr:rowOff>47577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D41772-C914-49B7-B783-96EDD5FA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142875</xdr:rowOff>
    </xdr:from>
    <xdr:to>
      <xdr:col>2</xdr:col>
      <xdr:colOff>2985136</xdr:colOff>
      <xdr:row>2</xdr:row>
      <xdr:rowOff>134086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0767BBA-07E4-42B5-8254-064CECC20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428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112058</xdr:rowOff>
    </xdr:from>
    <xdr:to>
      <xdr:col>2</xdr:col>
      <xdr:colOff>1707215</xdr:colOff>
      <xdr:row>4</xdr:row>
      <xdr:rowOff>7283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5104C296-1447-4ABA-8280-C9ED4B5F2D81}"/>
            </a:ext>
          </a:extLst>
        </xdr:cNvPr>
        <xdr:cNvSpPr/>
      </xdr:nvSpPr>
      <xdr:spPr>
        <a:xfrm>
          <a:off x="1047188" y="3216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7" name="Imagen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4955CC-C214-40BB-9A29-35AF65CCB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5E5E2FA-E702-43AB-B520-B76E30E3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B91E13F-FF45-451B-A1EF-DB22B8D3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666188</xdr:colOff>
      <xdr:row>1</xdr:row>
      <xdr:rowOff>159683</xdr:rowOff>
    </xdr:from>
    <xdr:to>
      <xdr:col>2</xdr:col>
      <xdr:colOff>1688165</xdr:colOff>
      <xdr:row>5</xdr:row>
      <xdr:rowOff>73958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D0C7ABE9-E5B2-4E9D-A57F-BD79949D7F82}"/>
            </a:ext>
          </a:extLst>
        </xdr:cNvPr>
        <xdr:cNvSpPr/>
      </xdr:nvSpPr>
      <xdr:spPr>
        <a:xfrm>
          <a:off x="1028138" y="369233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1075920</xdr:colOff>
      <xdr:row>0</xdr:row>
      <xdr:rowOff>125505</xdr:rowOff>
    </xdr:from>
    <xdr:to>
      <xdr:col>2</xdr:col>
      <xdr:colOff>1358713</xdr:colOff>
      <xdr:row>1</xdr:row>
      <xdr:rowOff>160151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689E82-1A1B-459F-A293-2FC1A162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0" y="1255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95251</xdr:rowOff>
    </xdr:from>
    <xdr:to>
      <xdr:col>2</xdr:col>
      <xdr:colOff>419100</xdr:colOff>
      <xdr:row>2</xdr:row>
      <xdr:rowOff>180927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9D0727-18DF-40C6-9391-2613E336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2000250</xdr:colOff>
      <xdr:row>0</xdr:row>
      <xdr:rowOff>66675</xdr:rowOff>
    </xdr:from>
    <xdr:to>
      <xdr:col>2</xdr:col>
      <xdr:colOff>2994661</xdr:colOff>
      <xdr:row>2</xdr:row>
      <xdr:rowOff>57886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1CFF0BB-24EC-46C5-B85E-336C359B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66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694763</xdr:colOff>
      <xdr:row>2</xdr:row>
      <xdr:rowOff>93008</xdr:rowOff>
    </xdr:from>
    <xdr:to>
      <xdr:col>2</xdr:col>
      <xdr:colOff>1716740</xdr:colOff>
      <xdr:row>5</xdr:row>
      <xdr:rowOff>197783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055E3B7-B3DB-4E59-B3AC-EB16E1290B68}"/>
            </a:ext>
          </a:extLst>
        </xdr:cNvPr>
        <xdr:cNvSpPr/>
      </xdr:nvSpPr>
      <xdr:spPr>
        <a:xfrm>
          <a:off x="1056713" y="512108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1104495</xdr:colOff>
      <xdr:row>1</xdr:row>
      <xdr:rowOff>58830</xdr:rowOff>
    </xdr:from>
    <xdr:to>
      <xdr:col>2</xdr:col>
      <xdr:colOff>1387288</xdr:colOff>
      <xdr:row>2</xdr:row>
      <xdr:rowOff>93476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483296-62C0-46FC-96B5-78B5C71B0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445" y="2683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66676</xdr:rowOff>
    </xdr:from>
    <xdr:to>
      <xdr:col>2</xdr:col>
      <xdr:colOff>361950</xdr:colOff>
      <xdr:row>2</xdr:row>
      <xdr:rowOff>152352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AB90D14-EB3A-4E42-9F42-15D08FF49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38100</xdr:rowOff>
    </xdr:from>
    <xdr:to>
      <xdr:col>2</xdr:col>
      <xdr:colOff>2937511</xdr:colOff>
      <xdr:row>2</xdr:row>
      <xdr:rowOff>29311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FE20BB1-CB71-45B4-9B4A-9DC77EBC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81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93008</xdr:rowOff>
    </xdr:from>
    <xdr:to>
      <xdr:col>2</xdr:col>
      <xdr:colOff>1659590</xdr:colOff>
      <xdr:row>5</xdr:row>
      <xdr:rowOff>26333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76578C6-11D7-4DAB-8A5B-0A624FEC9FCB}"/>
            </a:ext>
          </a:extLst>
        </xdr:cNvPr>
        <xdr:cNvSpPr/>
      </xdr:nvSpPr>
      <xdr:spPr>
        <a:xfrm>
          <a:off x="99956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0F81D2-D1EB-428C-9F76-920CB0C7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95251</xdr:rowOff>
    </xdr:from>
    <xdr:to>
      <xdr:col>2</xdr:col>
      <xdr:colOff>361950</xdr:colOff>
      <xdr:row>2</xdr:row>
      <xdr:rowOff>180927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25968AB-710B-439F-939D-83CCF386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66675</xdr:rowOff>
    </xdr:from>
    <xdr:to>
      <xdr:col>2</xdr:col>
      <xdr:colOff>2937511</xdr:colOff>
      <xdr:row>2</xdr:row>
      <xdr:rowOff>57886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B92B1B1-92D5-438F-89FE-75FC4E8C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666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93008</xdr:rowOff>
    </xdr:from>
    <xdr:to>
      <xdr:col>2</xdr:col>
      <xdr:colOff>1659590</xdr:colOff>
      <xdr:row>3</xdr:row>
      <xdr:rowOff>197783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B96354A9-86C6-416D-A97F-E9750A0C0FFF}"/>
            </a:ext>
          </a:extLst>
        </xdr:cNvPr>
        <xdr:cNvSpPr/>
      </xdr:nvSpPr>
      <xdr:spPr>
        <a:xfrm>
          <a:off x="99956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7" name="Imagen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C32A3A-2646-4AD4-BD39-16A623DB7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2</xdr:col>
      <xdr:colOff>381000</xdr:colOff>
      <xdr:row>2</xdr:row>
      <xdr:rowOff>133302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80FC1FD-105E-4554-91E2-1C40C7220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1962150</xdr:colOff>
      <xdr:row>0</xdr:row>
      <xdr:rowOff>19050</xdr:rowOff>
    </xdr:from>
    <xdr:to>
      <xdr:col>2</xdr:col>
      <xdr:colOff>2956561</xdr:colOff>
      <xdr:row>2</xdr:row>
      <xdr:rowOff>10261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C2C96B2-62E6-490A-BD2B-2056FDCD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90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656663</xdr:colOff>
      <xdr:row>1</xdr:row>
      <xdr:rowOff>93008</xdr:rowOff>
    </xdr:from>
    <xdr:to>
      <xdr:col>2</xdr:col>
      <xdr:colOff>1678640</xdr:colOff>
      <xdr:row>3</xdr:row>
      <xdr:rowOff>197783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EEB576B-B381-4D2A-AA58-4063092A3AF9}"/>
            </a:ext>
          </a:extLst>
        </xdr:cNvPr>
        <xdr:cNvSpPr/>
      </xdr:nvSpPr>
      <xdr:spPr>
        <a:xfrm>
          <a:off x="101861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1066395</xdr:colOff>
      <xdr:row>0</xdr:row>
      <xdr:rowOff>58830</xdr:rowOff>
    </xdr:from>
    <xdr:to>
      <xdr:col>2</xdr:col>
      <xdr:colOff>1349188</xdr:colOff>
      <xdr:row>1</xdr:row>
      <xdr:rowOff>93476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A8277A-B7FE-4BF9-9FB4-27EE770BF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34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2</xdr:col>
      <xdr:colOff>361951</xdr:colOff>
      <xdr:row>2</xdr:row>
      <xdr:rowOff>161876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37B4DE-7870-4CCD-A945-A6311C2E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76200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1943101</xdr:colOff>
      <xdr:row>0</xdr:row>
      <xdr:rowOff>47624</xdr:rowOff>
    </xdr:from>
    <xdr:to>
      <xdr:col>2</xdr:col>
      <xdr:colOff>2937512</xdr:colOff>
      <xdr:row>2</xdr:row>
      <xdr:rowOff>38835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4741CFD-A9D7-4992-B146-701AD3419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1" y="47624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637614</xdr:colOff>
      <xdr:row>1</xdr:row>
      <xdr:rowOff>102532</xdr:rowOff>
    </xdr:from>
    <xdr:to>
      <xdr:col>2</xdr:col>
      <xdr:colOff>1659591</xdr:colOff>
      <xdr:row>3</xdr:row>
      <xdr:rowOff>207307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AC7FA5C0-6CDE-400C-BCD1-84AE67311111}"/>
            </a:ext>
          </a:extLst>
        </xdr:cNvPr>
        <xdr:cNvSpPr/>
      </xdr:nvSpPr>
      <xdr:spPr>
        <a:xfrm>
          <a:off x="999564" y="312082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1047346</xdr:colOff>
      <xdr:row>0</xdr:row>
      <xdr:rowOff>68354</xdr:rowOff>
    </xdr:from>
    <xdr:to>
      <xdr:col>2</xdr:col>
      <xdr:colOff>1330139</xdr:colOff>
      <xdr:row>1</xdr:row>
      <xdr:rowOff>103000</xdr:rowOff>
    </xdr:to>
    <xdr:pic>
      <xdr:nvPicPr>
        <xdr:cNvPr id="16" name="Imagen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C68B37-B184-49AD-9199-AD1A63C8D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6" y="68354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161926</xdr:rowOff>
    </xdr:from>
    <xdr:to>
      <xdr:col>2</xdr:col>
      <xdr:colOff>342900</xdr:colOff>
      <xdr:row>3</xdr:row>
      <xdr:rowOff>38052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F510180-298A-41CB-86D8-83974C55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19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1924050</xdr:colOff>
      <xdr:row>0</xdr:row>
      <xdr:rowOff>133350</xdr:rowOff>
    </xdr:from>
    <xdr:to>
      <xdr:col>2</xdr:col>
      <xdr:colOff>2918461</xdr:colOff>
      <xdr:row>2</xdr:row>
      <xdr:rowOff>124561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F647A60-8AFE-4A07-AD28-4A086011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618563</xdr:colOff>
      <xdr:row>1</xdr:row>
      <xdr:rowOff>197783</xdr:rowOff>
    </xdr:from>
    <xdr:to>
      <xdr:col>2</xdr:col>
      <xdr:colOff>1640540</xdr:colOff>
      <xdr:row>4</xdr:row>
      <xdr:rowOff>93008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837BF147-F2A6-406A-8E3A-5CD4649825C4}"/>
            </a:ext>
          </a:extLst>
        </xdr:cNvPr>
        <xdr:cNvSpPr/>
      </xdr:nvSpPr>
      <xdr:spPr>
        <a:xfrm>
          <a:off x="980513" y="40733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1028295</xdr:colOff>
      <xdr:row>0</xdr:row>
      <xdr:rowOff>163605</xdr:rowOff>
    </xdr:from>
    <xdr:to>
      <xdr:col>2</xdr:col>
      <xdr:colOff>1311088</xdr:colOff>
      <xdr:row>1</xdr:row>
      <xdr:rowOff>198251</xdr:rowOff>
    </xdr:to>
    <xdr:pic>
      <xdr:nvPicPr>
        <xdr:cNvPr id="16" name="Imagen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684671-C6CF-4159-ADD7-6E85D8355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245" y="1636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57151</xdr:rowOff>
    </xdr:from>
    <xdr:to>
      <xdr:col>2</xdr:col>
      <xdr:colOff>400050</xdr:colOff>
      <xdr:row>2</xdr:row>
      <xdr:rowOff>142827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B2356E-4D9B-4AA9-9118-FBCFDECC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1981200</xdr:colOff>
      <xdr:row>0</xdr:row>
      <xdr:rowOff>28575</xdr:rowOff>
    </xdr:from>
    <xdr:to>
      <xdr:col>2</xdr:col>
      <xdr:colOff>2975611</xdr:colOff>
      <xdr:row>2</xdr:row>
      <xdr:rowOff>19786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CE22E0-615E-41BD-A631-FBA15097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285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675713</xdr:colOff>
      <xdr:row>1</xdr:row>
      <xdr:rowOff>73958</xdr:rowOff>
    </xdr:from>
    <xdr:to>
      <xdr:col>2</xdr:col>
      <xdr:colOff>1697690</xdr:colOff>
      <xdr:row>3</xdr:row>
      <xdr:rowOff>178733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F5EA433-FD04-449E-B6EE-F99A93F5F5B6}"/>
            </a:ext>
          </a:extLst>
        </xdr:cNvPr>
        <xdr:cNvSpPr/>
      </xdr:nvSpPr>
      <xdr:spPr>
        <a:xfrm>
          <a:off x="1037663" y="2835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1085445</xdr:colOff>
      <xdr:row>0</xdr:row>
      <xdr:rowOff>39780</xdr:rowOff>
    </xdr:from>
    <xdr:to>
      <xdr:col>2</xdr:col>
      <xdr:colOff>1368238</xdr:colOff>
      <xdr:row>1</xdr:row>
      <xdr:rowOff>74426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ACF127-FCAE-476B-A4DB-3B9B3770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395" y="397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123826</xdr:rowOff>
    </xdr:from>
    <xdr:to>
      <xdr:col>2</xdr:col>
      <xdr:colOff>323850</xdr:colOff>
      <xdr:row>3</xdr:row>
      <xdr:rowOff>3762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841243-30F0-40A9-BE8D-DF836499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1905000</xdr:colOff>
      <xdr:row>0</xdr:row>
      <xdr:rowOff>95250</xdr:rowOff>
    </xdr:from>
    <xdr:to>
      <xdr:col>2</xdr:col>
      <xdr:colOff>2899411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2FC4ED-9C09-40C6-8852-BED0E81D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952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599513</xdr:colOff>
      <xdr:row>1</xdr:row>
      <xdr:rowOff>178733</xdr:rowOff>
    </xdr:from>
    <xdr:to>
      <xdr:col>2</xdr:col>
      <xdr:colOff>1621490</xdr:colOff>
      <xdr:row>5</xdr:row>
      <xdr:rowOff>73958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F215CB3-21E3-4574-A8E0-6E050C71C7EA}"/>
            </a:ext>
          </a:extLst>
        </xdr:cNvPr>
        <xdr:cNvSpPr/>
      </xdr:nvSpPr>
      <xdr:spPr>
        <a:xfrm>
          <a:off x="961463" y="388283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1009245</xdr:colOff>
      <xdr:row>0</xdr:row>
      <xdr:rowOff>144555</xdr:rowOff>
    </xdr:from>
    <xdr:to>
      <xdr:col>2</xdr:col>
      <xdr:colOff>1292038</xdr:colOff>
      <xdr:row>1</xdr:row>
      <xdr:rowOff>179201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D26EF5-E05C-4885-8A5F-F52BACAA6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195" y="1445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28576</xdr:rowOff>
    </xdr:from>
    <xdr:to>
      <xdr:col>2</xdr:col>
      <xdr:colOff>438150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A190CC-4807-46D2-BE48-C76E4DDF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2019300</xdr:colOff>
      <xdr:row>0</xdr:row>
      <xdr:rowOff>0</xdr:rowOff>
    </xdr:from>
    <xdr:to>
      <xdr:col>2</xdr:col>
      <xdr:colOff>3013711</xdr:colOff>
      <xdr:row>1</xdr:row>
      <xdr:rowOff>200761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0D196B-3828-417F-8498-AD90CE3F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713813</xdr:colOff>
      <xdr:row>1</xdr:row>
      <xdr:rowOff>93008</xdr:rowOff>
    </xdr:from>
    <xdr:to>
      <xdr:col>2</xdr:col>
      <xdr:colOff>1735790</xdr:colOff>
      <xdr:row>3</xdr:row>
      <xdr:rowOff>197783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AF5F572-DA1E-4C78-B91C-6A16164E443F}"/>
            </a:ext>
          </a:extLst>
        </xdr:cNvPr>
        <xdr:cNvSpPr/>
      </xdr:nvSpPr>
      <xdr:spPr>
        <a:xfrm>
          <a:off x="107576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1123545</xdr:colOff>
      <xdr:row>0</xdr:row>
      <xdr:rowOff>58830</xdr:rowOff>
    </xdr:from>
    <xdr:to>
      <xdr:col>2</xdr:col>
      <xdr:colOff>1406338</xdr:colOff>
      <xdr:row>1</xdr:row>
      <xdr:rowOff>93476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CE7944-9BA5-43E7-B228-3B1E8DB95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49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123826</xdr:rowOff>
    </xdr:from>
    <xdr:to>
      <xdr:col>2</xdr:col>
      <xdr:colOff>409575</xdr:colOff>
      <xdr:row>3</xdr:row>
      <xdr:rowOff>3762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E26527-755C-476F-A946-CCE07737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95250</xdr:rowOff>
    </xdr:from>
    <xdr:to>
      <xdr:col>2</xdr:col>
      <xdr:colOff>2985136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029113-8D85-4692-9DEE-67D451F3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83483</xdr:rowOff>
    </xdr:from>
    <xdr:to>
      <xdr:col>2</xdr:col>
      <xdr:colOff>1707215</xdr:colOff>
      <xdr:row>3</xdr:row>
      <xdr:rowOff>188258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30F16EF9-7A11-443A-90E7-FBD5AC1F8DCC}"/>
            </a:ext>
          </a:extLst>
        </xdr:cNvPr>
        <xdr:cNvSpPr/>
      </xdr:nvSpPr>
      <xdr:spPr>
        <a:xfrm>
          <a:off x="1047188" y="29303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49305</xdr:rowOff>
    </xdr:from>
    <xdr:to>
      <xdr:col>2</xdr:col>
      <xdr:colOff>1377763</xdr:colOff>
      <xdr:row>1</xdr:row>
      <xdr:rowOff>83951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36FC41-2456-4ACF-B94A-A62478E7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493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2</xdr:col>
      <xdr:colOff>381000</xdr:colOff>
      <xdr:row>2</xdr:row>
      <xdr:rowOff>152352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2F595-C9F9-4CB1-BC27-1B513F994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1962150</xdr:colOff>
      <xdr:row>0</xdr:row>
      <xdr:rowOff>38100</xdr:rowOff>
    </xdr:from>
    <xdr:to>
      <xdr:col>2</xdr:col>
      <xdr:colOff>2956561</xdr:colOff>
      <xdr:row>2</xdr:row>
      <xdr:rowOff>29311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C73B33-7556-4B19-99C7-5A548DF1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81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666188</xdr:colOff>
      <xdr:row>1</xdr:row>
      <xdr:rowOff>131108</xdr:rowOff>
    </xdr:from>
    <xdr:to>
      <xdr:col>2</xdr:col>
      <xdr:colOff>1688165</xdr:colOff>
      <xdr:row>5</xdr:row>
      <xdr:rowOff>26333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08AEF38-9CEA-4B1C-9E7A-B396A27F8B90}"/>
            </a:ext>
          </a:extLst>
        </xdr:cNvPr>
        <xdr:cNvSpPr/>
      </xdr:nvSpPr>
      <xdr:spPr>
        <a:xfrm>
          <a:off x="1028138" y="3406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1075920</xdr:colOff>
      <xdr:row>0</xdr:row>
      <xdr:rowOff>96930</xdr:rowOff>
    </xdr:from>
    <xdr:to>
      <xdr:col>2</xdr:col>
      <xdr:colOff>1358713</xdr:colOff>
      <xdr:row>1</xdr:row>
      <xdr:rowOff>131576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909F5C-6ADD-4D68-AAFC-9643BDF57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0" y="969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180976</xdr:rowOff>
    </xdr:from>
    <xdr:to>
      <xdr:col>2</xdr:col>
      <xdr:colOff>409575</xdr:colOff>
      <xdr:row>3</xdr:row>
      <xdr:rowOff>57102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638D09-2FD8-4056-B3FC-2B337ADE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152400</xdr:rowOff>
    </xdr:from>
    <xdr:to>
      <xdr:col>2</xdr:col>
      <xdr:colOff>2985136</xdr:colOff>
      <xdr:row>2</xdr:row>
      <xdr:rowOff>143611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11B3E4-A6D4-416D-AE13-34711075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524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188258</xdr:rowOff>
    </xdr:from>
    <xdr:to>
      <xdr:col>2</xdr:col>
      <xdr:colOff>1707215</xdr:colOff>
      <xdr:row>4</xdr:row>
      <xdr:rowOff>83483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68AB938-EEC2-4980-A430-219A1C7C5364}"/>
            </a:ext>
          </a:extLst>
        </xdr:cNvPr>
        <xdr:cNvSpPr/>
      </xdr:nvSpPr>
      <xdr:spPr>
        <a:xfrm>
          <a:off x="1047188" y="3978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154080</xdr:rowOff>
    </xdr:from>
    <xdr:to>
      <xdr:col>2</xdr:col>
      <xdr:colOff>1377763</xdr:colOff>
      <xdr:row>1</xdr:row>
      <xdr:rowOff>188726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8B9BCD-B76D-4DF4-BCA8-7F56C39E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1540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2</xdr:col>
      <xdr:colOff>352425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3395-1B8E-4CDD-A72C-3950A110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1933575</xdr:colOff>
      <xdr:row>0</xdr:row>
      <xdr:rowOff>0</xdr:rowOff>
    </xdr:from>
    <xdr:to>
      <xdr:col>2</xdr:col>
      <xdr:colOff>2927986</xdr:colOff>
      <xdr:row>1</xdr:row>
      <xdr:rowOff>200761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99A54C-DC4E-4978-9023-C61DE4C6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628088</xdr:colOff>
      <xdr:row>2</xdr:row>
      <xdr:rowOff>45383</xdr:rowOff>
    </xdr:from>
    <xdr:to>
      <xdr:col>2</xdr:col>
      <xdr:colOff>1650065</xdr:colOff>
      <xdr:row>5</xdr:row>
      <xdr:rowOff>150158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4118E8C-8EB7-42A2-81F9-AD77D667ED98}"/>
            </a:ext>
          </a:extLst>
        </xdr:cNvPr>
        <xdr:cNvSpPr/>
      </xdr:nvSpPr>
      <xdr:spPr>
        <a:xfrm>
          <a:off x="990038" y="46448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1037820</xdr:colOff>
      <xdr:row>1</xdr:row>
      <xdr:rowOff>11205</xdr:rowOff>
    </xdr:from>
    <xdr:to>
      <xdr:col>2</xdr:col>
      <xdr:colOff>1320613</xdr:colOff>
      <xdr:row>2</xdr:row>
      <xdr:rowOff>45851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36F557-269E-453E-B501-130140767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770" y="2207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587C71-5333-43B3-9DA8-CD0D46AA7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2B01A08-3261-4981-9A84-5AD2F0FE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178733</xdr:rowOff>
    </xdr:from>
    <xdr:to>
      <xdr:col>2</xdr:col>
      <xdr:colOff>1659590</xdr:colOff>
      <xdr:row>5</xdr:row>
      <xdr:rowOff>93008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A7748CB-0528-40D4-8C80-A9D7D41AE9CE}"/>
            </a:ext>
          </a:extLst>
        </xdr:cNvPr>
        <xdr:cNvSpPr/>
      </xdr:nvSpPr>
      <xdr:spPr>
        <a:xfrm>
          <a:off x="999563" y="38828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144555</xdr:rowOff>
    </xdr:from>
    <xdr:to>
      <xdr:col>2</xdr:col>
      <xdr:colOff>1330138</xdr:colOff>
      <xdr:row>1</xdr:row>
      <xdr:rowOff>179201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BC39FB-9454-49FB-882F-6FEBEA0D3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1445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2</xdr:col>
      <xdr:colOff>295275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502D63-A8E9-4850-B523-5AD9394C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1876425</xdr:colOff>
      <xdr:row>0</xdr:row>
      <xdr:rowOff>0</xdr:rowOff>
    </xdr:from>
    <xdr:to>
      <xdr:col>2</xdr:col>
      <xdr:colOff>2870836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68571E-23BE-47EC-9486-AD5E508DC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570938</xdr:colOff>
      <xdr:row>1</xdr:row>
      <xdr:rowOff>140633</xdr:rowOff>
    </xdr:from>
    <xdr:to>
      <xdr:col>2</xdr:col>
      <xdr:colOff>1592915</xdr:colOff>
      <xdr:row>5</xdr:row>
      <xdr:rowOff>54908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622D374-AD31-4036-A80D-858C1301FBCA}"/>
            </a:ext>
          </a:extLst>
        </xdr:cNvPr>
        <xdr:cNvSpPr/>
      </xdr:nvSpPr>
      <xdr:spPr>
        <a:xfrm>
          <a:off x="1009088" y="350183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980670</xdr:colOff>
      <xdr:row>0</xdr:row>
      <xdr:rowOff>106455</xdr:rowOff>
    </xdr:from>
    <xdr:to>
      <xdr:col>2</xdr:col>
      <xdr:colOff>1263463</xdr:colOff>
      <xdr:row>1</xdr:row>
      <xdr:rowOff>141101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DB860-2473-4906-A4CD-E2D846B98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20" y="1064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45480-EC20-47BB-A4E7-A82BE50B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2D1BCF5-0008-43FE-9065-D249AF34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666188</xdr:colOff>
      <xdr:row>1</xdr:row>
      <xdr:rowOff>64433</xdr:rowOff>
    </xdr:from>
    <xdr:to>
      <xdr:col>2</xdr:col>
      <xdr:colOff>1688165</xdr:colOff>
      <xdr:row>3</xdr:row>
      <xdr:rowOff>169208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9960B50-0D3D-443E-881F-4AE87AA497D1}"/>
            </a:ext>
          </a:extLst>
        </xdr:cNvPr>
        <xdr:cNvSpPr/>
      </xdr:nvSpPr>
      <xdr:spPr>
        <a:xfrm>
          <a:off x="1028138" y="27398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1075920</xdr:colOff>
      <xdr:row>0</xdr:row>
      <xdr:rowOff>30255</xdr:rowOff>
    </xdr:from>
    <xdr:to>
      <xdr:col>2</xdr:col>
      <xdr:colOff>1358713</xdr:colOff>
      <xdr:row>1</xdr:row>
      <xdr:rowOff>64901</xdr:rowOff>
    </xdr:to>
    <xdr:pic>
      <xdr:nvPicPr>
        <xdr:cNvPr id="7" name="Imagen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430F1F-2531-47A9-B505-C6D1568D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0" y="302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9209E3-051F-42DA-8A93-EF57E434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9198B8-81F8-45B5-86E9-56828F92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73958</xdr:rowOff>
    </xdr:from>
    <xdr:to>
      <xdr:col>2</xdr:col>
      <xdr:colOff>1659590</xdr:colOff>
      <xdr:row>3</xdr:row>
      <xdr:rowOff>178733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43D0E38-AC8C-4AEC-A02F-150CCE00D7BE}"/>
            </a:ext>
          </a:extLst>
        </xdr:cNvPr>
        <xdr:cNvSpPr/>
      </xdr:nvSpPr>
      <xdr:spPr>
        <a:xfrm>
          <a:off x="999563" y="2835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39780</xdr:rowOff>
    </xdr:from>
    <xdr:to>
      <xdr:col>2</xdr:col>
      <xdr:colOff>1330138</xdr:colOff>
      <xdr:row>1</xdr:row>
      <xdr:rowOff>74426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B52F1A-E7A7-44F8-8BEB-379359224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397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38101</xdr:rowOff>
    </xdr:from>
    <xdr:to>
      <xdr:col>2</xdr:col>
      <xdr:colOff>361950</xdr:colOff>
      <xdr:row>2</xdr:row>
      <xdr:rowOff>123777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EBB054-D555-4813-8339-61EA78AD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9525</xdr:rowOff>
    </xdr:from>
    <xdr:to>
      <xdr:col>2</xdr:col>
      <xdr:colOff>2937511</xdr:colOff>
      <xdr:row>2</xdr:row>
      <xdr:rowOff>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9CEE587-F39E-49EB-8660-1D1F3EA6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952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83483</xdr:rowOff>
    </xdr:from>
    <xdr:to>
      <xdr:col>2</xdr:col>
      <xdr:colOff>1659590</xdr:colOff>
      <xdr:row>3</xdr:row>
      <xdr:rowOff>188258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32E32ABF-2CC4-426C-97AE-AB357B88E39A}"/>
            </a:ext>
          </a:extLst>
        </xdr:cNvPr>
        <xdr:cNvSpPr/>
      </xdr:nvSpPr>
      <xdr:spPr>
        <a:xfrm>
          <a:off x="999563" y="29303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49305</xdr:rowOff>
    </xdr:from>
    <xdr:to>
      <xdr:col>2</xdr:col>
      <xdr:colOff>1330138</xdr:colOff>
      <xdr:row>1</xdr:row>
      <xdr:rowOff>83951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3C43FF-AB73-45DB-AD7F-322541CF0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493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28576</xdr:rowOff>
    </xdr:from>
    <xdr:to>
      <xdr:col>2</xdr:col>
      <xdr:colOff>457200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E173BA-06BB-4584-B769-14CC7B37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2038350</xdr:colOff>
      <xdr:row>0</xdr:row>
      <xdr:rowOff>0</xdr:rowOff>
    </xdr:from>
    <xdr:to>
      <xdr:col>2</xdr:col>
      <xdr:colOff>3032761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09E285-900A-46E9-AE5A-809EF08A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732863</xdr:colOff>
      <xdr:row>1</xdr:row>
      <xdr:rowOff>131108</xdr:rowOff>
    </xdr:from>
    <xdr:to>
      <xdr:col>2</xdr:col>
      <xdr:colOff>1754840</xdr:colOff>
      <xdr:row>5</xdr:row>
      <xdr:rowOff>45383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B12CD0E-10A6-4483-B9E0-48433E1D744F}"/>
            </a:ext>
          </a:extLst>
        </xdr:cNvPr>
        <xdr:cNvSpPr/>
      </xdr:nvSpPr>
      <xdr:spPr>
        <a:xfrm>
          <a:off x="1094813" y="3406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1142595</xdr:colOff>
      <xdr:row>0</xdr:row>
      <xdr:rowOff>96930</xdr:rowOff>
    </xdr:from>
    <xdr:to>
      <xdr:col>2</xdr:col>
      <xdr:colOff>1425388</xdr:colOff>
      <xdr:row>1</xdr:row>
      <xdr:rowOff>131576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5E0369-AE9B-41E2-9C23-461E3D81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545" y="969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BE2919D-91BD-4B66-A7D0-4546DDEFDAD3}">
  <we:reference id="wa200002334" version="1.1.0.0" store="es-ES" storeType="OMEX"/>
  <we:alternateReferences>
    <we:reference id="wa200002334" version="1.1.0.0" store="WA20000233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B15D-92B3-4E50-ABDD-060435659A5F}">
  <sheetPr codeName="Hoja1"/>
  <dimension ref="A1:A35"/>
  <sheetViews>
    <sheetView showGridLines="0" tabSelected="1" zoomScaleNormal="100" workbookViewId="0">
      <pane ySplit="6" topLeftCell="A7" activePane="bottomLeft" state="frozen"/>
      <selection pane="bottomLeft" activeCell="A14" sqref="A14"/>
    </sheetView>
  </sheetViews>
  <sheetFormatPr baseColWidth="10" defaultColWidth="0" defaultRowHeight="14.25" zeroHeight="1" x14ac:dyDescent="0.2"/>
  <cols>
    <col min="1" max="1" width="136.7109375" style="96" customWidth="1"/>
    <col min="2" max="16384" width="11.42578125" style="96" hidden="1"/>
  </cols>
  <sheetData>
    <row r="1" spans="1:1" x14ac:dyDescent="0.2">
      <c r="A1" s="95"/>
    </row>
    <row r="2" spans="1:1" x14ac:dyDescent="0.2">
      <c r="A2" s="95"/>
    </row>
    <row r="3" spans="1:1" x14ac:dyDescent="0.2">
      <c r="A3" s="95"/>
    </row>
    <row r="4" spans="1:1" x14ac:dyDescent="0.2">
      <c r="A4" s="94"/>
    </row>
    <row r="5" spans="1:1" ht="15" x14ac:dyDescent="0.2">
      <c r="A5" s="156" t="s">
        <v>194</v>
      </c>
    </row>
    <row r="6" spans="1:1" ht="15" x14ac:dyDescent="0.25">
      <c r="A6" s="155" t="s">
        <v>224</v>
      </c>
    </row>
    <row r="7" spans="1:1" x14ac:dyDescent="0.2"/>
    <row r="8" spans="1:1" ht="15" x14ac:dyDescent="0.25">
      <c r="A8" s="97"/>
    </row>
    <row r="9" spans="1:1" s="98" customFormat="1" ht="15" customHeight="1" x14ac:dyDescent="0.25">
      <c r="A9" s="149" t="s">
        <v>195</v>
      </c>
    </row>
    <row r="10" spans="1:1" s="98" customFormat="1" ht="15" customHeight="1" x14ac:dyDescent="0.25">
      <c r="A10" s="149" t="s">
        <v>196</v>
      </c>
    </row>
    <row r="11" spans="1:1" s="98" customFormat="1" ht="15" customHeight="1" x14ac:dyDescent="0.25">
      <c r="A11" s="149" t="s">
        <v>197</v>
      </c>
    </row>
    <row r="12" spans="1:1" s="98" customFormat="1" ht="15" customHeight="1" x14ac:dyDescent="0.25">
      <c r="A12" s="149" t="s">
        <v>198</v>
      </c>
    </row>
    <row r="13" spans="1:1" s="98" customFormat="1" ht="15" customHeight="1" x14ac:dyDescent="0.25">
      <c r="A13" s="149" t="s">
        <v>199</v>
      </c>
    </row>
    <row r="14" spans="1:1" s="98" customFormat="1" ht="15" customHeight="1" x14ac:dyDescent="0.25">
      <c r="A14" s="149" t="s">
        <v>200</v>
      </c>
    </row>
    <row r="15" spans="1:1" s="98" customFormat="1" ht="15" customHeight="1" x14ac:dyDescent="0.25">
      <c r="A15" s="149" t="s">
        <v>201</v>
      </c>
    </row>
    <row r="16" spans="1:1" s="98" customFormat="1" ht="15" customHeight="1" x14ac:dyDescent="0.25">
      <c r="A16" s="149" t="s">
        <v>202</v>
      </c>
    </row>
    <row r="17" spans="1:1" s="98" customFormat="1" ht="15" customHeight="1" x14ac:dyDescent="0.25">
      <c r="A17" s="149" t="s">
        <v>203</v>
      </c>
    </row>
    <row r="18" spans="1:1" s="98" customFormat="1" ht="15" customHeight="1" x14ac:dyDescent="0.25">
      <c r="A18" s="149" t="s">
        <v>204</v>
      </c>
    </row>
    <row r="19" spans="1:1" s="98" customFormat="1" ht="15" customHeight="1" x14ac:dyDescent="0.25">
      <c r="A19" s="149" t="s">
        <v>205</v>
      </c>
    </row>
    <row r="20" spans="1:1" s="98" customFormat="1" ht="15" customHeight="1" x14ac:dyDescent="0.25">
      <c r="A20" s="149" t="s">
        <v>206</v>
      </c>
    </row>
    <row r="21" spans="1:1" s="98" customFormat="1" ht="15" customHeight="1" x14ac:dyDescent="0.25">
      <c r="A21" s="149" t="s">
        <v>207</v>
      </c>
    </row>
    <row r="22" spans="1:1" s="98" customFormat="1" ht="15" customHeight="1" x14ac:dyDescent="0.25">
      <c r="A22" s="149" t="s">
        <v>208</v>
      </c>
    </row>
    <row r="23" spans="1:1" s="98" customFormat="1" ht="15" customHeight="1" x14ac:dyDescent="0.25">
      <c r="A23" s="149" t="s">
        <v>220</v>
      </c>
    </row>
    <row r="24" spans="1:1" s="98" customFormat="1" ht="15" customHeight="1" x14ac:dyDescent="0.25">
      <c r="A24" s="149" t="s">
        <v>210</v>
      </c>
    </row>
    <row r="25" spans="1:1" ht="15" customHeight="1" x14ac:dyDescent="0.2">
      <c r="A25" s="150" t="s">
        <v>211</v>
      </c>
    </row>
    <row r="26" spans="1:1" ht="15" customHeight="1" x14ac:dyDescent="0.2">
      <c r="A26" s="150" t="s">
        <v>212</v>
      </c>
    </row>
    <row r="27" spans="1:1" ht="15" customHeight="1" x14ac:dyDescent="0.2">
      <c r="A27" s="150" t="s">
        <v>213</v>
      </c>
    </row>
    <row r="28" spans="1:1" ht="15" customHeight="1" x14ac:dyDescent="0.2">
      <c r="A28" s="150" t="s">
        <v>214</v>
      </c>
    </row>
    <row r="29" spans="1:1" ht="15" customHeight="1" x14ac:dyDescent="0.2">
      <c r="A29" s="150" t="s">
        <v>215</v>
      </c>
    </row>
    <row r="30" spans="1:1" ht="15" customHeight="1" x14ac:dyDescent="0.2">
      <c r="A30" s="150" t="s">
        <v>216</v>
      </c>
    </row>
    <row r="31" spans="1:1" ht="15" customHeight="1" x14ac:dyDescent="0.2">
      <c r="A31" s="150" t="s">
        <v>217</v>
      </c>
    </row>
    <row r="32" spans="1:1" ht="15" customHeight="1" x14ac:dyDescent="0.2">
      <c r="A32" s="150" t="s">
        <v>221</v>
      </c>
    </row>
    <row r="33" spans="1:1" ht="15" customHeight="1" x14ac:dyDescent="0.2">
      <c r="A33" s="150" t="s">
        <v>222</v>
      </c>
    </row>
    <row r="34" spans="1:1" x14ac:dyDescent="0.2"/>
    <row r="35" spans="1:1" x14ac:dyDescent="0.2"/>
  </sheetData>
  <hyperlinks>
    <hyperlink ref="A9" location="'C1 Aprop Resumen 2000-2026'!A1" display="Cuadro No. 1. Apropiaciones agregadas PGN 2000-2026 por fuente" xr:uid="{895D66C3-A819-4F97-A33B-3FD4C7BF8547}"/>
    <hyperlink ref="A10" location="'C2 Ejecución 00-18'!A1" display="Cuadro No. 2. Ejecución desagregada PGN 2000-2018 por compromisos, obligaciones y pagos" xr:uid="{D4EEA607-D30F-4BE2-8A6B-EE1D9A036F32}"/>
    <hyperlink ref="A11" location="'C3 Ejecución Nación 00-18'!A1" display="Cuadro No. 3. Ejecución desagregada PGN 2000-2018 - Recurso Nación por compromisos, obligaciones y pagos" xr:uid="{81933E7F-A782-4410-BFFD-B3260921397E}"/>
    <hyperlink ref="A12" location="'C4 Ejecución Propios 00-18'!A1" display="Cuadro No. 4. Ejecución desagregada PGN 2000-2018 - Recurso Propios por compromisos, obligaciones y pagos" xr:uid="{74788600-422B-44AF-836F-5E64CB88B726}"/>
    <hyperlink ref="A13" location="'C5 Ejecución PGN 2019-2026'!A1" display="Cuadro No. 5. Ejecución desagregada PGN por compromisos, obligaciones y pagos del 2019-2026" xr:uid="{33C2151D-EBBE-4272-A2EB-764F5A1A581E}"/>
    <hyperlink ref="A15" location="'C7 Ejec. Prop 19-26'!A1" display="Cuadro No. 7. Ejecución desagregada PGN Recurso Propios por compromisos, obligaciones y pagos del 2019 al 2026" xr:uid="{C3B2B04B-11E0-48F5-9E9A-8DA748A49B03}"/>
    <hyperlink ref="A16" location="'C8 A Ejec. Sect. PGN 00-18'!A1" display="Cuadro No. 8.A Ejecución Sectorial PGN por compromisos, obligaciones y pagos del 2000-2018" xr:uid="{B0AFED3F-6517-4E19-AE9A-2B3F7162F594}"/>
    <hyperlink ref="A17" location="'C8 B Ejec. Sect. PGN 19-26'!A1" display="Cuadro No. 8.B Ejecución Sectorial PGN por compromisos, obligaciones y pagos del 2019 al 2026" xr:uid="{4C87FF6F-7D9B-40BB-B4D9-72321864477E}"/>
    <hyperlink ref="A18" location="'C9 A Ejec. Sect. Nac 00-18'!A1" display="Cuadro No. 9.A Ejecución Sectorial PGN Recurso Nación por compromisos, obligaciones y pagos del 2000 al 2018" xr:uid="{0AB85DA1-65D8-44A7-A443-6CE89B72E7C6}"/>
    <hyperlink ref="A19" location="'C9 B Ejec. Sect. Nac 19-26'!A1" display="Cuadro No. 9.B Ejecución Sectorial PGN Recurso Nación por compromisos, obligaciones y pagos del 2019 al 2026" xr:uid="{3FDF3FF4-C99C-4E66-A9EC-79A3C4E5A9ED}"/>
    <hyperlink ref="A20" location="'C10 A Ejec. Sect Prop 00-18'!A1" display="Cuadro No. 10.A Ejecución Sectorial PGN Recurso Propios por compromisos, obligación y pago del 2000 al 2018" xr:uid="{9D9C31F6-74DF-45FD-8FFF-9BBF19833C55}"/>
    <hyperlink ref="A21" location="'C10 B Ejec. Sect Prop 19-26'!A1" display="Cuadro No. 10.B Ejecución Sectorial PGN Recurso Propios por compromisos, obligaciones y pagos del 2019 al 2026" xr:uid="{8E80072A-4AF8-4A6A-9028-1971592B0B8D}"/>
    <hyperlink ref="A22" location="'C11 A Sec. Fto 00-18'!A1" display="Cuadro No. 11.A Ejecución Sectorial Funcionamiento PGN por compromisos, obligaciones y pagos del 2000 al 2018" xr:uid="{AB668A91-8A80-4D86-890A-CC2F98BBD44F}"/>
    <hyperlink ref="A23" location="'C11 B Sec. Fto 19-26'!A1" display="Cuadro No. 11.B Ejecución Sectorial Funcionamiento PGN por compromisos, obligaciones y pagos del 2019 al 2026" xr:uid="{7130EF5F-9D73-480F-A7CE-BF33F993DD1F}"/>
    <hyperlink ref="A24" location="'C12 A Sec. Fto. Nac 00-18'!A1" display="Cuadro No. 12.A Ejecución Sectorial Funcionamiento PGN Recurso Nación por compromisos, obligaciones y pagos del 2000 al 2018" xr:uid="{1C193F3F-B585-491A-A57D-A4837D931CC5}"/>
    <hyperlink ref="A25" location="'C12 B Sec. Fto. Nac 19-26'!A1" display="Cuadro No. 12.B Ejecución Sectorial Funcionamiento PGN Recurso Nación por compromisos, obligaciones y pagos del 2019 al 2026" xr:uid="{AE4C09D6-3099-4DFA-96FE-EB5D51D56A9C}"/>
    <hyperlink ref="A26" location="'C13 A Sec. Fto. Prop 00-18'!A1" display="Cuadro No. 13.A Ejecución Sectorial Funcionamiento PGN Recurso Propios por compromisos, obligaciones y pagos del 2000 al 2018" xr:uid="{77F89FB4-F382-4E68-957C-56AEB64AD644}"/>
    <hyperlink ref="A27" location="'C13 B Sec. Fto. Prop 19-26'!A1" display="Cuadro No. 13.B Ejecución Sectorial Funcionamiento PGN Recurso Propios por compromisos, obligaciones y pagos del 2019 al 2026" xr:uid="{08D40E34-59D8-45AD-A63C-7A7555A2CABA}"/>
    <hyperlink ref="A28" location="'C14 A Sec. Invsión 00-18'!A1" display="Cuadro No. 14.A Ejecución Sectorial Inversión PGN por compromisos, obligaciones y pagos del 2000 al 2018" xr:uid="{BB95FB98-68DF-40F1-8AAC-21F9E1D15AC1}"/>
    <hyperlink ref="A29" location="'C14 B Sec. Invsión 19-26'!A1" display="Cuadro No. 14.B Ejecución Sectorial Inversión PGN por compromisos, obligaciones y pagos del 2019 al 2026" xr:uid="{C8117A75-2C13-498F-86E4-E26504E5B609}"/>
    <hyperlink ref="A30" location="'C15 A Sec. Invsión Nac 00-18'!A1" display="Cuadro No. 15.A Ejecución Sectorial Inversión PGN Recurso Nación por compromisos, obligaciones y pagos del 2000 al 2018" xr:uid="{02B643F7-56E1-4758-8EF6-01E99FD6DA7A}"/>
    <hyperlink ref="A31" location="'C15 B Sec. Invsión Nac 19-26'!A1" display="Cuadro No. 15.B Ejecución Sectorial Inversión PGN Recurso Nación por compromisos, obligaciones y pagos del 2019 al 2026" xr:uid="{E93A77FC-F7D9-482F-8B64-FBF579C00855}"/>
    <hyperlink ref="A32" location="'C16 A Sec. Invsión Prop 00-18'!A1" display="Cuadro No. 16.A Ejecución Sectorial Inversión PGN Recurso Propios por compromisos, obligaciones y pagos del 2000 al 2018" xr:uid="{9B407088-80B5-4278-92F1-DBE0D0E58923}"/>
    <hyperlink ref="A33" location="'C16 B Sec. Invsión Prop 19-26'!A1" display="Cuadro No. 16.B Ejecución Sectorial Inversión PGN Recurso Propios por compromisos, obligaciones y pagos del 2019-2026" xr:uid="{8BE59FD5-D57D-4C58-BA1E-D30162C0454F}"/>
    <hyperlink ref="A14" location="'C6 Ejec. Nac 19-26'!A1" display="Cuadro No. 6. Ejecución desagregada de gastos PGN Recurso Nación por compromisos, obligaciones y pagos del 2019 al 2026" xr:uid="{284527BA-B704-427A-AD51-81F6D5B1445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1:V276"/>
  <sheetViews>
    <sheetView showGridLines="0" zoomScaleNormal="100" workbookViewId="0">
      <pane xSplit="3" ySplit="7" topLeftCell="D65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s="104" customFormat="1" ht="16.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27"/>
      <c r="B4" s="100"/>
      <c r="C4" s="100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s="104" customFormat="1" ht="15" customHeight="1" x14ac:dyDescent="0.25">
      <c r="A5" s="175" t="s">
        <v>202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s="104" customFormat="1" ht="1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s="104" customFormat="1" ht="15" customHeight="1" x14ac:dyDescent="0.25">
      <c r="A8" s="127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s="104" customFormat="1" ht="15" customHeight="1" x14ac:dyDescent="0.25">
      <c r="A9" s="101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</row>
    <row r="10" spans="1:22" ht="18" x14ac:dyDescent="0.2">
      <c r="D10" s="164" t="s">
        <v>88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2" x14ac:dyDescent="0.2"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</row>
    <row r="12" spans="1:22" ht="9.9499999999999993" customHeight="1" x14ac:dyDescent="0.2">
      <c r="C12" s="182" t="s">
        <v>21</v>
      </c>
      <c r="D12" s="162" t="s">
        <v>17</v>
      </c>
      <c r="E12" s="162" t="s">
        <v>18</v>
      </c>
      <c r="F12" s="162" t="s">
        <v>19</v>
      </c>
      <c r="G12" s="162" t="s">
        <v>20</v>
      </c>
      <c r="H12" s="162" t="s">
        <v>22</v>
      </c>
      <c r="I12" s="162" t="s">
        <v>23</v>
      </c>
      <c r="J12" s="162" t="s">
        <v>24</v>
      </c>
      <c r="K12" s="162" t="s">
        <v>25</v>
      </c>
      <c r="L12" s="162" t="s">
        <v>26</v>
      </c>
      <c r="M12" s="162" t="s">
        <v>27</v>
      </c>
      <c r="N12" s="162">
        <v>2010</v>
      </c>
      <c r="O12" s="162">
        <v>2011</v>
      </c>
      <c r="P12" s="162">
        <v>2012</v>
      </c>
      <c r="Q12" s="162">
        <v>2013</v>
      </c>
      <c r="R12" s="162">
        <v>2014</v>
      </c>
      <c r="S12" s="162">
        <v>2015</v>
      </c>
      <c r="T12" s="162">
        <v>2016</v>
      </c>
      <c r="U12" s="162">
        <v>2017</v>
      </c>
      <c r="V12" s="162">
        <v>2018</v>
      </c>
    </row>
    <row r="13" spans="1:22" ht="9.9499999999999993" customHeight="1" thickBot="1" x14ac:dyDescent="0.25">
      <c r="C13" s="18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</row>
    <row r="14" spans="1:22" x14ac:dyDescent="0.2">
      <c r="C14" s="89" t="s">
        <v>61</v>
      </c>
      <c r="D14" s="57">
        <v>502.87051590499999</v>
      </c>
      <c r="E14" s="57">
        <v>730.37577451100003</v>
      </c>
      <c r="F14" s="57">
        <v>760.03593871499993</v>
      </c>
      <c r="G14" s="57">
        <v>541.498867679</v>
      </c>
      <c r="H14" s="57">
        <v>646.74984422699993</v>
      </c>
      <c r="I14" s="57">
        <v>684.89657339700011</v>
      </c>
      <c r="J14" s="57">
        <v>1028.7917574640001</v>
      </c>
      <c r="K14" s="57">
        <v>1419.4039480000001</v>
      </c>
      <c r="L14" s="57">
        <v>1885.8719000000001</v>
      </c>
      <c r="M14" s="57">
        <v>1639.7332562000001</v>
      </c>
      <c r="N14" s="57">
        <v>1697.4878409139999</v>
      </c>
      <c r="O14" s="57">
        <v>1744.5710325929999</v>
      </c>
      <c r="P14" s="57">
        <v>2256.8658256960002</v>
      </c>
      <c r="Q14" s="57">
        <v>3748.8931457889998</v>
      </c>
      <c r="R14" s="57">
        <v>3461.5468861020004</v>
      </c>
      <c r="S14" s="57">
        <v>3821.8541761870001</v>
      </c>
      <c r="T14" s="57">
        <v>2589.3232182480001</v>
      </c>
      <c r="U14" s="57">
        <v>2842.2207183880005</v>
      </c>
      <c r="V14" s="57">
        <v>2432.4432316470002</v>
      </c>
    </row>
    <row r="15" spans="1:22" x14ac:dyDescent="0.2">
      <c r="C15" s="90" t="s">
        <v>28</v>
      </c>
      <c r="D15" s="58">
        <v>147.46238565600001</v>
      </c>
      <c r="E15" s="58">
        <v>161.86240186200001</v>
      </c>
      <c r="F15" s="58">
        <v>177.34779610199999</v>
      </c>
      <c r="G15" s="58">
        <v>213.131639417</v>
      </c>
      <c r="H15" s="58">
        <v>343.909085645</v>
      </c>
      <c r="I15" s="58">
        <v>316.35434765899998</v>
      </c>
      <c r="J15" s="58">
        <v>442.22335932099998</v>
      </c>
      <c r="K15" s="58">
        <v>531.800187671</v>
      </c>
      <c r="L15" s="58">
        <v>1475.307795815</v>
      </c>
      <c r="M15" s="58">
        <v>1721.0864347879999</v>
      </c>
      <c r="N15" s="58">
        <v>1918.5195767319999</v>
      </c>
      <c r="O15" s="58">
        <v>1410.0786146150001</v>
      </c>
      <c r="P15" s="58">
        <v>416.00138375900002</v>
      </c>
      <c r="Q15" s="58">
        <v>569.08006899999998</v>
      </c>
      <c r="R15" s="58">
        <v>589.78034212800003</v>
      </c>
      <c r="S15" s="58">
        <v>716.81586651199996</v>
      </c>
      <c r="T15" s="58">
        <v>699.37192264999999</v>
      </c>
      <c r="U15" s="58">
        <v>734.86367925299999</v>
      </c>
      <c r="V15" s="58">
        <v>705.62256111399995</v>
      </c>
    </row>
    <row r="16" spans="1:22" x14ac:dyDescent="0.2">
      <c r="C16" s="89" t="s">
        <v>62</v>
      </c>
      <c r="D16" s="57">
        <v>45.129433476000003</v>
      </c>
      <c r="E16" s="57">
        <v>75.917426522999989</v>
      </c>
      <c r="F16" s="57">
        <v>88.420097388999991</v>
      </c>
      <c r="G16" s="57">
        <v>73.442138830000005</v>
      </c>
      <c r="H16" s="57">
        <v>94.060336755999998</v>
      </c>
      <c r="I16" s="57">
        <v>99.325544477999998</v>
      </c>
      <c r="J16" s="57">
        <v>130.634067767</v>
      </c>
      <c r="K16" s="57">
        <v>137.22750421500001</v>
      </c>
      <c r="L16" s="57">
        <v>198.60649936799999</v>
      </c>
      <c r="M16" s="57">
        <v>237.04325131799999</v>
      </c>
      <c r="N16" s="57">
        <v>356.685774659</v>
      </c>
      <c r="O16" s="57">
        <v>379.57683666399998</v>
      </c>
      <c r="P16" s="57">
        <v>425.19206880899998</v>
      </c>
      <c r="Q16" s="57">
        <v>430.150279571</v>
      </c>
      <c r="R16" s="57">
        <v>376.768072066</v>
      </c>
      <c r="S16" s="57">
        <v>354.68630527900001</v>
      </c>
      <c r="T16" s="57">
        <v>306.51649080599998</v>
      </c>
      <c r="U16" s="57">
        <v>380.331423347</v>
      </c>
      <c r="V16" s="57">
        <v>334.77804179999998</v>
      </c>
    </row>
    <row r="17" spans="3:22" x14ac:dyDescent="0.2">
      <c r="C17" s="90" t="s">
        <v>29</v>
      </c>
      <c r="D17" s="58">
        <v>252.24404756600001</v>
      </c>
      <c r="E17" s="58">
        <v>297.095778677</v>
      </c>
      <c r="F17" s="58">
        <v>293.96520983589994</v>
      </c>
      <c r="G17" s="58">
        <v>214.21804198000001</v>
      </c>
      <c r="H17" s="58">
        <v>201.37170121400001</v>
      </c>
      <c r="I17" s="58">
        <v>225.67352650799998</v>
      </c>
      <c r="J17" s="58">
        <v>317.88596692200002</v>
      </c>
      <c r="K17" s="58">
        <v>338.70933334699998</v>
      </c>
      <c r="L17" s="58">
        <v>327.39854110199997</v>
      </c>
      <c r="M17" s="58">
        <v>480.08427081500002</v>
      </c>
      <c r="N17" s="58">
        <v>467.24052372699998</v>
      </c>
      <c r="O17" s="58">
        <v>590.68999633599992</v>
      </c>
      <c r="P17" s="58">
        <v>795.02782545800005</v>
      </c>
      <c r="Q17" s="58">
        <v>1078.3328318819999</v>
      </c>
      <c r="R17" s="58">
        <v>902.57298398199998</v>
      </c>
      <c r="S17" s="58">
        <v>893.41317535999997</v>
      </c>
      <c r="T17" s="58">
        <v>853.45590435500003</v>
      </c>
      <c r="U17" s="58">
        <v>988.92613867099999</v>
      </c>
      <c r="V17" s="58">
        <v>844.06395473200007</v>
      </c>
    </row>
    <row r="18" spans="3:22" x14ac:dyDescent="0.2">
      <c r="C18" s="89" t="s">
        <v>63</v>
      </c>
      <c r="D18" s="57">
        <v>194.10744778</v>
      </c>
      <c r="E18" s="57">
        <v>222.859320268</v>
      </c>
      <c r="F18" s="57">
        <v>196.46879725100001</v>
      </c>
      <c r="G18" s="57">
        <v>230.37490798499999</v>
      </c>
      <c r="H18" s="57">
        <v>230.19336047900001</v>
      </c>
      <c r="I18" s="57">
        <v>252.55743362600001</v>
      </c>
      <c r="J18" s="57">
        <v>301.75468291300001</v>
      </c>
      <c r="K18" s="57">
        <v>290.36770561499998</v>
      </c>
      <c r="L18" s="57">
        <v>321.209</v>
      </c>
      <c r="M18" s="57">
        <v>349.76935064200001</v>
      </c>
      <c r="N18" s="57">
        <v>379.68273353500001</v>
      </c>
      <c r="O18" s="57">
        <v>403.79701867300003</v>
      </c>
      <c r="P18" s="57">
        <v>427.24221370399999</v>
      </c>
      <c r="Q18" s="57">
        <v>467.87731725999998</v>
      </c>
      <c r="R18" s="57">
        <v>471.858594278</v>
      </c>
      <c r="S18" s="57">
        <v>476.20164687400001</v>
      </c>
      <c r="T18" s="57">
        <v>514.24660542000004</v>
      </c>
      <c r="U18" s="57">
        <v>555.65208149900002</v>
      </c>
      <c r="V18" s="57">
        <v>587.45048889199995</v>
      </c>
    </row>
    <row r="19" spans="3:22" x14ac:dyDescent="0.2">
      <c r="C19" s="90" t="s">
        <v>30</v>
      </c>
      <c r="D19" s="58">
        <v>65.209411522000011</v>
      </c>
      <c r="E19" s="58">
        <v>68.516762193000005</v>
      </c>
      <c r="F19" s="58">
        <v>67.359684435000005</v>
      </c>
      <c r="G19" s="58">
        <v>67.172533656000013</v>
      </c>
      <c r="H19" s="58">
        <v>96.980442216000014</v>
      </c>
      <c r="I19" s="58">
        <v>106.06837541000002</v>
      </c>
      <c r="J19" s="58">
        <v>131.08952877600001</v>
      </c>
      <c r="K19" s="58">
        <v>150.24717309499999</v>
      </c>
      <c r="L19" s="58">
        <v>183.24569003300002</v>
      </c>
      <c r="M19" s="58">
        <v>204.39486603100002</v>
      </c>
      <c r="N19" s="58">
        <v>220.204642342</v>
      </c>
      <c r="O19" s="58">
        <v>243.31271537199999</v>
      </c>
      <c r="P19" s="58">
        <v>349.13099515099998</v>
      </c>
      <c r="Q19" s="58">
        <v>415.68063493</v>
      </c>
      <c r="R19" s="58">
        <v>393.15524550599997</v>
      </c>
      <c r="S19" s="58">
        <v>441.348925431</v>
      </c>
      <c r="T19" s="58">
        <v>381.00681628599995</v>
      </c>
      <c r="U19" s="58">
        <v>403.43595324099999</v>
      </c>
      <c r="V19" s="58">
        <v>404.41926446500003</v>
      </c>
    </row>
    <row r="20" spans="3:22" x14ac:dyDescent="0.2">
      <c r="C20" s="89" t="s">
        <v>64</v>
      </c>
      <c r="D20" s="57">
        <v>6664.87368560295</v>
      </c>
      <c r="E20" s="57">
        <v>7870.9053344965005</v>
      </c>
      <c r="F20" s="57">
        <v>8848.5943126858401</v>
      </c>
      <c r="G20" s="57">
        <v>9951.8655951397086</v>
      </c>
      <c r="H20" s="57">
        <v>11171.455131368068</v>
      </c>
      <c r="I20" s="57">
        <v>12109.427717042629</v>
      </c>
      <c r="J20" s="57">
        <v>13324.47779218178</v>
      </c>
      <c r="K20" s="57">
        <v>14808.777342389109</v>
      </c>
      <c r="L20" s="57">
        <v>18603.85412450798</v>
      </c>
      <c r="M20" s="57">
        <v>20541.790006760311</v>
      </c>
      <c r="N20" s="57">
        <v>21043.534994955186</v>
      </c>
      <c r="O20" s="57">
        <v>22001.829463434489</v>
      </c>
      <c r="P20" s="57">
        <v>23961.774318379998</v>
      </c>
      <c r="Q20" s="57">
        <v>26462.909724982001</v>
      </c>
      <c r="R20" s="57">
        <v>27039.969804003322</v>
      </c>
      <c r="S20" s="57">
        <v>27313.658641432317</v>
      </c>
      <c r="T20" s="57">
        <v>28917.999081853901</v>
      </c>
      <c r="U20" s="57">
        <v>29980.079545386576</v>
      </c>
      <c r="V20" s="57">
        <v>31442.388220137618</v>
      </c>
    </row>
    <row r="21" spans="3:22" x14ac:dyDescent="0.2">
      <c r="C21" s="90" t="s">
        <v>65</v>
      </c>
      <c r="D21" s="58">
        <v>40.031901077999997</v>
      </c>
      <c r="E21" s="58">
        <v>78.919547301000009</v>
      </c>
      <c r="F21" s="58">
        <v>38.875657758999999</v>
      </c>
      <c r="G21" s="58">
        <v>39.666266221500003</v>
      </c>
      <c r="H21" s="58">
        <v>89.682200973999997</v>
      </c>
      <c r="I21" s="58">
        <v>72.727015362000003</v>
      </c>
      <c r="J21" s="58">
        <v>103.039490708</v>
      </c>
      <c r="K21" s="58">
        <v>86.478482596999996</v>
      </c>
      <c r="L21" s="58">
        <v>156.15000259300001</v>
      </c>
      <c r="M21" s="58">
        <v>146.52189478700001</v>
      </c>
      <c r="N21" s="58">
        <v>142.87538556300001</v>
      </c>
      <c r="O21" s="58">
        <v>175.599228686</v>
      </c>
      <c r="P21" s="58">
        <v>331.97681589399997</v>
      </c>
      <c r="Q21" s="58">
        <v>388.71691491600001</v>
      </c>
      <c r="R21" s="58">
        <v>352.96095168700003</v>
      </c>
      <c r="S21" s="58">
        <v>436.371406503</v>
      </c>
      <c r="T21" s="58">
        <v>408.78761497599999</v>
      </c>
      <c r="U21" s="58">
        <v>590.46427807999999</v>
      </c>
      <c r="V21" s="58">
        <v>569.19368981100001</v>
      </c>
    </row>
    <row r="22" spans="3:22" x14ac:dyDescent="0.2">
      <c r="C22" s="89" t="s">
        <v>66</v>
      </c>
      <c r="D22" s="57">
        <v>5235.2643832800004</v>
      </c>
      <c r="E22" s="57">
        <v>7757.8366176925001</v>
      </c>
      <c r="F22" s="57">
        <v>8755.4539026740003</v>
      </c>
      <c r="G22" s="57">
        <v>10167.971275037002</v>
      </c>
      <c r="H22" s="57">
        <v>11584.321929913</v>
      </c>
      <c r="I22" s="57">
        <v>12622.644606891001</v>
      </c>
      <c r="J22" s="57">
        <v>13594.329739221001</v>
      </c>
      <c r="K22" s="57">
        <v>14382.471192176999</v>
      </c>
      <c r="L22" s="57">
        <v>16273.788039058001</v>
      </c>
      <c r="M22" s="57">
        <v>18860.763135137004</v>
      </c>
      <c r="N22" s="57">
        <v>20860.213156443002</v>
      </c>
      <c r="O22" s="57">
        <v>21770.706379414998</v>
      </c>
      <c r="P22" s="57">
        <v>23375.519944661999</v>
      </c>
      <c r="Q22" s="57">
        <v>25277.959412201999</v>
      </c>
      <c r="R22" s="57">
        <v>26933.831212575999</v>
      </c>
      <c r="S22" s="57">
        <v>29064.662956158001</v>
      </c>
      <c r="T22" s="57">
        <v>31612.857536642001</v>
      </c>
      <c r="U22" s="57">
        <v>35595.553160417003</v>
      </c>
      <c r="V22" s="57">
        <v>38244.224913605001</v>
      </c>
    </row>
    <row r="23" spans="3:22" x14ac:dyDescent="0.2">
      <c r="C23" s="90" t="s">
        <v>67</v>
      </c>
      <c r="D23" s="58">
        <v>42.822493772000001</v>
      </c>
      <c r="E23" s="58">
        <v>54.143454326000004</v>
      </c>
      <c r="F23" s="58">
        <v>55.422389119999998</v>
      </c>
      <c r="G23" s="58">
        <v>41.64250792584</v>
      </c>
      <c r="H23" s="58">
        <v>50.047750800000003</v>
      </c>
      <c r="I23" s="58">
        <v>50.679495106000005</v>
      </c>
      <c r="J23" s="58">
        <v>73.747774500000006</v>
      </c>
      <c r="K23" s="58">
        <v>122.69455255700001</v>
      </c>
      <c r="L23" s="58">
        <v>115.01334113499999</v>
      </c>
      <c r="M23" s="58">
        <v>163.92961532000001</v>
      </c>
      <c r="N23" s="58">
        <v>158.06517552900002</v>
      </c>
      <c r="O23" s="58">
        <v>166.849637</v>
      </c>
      <c r="P23" s="58">
        <v>183.758158342</v>
      </c>
      <c r="Q23" s="58">
        <v>222.12854300000001</v>
      </c>
      <c r="R23" s="58">
        <v>237.49198259299999</v>
      </c>
      <c r="S23" s="58">
        <v>261.59162362299998</v>
      </c>
      <c r="T23" s="58">
        <v>294.47012357199998</v>
      </c>
      <c r="U23" s="58">
        <v>368.59967702900002</v>
      </c>
      <c r="V23" s="58">
        <v>461.12624308699998</v>
      </c>
    </row>
    <row r="24" spans="3:22" x14ac:dyDescent="0.2">
      <c r="C24" s="89" t="s">
        <v>68</v>
      </c>
      <c r="D24" s="57">
        <v>646.961704317</v>
      </c>
      <c r="E24" s="57">
        <v>672.22750337026002</v>
      </c>
      <c r="F24" s="57">
        <v>704.59216280300006</v>
      </c>
      <c r="G24" s="57">
        <v>736.54116222699997</v>
      </c>
      <c r="H24" s="57">
        <v>791.57087026500005</v>
      </c>
      <c r="I24" s="57">
        <v>875.02590564184004</v>
      </c>
      <c r="J24" s="57">
        <v>966.47589562683993</v>
      </c>
      <c r="K24" s="57">
        <v>1104.70214083732</v>
      </c>
      <c r="L24" s="57">
        <v>1290.569836764</v>
      </c>
      <c r="M24" s="57">
        <v>1480.8742522650002</v>
      </c>
      <c r="N24" s="57">
        <v>1626.5539480929999</v>
      </c>
      <c r="O24" s="57">
        <v>1725.857917926</v>
      </c>
      <c r="P24" s="57">
        <v>2048.5726464909999</v>
      </c>
      <c r="Q24" s="57">
        <v>2287.3772782689998</v>
      </c>
      <c r="R24" s="57">
        <v>2696.67336166</v>
      </c>
      <c r="S24" s="57">
        <v>3018.3964462610002</v>
      </c>
      <c r="T24" s="57">
        <v>3247.9935914450002</v>
      </c>
      <c r="U24" s="57">
        <v>3440.1891977830001</v>
      </c>
      <c r="V24" s="57">
        <v>3748.8387365569997</v>
      </c>
    </row>
    <row r="25" spans="3:22" x14ac:dyDescent="0.2">
      <c r="C25" s="90" t="s">
        <v>31</v>
      </c>
      <c r="D25" s="58">
        <v>7366.947957585</v>
      </c>
      <c r="E25" s="58">
        <v>7243.2753692669994</v>
      </c>
      <c r="F25" s="58">
        <v>6488.7000060239998</v>
      </c>
      <c r="G25" s="58">
        <v>5355.27287352454</v>
      </c>
      <c r="H25" s="58">
        <v>6453.2603369930002</v>
      </c>
      <c r="I25" s="58">
        <v>7567.8034563540195</v>
      </c>
      <c r="J25" s="58">
        <v>6496.5297138710212</v>
      </c>
      <c r="K25" s="58">
        <v>7777.4223666951812</v>
      </c>
      <c r="L25" s="58">
        <v>8281.0979380690023</v>
      </c>
      <c r="M25" s="58">
        <v>8721.0201879339984</v>
      </c>
      <c r="N25" s="58">
        <v>9501.6813964109988</v>
      </c>
      <c r="O25" s="58">
        <v>8577.2064323020004</v>
      </c>
      <c r="P25" s="58">
        <v>10208.986314365</v>
      </c>
      <c r="Q25" s="58">
        <v>14356.207472939999</v>
      </c>
      <c r="R25" s="58">
        <v>17469.210691712051</v>
      </c>
      <c r="S25" s="58">
        <v>18203.953110951883</v>
      </c>
      <c r="T25" s="58">
        <v>18671.808295974188</v>
      </c>
      <c r="U25" s="58">
        <v>21204.213949626439</v>
      </c>
      <c r="V25" s="58">
        <v>12971.794703871999</v>
      </c>
    </row>
    <row r="26" spans="3:22" x14ac:dyDescent="0.2">
      <c r="C26" s="89" t="s">
        <v>168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3:22" x14ac:dyDescent="0.2">
      <c r="C27" s="90" t="s">
        <v>69</v>
      </c>
      <c r="D27" s="58">
        <v>1201.117389216</v>
      </c>
      <c r="E27" s="58">
        <v>1316.7392513510001</v>
      </c>
      <c r="F27" s="58">
        <v>1268.0021296790001</v>
      </c>
      <c r="G27" s="58">
        <v>1264.9803855290002</v>
      </c>
      <c r="H27" s="58">
        <v>1435.9365983410003</v>
      </c>
      <c r="I27" s="58">
        <v>1768.0107789010499</v>
      </c>
      <c r="J27" s="58">
        <v>2970.9995365949999</v>
      </c>
      <c r="K27" s="58">
        <v>3892.1468363200001</v>
      </c>
      <c r="L27" s="58">
        <v>5071.0390325389999</v>
      </c>
      <c r="M27" s="58">
        <v>5966.8594366970001</v>
      </c>
      <c r="N27" s="58">
        <v>6427.4990331959998</v>
      </c>
      <c r="O27" s="58">
        <v>6897.5715956399999</v>
      </c>
      <c r="P27" s="58">
        <v>8818.5342109220001</v>
      </c>
      <c r="Q27" s="58">
        <v>9573.6065813719997</v>
      </c>
      <c r="R27" s="58">
        <v>9906.9838009070008</v>
      </c>
      <c r="S27" s="58">
        <v>10974.148296176001</v>
      </c>
      <c r="T27" s="58">
        <v>10882.870635556001</v>
      </c>
      <c r="U27" s="58">
        <v>11437.789108194998</v>
      </c>
      <c r="V27" s="58">
        <v>11264.565844549001</v>
      </c>
    </row>
    <row r="28" spans="3:22" x14ac:dyDescent="0.2">
      <c r="C28" s="89" t="s">
        <v>70</v>
      </c>
      <c r="D28" s="57">
        <v>93.781670512000005</v>
      </c>
      <c r="E28" s="57">
        <v>80.957396357999997</v>
      </c>
      <c r="F28" s="57">
        <v>97.996496342</v>
      </c>
      <c r="G28" s="57">
        <v>85.409124433779994</v>
      </c>
      <c r="H28" s="57">
        <v>123.573872716</v>
      </c>
      <c r="I28" s="57">
        <v>263.35715413100002</v>
      </c>
      <c r="J28" s="57">
        <v>138.69070435400002</v>
      </c>
      <c r="K28" s="57">
        <v>163.99730271600001</v>
      </c>
      <c r="L28" s="57">
        <v>196.06168273231998</v>
      </c>
      <c r="M28" s="57">
        <v>198.94902467999998</v>
      </c>
      <c r="N28" s="57">
        <v>245.032028166</v>
      </c>
      <c r="O28" s="57">
        <v>251.64450295099999</v>
      </c>
      <c r="P28" s="57">
        <v>334.48567424700002</v>
      </c>
      <c r="Q28" s="57">
        <v>431.34005181999999</v>
      </c>
      <c r="R28" s="57">
        <v>596.003968751</v>
      </c>
      <c r="S28" s="57">
        <v>389.39579351399999</v>
      </c>
      <c r="T28" s="57">
        <v>340.37015970877002</v>
      </c>
      <c r="U28" s="57">
        <v>399.42954435300004</v>
      </c>
      <c r="V28" s="57">
        <v>622.19599436999999</v>
      </c>
    </row>
    <row r="29" spans="3:22" x14ac:dyDescent="0.2">
      <c r="C29" s="90" t="s">
        <v>32</v>
      </c>
      <c r="D29" s="58">
        <v>164.61740521500002</v>
      </c>
      <c r="E29" s="58">
        <v>191.47597499999998</v>
      </c>
      <c r="F29" s="58">
        <v>194.82358967900001</v>
      </c>
      <c r="G29" s="58">
        <v>241.0721394636</v>
      </c>
      <c r="H29" s="58">
        <v>252.85680243000002</v>
      </c>
      <c r="I29" s="58">
        <v>269.18878301827999</v>
      </c>
      <c r="J29" s="58">
        <v>313.162736</v>
      </c>
      <c r="K29" s="58">
        <v>314.113713421</v>
      </c>
      <c r="L29" s="58">
        <v>416.63874023599999</v>
      </c>
      <c r="M29" s="58">
        <v>399.58563348199993</v>
      </c>
      <c r="N29" s="58">
        <v>408.07150261200002</v>
      </c>
      <c r="O29" s="58">
        <v>370.01360779300001</v>
      </c>
      <c r="P29" s="58">
        <v>220.98470500000002</v>
      </c>
      <c r="Q29" s="58">
        <v>226.42571700000002</v>
      </c>
      <c r="R29" s="58">
        <v>165.41854499999999</v>
      </c>
      <c r="S29" s="58">
        <v>81.952073188</v>
      </c>
      <c r="T29" s="58">
        <v>94.3245</v>
      </c>
      <c r="U29" s="58">
        <v>93.594885525999999</v>
      </c>
      <c r="V29" s="58">
        <v>95.960207596000004</v>
      </c>
    </row>
    <row r="30" spans="3:22" x14ac:dyDescent="0.2">
      <c r="C30" s="89" t="s">
        <v>33</v>
      </c>
      <c r="D30" s="57">
        <v>636.389560684</v>
      </c>
      <c r="E30" s="57">
        <v>807.58076755600007</v>
      </c>
      <c r="F30" s="57">
        <v>779.81844664100004</v>
      </c>
      <c r="G30" s="57">
        <v>775.15312679325007</v>
      </c>
      <c r="H30" s="57">
        <v>1002.3379383122001</v>
      </c>
      <c r="I30" s="57">
        <v>1042.2533017706398</v>
      </c>
      <c r="J30" s="57">
        <v>1363.43850119429</v>
      </c>
      <c r="K30" s="57">
        <v>1565.02518952216</v>
      </c>
      <c r="L30" s="57">
        <v>1813.5778965949999</v>
      </c>
      <c r="M30" s="57">
        <v>2247.6606419059999</v>
      </c>
      <c r="N30" s="57">
        <v>3144.5537638696101</v>
      </c>
      <c r="O30" s="57">
        <v>6589.2331123529993</v>
      </c>
      <c r="P30" s="57">
        <v>2675.1515423888995</v>
      </c>
      <c r="Q30" s="57">
        <v>3424.975978426</v>
      </c>
      <c r="R30" s="57">
        <v>3614.0608916104002</v>
      </c>
      <c r="S30" s="57">
        <v>3583.6197311100004</v>
      </c>
      <c r="T30" s="57">
        <v>3725.8978091510003</v>
      </c>
      <c r="U30" s="57">
        <v>4186.9912557112602</v>
      </c>
      <c r="V30" s="57">
        <v>3863.9980583460001</v>
      </c>
    </row>
    <row r="31" spans="3:22" x14ac:dyDescent="0.2">
      <c r="C31" s="90" t="s">
        <v>71</v>
      </c>
      <c r="D31" s="58">
        <v>386.144118322</v>
      </c>
      <c r="E31" s="58">
        <v>635.65052890499999</v>
      </c>
      <c r="F31" s="58">
        <v>431.02043988299999</v>
      </c>
      <c r="G31" s="58">
        <v>431.45054186206994</v>
      </c>
      <c r="H31" s="58">
        <v>3048.1760675489995</v>
      </c>
      <c r="I31" s="58">
        <v>3025.480241108</v>
      </c>
      <c r="J31" s="58">
        <v>1170.9492960330001</v>
      </c>
      <c r="K31" s="58">
        <v>4100.8119420000003</v>
      </c>
      <c r="L31" s="58">
        <v>1854.2055810860002</v>
      </c>
      <c r="M31" s="58">
        <v>7335.2488103979995</v>
      </c>
      <c r="N31" s="58">
        <v>2410.9417944719999</v>
      </c>
      <c r="O31" s="58">
        <v>2946.9925999999996</v>
      </c>
      <c r="P31" s="58">
        <v>2809.2656166329998</v>
      </c>
      <c r="Q31" s="58">
        <v>3504.3512082289999</v>
      </c>
      <c r="R31" s="58">
        <v>3046.6775487586297</v>
      </c>
      <c r="S31" s="58">
        <v>3448.6321759279999</v>
      </c>
      <c r="T31" s="58">
        <v>3290.7144230590002</v>
      </c>
      <c r="U31" s="58">
        <v>3919.9270512890002</v>
      </c>
      <c r="V31" s="58">
        <v>4192.0987676918994</v>
      </c>
    </row>
    <row r="32" spans="3:22" x14ac:dyDescent="0.2">
      <c r="C32" s="89" t="s">
        <v>34</v>
      </c>
      <c r="D32" s="57">
        <v>381.31926033399998</v>
      </c>
      <c r="E32" s="57">
        <v>386.42326919800001</v>
      </c>
      <c r="F32" s="57">
        <v>414.97780793199996</v>
      </c>
      <c r="G32" s="57">
        <v>424.21719728200003</v>
      </c>
      <c r="H32" s="57">
        <v>487.315061684</v>
      </c>
      <c r="I32" s="57">
        <v>510.26721295954997</v>
      </c>
      <c r="J32" s="57">
        <v>572.81673095000008</v>
      </c>
      <c r="K32" s="57">
        <v>647.10632996100003</v>
      </c>
      <c r="L32" s="57">
        <v>744.33724330799998</v>
      </c>
      <c r="M32" s="57">
        <v>850.87974875100008</v>
      </c>
      <c r="N32" s="57">
        <v>994.75966048100008</v>
      </c>
      <c r="O32" s="57">
        <v>1004.824759893</v>
      </c>
      <c r="P32" s="57">
        <v>1190.6200414109999</v>
      </c>
      <c r="Q32" s="57">
        <v>1325.2736464309999</v>
      </c>
      <c r="R32" s="57">
        <v>1408.7928423270002</v>
      </c>
      <c r="S32" s="57">
        <v>1554.3288633750001</v>
      </c>
      <c r="T32" s="57">
        <v>1589.501273765</v>
      </c>
      <c r="U32" s="57">
        <v>1780.736956557</v>
      </c>
      <c r="V32" s="57">
        <v>1887.1033135099999</v>
      </c>
    </row>
    <row r="33" spans="3:22" x14ac:dyDescent="0.2">
      <c r="C33" s="90" t="s">
        <v>72</v>
      </c>
      <c r="D33" s="58">
        <v>509.12533339499998</v>
      </c>
      <c r="E33" s="58">
        <v>1099.3321888129999</v>
      </c>
      <c r="F33" s="58">
        <v>901.75657103599997</v>
      </c>
      <c r="G33" s="58">
        <v>437.63488578900001</v>
      </c>
      <c r="H33" s="58">
        <v>348.05670942500001</v>
      </c>
      <c r="I33" s="58">
        <v>307.41715054100001</v>
      </c>
      <c r="J33" s="58">
        <v>409.142557694</v>
      </c>
      <c r="K33" s="58">
        <v>449.95228943300003</v>
      </c>
      <c r="L33" s="58">
        <v>659.73942683799999</v>
      </c>
      <c r="M33" s="58">
        <v>1188.3977392380002</v>
      </c>
      <c r="N33" s="58">
        <v>1077.612169303</v>
      </c>
      <c r="O33" s="58">
        <v>950.25631171300006</v>
      </c>
      <c r="P33" s="58">
        <v>1062.662911678</v>
      </c>
      <c r="Q33" s="58">
        <v>712.03605301300001</v>
      </c>
      <c r="R33" s="58">
        <v>507.902211443</v>
      </c>
      <c r="S33" s="58">
        <v>439.43861830499998</v>
      </c>
      <c r="T33" s="58">
        <v>572.41289760800009</v>
      </c>
      <c r="U33" s="58">
        <v>550.77627060000009</v>
      </c>
      <c r="V33" s="58">
        <v>495.04702214100001</v>
      </c>
    </row>
    <row r="34" spans="3:22" x14ac:dyDescent="0.2">
      <c r="C34" s="89" t="s">
        <v>73</v>
      </c>
      <c r="D34" s="57">
        <v>788.70767344800004</v>
      </c>
      <c r="E34" s="57">
        <v>823.16822162700009</v>
      </c>
      <c r="F34" s="57">
        <v>1165.5151175221699</v>
      </c>
      <c r="G34" s="57">
        <v>806.84023752600001</v>
      </c>
      <c r="H34" s="57">
        <v>837.54715096500001</v>
      </c>
      <c r="I34" s="57">
        <v>684.58171529840001</v>
      </c>
      <c r="J34" s="57">
        <v>217.030193064</v>
      </c>
      <c r="K34" s="57">
        <v>362.34810905799998</v>
      </c>
      <c r="L34" s="57">
        <v>355.45520646299997</v>
      </c>
      <c r="M34" s="57">
        <v>325.41378096899996</v>
      </c>
      <c r="N34" s="57">
        <v>335.65336545299999</v>
      </c>
      <c r="O34" s="57">
        <v>335.138720933</v>
      </c>
      <c r="P34" s="57">
        <v>930.42907868999998</v>
      </c>
      <c r="Q34" s="57">
        <v>649.43600779999986</v>
      </c>
      <c r="R34" s="57">
        <v>707.20794246300011</v>
      </c>
      <c r="S34" s="57">
        <v>687.68240295880003</v>
      </c>
      <c r="T34" s="57">
        <v>814.21298429299998</v>
      </c>
      <c r="U34" s="57">
        <v>1859.9481248080001</v>
      </c>
      <c r="V34" s="57">
        <v>1633.7074391440001</v>
      </c>
    </row>
    <row r="35" spans="3:22" x14ac:dyDescent="0.2">
      <c r="C35" s="90" t="s">
        <v>35</v>
      </c>
      <c r="D35" s="58">
        <v>707.14812569899993</v>
      </c>
      <c r="E35" s="58">
        <v>807.42037819300003</v>
      </c>
      <c r="F35" s="58">
        <v>831.69149248400004</v>
      </c>
      <c r="G35" s="58">
        <v>817.38061475199993</v>
      </c>
      <c r="H35" s="58">
        <v>1038.009006604</v>
      </c>
      <c r="I35" s="58">
        <v>1075.5264957039999</v>
      </c>
      <c r="J35" s="58">
        <v>1221.275173988</v>
      </c>
      <c r="K35" s="58">
        <v>1319.3999355589999</v>
      </c>
      <c r="L35" s="58">
        <v>1470.0992216109998</v>
      </c>
      <c r="M35" s="58">
        <v>1687.143017745</v>
      </c>
      <c r="N35" s="58">
        <v>1861.532493312</v>
      </c>
      <c r="O35" s="58">
        <v>2138.2053795299998</v>
      </c>
      <c r="P35" s="58">
        <v>2448.6605311619996</v>
      </c>
      <c r="Q35" s="58">
        <v>2832.3559804760002</v>
      </c>
      <c r="R35" s="58">
        <v>3025.9262863999998</v>
      </c>
      <c r="S35" s="58">
        <v>3237.7842055589999</v>
      </c>
      <c r="T35" s="58">
        <v>3498.4142182220003</v>
      </c>
      <c r="U35" s="58">
        <v>3814.4177567709999</v>
      </c>
      <c r="V35" s="58">
        <v>4194.4414775879995</v>
      </c>
    </row>
    <row r="36" spans="3:22" x14ac:dyDescent="0.2">
      <c r="C36" s="89" t="s">
        <v>74</v>
      </c>
      <c r="D36" s="57">
        <v>226.4053553</v>
      </c>
      <c r="E36" s="57">
        <v>201.11202646599997</v>
      </c>
      <c r="F36" s="57">
        <v>270.42813799800001</v>
      </c>
      <c r="G36" s="57">
        <v>348.93848120399997</v>
      </c>
      <c r="H36" s="57">
        <v>174.45029523300002</v>
      </c>
      <c r="I36" s="57">
        <v>211.06173587399999</v>
      </c>
      <c r="J36" s="57">
        <v>569.46467460399992</v>
      </c>
      <c r="K36" s="57">
        <v>474.67650764899997</v>
      </c>
      <c r="L36" s="57">
        <v>390.84472040999998</v>
      </c>
      <c r="M36" s="57">
        <v>447.54643251699997</v>
      </c>
      <c r="N36" s="57">
        <v>778.10617248400001</v>
      </c>
      <c r="O36" s="57">
        <v>659.63746274099992</v>
      </c>
      <c r="P36" s="57">
        <v>498.43751771300003</v>
      </c>
      <c r="Q36" s="57">
        <v>655.37892023199993</v>
      </c>
      <c r="R36" s="57">
        <v>1197.4779430880001</v>
      </c>
      <c r="S36" s="57">
        <v>963.44673245800004</v>
      </c>
      <c r="T36" s="57">
        <v>812.23910952231017</v>
      </c>
      <c r="U36" s="57">
        <v>853.20431869700008</v>
      </c>
      <c r="V36" s="57">
        <v>1910.4898512119998</v>
      </c>
    </row>
    <row r="37" spans="3:22" x14ac:dyDescent="0.2">
      <c r="C37" s="90" t="s">
        <v>36</v>
      </c>
      <c r="D37" s="58">
        <v>210.610382934</v>
      </c>
      <c r="E37" s="58">
        <v>223.32738844900001</v>
      </c>
      <c r="F37" s="58">
        <v>240.72814438900008</v>
      </c>
      <c r="G37" s="58">
        <v>224.25377923600004</v>
      </c>
      <c r="H37" s="58">
        <v>243.18529830300002</v>
      </c>
      <c r="I37" s="58">
        <v>302.13154539599998</v>
      </c>
      <c r="J37" s="58">
        <v>303.90403071599997</v>
      </c>
      <c r="K37" s="58">
        <v>305.12022085900003</v>
      </c>
      <c r="L37" s="58">
        <v>295.144210031</v>
      </c>
      <c r="M37" s="58">
        <v>304.44280863</v>
      </c>
      <c r="N37" s="58">
        <v>382.63670642200003</v>
      </c>
      <c r="O37" s="58">
        <v>380.00757109199998</v>
      </c>
      <c r="P37" s="58">
        <v>640.27630614300006</v>
      </c>
      <c r="Q37" s="58">
        <v>638.0313000000001</v>
      </c>
      <c r="R37" s="58">
        <v>665.58706337600006</v>
      </c>
      <c r="S37" s="58">
        <v>841.27111333499988</v>
      </c>
      <c r="T37" s="58">
        <v>1020.0032214533102</v>
      </c>
      <c r="U37" s="58">
        <v>966.73411385300005</v>
      </c>
      <c r="V37" s="58">
        <v>924.61650949099999</v>
      </c>
    </row>
    <row r="38" spans="3:22" x14ac:dyDescent="0.2">
      <c r="C38" s="89" t="s">
        <v>75</v>
      </c>
      <c r="D38" s="59">
        <v>5730.5653465639989</v>
      </c>
      <c r="E38" s="59">
        <v>7095.8145836105004</v>
      </c>
      <c r="F38" s="59">
        <v>8178.81912091717</v>
      </c>
      <c r="G38" s="59">
        <v>9171.9587009349907</v>
      </c>
      <c r="H38" s="59">
        <v>11960.27738927316</v>
      </c>
      <c r="I38" s="59">
        <v>15073.795754958999</v>
      </c>
      <c r="J38" s="59">
        <v>17178.318984310001</v>
      </c>
      <c r="K38" s="59">
        <v>18911.667335078</v>
      </c>
      <c r="L38" s="59">
        <v>20192.815106375001</v>
      </c>
      <c r="M38" s="59">
        <v>23698.021644769229</v>
      </c>
      <c r="N38" s="59">
        <v>27265.795036021002</v>
      </c>
      <c r="O38" s="59">
        <v>26562.115058937001</v>
      </c>
      <c r="P38" s="59">
        <v>29906.185385089004</v>
      </c>
      <c r="Q38" s="59">
        <v>31067.50306713142</v>
      </c>
      <c r="R38" s="59">
        <v>36812.362705154519</v>
      </c>
      <c r="S38" s="59">
        <v>36635.243095477002</v>
      </c>
      <c r="T38" s="59">
        <v>38108.099343468995</v>
      </c>
      <c r="U38" s="59">
        <v>40592.037321723561</v>
      </c>
      <c r="V38" s="59">
        <v>50734.649963183998</v>
      </c>
    </row>
    <row r="39" spans="3:22" ht="22.5" x14ac:dyDescent="0.2">
      <c r="C39" s="91" t="s">
        <v>76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0.25044</v>
      </c>
      <c r="V39" s="60">
        <v>160.90533445</v>
      </c>
    </row>
    <row r="40" spans="3:22" x14ac:dyDescent="0.2">
      <c r="C40" s="89" t="s">
        <v>77</v>
      </c>
      <c r="D40" s="57">
        <v>334.31851391699996</v>
      </c>
      <c r="E40" s="57">
        <v>327.90380834400003</v>
      </c>
      <c r="F40" s="57">
        <v>325.49240453899995</v>
      </c>
      <c r="G40" s="57">
        <v>271.135209702</v>
      </c>
      <c r="H40" s="57">
        <v>309.32341199999996</v>
      </c>
      <c r="I40" s="57">
        <v>292.64935516600002</v>
      </c>
      <c r="J40" s="57">
        <v>437.14132917499995</v>
      </c>
      <c r="K40" s="57">
        <v>540.61526055900003</v>
      </c>
      <c r="L40" s="57">
        <v>703.76607536999995</v>
      </c>
      <c r="M40" s="57">
        <v>1092.063487867</v>
      </c>
      <c r="N40" s="57">
        <v>1184.3673875579998</v>
      </c>
      <c r="O40" s="57">
        <v>1294.9553386680002</v>
      </c>
      <c r="P40" s="57">
        <v>1474.308792</v>
      </c>
      <c r="Q40" s="57">
        <v>1516.7777438959997</v>
      </c>
      <c r="R40" s="57">
        <v>2040.4205438419999</v>
      </c>
      <c r="S40" s="57">
        <v>1634.9695762010001</v>
      </c>
      <c r="T40" s="57">
        <v>1274.4100116870002</v>
      </c>
      <c r="U40" s="57">
        <v>1335.59284942</v>
      </c>
      <c r="V40" s="57">
        <v>1384.4855735370002</v>
      </c>
    </row>
    <row r="41" spans="3:22" x14ac:dyDescent="0.2">
      <c r="C41" s="90" t="s">
        <v>37</v>
      </c>
      <c r="D41" s="58">
        <v>1272.637955917</v>
      </c>
      <c r="E41" s="58">
        <v>1884.6047569461698</v>
      </c>
      <c r="F41" s="58">
        <v>2025.5198867602999</v>
      </c>
      <c r="G41" s="58">
        <v>1241.8409258063002</v>
      </c>
      <c r="H41" s="58">
        <v>1534.2504847180501</v>
      </c>
      <c r="I41" s="58">
        <v>1831.45123641792</v>
      </c>
      <c r="J41" s="58">
        <v>2957.4806061291702</v>
      </c>
      <c r="K41" s="58">
        <v>3252.8776913669999</v>
      </c>
      <c r="L41" s="58">
        <v>2687.3349615972002</v>
      </c>
      <c r="M41" s="58">
        <v>4000.1160252089999</v>
      </c>
      <c r="N41" s="58">
        <v>4343.5293784349997</v>
      </c>
      <c r="O41" s="58">
        <v>5408.9844517010006</v>
      </c>
      <c r="P41" s="58">
        <v>8338.6040000000012</v>
      </c>
      <c r="Q41" s="58">
        <v>8560.4127700590798</v>
      </c>
      <c r="R41" s="58">
        <v>7669.5276775110005</v>
      </c>
      <c r="S41" s="58">
        <v>7253.6771957029996</v>
      </c>
      <c r="T41" s="58">
        <v>5954.6374848510004</v>
      </c>
      <c r="U41" s="58">
        <v>6585.7728157130005</v>
      </c>
      <c r="V41" s="58">
        <v>5414.2777521469998</v>
      </c>
    </row>
    <row r="42" spans="3:22" x14ac:dyDescent="0.2">
      <c r="C42" s="89" t="s">
        <v>38</v>
      </c>
      <c r="D42" s="57">
        <v>200.53219826700001</v>
      </c>
      <c r="E42" s="57">
        <v>233.65085807400001</v>
      </c>
      <c r="F42" s="57">
        <v>191.792879</v>
      </c>
      <c r="G42" s="57">
        <v>228.11752144499999</v>
      </c>
      <c r="H42" s="57">
        <v>270.14097425800003</v>
      </c>
      <c r="I42" s="57">
        <v>276.76804628299999</v>
      </c>
      <c r="J42" s="57">
        <v>258.25796415500002</v>
      </c>
      <c r="K42" s="57">
        <v>409.19777636499998</v>
      </c>
      <c r="L42" s="57">
        <v>443.66907999199998</v>
      </c>
      <c r="M42" s="57">
        <v>721.81587497400005</v>
      </c>
      <c r="N42" s="57">
        <v>635.32842581900002</v>
      </c>
      <c r="O42" s="57">
        <v>1145.79693681</v>
      </c>
      <c r="P42" s="57">
        <v>3079.5346038369998</v>
      </c>
      <c r="Q42" s="57">
        <v>3596.4738398539998</v>
      </c>
      <c r="R42" s="57">
        <v>3718.86679761</v>
      </c>
      <c r="S42" s="57">
        <v>3889.4122064889998</v>
      </c>
      <c r="T42" s="57">
        <v>3243.9887006190002</v>
      </c>
      <c r="U42" s="57">
        <v>3847.3850422740002</v>
      </c>
      <c r="V42" s="57">
        <v>3805.3449053690001</v>
      </c>
    </row>
    <row r="43" spans="3:22" ht="21.75" customHeight="1" x14ac:dyDescent="0.2">
      <c r="C43" s="81" t="s">
        <v>39</v>
      </c>
      <c r="D43" s="45">
        <f>+SUM(D14:D42)</f>
        <v>34047.345657263955</v>
      </c>
      <c r="E43" s="45">
        <f t="shared" ref="E43:V43" si="0">+SUM(E14:E42)</f>
        <v>41349.096689377933</v>
      </c>
      <c r="F43" s="45">
        <f t="shared" si="0"/>
        <v>43793.618619595378</v>
      </c>
      <c r="G43" s="45">
        <f t="shared" si="0"/>
        <v>44403.180681381586</v>
      </c>
      <c r="H43" s="45">
        <f t="shared" si="0"/>
        <v>54819.040052661469</v>
      </c>
      <c r="I43" s="45">
        <f t="shared" si="0"/>
        <v>61917.124505003325</v>
      </c>
      <c r="J43" s="45">
        <f t="shared" si="0"/>
        <v>66993.052788233093</v>
      </c>
      <c r="K43" s="45">
        <f t="shared" si="0"/>
        <v>77859.358369062786</v>
      </c>
      <c r="L43" s="45">
        <f t="shared" si="0"/>
        <v>86406.840893628512</v>
      </c>
      <c r="M43" s="45">
        <f t="shared" si="0"/>
        <v>105011.15462982956</v>
      </c>
      <c r="N43" s="45">
        <f t="shared" si="0"/>
        <v>109868.16406650681</v>
      </c>
      <c r="O43" s="45">
        <f t="shared" si="0"/>
        <v>116125.45268377151</v>
      </c>
      <c r="P43" s="45">
        <f t="shared" si="0"/>
        <v>129208.18942762489</v>
      </c>
      <c r="Q43" s="45">
        <f t="shared" si="0"/>
        <v>144419.69249048052</v>
      </c>
      <c r="R43" s="45">
        <f t="shared" si="0"/>
        <v>156009.03689653493</v>
      </c>
      <c r="S43" s="45">
        <f t="shared" si="0"/>
        <v>160617.95636034902</v>
      </c>
      <c r="T43" s="45">
        <f t="shared" si="0"/>
        <v>163719.93397519249</v>
      </c>
      <c r="U43" s="45">
        <f t="shared" si="0"/>
        <v>179309.11765821182</v>
      </c>
      <c r="V43" s="45">
        <f t="shared" si="0"/>
        <v>185330.23206404553</v>
      </c>
    </row>
    <row r="44" spans="3:22" x14ac:dyDescent="0.2">
      <c r="C44" s="1" t="s">
        <v>227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x14ac:dyDescent="0.2">
      <c r="D48" s="164" t="s">
        <v>89</v>
      </c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spans="3:22" ht="11.25" hidden="1" customHeight="1" x14ac:dyDescent="0.2">
      <c r="H49" s="28"/>
      <c r="I49" s="28"/>
      <c r="J49" s="28"/>
      <c r="L49" s="184"/>
      <c r="M49" s="184"/>
      <c r="N49" s="184"/>
      <c r="O49" s="184"/>
      <c r="P49" s="184"/>
      <c r="Q49" s="184"/>
      <c r="R49" s="29"/>
      <c r="S49" s="29"/>
      <c r="T49" s="29"/>
      <c r="U49" s="29"/>
      <c r="V49" s="29"/>
    </row>
    <row r="50" spans="3:22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2">
      <c r="C51" s="182" t="s">
        <v>21</v>
      </c>
      <c r="D51" s="162">
        <v>2000</v>
      </c>
      <c r="E51" s="162">
        <v>2001</v>
      </c>
      <c r="F51" s="162">
        <v>2002</v>
      </c>
      <c r="G51" s="162">
        <v>2003</v>
      </c>
      <c r="H51" s="162">
        <v>2004</v>
      </c>
      <c r="I51" s="162">
        <v>2005</v>
      </c>
      <c r="J51" s="162">
        <v>2006</v>
      </c>
      <c r="K51" s="162">
        <v>2007</v>
      </c>
      <c r="L51" s="162">
        <v>2008</v>
      </c>
      <c r="M51" s="162">
        <v>2009</v>
      </c>
      <c r="N51" s="162">
        <v>2010</v>
      </c>
      <c r="O51" s="162">
        <v>2011</v>
      </c>
      <c r="P51" s="162">
        <v>2012</v>
      </c>
      <c r="Q51" s="162">
        <v>2013</v>
      </c>
      <c r="R51" s="162">
        <v>2014</v>
      </c>
      <c r="S51" s="162">
        <v>2015</v>
      </c>
      <c r="T51" s="162">
        <v>2016</v>
      </c>
      <c r="U51" s="162">
        <v>2017</v>
      </c>
      <c r="V51" s="162">
        <v>2018</v>
      </c>
    </row>
    <row r="52" spans="3:22" ht="12" thickBot="1" x14ac:dyDescent="0.25">
      <c r="C52" s="18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3:22" x14ac:dyDescent="0.2">
      <c r="C53" s="89" t="s">
        <v>61</v>
      </c>
      <c r="D53" s="57">
        <v>437.77297532209991</v>
      </c>
      <c r="E53" s="57">
        <v>691.23734743279999</v>
      </c>
      <c r="F53" s="57">
        <v>678.64487245201997</v>
      </c>
      <c r="G53" s="57">
        <v>526.75695628973006</v>
      </c>
      <c r="H53" s="57">
        <v>615.15224813619</v>
      </c>
      <c r="I53" s="57">
        <v>647.47283632228005</v>
      </c>
      <c r="J53" s="57">
        <v>1000.64058537453</v>
      </c>
      <c r="K53" s="57">
        <v>1385.4488922597998</v>
      </c>
      <c r="L53" s="57">
        <v>1874.2900297615599</v>
      </c>
      <c r="M53" s="57">
        <v>1516.33457748141</v>
      </c>
      <c r="N53" s="57">
        <v>1557.25255313864</v>
      </c>
      <c r="O53" s="57">
        <v>1676.8174482443101</v>
      </c>
      <c r="P53" s="57">
        <v>2110.25766694508</v>
      </c>
      <c r="Q53" s="57">
        <v>3550.4201824256797</v>
      </c>
      <c r="R53" s="57">
        <v>3274.1459552247611</v>
      </c>
      <c r="S53" s="57">
        <v>3668.2441313422805</v>
      </c>
      <c r="T53" s="57">
        <v>2436.6417964565599</v>
      </c>
      <c r="U53" s="57">
        <v>2750.4987943303404</v>
      </c>
      <c r="V53" s="57">
        <v>2231.1200506011101</v>
      </c>
    </row>
    <row r="54" spans="3:22" x14ac:dyDescent="0.2">
      <c r="C54" s="90" t="s">
        <v>28</v>
      </c>
      <c r="D54" s="58">
        <v>114.76252108450001</v>
      </c>
      <c r="E54" s="58">
        <v>146.59238863423002</v>
      </c>
      <c r="F54" s="58">
        <v>153.30075990833004</v>
      </c>
      <c r="G54" s="58">
        <v>197.28085876693999</v>
      </c>
      <c r="H54" s="58">
        <v>331.86547496804002</v>
      </c>
      <c r="I54" s="58">
        <v>304.58609505620996</v>
      </c>
      <c r="J54" s="58">
        <v>429.19925191780999</v>
      </c>
      <c r="K54" s="58">
        <v>513.11317578873991</v>
      </c>
      <c r="L54" s="58">
        <v>1448.8497198996199</v>
      </c>
      <c r="M54" s="58">
        <v>1690.5064400385199</v>
      </c>
      <c r="N54" s="58">
        <v>1822.63861248783</v>
      </c>
      <c r="O54" s="58">
        <v>1383.4728418138</v>
      </c>
      <c r="P54" s="58">
        <v>367.48455596827</v>
      </c>
      <c r="Q54" s="58">
        <v>499.74645001158001</v>
      </c>
      <c r="R54" s="58">
        <v>550.63016619846121</v>
      </c>
      <c r="S54" s="58">
        <v>555.11373714309991</v>
      </c>
      <c r="T54" s="58">
        <v>662.96550900902002</v>
      </c>
      <c r="U54" s="58">
        <v>709.38179714669991</v>
      </c>
      <c r="V54" s="58">
        <v>691.98283396685997</v>
      </c>
    </row>
    <row r="55" spans="3:22" x14ac:dyDescent="0.2">
      <c r="C55" s="89" t="s">
        <v>62</v>
      </c>
      <c r="D55" s="57">
        <v>36.7875792416</v>
      </c>
      <c r="E55" s="57">
        <v>75.306814355600011</v>
      </c>
      <c r="F55" s="57">
        <v>81.363661898369998</v>
      </c>
      <c r="G55" s="57">
        <v>73.015051928380004</v>
      </c>
      <c r="H55" s="57">
        <v>93.24990570752999</v>
      </c>
      <c r="I55" s="57">
        <v>98.563623936610014</v>
      </c>
      <c r="J55" s="57">
        <v>129.41771885744998</v>
      </c>
      <c r="K55" s="57">
        <v>132.83661082054002</v>
      </c>
      <c r="L55" s="57">
        <v>195.93364181315002</v>
      </c>
      <c r="M55" s="57">
        <v>190.88779504052999</v>
      </c>
      <c r="N55" s="57">
        <v>351.17318956412004</v>
      </c>
      <c r="O55" s="57">
        <v>366.99315033341003</v>
      </c>
      <c r="P55" s="57">
        <v>407.80303115371999</v>
      </c>
      <c r="Q55" s="57">
        <v>424.28876876882993</v>
      </c>
      <c r="R55" s="57">
        <v>373.12421581008005</v>
      </c>
      <c r="S55" s="57">
        <v>351.76707124661004</v>
      </c>
      <c r="T55" s="57">
        <v>304.86812616272999</v>
      </c>
      <c r="U55" s="57">
        <v>378.87878355872994</v>
      </c>
      <c r="V55" s="57">
        <v>330.47588643464002</v>
      </c>
    </row>
    <row r="56" spans="3:22" x14ac:dyDescent="0.2">
      <c r="C56" s="90" t="s">
        <v>29</v>
      </c>
      <c r="D56" s="58">
        <v>199.63703093384001</v>
      </c>
      <c r="E56" s="58">
        <v>269.58184538158997</v>
      </c>
      <c r="F56" s="58">
        <v>251.10586882589001</v>
      </c>
      <c r="G56" s="58">
        <v>199.50407306189993</v>
      </c>
      <c r="H56" s="58">
        <v>190.88998944129</v>
      </c>
      <c r="I56" s="58">
        <v>213.83459788814</v>
      </c>
      <c r="J56" s="58">
        <v>304.59921334947001</v>
      </c>
      <c r="K56" s="58">
        <v>311.19019596334994</v>
      </c>
      <c r="L56" s="58">
        <v>309.51334726782011</v>
      </c>
      <c r="M56" s="58">
        <v>448.52406721700004</v>
      </c>
      <c r="N56" s="58">
        <v>435.84259923291995</v>
      </c>
      <c r="O56" s="58">
        <v>547.63778648451</v>
      </c>
      <c r="P56" s="58">
        <v>760.86127526696009</v>
      </c>
      <c r="Q56" s="58">
        <v>1038.8855967693962</v>
      </c>
      <c r="R56" s="58">
        <v>844.82335710641757</v>
      </c>
      <c r="S56" s="58">
        <v>857.87168216474015</v>
      </c>
      <c r="T56" s="58">
        <v>837.11241790756014</v>
      </c>
      <c r="U56" s="58">
        <v>975.53562455053998</v>
      </c>
      <c r="V56" s="58">
        <v>825.49690233859997</v>
      </c>
    </row>
    <row r="57" spans="3:22" x14ac:dyDescent="0.2">
      <c r="C57" s="89" t="s">
        <v>63</v>
      </c>
      <c r="D57" s="57">
        <v>168.79393668191997</v>
      </c>
      <c r="E57" s="57">
        <v>203.40935560746996</v>
      </c>
      <c r="F57" s="57">
        <v>189.84707649563001</v>
      </c>
      <c r="G57" s="57">
        <v>223.61736213158002</v>
      </c>
      <c r="H57" s="57">
        <v>224.13232336331998</v>
      </c>
      <c r="I57" s="57">
        <v>249.61787514109</v>
      </c>
      <c r="J57" s="57">
        <v>297.62011859314003</v>
      </c>
      <c r="K57" s="57">
        <v>286.39307326238003</v>
      </c>
      <c r="L57" s="57">
        <v>312.04858945470005</v>
      </c>
      <c r="M57" s="57">
        <v>335.88749799143994</v>
      </c>
      <c r="N57" s="57">
        <v>368.03583255067997</v>
      </c>
      <c r="O57" s="57">
        <v>375.31122420842007</v>
      </c>
      <c r="P57" s="57">
        <v>382.08341104164003</v>
      </c>
      <c r="Q57" s="57">
        <v>428.70724475166395</v>
      </c>
      <c r="R57" s="57">
        <v>454.90285966250997</v>
      </c>
      <c r="S57" s="57">
        <v>468.02706454525003</v>
      </c>
      <c r="T57" s="57">
        <v>507.71892556345</v>
      </c>
      <c r="U57" s="57">
        <v>551.0496349074001</v>
      </c>
      <c r="V57" s="57">
        <v>579.75178442992797</v>
      </c>
    </row>
    <row r="58" spans="3:22" x14ac:dyDescent="0.2">
      <c r="C58" s="90" t="s">
        <v>30</v>
      </c>
      <c r="D58" s="58">
        <v>50.208348202700002</v>
      </c>
      <c r="E58" s="58">
        <v>67.657233715149999</v>
      </c>
      <c r="F58" s="58">
        <v>61.227773505119998</v>
      </c>
      <c r="G58" s="58">
        <v>66.693505321239982</v>
      </c>
      <c r="H58" s="58">
        <v>96.296630680959993</v>
      </c>
      <c r="I58" s="58">
        <v>102.11999415021</v>
      </c>
      <c r="J58" s="58">
        <v>124.36151077956001</v>
      </c>
      <c r="K58" s="58">
        <v>137.32401063971</v>
      </c>
      <c r="L58" s="58">
        <v>179.98887085076001</v>
      </c>
      <c r="M58" s="58">
        <v>181.89473412030998</v>
      </c>
      <c r="N58" s="58">
        <v>209.94047858990999</v>
      </c>
      <c r="O58" s="58">
        <v>234.98881451057002</v>
      </c>
      <c r="P58" s="58">
        <v>344.15970777568998</v>
      </c>
      <c r="Q58" s="58">
        <v>402.46458583007995</v>
      </c>
      <c r="R58" s="58">
        <v>390.73343232641002</v>
      </c>
      <c r="S58" s="58">
        <v>437.55135377114004</v>
      </c>
      <c r="T58" s="58">
        <v>378.67447633411001</v>
      </c>
      <c r="U58" s="58">
        <v>402.51590132033999</v>
      </c>
      <c r="V58" s="58">
        <v>401.52243926027495</v>
      </c>
    </row>
    <row r="59" spans="3:22" x14ac:dyDescent="0.2">
      <c r="C59" s="89" t="s">
        <v>64</v>
      </c>
      <c r="D59" s="57">
        <v>6479.6687320349392</v>
      </c>
      <c r="E59" s="57">
        <v>7677.8977767914203</v>
      </c>
      <c r="F59" s="57">
        <v>8532.7453495018526</v>
      </c>
      <c r="G59" s="57">
        <v>9733.2455778787535</v>
      </c>
      <c r="H59" s="57">
        <v>11018.195863646302</v>
      </c>
      <c r="I59" s="57">
        <v>11967.580549170287</v>
      </c>
      <c r="J59" s="57">
        <v>13185.815286704988</v>
      </c>
      <c r="K59" s="57">
        <v>14504.271760684807</v>
      </c>
      <c r="L59" s="57">
        <v>18452.040674567274</v>
      </c>
      <c r="M59" s="57">
        <v>19999.072773782871</v>
      </c>
      <c r="N59" s="57">
        <v>20503.338465120454</v>
      </c>
      <c r="O59" s="57">
        <v>21455.8204813948</v>
      </c>
      <c r="P59" s="57">
        <v>23600.882968283819</v>
      </c>
      <c r="Q59" s="57">
        <v>26071.620706318263</v>
      </c>
      <c r="R59" s="57">
        <v>26757.722117678059</v>
      </c>
      <c r="S59" s="57">
        <v>26858.142737738883</v>
      </c>
      <c r="T59" s="57">
        <v>28746.711035714328</v>
      </c>
      <c r="U59" s="57">
        <v>29902.715526048829</v>
      </c>
      <c r="V59" s="57">
        <v>31327.223389573144</v>
      </c>
    </row>
    <row r="60" spans="3:22" x14ac:dyDescent="0.2">
      <c r="C60" s="90" t="s">
        <v>65</v>
      </c>
      <c r="D60" s="58">
        <v>34.607287835999998</v>
      </c>
      <c r="E60" s="58">
        <v>77.90444459615</v>
      </c>
      <c r="F60" s="58">
        <v>35.012306337509997</v>
      </c>
      <c r="G60" s="58">
        <v>38.117870936709998</v>
      </c>
      <c r="H60" s="58">
        <v>88.832771496630002</v>
      </c>
      <c r="I60" s="58">
        <v>72.269240728770001</v>
      </c>
      <c r="J60" s="58">
        <v>100.43509634449002</v>
      </c>
      <c r="K60" s="58">
        <v>83.532504469109995</v>
      </c>
      <c r="L60" s="58">
        <v>153.59522424354998</v>
      </c>
      <c r="M60" s="58">
        <v>136.87539838532001</v>
      </c>
      <c r="N60" s="58">
        <v>140.17559955577002</v>
      </c>
      <c r="O60" s="58">
        <v>173.25545670938999</v>
      </c>
      <c r="P60" s="58">
        <v>310.36695906249003</v>
      </c>
      <c r="Q60" s="58">
        <v>369.69504137496</v>
      </c>
      <c r="R60" s="58">
        <v>337.52356759051003</v>
      </c>
      <c r="S60" s="58">
        <v>428.83673213946997</v>
      </c>
      <c r="T60" s="58">
        <v>401.46790667735002</v>
      </c>
      <c r="U60" s="58">
        <v>583.23011535325998</v>
      </c>
      <c r="V60" s="58">
        <v>564.94688930808002</v>
      </c>
    </row>
    <row r="61" spans="3:22" x14ac:dyDescent="0.2">
      <c r="C61" s="89" t="s">
        <v>66</v>
      </c>
      <c r="D61" s="57">
        <v>4966.6665014536993</v>
      </c>
      <c r="E61" s="57">
        <v>7510.1708282463505</v>
      </c>
      <c r="F61" s="57">
        <v>8706.0130107603309</v>
      </c>
      <c r="G61" s="57">
        <v>10123.994206519381</v>
      </c>
      <c r="H61" s="57">
        <v>11562.723843590871</v>
      </c>
      <c r="I61" s="57">
        <v>12593.358892846791</v>
      </c>
      <c r="J61" s="57">
        <v>13405.886440947774</v>
      </c>
      <c r="K61" s="57">
        <v>14342.599634143367</v>
      </c>
      <c r="L61" s="57">
        <v>16212.760468817349</v>
      </c>
      <c r="M61" s="57">
        <v>18740.270112275048</v>
      </c>
      <c r="N61" s="57">
        <v>20359.248821259807</v>
      </c>
      <c r="O61" s="57">
        <v>21747.021253451923</v>
      </c>
      <c r="P61" s="57">
        <v>23234.006570330017</v>
      </c>
      <c r="Q61" s="57">
        <v>25161.473412136584</v>
      </c>
      <c r="R61" s="57">
        <v>26917.801688246567</v>
      </c>
      <c r="S61" s="57">
        <v>29044.009403291719</v>
      </c>
      <c r="T61" s="57">
        <v>31352.985554807427</v>
      </c>
      <c r="U61" s="57">
        <v>35561.39498968509</v>
      </c>
      <c r="V61" s="57">
        <v>38231.149371198866</v>
      </c>
    </row>
    <row r="62" spans="3:22" x14ac:dyDescent="0.2">
      <c r="C62" s="90" t="s">
        <v>67</v>
      </c>
      <c r="D62" s="58">
        <v>37.93572216103999</v>
      </c>
      <c r="E62" s="58">
        <v>43.741255743590003</v>
      </c>
      <c r="F62" s="58">
        <v>45.032771390049994</v>
      </c>
      <c r="G62" s="58">
        <v>37.041723059849993</v>
      </c>
      <c r="H62" s="58">
        <v>42.736415868199998</v>
      </c>
      <c r="I62" s="58">
        <v>47.647218450679993</v>
      </c>
      <c r="J62" s="58">
        <v>60.596955553550004</v>
      </c>
      <c r="K62" s="58">
        <v>64.163755650319999</v>
      </c>
      <c r="L62" s="58">
        <v>71.870192663329988</v>
      </c>
      <c r="M62" s="58">
        <v>102.81326361479999</v>
      </c>
      <c r="N62" s="58">
        <v>114.64424579867</v>
      </c>
      <c r="O62" s="58">
        <v>118.00088344669372</v>
      </c>
      <c r="P62" s="58">
        <v>135.68117212196998</v>
      </c>
      <c r="Q62" s="58">
        <v>159.66349977117</v>
      </c>
      <c r="R62" s="58">
        <v>171.54229311430998</v>
      </c>
      <c r="S62" s="58">
        <v>199.17636313374808</v>
      </c>
      <c r="T62" s="58">
        <v>271.39512760458001</v>
      </c>
      <c r="U62" s="58">
        <v>346.77447704029993</v>
      </c>
      <c r="V62" s="58">
        <v>431.26827186416</v>
      </c>
    </row>
    <row r="63" spans="3:22" x14ac:dyDescent="0.2">
      <c r="C63" s="89" t="s">
        <v>68</v>
      </c>
      <c r="D63" s="57">
        <v>621.6625700381901</v>
      </c>
      <c r="E63" s="57">
        <v>662.09425572521002</v>
      </c>
      <c r="F63" s="57">
        <v>692.03258680839997</v>
      </c>
      <c r="G63" s="57">
        <v>724.70561910525987</v>
      </c>
      <c r="H63" s="57">
        <v>788.24625074847984</v>
      </c>
      <c r="I63" s="57">
        <v>872.62971486798006</v>
      </c>
      <c r="J63" s="57">
        <v>963.59571577923998</v>
      </c>
      <c r="K63" s="57">
        <v>1093.9379979872601</v>
      </c>
      <c r="L63" s="57">
        <v>1265.0645458782201</v>
      </c>
      <c r="M63" s="57">
        <v>1460.8580126299898</v>
      </c>
      <c r="N63" s="57">
        <v>1540.06855911967</v>
      </c>
      <c r="O63" s="57">
        <v>1685.7454027595898</v>
      </c>
      <c r="P63" s="57">
        <v>1968.1093748785997</v>
      </c>
      <c r="Q63" s="57">
        <v>2249.6213327482096</v>
      </c>
      <c r="R63" s="57">
        <v>2525.3381724868809</v>
      </c>
      <c r="S63" s="57">
        <v>2776.9792729190999</v>
      </c>
      <c r="T63" s="57">
        <v>3155.1390012191496</v>
      </c>
      <c r="U63" s="57">
        <v>3419.0265511879998</v>
      </c>
      <c r="V63" s="57">
        <v>3632.8037443874414</v>
      </c>
    </row>
    <row r="64" spans="3:22" x14ac:dyDescent="0.2">
      <c r="C64" s="90" t="s">
        <v>31</v>
      </c>
      <c r="D64" s="58">
        <v>6902.145194745257</v>
      </c>
      <c r="E64" s="58">
        <v>6828.3604736096977</v>
      </c>
      <c r="F64" s="58">
        <v>6201.8391430380807</v>
      </c>
      <c r="G64" s="58">
        <v>5266.8887738341309</v>
      </c>
      <c r="H64" s="58">
        <v>6210.2426406925597</v>
      </c>
      <c r="I64" s="58">
        <v>6937.2951337102913</v>
      </c>
      <c r="J64" s="58">
        <v>6232.1311786476081</v>
      </c>
      <c r="K64" s="58">
        <v>6506.7911443684925</v>
      </c>
      <c r="L64" s="58">
        <v>7306.6837408819711</v>
      </c>
      <c r="M64" s="58">
        <v>6662.5952859820809</v>
      </c>
      <c r="N64" s="58">
        <v>7484.3386605988817</v>
      </c>
      <c r="O64" s="58">
        <v>8348.4141472264691</v>
      </c>
      <c r="P64" s="58">
        <v>9455.622795026251</v>
      </c>
      <c r="Q64" s="58">
        <v>12163.546604441481</v>
      </c>
      <c r="R64" s="58">
        <v>13230.785902525673</v>
      </c>
      <c r="S64" s="58">
        <v>16946.877525645719</v>
      </c>
      <c r="T64" s="58">
        <v>17794.756648442581</v>
      </c>
      <c r="U64" s="58">
        <v>20607.157669257165</v>
      </c>
      <c r="V64" s="58">
        <v>11647.577446018571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>
        <v>0</v>
      </c>
      <c r="S65" s="57"/>
      <c r="T65" s="57"/>
      <c r="U65" s="57"/>
      <c r="V65" s="57"/>
    </row>
    <row r="66" spans="3:22" x14ac:dyDescent="0.2">
      <c r="C66" s="90" t="s">
        <v>69</v>
      </c>
      <c r="D66" s="58">
        <v>955.57240336052018</v>
      </c>
      <c r="E66" s="58">
        <v>1088.5026055861899</v>
      </c>
      <c r="F66" s="58">
        <v>1154.8690872730399</v>
      </c>
      <c r="G66" s="58">
        <v>1222.847637157</v>
      </c>
      <c r="H66" s="58">
        <v>1421.4073986937101</v>
      </c>
      <c r="I66" s="58">
        <v>1740.2543793305999</v>
      </c>
      <c r="J66" s="58">
        <v>2900.8661771835104</v>
      </c>
      <c r="K66" s="58">
        <v>3686.1616291153405</v>
      </c>
      <c r="L66" s="58">
        <v>4943.3680454874493</v>
      </c>
      <c r="M66" s="58">
        <v>5835.5390958871603</v>
      </c>
      <c r="N66" s="58">
        <v>6226.1853735952209</v>
      </c>
      <c r="O66" s="58">
        <v>6432.6075613689309</v>
      </c>
      <c r="P66" s="58">
        <v>8435.2239834523989</v>
      </c>
      <c r="Q66" s="58">
        <v>9290.501700624307</v>
      </c>
      <c r="R66" s="58">
        <v>9664.2995780414931</v>
      </c>
      <c r="S66" s="58">
        <v>10773.996852890989</v>
      </c>
      <c r="T66" s="58">
        <v>10705.766825026418</v>
      </c>
      <c r="U66" s="58">
        <v>11289.462903559361</v>
      </c>
      <c r="V66" s="58">
        <v>11040.355508308221</v>
      </c>
    </row>
    <row r="67" spans="3:22" x14ac:dyDescent="0.2">
      <c r="C67" s="89" t="s">
        <v>70</v>
      </c>
      <c r="D67" s="57">
        <v>66.035843606010005</v>
      </c>
      <c r="E67" s="57">
        <v>72.956315625520006</v>
      </c>
      <c r="F67" s="57">
        <v>89.766501229420001</v>
      </c>
      <c r="G67" s="57">
        <v>82.679688464639995</v>
      </c>
      <c r="H67" s="57">
        <v>114.59085420225999</v>
      </c>
      <c r="I67" s="57">
        <v>229.63783854279001</v>
      </c>
      <c r="J67" s="57">
        <v>133.75692158876001</v>
      </c>
      <c r="K67" s="57">
        <v>156.93007931907999</v>
      </c>
      <c r="L67" s="57">
        <v>183.82813079848</v>
      </c>
      <c r="M67" s="57">
        <v>174.43035167034003</v>
      </c>
      <c r="N67" s="57">
        <v>194.71342990017001</v>
      </c>
      <c r="O67" s="57">
        <v>223.54342603397998</v>
      </c>
      <c r="P67" s="57">
        <v>302.57322383954335</v>
      </c>
      <c r="Q67" s="57">
        <v>364.46315614219003</v>
      </c>
      <c r="R67" s="57">
        <v>576.37416190827605</v>
      </c>
      <c r="S67" s="57">
        <v>376.52870081040004</v>
      </c>
      <c r="T67" s="57">
        <v>332.63359594592993</v>
      </c>
      <c r="U67" s="57">
        <v>389.38334658361003</v>
      </c>
      <c r="V67" s="57">
        <v>598.5097216007</v>
      </c>
    </row>
    <row r="68" spans="3:22" x14ac:dyDescent="0.2">
      <c r="C68" s="90" t="s">
        <v>32</v>
      </c>
      <c r="D68" s="58">
        <v>158.14755313817</v>
      </c>
      <c r="E68" s="58">
        <v>184.55636509589002</v>
      </c>
      <c r="F68" s="58">
        <v>184.06349915717001</v>
      </c>
      <c r="G68" s="58">
        <v>236.57292460868999</v>
      </c>
      <c r="H68" s="58">
        <v>248.18565265057001</v>
      </c>
      <c r="I68" s="58">
        <v>254.42711047230003</v>
      </c>
      <c r="J68" s="58">
        <v>296.28398323634008</v>
      </c>
      <c r="K68" s="58">
        <v>289.80325030680001</v>
      </c>
      <c r="L68" s="58">
        <v>385.93715051055995</v>
      </c>
      <c r="M68" s="58">
        <v>316.43178405233999</v>
      </c>
      <c r="N68" s="58">
        <v>326.16582094716</v>
      </c>
      <c r="O68" s="58">
        <v>309.44802866312</v>
      </c>
      <c r="P68" s="58">
        <v>184.39139915874375</v>
      </c>
      <c r="Q68" s="58">
        <v>180.96254408515</v>
      </c>
      <c r="R68" s="58">
        <v>140.76598687585999</v>
      </c>
      <c r="S68" s="58">
        <v>78.467664396429996</v>
      </c>
      <c r="T68" s="58">
        <v>91.844631029039988</v>
      </c>
      <c r="U68" s="58">
        <v>91.949771863300001</v>
      </c>
      <c r="V68" s="58">
        <v>93.367220128209993</v>
      </c>
    </row>
    <row r="69" spans="3:22" x14ac:dyDescent="0.2">
      <c r="C69" s="89" t="s">
        <v>33</v>
      </c>
      <c r="D69" s="57">
        <v>580.31561788222007</v>
      </c>
      <c r="E69" s="57">
        <v>763.51949045687002</v>
      </c>
      <c r="F69" s="57">
        <v>689.66002362423001</v>
      </c>
      <c r="G69" s="57">
        <v>736.43972658736993</v>
      </c>
      <c r="H69" s="57">
        <v>914.76172626383993</v>
      </c>
      <c r="I69" s="57">
        <v>1013.22163435947</v>
      </c>
      <c r="J69" s="57">
        <v>1280.6520753515797</v>
      </c>
      <c r="K69" s="57">
        <v>1285.61844928143</v>
      </c>
      <c r="L69" s="57">
        <v>1732.0042688477399</v>
      </c>
      <c r="M69" s="57">
        <v>2078.58167424458</v>
      </c>
      <c r="N69" s="57">
        <v>2782.5835529440506</v>
      </c>
      <c r="O69" s="57">
        <v>6389.821156038397</v>
      </c>
      <c r="P69" s="57">
        <v>2387.1404020218697</v>
      </c>
      <c r="Q69" s="57">
        <v>3115.5952791850796</v>
      </c>
      <c r="R69" s="57">
        <v>3333.1755885408925</v>
      </c>
      <c r="S69" s="57">
        <v>3392.2204693737804</v>
      </c>
      <c r="T69" s="57">
        <v>3626.66929729606</v>
      </c>
      <c r="U69" s="57">
        <v>3945.6880360570199</v>
      </c>
      <c r="V69" s="57">
        <v>3539.6433700386497</v>
      </c>
    </row>
    <row r="70" spans="3:22" x14ac:dyDescent="0.2">
      <c r="C70" s="90" t="s">
        <v>71</v>
      </c>
      <c r="D70" s="58">
        <v>330.15994525066003</v>
      </c>
      <c r="E70" s="58">
        <v>478.95140491300003</v>
      </c>
      <c r="F70" s="58">
        <v>349.56365287683008</v>
      </c>
      <c r="G70" s="58">
        <v>421.53975330563998</v>
      </c>
      <c r="H70" s="58">
        <v>3015.6604435678701</v>
      </c>
      <c r="I70" s="58">
        <v>2935.78660395311</v>
      </c>
      <c r="J70" s="58">
        <v>977.39993982677993</v>
      </c>
      <c r="K70" s="58">
        <v>2551.3152351272106</v>
      </c>
      <c r="L70" s="58">
        <v>1808.7943244930698</v>
      </c>
      <c r="M70" s="58">
        <v>6479.4984511374705</v>
      </c>
      <c r="N70" s="58">
        <v>2317.1658626556505</v>
      </c>
      <c r="O70" s="58">
        <v>2838.3903144758101</v>
      </c>
      <c r="P70" s="58">
        <v>2669.6344690426049</v>
      </c>
      <c r="Q70" s="58">
        <v>3356.6342713080312</v>
      </c>
      <c r="R70" s="58">
        <v>2969.8254741798874</v>
      </c>
      <c r="S70" s="58">
        <v>3376.1234316783193</v>
      </c>
      <c r="T70" s="58">
        <v>3180.1960705337897</v>
      </c>
      <c r="U70" s="58">
        <v>3818.7683931862994</v>
      </c>
      <c r="V70" s="58">
        <v>4088.3959450820771</v>
      </c>
    </row>
    <row r="71" spans="3:22" x14ac:dyDescent="0.2">
      <c r="C71" s="89" t="s">
        <v>34</v>
      </c>
      <c r="D71" s="57">
        <v>361.77505461269004</v>
      </c>
      <c r="E71" s="57">
        <v>375.83564547130004</v>
      </c>
      <c r="F71" s="57">
        <v>401.71414465091999</v>
      </c>
      <c r="G71" s="57">
        <v>408.68281518214002</v>
      </c>
      <c r="H71" s="57">
        <v>465.53840579786993</v>
      </c>
      <c r="I71" s="57">
        <v>486.08823129435996</v>
      </c>
      <c r="J71" s="57">
        <v>553.09433050918005</v>
      </c>
      <c r="K71" s="57">
        <v>611.0460886441</v>
      </c>
      <c r="L71" s="57">
        <v>697.76312445925009</v>
      </c>
      <c r="M71" s="57">
        <v>785.79511161190987</v>
      </c>
      <c r="N71" s="57">
        <v>885.08833330378002</v>
      </c>
      <c r="O71" s="57">
        <v>935.67793542280992</v>
      </c>
      <c r="P71" s="57">
        <v>1049.3979463883638</v>
      </c>
      <c r="Q71" s="57">
        <v>1185.6113242111699</v>
      </c>
      <c r="R71" s="57">
        <v>1329.029431883587</v>
      </c>
      <c r="S71" s="57">
        <v>1485.2134658437528</v>
      </c>
      <c r="T71" s="57">
        <v>1526.3112228559103</v>
      </c>
      <c r="U71" s="57">
        <v>1716.4404335849999</v>
      </c>
      <c r="V71" s="57">
        <v>1822.0130854105432</v>
      </c>
    </row>
    <row r="72" spans="3:22" x14ac:dyDescent="0.2">
      <c r="C72" s="90" t="s">
        <v>72</v>
      </c>
      <c r="D72" s="58">
        <v>355.75222452703008</v>
      </c>
      <c r="E72" s="58">
        <v>1066.8161073505598</v>
      </c>
      <c r="F72" s="58">
        <v>860.56471074003002</v>
      </c>
      <c r="G72" s="58">
        <v>411.4768416796</v>
      </c>
      <c r="H72" s="58">
        <v>290.41419766199004</v>
      </c>
      <c r="I72" s="58">
        <v>177.54647266862003</v>
      </c>
      <c r="J72" s="58">
        <v>283.50669281857</v>
      </c>
      <c r="K72" s="58">
        <v>411.06141936896006</v>
      </c>
      <c r="L72" s="58">
        <v>618.12703026839995</v>
      </c>
      <c r="M72" s="58">
        <v>1092.9029686124202</v>
      </c>
      <c r="N72" s="58">
        <v>1004.585384557</v>
      </c>
      <c r="O72" s="58">
        <v>872.71652694893999</v>
      </c>
      <c r="P72" s="58">
        <v>975.62430268100991</v>
      </c>
      <c r="Q72" s="58">
        <v>567.11965264130993</v>
      </c>
      <c r="R72" s="58">
        <v>437.57876175791995</v>
      </c>
      <c r="S72" s="58">
        <v>406.87129643652997</v>
      </c>
      <c r="T72" s="58">
        <v>548.85429944133</v>
      </c>
      <c r="U72" s="58">
        <v>531.19981361012992</v>
      </c>
      <c r="V72" s="58">
        <v>471.39640625792197</v>
      </c>
    </row>
    <row r="73" spans="3:22" x14ac:dyDescent="0.2">
      <c r="C73" s="89" t="s">
        <v>73</v>
      </c>
      <c r="D73" s="57">
        <v>762.34415926157999</v>
      </c>
      <c r="E73" s="57">
        <v>772.33627741254008</v>
      </c>
      <c r="F73" s="57">
        <v>979.07513374426992</v>
      </c>
      <c r="G73" s="57">
        <v>803.92326195932014</v>
      </c>
      <c r="H73" s="57">
        <v>758.98363363871999</v>
      </c>
      <c r="I73" s="57">
        <v>650.43693364788999</v>
      </c>
      <c r="J73" s="57">
        <v>214.75170458603998</v>
      </c>
      <c r="K73" s="57">
        <v>356.11692727985002</v>
      </c>
      <c r="L73" s="57">
        <v>317.12580321259003</v>
      </c>
      <c r="M73" s="57">
        <v>293.70969434574994</v>
      </c>
      <c r="N73" s="57">
        <v>282.71764181632</v>
      </c>
      <c r="O73" s="57">
        <v>307.59308730923004</v>
      </c>
      <c r="P73" s="57">
        <v>853.24513984751979</v>
      </c>
      <c r="Q73" s="57">
        <v>601.78331298809996</v>
      </c>
      <c r="R73" s="57">
        <v>664.64487927328992</v>
      </c>
      <c r="S73" s="57">
        <v>662.84517598205991</v>
      </c>
      <c r="T73" s="57">
        <v>799.97051618476007</v>
      </c>
      <c r="U73" s="57">
        <v>1830.7418597498702</v>
      </c>
      <c r="V73" s="57">
        <v>1514.5705862124498</v>
      </c>
    </row>
    <row r="74" spans="3:22" x14ac:dyDescent="0.2">
      <c r="C74" s="90" t="s">
        <v>35</v>
      </c>
      <c r="D74" s="58">
        <v>693.86277905126985</v>
      </c>
      <c r="E74" s="58">
        <v>784.09983190526009</v>
      </c>
      <c r="F74" s="58">
        <v>812.05066112399993</v>
      </c>
      <c r="G74" s="58">
        <v>812.51717354948994</v>
      </c>
      <c r="H74" s="58">
        <v>1029.04818081038</v>
      </c>
      <c r="I74" s="58">
        <v>1073.3435872458099</v>
      </c>
      <c r="J74" s="58">
        <v>1206.1236660642703</v>
      </c>
      <c r="K74" s="58">
        <v>1307.5646770472199</v>
      </c>
      <c r="L74" s="58">
        <v>1451.3263726257501</v>
      </c>
      <c r="M74" s="58">
        <v>1672.32797060951</v>
      </c>
      <c r="N74" s="58">
        <v>1821.3322670695702</v>
      </c>
      <c r="O74" s="58">
        <v>2040.1017287811301</v>
      </c>
      <c r="P74" s="58">
        <v>2328.1198777112904</v>
      </c>
      <c r="Q74" s="58">
        <v>2773.1078426067897</v>
      </c>
      <c r="R74" s="58">
        <v>3002.9268764008398</v>
      </c>
      <c r="S74" s="58">
        <v>3180.3440038501099</v>
      </c>
      <c r="T74" s="58">
        <v>3463.9680928966905</v>
      </c>
      <c r="U74" s="58">
        <v>3755.6286057264497</v>
      </c>
      <c r="V74" s="58">
        <v>4164.0876768170301</v>
      </c>
    </row>
    <row r="75" spans="3:22" x14ac:dyDescent="0.2">
      <c r="C75" s="89" t="s">
        <v>74</v>
      </c>
      <c r="D75" s="57">
        <v>213.59141766775997</v>
      </c>
      <c r="E75" s="57">
        <v>190.29845082374001</v>
      </c>
      <c r="F75" s="57">
        <v>225.21973370676002</v>
      </c>
      <c r="G75" s="57">
        <v>319.84153028556995</v>
      </c>
      <c r="H75" s="57">
        <v>170.40343939764</v>
      </c>
      <c r="I75" s="57">
        <v>204.54425544935003</v>
      </c>
      <c r="J75" s="57">
        <v>500.73476428234</v>
      </c>
      <c r="K75" s="57">
        <v>449.18787901601002</v>
      </c>
      <c r="L75" s="57">
        <v>373.33904900237997</v>
      </c>
      <c r="M75" s="57">
        <v>437.78163838632003</v>
      </c>
      <c r="N75" s="57">
        <v>752.35192913934998</v>
      </c>
      <c r="O75" s="57">
        <v>605.95341241127096</v>
      </c>
      <c r="P75" s="57">
        <v>451.40929354002998</v>
      </c>
      <c r="Q75" s="57">
        <v>575.78258390560381</v>
      </c>
      <c r="R75" s="57">
        <v>1127.7324555577597</v>
      </c>
      <c r="S75" s="57">
        <v>887.15110964104008</v>
      </c>
      <c r="T75" s="57">
        <v>771.58108813077001</v>
      </c>
      <c r="U75" s="57">
        <v>821.23630697009003</v>
      </c>
      <c r="V75" s="57">
        <v>1865.0236860765199</v>
      </c>
    </row>
    <row r="76" spans="3:22" x14ac:dyDescent="0.2">
      <c r="C76" s="90" t="s">
        <v>36</v>
      </c>
      <c r="D76" s="58">
        <v>196.05632938777001</v>
      </c>
      <c r="E76" s="58">
        <v>209.26030643020997</v>
      </c>
      <c r="F76" s="58">
        <v>223.82079678700009</v>
      </c>
      <c r="G76" s="58">
        <v>221.48140373266</v>
      </c>
      <c r="H76" s="58">
        <v>219.75167628676991</v>
      </c>
      <c r="I76" s="58">
        <v>272.16130197029003</v>
      </c>
      <c r="J76" s="58">
        <v>288.27262600950007</v>
      </c>
      <c r="K76" s="58">
        <v>265.82117353012018</v>
      </c>
      <c r="L76" s="58">
        <v>266.58375641880997</v>
      </c>
      <c r="M76" s="58">
        <v>287.52993521557994</v>
      </c>
      <c r="N76" s="58">
        <v>341.67855737321997</v>
      </c>
      <c r="O76" s="58">
        <v>368.80545321274644</v>
      </c>
      <c r="P76" s="58">
        <v>619.31608001400184</v>
      </c>
      <c r="Q76" s="58">
        <v>629.98230303366518</v>
      </c>
      <c r="R76" s="58">
        <v>652.98860237822953</v>
      </c>
      <c r="S76" s="58">
        <v>830.0326567462364</v>
      </c>
      <c r="T76" s="58">
        <v>1000.3597378149102</v>
      </c>
      <c r="U76" s="58">
        <v>939.988474275101</v>
      </c>
      <c r="V76" s="58">
        <v>845.45457724475591</v>
      </c>
    </row>
    <row r="77" spans="3:22" x14ac:dyDescent="0.2">
      <c r="C77" s="92" t="s">
        <v>75</v>
      </c>
      <c r="D77" s="59">
        <v>5124.9548039695219</v>
      </c>
      <c r="E77" s="59">
        <v>6915.3072753384222</v>
      </c>
      <c r="F77" s="59">
        <v>7867.2543391123208</v>
      </c>
      <c r="G77" s="59">
        <v>9069.3247581804389</v>
      </c>
      <c r="H77" s="59">
        <v>11820.391503929521</v>
      </c>
      <c r="I77" s="59">
        <v>14870.261669900578</v>
      </c>
      <c r="J77" s="59">
        <v>16883.120837771232</v>
      </c>
      <c r="K77" s="59">
        <v>18273.841900323732</v>
      </c>
      <c r="L77" s="59">
        <v>20079.00255465792</v>
      </c>
      <c r="M77" s="59">
        <v>22716.535578695759</v>
      </c>
      <c r="N77" s="59">
        <v>24080.215023737965</v>
      </c>
      <c r="O77" s="59">
        <v>25992.378046141112</v>
      </c>
      <c r="P77" s="59">
        <v>29286.691522659788</v>
      </c>
      <c r="Q77" s="59">
        <v>30508.052559963577</v>
      </c>
      <c r="R77" s="59">
        <v>35948.869360616642</v>
      </c>
      <c r="S77" s="59">
        <v>36153.250112825634</v>
      </c>
      <c r="T77" s="59">
        <v>37945.744519522588</v>
      </c>
      <c r="U77" s="59">
        <v>40424.521151762077</v>
      </c>
      <c r="V77" s="59">
        <v>48571.476131062511</v>
      </c>
    </row>
    <row r="78" spans="3:22" ht="22.5" x14ac:dyDescent="0.2">
      <c r="C78" s="91" t="s">
        <v>76</v>
      </c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>
        <v>0</v>
      </c>
      <c r="S78" s="60"/>
      <c r="T78" s="60"/>
      <c r="U78" s="60">
        <v>0.150079299</v>
      </c>
      <c r="V78" s="60">
        <v>134.3385293323</v>
      </c>
    </row>
    <row r="79" spans="3:22" x14ac:dyDescent="0.2">
      <c r="C79" s="89" t="s">
        <v>77</v>
      </c>
      <c r="D79" s="57">
        <v>195.24715402949002</v>
      </c>
      <c r="E79" s="57">
        <v>210.29812889115001</v>
      </c>
      <c r="F79" s="57">
        <v>219.80370968014</v>
      </c>
      <c r="G79" s="57">
        <v>185.00998316299001</v>
      </c>
      <c r="H79" s="57">
        <v>219.86269123231</v>
      </c>
      <c r="I79" s="57">
        <v>181.96978431653</v>
      </c>
      <c r="J79" s="57">
        <v>299.43706569903998</v>
      </c>
      <c r="K79" s="57">
        <v>427.03352593652994</v>
      </c>
      <c r="L79" s="57">
        <v>570.78989085090996</v>
      </c>
      <c r="M79" s="57">
        <v>778.8812722404499</v>
      </c>
      <c r="N79" s="57">
        <v>983.03122075262991</v>
      </c>
      <c r="O79" s="57">
        <v>1113.19603413714</v>
      </c>
      <c r="P79" s="57">
        <v>1406.1668832980101</v>
      </c>
      <c r="Q79" s="57">
        <v>1333.5364500024323</v>
      </c>
      <c r="R79" s="57">
        <v>1858.2797132559001</v>
      </c>
      <c r="S79" s="57">
        <v>1516.0730683227898</v>
      </c>
      <c r="T79" s="57">
        <v>1241.5610529795799</v>
      </c>
      <c r="U79" s="57">
        <v>1310.8416731298</v>
      </c>
      <c r="V79" s="57">
        <v>1252.0462755910901</v>
      </c>
    </row>
    <row r="80" spans="3:22" x14ac:dyDescent="0.2">
      <c r="C80" s="90" t="s">
        <v>37</v>
      </c>
      <c r="D80" s="58">
        <v>978.96912976339013</v>
      </c>
      <c r="E80" s="58">
        <v>1679.93144663373</v>
      </c>
      <c r="F80" s="58">
        <v>1717.6424352101699</v>
      </c>
      <c r="G80" s="58">
        <v>1209.51372305721</v>
      </c>
      <c r="H80" s="58">
        <v>1476.8237007083501</v>
      </c>
      <c r="I80" s="58">
        <v>1782.6739795735002</v>
      </c>
      <c r="J80" s="58">
        <v>2509.0290936237798</v>
      </c>
      <c r="K80" s="58">
        <v>3115.3750394061899</v>
      </c>
      <c r="L80" s="58">
        <v>2596.8667016772697</v>
      </c>
      <c r="M80" s="58">
        <v>3777.5221129694992</v>
      </c>
      <c r="N80" s="58">
        <v>3951.3254581364308</v>
      </c>
      <c r="O80" s="58">
        <v>5092.3349552927402</v>
      </c>
      <c r="P80" s="58">
        <v>7901.5173277257027</v>
      </c>
      <c r="Q80" s="58">
        <v>8417.9713632679923</v>
      </c>
      <c r="R80" s="58">
        <v>7504.0088279473312</v>
      </c>
      <c r="S80" s="58">
        <v>7058.2531706685277</v>
      </c>
      <c r="T80" s="58">
        <v>5907.1944668495698</v>
      </c>
      <c r="U80" s="58">
        <v>6429.1227003367303</v>
      </c>
      <c r="V80" s="58">
        <v>5337.275378472189</v>
      </c>
    </row>
    <row r="81" spans="3:22" x14ac:dyDescent="0.2">
      <c r="C81" s="89" t="s">
        <v>38</v>
      </c>
      <c r="D81" s="57">
        <v>185.55496356201002</v>
      </c>
      <c r="E81" s="57">
        <v>204.26652964753001</v>
      </c>
      <c r="F81" s="57">
        <v>161.6374600163</v>
      </c>
      <c r="G81" s="57">
        <v>209.06769820532998</v>
      </c>
      <c r="H81" s="57">
        <v>255.36385902220997</v>
      </c>
      <c r="I81" s="57">
        <v>272.11479816705003</v>
      </c>
      <c r="J81" s="57">
        <v>234.43014560424999</v>
      </c>
      <c r="K81" s="57">
        <v>393.93764125722998</v>
      </c>
      <c r="L81" s="57">
        <v>437.96980219006997</v>
      </c>
      <c r="M81" s="57">
        <v>699.93693469994002</v>
      </c>
      <c r="N81" s="57">
        <v>631.28187687535001</v>
      </c>
      <c r="O81" s="57">
        <v>1129.7404812147299</v>
      </c>
      <c r="P81" s="57">
        <v>3068.2044200879891</v>
      </c>
      <c r="Q81" s="57">
        <v>3553.8750003447003</v>
      </c>
      <c r="R81" s="57">
        <v>3703.3156352031797</v>
      </c>
      <c r="S81" s="57">
        <v>3872.946950410379</v>
      </c>
      <c r="T81" s="57">
        <v>3234.8663231339096</v>
      </c>
      <c r="U81" s="57">
        <v>3844.8466182278298</v>
      </c>
      <c r="V81" s="57">
        <v>3791.4838826937303</v>
      </c>
    </row>
    <row r="82" spans="3:22" x14ac:dyDescent="0.2">
      <c r="C82" s="81" t="s">
        <v>40</v>
      </c>
      <c r="D82" s="45">
        <f>+SUM(D53:D81)</f>
        <v>31208.98777880588</v>
      </c>
      <c r="E82" s="45">
        <f t="shared" ref="E82:V82" si="1">+SUM(E53:E81)</f>
        <v>39250.890201421171</v>
      </c>
      <c r="F82" s="45">
        <f t="shared" si="1"/>
        <v>41564.871069854191</v>
      </c>
      <c r="G82" s="45">
        <f t="shared" si="1"/>
        <v>43561.780497951935</v>
      </c>
      <c r="H82" s="45">
        <f t="shared" si="1"/>
        <v>53683.751722204383</v>
      </c>
      <c r="I82" s="45">
        <f t="shared" si="1"/>
        <v>60251.444353161583</v>
      </c>
      <c r="J82" s="45">
        <f t="shared" si="1"/>
        <v>64795.759097004775</v>
      </c>
      <c r="K82" s="45">
        <f t="shared" si="1"/>
        <v>72942.417670997689</v>
      </c>
      <c r="L82" s="45">
        <f t="shared" si="1"/>
        <v>84245.465051599953</v>
      </c>
      <c r="M82" s="45">
        <f t="shared" si="1"/>
        <v>98893.924532938356</v>
      </c>
      <c r="N82" s="45">
        <f t="shared" si="1"/>
        <v>101467.11934982118</v>
      </c>
      <c r="O82" s="45">
        <f t="shared" si="1"/>
        <v>112765.78703803595</v>
      </c>
      <c r="P82" s="45">
        <f t="shared" si="1"/>
        <v>124995.97575932337</v>
      </c>
      <c r="Q82" s="45">
        <f t="shared" si="1"/>
        <v>138975.11276965804</v>
      </c>
      <c r="R82" s="45">
        <f t="shared" si="1"/>
        <v>148742.88906179174</v>
      </c>
      <c r="S82" s="45">
        <f t="shared" si="1"/>
        <v>156642.91520495873</v>
      </c>
      <c r="T82" s="45">
        <f t="shared" si="1"/>
        <v>161227.95826554007</v>
      </c>
      <c r="U82" s="45">
        <f t="shared" si="1"/>
        <v>177328.13003230837</v>
      </c>
      <c r="V82" s="45">
        <f t="shared" si="1"/>
        <v>180024.75698971059</v>
      </c>
    </row>
    <row r="83" spans="3:22" x14ac:dyDescent="0.2">
      <c r="C83" s="1" t="s">
        <v>227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x14ac:dyDescent="0.2">
      <c r="D87" s="164" t="s">
        <v>93</v>
      </c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82" t="s">
        <v>21</v>
      </c>
      <c r="D89" s="162">
        <v>2000</v>
      </c>
      <c r="E89" s="162">
        <v>2001</v>
      </c>
      <c r="F89" s="162">
        <v>2002</v>
      </c>
      <c r="G89" s="162">
        <v>2003</v>
      </c>
      <c r="H89" s="162">
        <v>2004</v>
      </c>
      <c r="I89" s="162">
        <v>2005</v>
      </c>
      <c r="J89" s="162">
        <v>2006</v>
      </c>
      <c r="K89" s="162">
        <v>2007</v>
      </c>
      <c r="L89" s="162">
        <v>2008</v>
      </c>
      <c r="M89" s="162">
        <v>2009</v>
      </c>
      <c r="N89" s="162">
        <v>2010</v>
      </c>
      <c r="O89" s="162">
        <v>2011</v>
      </c>
      <c r="P89" s="162">
        <v>2012</v>
      </c>
      <c r="Q89" s="162">
        <v>2013</v>
      </c>
      <c r="R89" s="162">
        <v>2014</v>
      </c>
      <c r="S89" s="162">
        <v>2015</v>
      </c>
      <c r="T89" s="162">
        <v>2016</v>
      </c>
      <c r="U89" s="162">
        <v>2017</v>
      </c>
      <c r="V89" s="162">
        <v>2018</v>
      </c>
    </row>
    <row r="90" spans="3:22" ht="12" thickBot="1" x14ac:dyDescent="0.25">
      <c r="C90" s="18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 spans="3:22" x14ac:dyDescent="0.2">
      <c r="C91" s="89" t="s">
        <v>61</v>
      </c>
      <c r="D91" s="61">
        <f t="shared" ref="D91:V91" si="2">+IFERROR(IF(D53&gt;0,+((D53/D14)*100)," "),"")</f>
        <v>87.054810627394588</v>
      </c>
      <c r="E91" s="61">
        <f t="shared" si="2"/>
        <v>94.641330059940174</v>
      </c>
      <c r="F91" s="61">
        <f t="shared" si="2"/>
        <v>89.291155573433983</v>
      </c>
      <c r="G91" s="61">
        <f t="shared" si="2"/>
        <v>97.277572997990291</v>
      </c>
      <c r="H91" s="61">
        <f t="shared" si="2"/>
        <v>95.11440221086167</v>
      </c>
      <c r="I91" s="61">
        <f t="shared" si="2"/>
        <v>94.535855700211329</v>
      </c>
      <c r="J91" s="61">
        <f t="shared" si="2"/>
        <v>97.263666637564882</v>
      </c>
      <c r="K91" s="61">
        <f t="shared" si="2"/>
        <v>97.607794751589608</v>
      </c>
      <c r="L91" s="61">
        <f t="shared" si="2"/>
        <v>99.385861243362285</v>
      </c>
      <c r="M91" s="61">
        <f t="shared" si="2"/>
        <v>92.47446630407677</v>
      </c>
      <c r="N91" s="61">
        <f t="shared" si="2"/>
        <v>91.738657303144436</v>
      </c>
      <c r="O91" s="61">
        <f t="shared" si="2"/>
        <v>96.116318391003773</v>
      </c>
      <c r="P91" s="61">
        <f t="shared" si="2"/>
        <v>93.50390452628227</v>
      </c>
      <c r="Q91" s="61">
        <f t="shared" si="2"/>
        <v>94.705825009009445</v>
      </c>
      <c r="R91" s="61">
        <f t="shared" si="2"/>
        <v>94.586208506097435</v>
      </c>
      <c r="S91" s="61">
        <f t="shared" si="2"/>
        <v>95.980745529177312</v>
      </c>
      <c r="T91" s="61">
        <f t="shared" si="2"/>
        <v>94.103423600598305</v>
      </c>
      <c r="U91" s="61">
        <f t="shared" si="2"/>
        <v>96.772878212298679</v>
      </c>
      <c r="V91" s="61">
        <f t="shared" si="2"/>
        <v>91.723417080135732</v>
      </c>
    </row>
    <row r="92" spans="3:22" x14ac:dyDescent="0.2">
      <c r="C92" s="90" t="s">
        <v>28</v>
      </c>
      <c r="D92" s="63">
        <f t="shared" ref="D92:V92" si="3">+IFERROR(IF(D54&gt;0,+((D54/D15)*100)," "),"")</f>
        <v>77.824945374353177</v>
      </c>
      <c r="E92" s="63">
        <f t="shared" si="3"/>
        <v>90.566052985678027</v>
      </c>
      <c r="F92" s="63">
        <f t="shared" si="3"/>
        <v>86.440747095701425</v>
      </c>
      <c r="G92" s="63">
        <f t="shared" si="3"/>
        <v>92.56291525114797</v>
      </c>
      <c r="H92" s="63">
        <f t="shared" si="3"/>
        <v>96.498024861898529</v>
      </c>
      <c r="I92" s="63">
        <f t="shared" si="3"/>
        <v>96.280040818191921</v>
      </c>
      <c r="J92" s="63">
        <f t="shared" si="3"/>
        <v>97.054857657635381</v>
      </c>
      <c r="K92" s="63">
        <f t="shared" si="3"/>
        <v>96.486084000064167</v>
      </c>
      <c r="L92" s="63">
        <f t="shared" si="3"/>
        <v>98.206606377975262</v>
      </c>
      <c r="M92" s="63">
        <f t="shared" si="3"/>
        <v>98.223215631047211</v>
      </c>
      <c r="N92" s="63">
        <f t="shared" si="3"/>
        <v>95.002346319160665</v>
      </c>
      <c r="O92" s="63">
        <f t="shared" si="3"/>
        <v>98.113170959020295</v>
      </c>
      <c r="P92" s="63">
        <f t="shared" si="3"/>
        <v>88.337339805860594</v>
      </c>
      <c r="Q92" s="63">
        <f t="shared" si="3"/>
        <v>87.816544144613161</v>
      </c>
      <c r="R92" s="63">
        <f t="shared" si="3"/>
        <v>93.361905588734928</v>
      </c>
      <c r="S92" s="63">
        <f t="shared" si="3"/>
        <v>77.44160851855348</v>
      </c>
      <c r="T92" s="63">
        <f t="shared" si="3"/>
        <v>94.794413035194225</v>
      </c>
      <c r="U92" s="63">
        <f t="shared" si="3"/>
        <v>96.532434133606543</v>
      </c>
      <c r="V92" s="63">
        <f t="shared" si="3"/>
        <v>98.066993900307509</v>
      </c>
    </row>
    <row r="93" spans="3:22" x14ac:dyDescent="0.2">
      <c r="C93" s="89" t="s">
        <v>62</v>
      </c>
      <c r="D93" s="61">
        <f t="shared" ref="D93:V93" si="4">+IFERROR(IF(D55&gt;0,+((D55/D16)*100)," "),"")</f>
        <v>81.515712492078521</v>
      </c>
      <c r="E93" s="61">
        <f t="shared" si="4"/>
        <v>99.195689059329496</v>
      </c>
      <c r="F93" s="61">
        <f t="shared" si="4"/>
        <v>92.019421263940089</v>
      </c>
      <c r="G93" s="61">
        <f t="shared" si="4"/>
        <v>99.418471590800749</v>
      </c>
      <c r="H93" s="61">
        <f t="shared" si="4"/>
        <v>99.138392359180756</v>
      </c>
      <c r="I93" s="61">
        <f t="shared" si="4"/>
        <v>99.232905749075712</v>
      </c>
      <c r="J93" s="61">
        <f t="shared" si="4"/>
        <v>99.068888437494337</v>
      </c>
      <c r="K93" s="61">
        <f t="shared" si="4"/>
        <v>96.800281824275842</v>
      </c>
      <c r="L93" s="61">
        <f t="shared" si="4"/>
        <v>98.65419431722755</v>
      </c>
      <c r="M93" s="61">
        <f t="shared" si="4"/>
        <v>80.528677352829931</v>
      </c>
      <c r="N93" s="61">
        <f t="shared" si="4"/>
        <v>98.454498192379518</v>
      </c>
      <c r="O93" s="61">
        <f t="shared" si="4"/>
        <v>96.684811844372632</v>
      </c>
      <c r="P93" s="61">
        <f t="shared" si="4"/>
        <v>95.910309967919162</v>
      </c>
      <c r="Q93" s="61">
        <f t="shared" si="4"/>
        <v>98.637334187480732</v>
      </c>
      <c r="R93" s="61">
        <f t="shared" si="4"/>
        <v>99.032864903881332</v>
      </c>
      <c r="S93" s="61">
        <f t="shared" si="4"/>
        <v>99.176953271400293</v>
      </c>
      <c r="T93" s="61">
        <f t="shared" si="4"/>
        <v>99.462226440432119</v>
      </c>
      <c r="U93" s="61">
        <f t="shared" si="4"/>
        <v>99.61805948730543</v>
      </c>
      <c r="V93" s="61">
        <f t="shared" si="4"/>
        <v>98.714923074933893</v>
      </c>
    </row>
    <row r="94" spans="3:22" x14ac:dyDescent="0.2">
      <c r="C94" s="90" t="s">
        <v>29</v>
      </c>
      <c r="D94" s="63">
        <f t="shared" ref="D94:V94" si="5">+IFERROR(IF(D56&gt;0,+((D56/D17)*100)," "),"")</f>
        <v>79.144397205886378</v>
      </c>
      <c r="E94" s="63">
        <f t="shared" si="5"/>
        <v>90.739035937187467</v>
      </c>
      <c r="F94" s="63">
        <f t="shared" si="5"/>
        <v>85.420267577263559</v>
      </c>
      <c r="G94" s="63">
        <f t="shared" si="5"/>
        <v>93.131312011770788</v>
      </c>
      <c r="H94" s="63">
        <f t="shared" si="5"/>
        <v>94.794843709657613</v>
      </c>
      <c r="I94" s="63">
        <f t="shared" si="5"/>
        <v>94.753957718013368</v>
      </c>
      <c r="J94" s="63">
        <f t="shared" si="5"/>
        <v>95.820276780009536</v>
      </c>
      <c r="K94" s="63">
        <f t="shared" si="5"/>
        <v>91.875294042913978</v>
      </c>
      <c r="L94" s="63">
        <f t="shared" si="5"/>
        <v>94.537179740025849</v>
      </c>
      <c r="M94" s="63">
        <f t="shared" si="5"/>
        <v>93.426111723172525</v>
      </c>
      <c r="N94" s="63">
        <f t="shared" si="5"/>
        <v>93.280136696271384</v>
      </c>
      <c r="O94" s="63">
        <f t="shared" si="5"/>
        <v>92.711539027486651</v>
      </c>
      <c r="P94" s="63">
        <f t="shared" si="5"/>
        <v>95.70247114667248</v>
      </c>
      <c r="Q94" s="63">
        <f t="shared" si="5"/>
        <v>96.341831209594446</v>
      </c>
      <c r="R94" s="63">
        <f t="shared" si="5"/>
        <v>93.60166680141468</v>
      </c>
      <c r="S94" s="63">
        <f t="shared" si="5"/>
        <v>96.021830192851326</v>
      </c>
      <c r="T94" s="63">
        <f t="shared" si="5"/>
        <v>98.085022745282728</v>
      </c>
      <c r="U94" s="63">
        <f t="shared" si="5"/>
        <v>98.645954071104313</v>
      </c>
      <c r="V94" s="63">
        <f t="shared" si="5"/>
        <v>97.800278961172395</v>
      </c>
    </row>
    <row r="95" spans="3:22" x14ac:dyDescent="0.2">
      <c r="C95" s="89" t="s">
        <v>63</v>
      </c>
      <c r="D95" s="61">
        <f t="shared" ref="D95:V95" si="6">+IFERROR(IF(D57&gt;0,+((D57/D18)*100)," "),"")</f>
        <v>86.959021208310261</v>
      </c>
      <c r="E95" s="61">
        <f t="shared" si="6"/>
        <v>91.272537025985528</v>
      </c>
      <c r="F95" s="61">
        <f t="shared" si="6"/>
        <v>96.629632365026197</v>
      </c>
      <c r="G95" s="61">
        <f t="shared" si="6"/>
        <v>97.066717937068063</v>
      </c>
      <c r="H95" s="61">
        <f t="shared" si="6"/>
        <v>97.366980045354978</v>
      </c>
      <c r="I95" s="61">
        <f t="shared" si="6"/>
        <v>98.836083166230196</v>
      </c>
      <c r="J95" s="61">
        <f t="shared" si="6"/>
        <v>98.62982596328024</v>
      </c>
      <c r="K95" s="61">
        <f t="shared" si="6"/>
        <v>98.631172724872528</v>
      </c>
      <c r="L95" s="61">
        <f t="shared" si="6"/>
        <v>97.148146364111852</v>
      </c>
      <c r="M95" s="61">
        <f t="shared" si="6"/>
        <v>96.031140914697076</v>
      </c>
      <c r="N95" s="61">
        <f t="shared" si="6"/>
        <v>96.932464935689154</v>
      </c>
      <c r="O95" s="61">
        <f t="shared" si="6"/>
        <v>92.945516398760702</v>
      </c>
      <c r="P95" s="61">
        <f t="shared" si="6"/>
        <v>89.430163683767759</v>
      </c>
      <c r="Q95" s="61">
        <f t="shared" si="6"/>
        <v>91.628131763744136</v>
      </c>
      <c r="R95" s="61">
        <f t="shared" si="6"/>
        <v>96.406606805279381</v>
      </c>
      <c r="S95" s="61">
        <f t="shared" si="6"/>
        <v>98.283377980229261</v>
      </c>
      <c r="T95" s="61">
        <f t="shared" si="6"/>
        <v>98.730632387700695</v>
      </c>
      <c r="U95" s="61">
        <f t="shared" si="6"/>
        <v>99.171703527289282</v>
      </c>
      <c r="V95" s="61">
        <f t="shared" si="6"/>
        <v>98.689471775469514</v>
      </c>
    </row>
    <row r="96" spans="3:22" x14ac:dyDescent="0.2">
      <c r="C96" s="90" t="s">
        <v>30</v>
      </c>
      <c r="D96" s="63">
        <f t="shared" ref="D96:V96" si="7">+IFERROR(IF(D58&gt;0,+((D58/D19)*100)," "),"")</f>
        <v>76.995554829935813</v>
      </c>
      <c r="E96" s="63">
        <f t="shared" si="7"/>
        <v>98.745520876440622</v>
      </c>
      <c r="F96" s="63">
        <f t="shared" si="7"/>
        <v>90.896764167894645</v>
      </c>
      <c r="G96" s="63">
        <f t="shared" si="7"/>
        <v>99.286868741302499</v>
      </c>
      <c r="H96" s="63">
        <f t="shared" si="7"/>
        <v>99.294897487147978</v>
      </c>
      <c r="I96" s="63">
        <f t="shared" si="7"/>
        <v>96.277513213030915</v>
      </c>
      <c r="J96" s="63">
        <f t="shared" si="7"/>
        <v>94.867616003154197</v>
      </c>
      <c r="K96" s="63">
        <f t="shared" si="7"/>
        <v>91.398731710500272</v>
      </c>
      <c r="L96" s="63">
        <f t="shared" si="7"/>
        <v>98.222703528986955</v>
      </c>
      <c r="M96" s="63">
        <f t="shared" si="7"/>
        <v>88.991831180692415</v>
      </c>
      <c r="N96" s="63">
        <f t="shared" si="7"/>
        <v>95.338806828536917</v>
      </c>
      <c r="O96" s="63">
        <f t="shared" si="7"/>
        <v>96.578928952108583</v>
      </c>
      <c r="P96" s="63">
        <f t="shared" si="7"/>
        <v>98.576096810551036</v>
      </c>
      <c r="Q96" s="63">
        <f t="shared" si="7"/>
        <v>96.820624299194108</v>
      </c>
      <c r="R96" s="63">
        <f t="shared" si="7"/>
        <v>99.384005883865797</v>
      </c>
      <c r="S96" s="63">
        <f t="shared" si="7"/>
        <v>99.139553436965684</v>
      </c>
      <c r="T96" s="63">
        <f t="shared" si="7"/>
        <v>99.387848234678515</v>
      </c>
      <c r="U96" s="63">
        <f t="shared" si="7"/>
        <v>99.771945977231638</v>
      </c>
      <c r="V96" s="63">
        <f t="shared" si="7"/>
        <v>99.283707414740192</v>
      </c>
    </row>
    <row r="97" spans="3:22" x14ac:dyDescent="0.2">
      <c r="C97" s="89" t="s">
        <v>64</v>
      </c>
      <c r="D97" s="61">
        <f t="shared" ref="D97:V97" si="8">+IFERROR(IF(D59&gt;0,+((D59/D20)*100)," "),"")</f>
        <v>97.221178340287537</v>
      </c>
      <c r="E97" s="61">
        <f t="shared" si="8"/>
        <v>97.547835356891298</v>
      </c>
      <c r="F97" s="61">
        <f t="shared" si="8"/>
        <v>96.43051820410426</v>
      </c>
      <c r="G97" s="61">
        <f t="shared" si="8"/>
        <v>97.803225785447452</v>
      </c>
      <c r="H97" s="61">
        <f t="shared" si="8"/>
        <v>98.628117233435134</v>
      </c>
      <c r="I97" s="61">
        <f t="shared" si="8"/>
        <v>98.828622035765505</v>
      </c>
      <c r="J97" s="61">
        <f t="shared" si="8"/>
        <v>98.959340038390451</v>
      </c>
      <c r="K97" s="61">
        <f t="shared" si="8"/>
        <v>97.943749340921784</v>
      </c>
      <c r="L97" s="61">
        <f t="shared" si="8"/>
        <v>99.183967747087891</v>
      </c>
      <c r="M97" s="61">
        <f t="shared" si="8"/>
        <v>97.357984709225292</v>
      </c>
      <c r="N97" s="61">
        <f t="shared" si="8"/>
        <v>97.432957295605348</v>
      </c>
      <c r="O97" s="61">
        <f t="shared" si="8"/>
        <v>97.518347358581607</v>
      </c>
      <c r="P97" s="61">
        <f t="shared" si="8"/>
        <v>98.493887200083691</v>
      </c>
      <c r="Q97" s="61">
        <f t="shared" si="8"/>
        <v>98.521368123421652</v>
      </c>
      <c r="R97" s="61">
        <f t="shared" si="8"/>
        <v>98.956183426345859</v>
      </c>
      <c r="S97" s="61">
        <f t="shared" si="8"/>
        <v>98.332277965125996</v>
      </c>
      <c r="T97" s="61">
        <f t="shared" si="8"/>
        <v>99.407676701092868</v>
      </c>
      <c r="U97" s="61">
        <f t="shared" si="8"/>
        <v>99.741948585491158</v>
      </c>
      <c r="V97" s="61">
        <f t="shared" si="8"/>
        <v>99.633727470832781</v>
      </c>
    </row>
    <row r="98" spans="3:22" x14ac:dyDescent="0.2">
      <c r="C98" s="90" t="s">
        <v>65</v>
      </c>
      <c r="D98" s="63">
        <f t="shared" ref="D98:V98" si="9">+IFERROR(IF(D60&gt;0,+((D60/D21)*100)," "),"")</f>
        <v>86.449273964205602</v>
      </c>
      <c r="E98" s="63">
        <f t="shared" si="9"/>
        <v>98.713749964912495</v>
      </c>
      <c r="F98" s="63">
        <f t="shared" si="9"/>
        <v>90.062286674504932</v>
      </c>
      <c r="G98" s="63">
        <f t="shared" si="9"/>
        <v>96.096443067911594</v>
      </c>
      <c r="H98" s="63">
        <f t="shared" si="9"/>
        <v>99.052844970189511</v>
      </c>
      <c r="I98" s="63">
        <f t="shared" si="9"/>
        <v>99.370557651855478</v>
      </c>
      <c r="J98" s="63">
        <f t="shared" si="9"/>
        <v>97.472430865472262</v>
      </c>
      <c r="K98" s="63">
        <f t="shared" si="9"/>
        <v>96.593397525695949</v>
      </c>
      <c r="L98" s="63">
        <f t="shared" si="9"/>
        <v>98.363894776160208</v>
      </c>
      <c r="M98" s="63">
        <f t="shared" si="9"/>
        <v>93.416344761509407</v>
      </c>
      <c r="N98" s="63">
        <f t="shared" si="9"/>
        <v>98.110391095994956</v>
      </c>
      <c r="O98" s="63">
        <f t="shared" si="9"/>
        <v>98.665272054923975</v>
      </c>
      <c r="P98" s="63">
        <f t="shared" si="9"/>
        <v>93.490552413030571</v>
      </c>
      <c r="Q98" s="63">
        <f t="shared" si="9"/>
        <v>95.106497090523945</v>
      </c>
      <c r="R98" s="63">
        <f t="shared" si="9"/>
        <v>95.626319562346481</v>
      </c>
      <c r="S98" s="63">
        <f t="shared" si="9"/>
        <v>98.273334537679375</v>
      </c>
      <c r="T98" s="63">
        <f t="shared" si="9"/>
        <v>98.209410454110824</v>
      </c>
      <c r="U98" s="63">
        <f t="shared" si="9"/>
        <v>98.774834821462335</v>
      </c>
      <c r="V98" s="63">
        <f t="shared" si="9"/>
        <v>99.253891851062136</v>
      </c>
    </row>
    <row r="99" spans="3:22" x14ac:dyDescent="0.2">
      <c r="C99" s="89" t="s">
        <v>66</v>
      </c>
      <c r="D99" s="61">
        <f t="shared" ref="D99:V99" si="10">+IFERROR(IF(D61&gt;0,+((D61/D22)*100)," "),"")</f>
        <v>94.869449522279538</v>
      </c>
      <c r="E99" s="61">
        <f t="shared" si="10"/>
        <v>96.807540534157127</v>
      </c>
      <c r="F99" s="61">
        <f t="shared" si="10"/>
        <v>99.435313206336801</v>
      </c>
      <c r="G99" s="61">
        <f t="shared" si="10"/>
        <v>99.56749417038985</v>
      </c>
      <c r="H99" s="61">
        <f t="shared" si="10"/>
        <v>99.813557613015249</v>
      </c>
      <c r="I99" s="61">
        <f t="shared" si="10"/>
        <v>99.767990663159267</v>
      </c>
      <c r="J99" s="61">
        <f t="shared" si="10"/>
        <v>98.613809567017128</v>
      </c>
      <c r="K99" s="61">
        <f t="shared" si="10"/>
        <v>99.722776722436137</v>
      </c>
      <c r="L99" s="61">
        <f t="shared" si="10"/>
        <v>99.624994684125284</v>
      </c>
      <c r="M99" s="61">
        <f t="shared" si="10"/>
        <v>99.361144498774379</v>
      </c>
      <c r="N99" s="61">
        <f t="shared" si="10"/>
        <v>97.598469721156874</v>
      </c>
      <c r="O99" s="61">
        <f t="shared" si="10"/>
        <v>99.891206442499865</v>
      </c>
      <c r="P99" s="61">
        <f t="shared" si="10"/>
        <v>99.394608656119772</v>
      </c>
      <c r="Q99" s="61">
        <f t="shared" si="10"/>
        <v>99.539179574719995</v>
      </c>
      <c r="R99" s="61">
        <f t="shared" si="10"/>
        <v>99.940485539532347</v>
      </c>
      <c r="S99" s="61">
        <f t="shared" si="10"/>
        <v>99.928939300285577</v>
      </c>
      <c r="T99" s="61">
        <f t="shared" si="10"/>
        <v>99.17795478775254</v>
      </c>
      <c r="U99" s="61">
        <f t="shared" si="10"/>
        <v>99.904038095494755</v>
      </c>
      <c r="V99" s="61">
        <f t="shared" si="10"/>
        <v>99.965810413374385</v>
      </c>
    </row>
    <row r="100" spans="3:22" x14ac:dyDescent="0.2">
      <c r="C100" s="90" t="s">
        <v>67</v>
      </c>
      <c r="D100" s="63">
        <f t="shared" ref="D100:V100" si="11">+IFERROR(IF(D62&gt;0,+((D62/D23)*100)," "),"")</f>
        <v>88.588306797407284</v>
      </c>
      <c r="E100" s="63">
        <f t="shared" si="11"/>
        <v>80.787707929054676</v>
      </c>
      <c r="F100" s="63">
        <f t="shared" si="11"/>
        <v>81.253753411000545</v>
      </c>
      <c r="G100" s="63">
        <f t="shared" si="11"/>
        <v>88.95171041527226</v>
      </c>
      <c r="H100" s="63">
        <f t="shared" si="11"/>
        <v>85.391281696119691</v>
      </c>
      <c r="I100" s="63">
        <f t="shared" si="11"/>
        <v>94.016758357639958</v>
      </c>
      <c r="J100" s="63">
        <f t="shared" si="11"/>
        <v>82.167842981553292</v>
      </c>
      <c r="K100" s="63">
        <f t="shared" si="11"/>
        <v>52.295521123899569</v>
      </c>
      <c r="L100" s="63">
        <f t="shared" si="11"/>
        <v>62.48857041634016</v>
      </c>
      <c r="M100" s="63">
        <f t="shared" si="11"/>
        <v>62.717931359811111</v>
      </c>
      <c r="N100" s="63">
        <f t="shared" si="11"/>
        <v>72.529730483003434</v>
      </c>
      <c r="O100" s="63">
        <f t="shared" si="11"/>
        <v>70.722888924651201</v>
      </c>
      <c r="P100" s="63">
        <f t="shared" si="11"/>
        <v>73.836815380707108</v>
      </c>
      <c r="Q100" s="63">
        <f t="shared" si="11"/>
        <v>71.878875904376685</v>
      </c>
      <c r="R100" s="63">
        <f t="shared" si="11"/>
        <v>72.230772273390485</v>
      </c>
      <c r="S100" s="63">
        <f t="shared" si="11"/>
        <v>76.140191484417187</v>
      </c>
      <c r="T100" s="63">
        <f t="shared" si="11"/>
        <v>92.1638923203773</v>
      </c>
      <c r="U100" s="63">
        <f t="shared" si="11"/>
        <v>94.078887923989427</v>
      </c>
      <c r="V100" s="63">
        <f t="shared" si="11"/>
        <v>93.524989811259402</v>
      </c>
    </row>
    <row r="101" spans="3:22" x14ac:dyDescent="0.2">
      <c r="C101" s="89" t="s">
        <v>68</v>
      </c>
      <c r="D101" s="61">
        <f t="shared" ref="D101:V101" si="12">+IFERROR(IF(D63&gt;0,+((D63/D24)*100)," "),"")</f>
        <v>96.089546860348051</v>
      </c>
      <c r="E101" s="61">
        <f t="shared" si="12"/>
        <v>98.492586573110103</v>
      </c>
      <c r="F101" s="61">
        <f t="shared" si="12"/>
        <v>98.217468677960355</v>
      </c>
      <c r="G101" s="61">
        <f t="shared" si="12"/>
        <v>98.393091421264998</v>
      </c>
      <c r="H101" s="61">
        <f t="shared" si="12"/>
        <v>99.579997238224891</v>
      </c>
      <c r="I101" s="61">
        <f t="shared" si="12"/>
        <v>99.726157733341353</v>
      </c>
      <c r="J101" s="61">
        <f t="shared" si="12"/>
        <v>99.701991548818512</v>
      </c>
      <c r="K101" s="61">
        <f t="shared" si="12"/>
        <v>99.025606771984613</v>
      </c>
      <c r="L101" s="61">
        <f t="shared" si="12"/>
        <v>98.023718658284125</v>
      </c>
      <c r="M101" s="61">
        <f t="shared" si="12"/>
        <v>98.64834981063413</v>
      </c>
      <c r="N101" s="61">
        <f t="shared" si="12"/>
        <v>94.682906824287812</v>
      </c>
      <c r="O101" s="61">
        <f t="shared" si="12"/>
        <v>97.675792731848148</v>
      </c>
      <c r="P101" s="61">
        <f t="shared" si="12"/>
        <v>96.072227570243811</v>
      </c>
      <c r="Q101" s="61">
        <f t="shared" si="12"/>
        <v>98.349378308533232</v>
      </c>
      <c r="R101" s="61">
        <f t="shared" si="12"/>
        <v>93.646424086465942</v>
      </c>
      <c r="S101" s="61">
        <f t="shared" si="12"/>
        <v>92.001806997853038</v>
      </c>
      <c r="T101" s="61">
        <f t="shared" si="12"/>
        <v>97.14117076861163</v>
      </c>
      <c r="U101" s="61">
        <f t="shared" si="12"/>
        <v>99.384840618398599</v>
      </c>
      <c r="V101" s="61">
        <f t="shared" si="12"/>
        <v>96.904775043054343</v>
      </c>
    </row>
    <row r="102" spans="3:22" x14ac:dyDescent="0.2">
      <c r="C102" s="90" t="s">
        <v>31</v>
      </c>
      <c r="D102" s="63">
        <f t="shared" ref="D102:V102" si="13">+IFERROR(IF(D64&gt;0,+((D64/D25)*100)," "),"")</f>
        <v>93.690701149026268</v>
      </c>
      <c r="E102" s="63">
        <f t="shared" si="13"/>
        <v>94.271722742755671</v>
      </c>
      <c r="F102" s="63">
        <f t="shared" si="13"/>
        <v>95.579070341985258</v>
      </c>
      <c r="G102" s="63">
        <f t="shared" si="13"/>
        <v>98.349587373458348</v>
      </c>
      <c r="H102" s="63">
        <f t="shared" si="13"/>
        <v>96.234187316024531</v>
      </c>
      <c r="I102" s="63">
        <f t="shared" si="13"/>
        <v>91.668542579361713</v>
      </c>
      <c r="J102" s="63">
        <f t="shared" si="13"/>
        <v>95.930157378347943</v>
      </c>
      <c r="K102" s="63">
        <f t="shared" si="13"/>
        <v>83.662566305157327</v>
      </c>
      <c r="L102" s="63">
        <f t="shared" si="13"/>
        <v>88.233272876685163</v>
      </c>
      <c r="M102" s="63">
        <f t="shared" si="13"/>
        <v>76.396971253433634</v>
      </c>
      <c r="N102" s="63">
        <f t="shared" si="13"/>
        <v>78.768571038657285</v>
      </c>
      <c r="O102" s="63">
        <f t="shared" si="13"/>
        <v>97.332554755661548</v>
      </c>
      <c r="P102" s="63">
        <f t="shared" si="13"/>
        <v>92.620584491540598</v>
      </c>
      <c r="Q102" s="63">
        <f t="shared" si="13"/>
        <v>84.726740174022538</v>
      </c>
      <c r="R102" s="63">
        <f t="shared" si="13"/>
        <v>75.737743026951861</v>
      </c>
      <c r="S102" s="63">
        <f t="shared" si="13"/>
        <v>93.094491192960277</v>
      </c>
      <c r="T102" s="63">
        <f t="shared" si="13"/>
        <v>95.302802847859638</v>
      </c>
      <c r="U102" s="63">
        <f t="shared" si="13"/>
        <v>97.184256479454206</v>
      </c>
      <c r="V102" s="63">
        <f t="shared" si="13"/>
        <v>89.791564790505376</v>
      </c>
    </row>
    <row r="103" spans="3:22" x14ac:dyDescent="0.2">
      <c r="C103" s="89" t="s">
        <v>168</v>
      </c>
      <c r="D103" s="61" t="str">
        <f t="shared" ref="D103:V103" si="14">+IFERROR(IF(D65&gt;0,+((D65/D26)*100),"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+IFERROR(IF(D66&gt;0,+((D66/D27)*100)," "),"")</f>
        <v>79.556953545085776</v>
      </c>
      <c r="E104" s="63">
        <f t="shared" si="15"/>
        <v>82.666526760660091</v>
      </c>
      <c r="F104" s="63">
        <f t="shared" si="15"/>
        <v>91.077850757663924</v>
      </c>
      <c r="G104" s="63">
        <f t="shared" si="15"/>
        <v>96.669296310520991</v>
      </c>
      <c r="H104" s="63">
        <f t="shared" si="15"/>
        <v>98.988172620986447</v>
      </c>
      <c r="I104" s="63">
        <f t="shared" si="15"/>
        <v>98.430077468888371</v>
      </c>
      <c r="J104" s="63">
        <f t="shared" si="15"/>
        <v>97.639401873085845</v>
      </c>
      <c r="K104" s="63">
        <f t="shared" si="15"/>
        <v>94.707671219325903</v>
      </c>
      <c r="L104" s="63">
        <f t="shared" si="15"/>
        <v>97.482350535416259</v>
      </c>
      <c r="M104" s="63">
        <f t="shared" si="15"/>
        <v>97.799171537338353</v>
      </c>
      <c r="N104" s="63">
        <f t="shared" si="15"/>
        <v>96.867931701567628</v>
      </c>
      <c r="O104" s="63">
        <f t="shared" si="15"/>
        <v>93.259018368653457</v>
      </c>
      <c r="P104" s="63">
        <f t="shared" si="15"/>
        <v>95.653356688293371</v>
      </c>
      <c r="Q104" s="63">
        <f t="shared" si="15"/>
        <v>97.042860719819544</v>
      </c>
      <c r="R104" s="63">
        <f t="shared" si="15"/>
        <v>97.550372265236874</v>
      </c>
      <c r="S104" s="63">
        <f t="shared" si="15"/>
        <v>98.176155106681435</v>
      </c>
      <c r="T104" s="63">
        <f t="shared" si="15"/>
        <v>98.372636995693412</v>
      </c>
      <c r="U104" s="63">
        <f t="shared" si="15"/>
        <v>98.703191646282718</v>
      </c>
      <c r="V104" s="63">
        <f t="shared" si="15"/>
        <v>98.00959629217067</v>
      </c>
    </row>
    <row r="105" spans="3:22" x14ac:dyDescent="0.2">
      <c r="C105" s="89" t="s">
        <v>70</v>
      </c>
      <c r="D105" s="61">
        <f t="shared" ref="D105:V105" si="16">+IFERROR(IF(D67&gt;0,+((D67/D28)*100)," "),"")</f>
        <v>70.414445856517631</v>
      </c>
      <c r="E105" s="61">
        <f t="shared" si="16"/>
        <v>90.116924342405255</v>
      </c>
      <c r="F105" s="61">
        <f t="shared" si="16"/>
        <v>91.60174555235325</v>
      </c>
      <c r="G105" s="61">
        <f t="shared" si="16"/>
        <v>96.804280588011167</v>
      </c>
      <c r="H105" s="61">
        <f t="shared" si="16"/>
        <v>92.730649030976835</v>
      </c>
      <c r="I105" s="61">
        <f t="shared" si="16"/>
        <v>87.19635481349512</v>
      </c>
      <c r="J105" s="61">
        <f t="shared" si="16"/>
        <v>96.442600253405004</v>
      </c>
      <c r="K105" s="61">
        <f t="shared" si="16"/>
        <v>95.690646565597135</v>
      </c>
      <c r="L105" s="61">
        <f t="shared" si="16"/>
        <v>93.760355535384107</v>
      </c>
      <c r="M105" s="61">
        <f t="shared" si="16"/>
        <v>87.675901880344938</v>
      </c>
      <c r="N105" s="61">
        <f t="shared" si="16"/>
        <v>79.464481177235726</v>
      </c>
      <c r="O105" s="61">
        <f t="shared" si="16"/>
        <v>88.833025721808895</v>
      </c>
      <c r="P105" s="61">
        <f t="shared" si="16"/>
        <v>90.459247476204013</v>
      </c>
      <c r="Q105" s="61">
        <f t="shared" si="16"/>
        <v>84.495551619742017</v>
      </c>
      <c r="R105" s="61">
        <f t="shared" si="16"/>
        <v>96.706430179674712</v>
      </c>
      <c r="S105" s="61">
        <f t="shared" si="16"/>
        <v>96.695626168047625</v>
      </c>
      <c r="T105" s="61">
        <f t="shared" si="16"/>
        <v>97.727014680294033</v>
      </c>
      <c r="U105" s="61">
        <f t="shared" si="16"/>
        <v>97.484863623279821</v>
      </c>
      <c r="V105" s="61">
        <f t="shared" si="16"/>
        <v>96.193117123281496</v>
      </c>
    </row>
    <row r="106" spans="3:22" x14ac:dyDescent="0.2">
      <c r="C106" s="90" t="s">
        <v>32</v>
      </c>
      <c r="D106" s="63">
        <f t="shared" ref="D106:V106" si="17">+IFERROR(IF(D68&gt;0,+((D68/D29)*100)," "),"")</f>
        <v>96.069764270442718</v>
      </c>
      <c r="E106" s="63">
        <f t="shared" si="17"/>
        <v>96.386173302363403</v>
      </c>
      <c r="F106" s="63">
        <f t="shared" si="17"/>
        <v>94.477008385094024</v>
      </c>
      <c r="G106" s="63">
        <f t="shared" si="17"/>
        <v>98.133664526759063</v>
      </c>
      <c r="H106" s="63">
        <f t="shared" si="17"/>
        <v>98.152650142476134</v>
      </c>
      <c r="I106" s="63">
        <f t="shared" si="17"/>
        <v>94.516237868285344</v>
      </c>
      <c r="J106" s="63">
        <f t="shared" si="17"/>
        <v>94.610229499444685</v>
      </c>
      <c r="K106" s="63">
        <f t="shared" si="17"/>
        <v>92.260617070984992</v>
      </c>
      <c r="L106" s="63">
        <f t="shared" si="17"/>
        <v>92.631124578561881</v>
      </c>
      <c r="M106" s="63">
        <f t="shared" si="17"/>
        <v>79.189980203979033</v>
      </c>
      <c r="N106" s="63">
        <f t="shared" si="17"/>
        <v>79.928595567057499</v>
      </c>
      <c r="O106" s="63">
        <f t="shared" si="17"/>
        <v>83.631526556244182</v>
      </c>
      <c r="P106" s="63">
        <f t="shared" si="17"/>
        <v>83.440797026537979</v>
      </c>
      <c r="Q106" s="63">
        <f t="shared" si="17"/>
        <v>79.921373986484937</v>
      </c>
      <c r="R106" s="63">
        <f t="shared" si="17"/>
        <v>85.096859530386993</v>
      </c>
      <c r="S106" s="63">
        <f t="shared" si="17"/>
        <v>95.748235943248574</v>
      </c>
      <c r="T106" s="63">
        <f t="shared" si="17"/>
        <v>97.37091744884944</v>
      </c>
      <c r="U106" s="63">
        <f t="shared" si="17"/>
        <v>98.242303889304935</v>
      </c>
      <c r="V106" s="63">
        <f t="shared" si="17"/>
        <v>97.297851335725866</v>
      </c>
    </row>
    <row r="107" spans="3:22" x14ac:dyDescent="0.2">
      <c r="C107" s="89" t="s">
        <v>33</v>
      </c>
      <c r="D107" s="61">
        <f t="shared" ref="D107:V107" si="18">+IFERROR(IF(D69&gt;0,+((D69/D30)*100)," "),"")</f>
        <v>91.188739371916967</v>
      </c>
      <c r="E107" s="61">
        <f t="shared" si="18"/>
        <v>94.544040810620871</v>
      </c>
      <c r="F107" s="61">
        <f t="shared" si="18"/>
        <v>88.438536763894277</v>
      </c>
      <c r="G107" s="61">
        <f t="shared" si="18"/>
        <v>95.005709340806703</v>
      </c>
      <c r="H107" s="61">
        <f t="shared" si="18"/>
        <v>91.262805816187452</v>
      </c>
      <c r="I107" s="61">
        <f t="shared" si="18"/>
        <v>97.214528621607712</v>
      </c>
      <c r="J107" s="61">
        <f t="shared" si="18"/>
        <v>93.928114412920394</v>
      </c>
      <c r="K107" s="61">
        <f t="shared" si="18"/>
        <v>82.146821526493156</v>
      </c>
      <c r="L107" s="61">
        <f t="shared" si="18"/>
        <v>95.502060986714994</v>
      </c>
      <c r="M107" s="61">
        <f t="shared" si="18"/>
        <v>92.47755802147951</v>
      </c>
      <c r="N107" s="61">
        <f t="shared" si="18"/>
        <v>88.48898005546809</v>
      </c>
      <c r="O107" s="61">
        <f t="shared" si="18"/>
        <v>96.973669728867833</v>
      </c>
      <c r="P107" s="61">
        <f t="shared" si="18"/>
        <v>89.23383831519925</v>
      </c>
      <c r="Q107" s="61">
        <f t="shared" si="18"/>
        <v>90.966923529107476</v>
      </c>
      <c r="R107" s="61">
        <f t="shared" si="18"/>
        <v>92.227986425974478</v>
      </c>
      <c r="S107" s="61">
        <f t="shared" si="18"/>
        <v>94.659052128922866</v>
      </c>
      <c r="T107" s="61">
        <f t="shared" si="18"/>
        <v>97.33678922671389</v>
      </c>
      <c r="U107" s="61">
        <f t="shared" si="18"/>
        <v>94.236834879339881</v>
      </c>
      <c r="V107" s="61">
        <f t="shared" si="18"/>
        <v>91.605723310166681</v>
      </c>
    </row>
    <row r="108" spans="3:22" x14ac:dyDescent="0.2">
      <c r="C108" s="90" t="s">
        <v>71</v>
      </c>
      <c r="D108" s="63">
        <f t="shared" ref="D108:V108" si="19">+IFERROR(IF(D70&gt;0,+((D70/D31)*100)," "),"")</f>
        <v>85.501741340870154</v>
      </c>
      <c r="E108" s="63">
        <f t="shared" si="19"/>
        <v>75.348227230780907</v>
      </c>
      <c r="F108" s="63">
        <f t="shared" si="19"/>
        <v>81.101409708485917</v>
      </c>
      <c r="G108" s="63">
        <f t="shared" si="19"/>
        <v>97.702914333203381</v>
      </c>
      <c r="H108" s="63">
        <f t="shared" si="19"/>
        <v>98.933276055563454</v>
      </c>
      <c r="I108" s="63">
        <f t="shared" si="19"/>
        <v>97.035391739261783</v>
      </c>
      <c r="J108" s="63">
        <f t="shared" si="19"/>
        <v>83.470731238155551</v>
      </c>
      <c r="K108" s="63">
        <f t="shared" si="19"/>
        <v>62.214880155731137</v>
      </c>
      <c r="L108" s="63">
        <f t="shared" si="19"/>
        <v>97.550904977519636</v>
      </c>
      <c r="M108" s="63">
        <f t="shared" si="19"/>
        <v>88.333724166963918</v>
      </c>
      <c r="N108" s="63">
        <f t="shared" si="19"/>
        <v>96.11040249783855</v>
      </c>
      <c r="O108" s="63">
        <f t="shared" si="19"/>
        <v>96.314809697038612</v>
      </c>
      <c r="P108" s="63">
        <f t="shared" si="19"/>
        <v>95.029621023954732</v>
      </c>
      <c r="Q108" s="63">
        <f t="shared" si="19"/>
        <v>95.784756488616324</v>
      </c>
      <c r="R108" s="63">
        <f t="shared" si="19"/>
        <v>97.477512032408683</v>
      </c>
      <c r="S108" s="63">
        <f t="shared" si="19"/>
        <v>97.897463673980567</v>
      </c>
      <c r="T108" s="63">
        <f t="shared" si="19"/>
        <v>96.641508854406325</v>
      </c>
      <c r="U108" s="63">
        <f t="shared" si="19"/>
        <v>97.419373963364023</v>
      </c>
      <c r="V108" s="63">
        <f t="shared" si="19"/>
        <v>97.526231409215598</v>
      </c>
    </row>
    <row r="109" spans="3:22" x14ac:dyDescent="0.2">
      <c r="C109" s="89" t="s">
        <v>34</v>
      </c>
      <c r="D109" s="61">
        <f t="shared" ref="D109:V109" si="20">+IFERROR(IF(D71&gt;0,+((D71/D32)*100)," "),"")</f>
        <v>94.874582074823337</v>
      </c>
      <c r="E109" s="61">
        <f t="shared" si="20"/>
        <v>97.260096746069664</v>
      </c>
      <c r="F109" s="61">
        <f t="shared" si="20"/>
        <v>96.80376564058254</v>
      </c>
      <c r="G109" s="61">
        <f t="shared" si="20"/>
        <v>96.338106470131265</v>
      </c>
      <c r="H109" s="61">
        <f t="shared" si="20"/>
        <v>95.531298414853595</v>
      </c>
      <c r="I109" s="61">
        <f t="shared" si="20"/>
        <v>95.261505922563217</v>
      </c>
      <c r="J109" s="61">
        <f t="shared" si="20"/>
        <v>96.556944066890125</v>
      </c>
      <c r="K109" s="61">
        <f t="shared" si="20"/>
        <v>94.427462744944364</v>
      </c>
      <c r="L109" s="61">
        <f t="shared" si="20"/>
        <v>93.742874044329128</v>
      </c>
      <c r="M109" s="61">
        <f t="shared" si="20"/>
        <v>92.350900672553621</v>
      </c>
      <c r="N109" s="61">
        <f t="shared" si="20"/>
        <v>88.975093026571841</v>
      </c>
      <c r="O109" s="61">
        <f t="shared" si="20"/>
        <v>93.118519046290899</v>
      </c>
      <c r="P109" s="61">
        <f t="shared" si="20"/>
        <v>88.138777266400268</v>
      </c>
      <c r="Q109" s="61">
        <f t="shared" si="20"/>
        <v>89.461623824185693</v>
      </c>
      <c r="R109" s="61">
        <f t="shared" si="20"/>
        <v>94.338173218451161</v>
      </c>
      <c r="S109" s="61">
        <f t="shared" si="20"/>
        <v>95.553360735953063</v>
      </c>
      <c r="T109" s="61">
        <f t="shared" si="20"/>
        <v>96.024536000564922</v>
      </c>
      <c r="U109" s="61">
        <f t="shared" si="20"/>
        <v>96.38933067934326</v>
      </c>
      <c r="V109" s="61">
        <f t="shared" si="20"/>
        <v>96.550786189952191</v>
      </c>
    </row>
    <row r="110" spans="3:22" x14ac:dyDescent="0.2">
      <c r="C110" s="90" t="s">
        <v>72</v>
      </c>
      <c r="D110" s="63">
        <f t="shared" ref="D110:V110" si="21">+IFERROR(IF(D72&gt;0,+((D72/D33)*100)," "),"")</f>
        <v>69.875176345040202</v>
      </c>
      <c r="E110" s="63">
        <f t="shared" si="21"/>
        <v>97.042196908875269</v>
      </c>
      <c r="F110" s="63">
        <f t="shared" si="21"/>
        <v>95.432042125443459</v>
      </c>
      <c r="G110" s="63">
        <f t="shared" si="21"/>
        <v>94.022861303152197</v>
      </c>
      <c r="H110" s="63">
        <f t="shared" si="21"/>
        <v>83.43875862693838</v>
      </c>
      <c r="I110" s="63">
        <f t="shared" si="21"/>
        <v>57.754250976619069</v>
      </c>
      <c r="J110" s="63">
        <f t="shared" si="21"/>
        <v>69.29288764690331</v>
      </c>
      <c r="K110" s="63">
        <f t="shared" si="21"/>
        <v>91.356668034060306</v>
      </c>
      <c r="L110" s="63">
        <f t="shared" si="21"/>
        <v>93.692601218478032</v>
      </c>
      <c r="M110" s="63">
        <f t="shared" si="21"/>
        <v>91.964409938476393</v>
      </c>
      <c r="N110" s="63">
        <f t="shared" si="21"/>
        <v>93.223277647909853</v>
      </c>
      <c r="O110" s="63">
        <f t="shared" si="21"/>
        <v>91.840118943879332</v>
      </c>
      <c r="P110" s="63">
        <f t="shared" si="21"/>
        <v>91.809386773501714</v>
      </c>
      <c r="Q110" s="63">
        <f t="shared" si="21"/>
        <v>79.647603550624666</v>
      </c>
      <c r="R110" s="63">
        <f t="shared" si="21"/>
        <v>86.154135953595429</v>
      </c>
      <c r="S110" s="63">
        <f t="shared" si="21"/>
        <v>92.588880332345738</v>
      </c>
      <c r="T110" s="63">
        <f t="shared" si="21"/>
        <v>95.88433484550805</v>
      </c>
      <c r="U110" s="63">
        <f t="shared" si="21"/>
        <v>96.445660781909851</v>
      </c>
      <c r="V110" s="63">
        <f t="shared" si="21"/>
        <v>95.222551631400009</v>
      </c>
    </row>
    <row r="111" spans="3:22" x14ac:dyDescent="0.2">
      <c r="C111" s="89" t="s">
        <v>73</v>
      </c>
      <c r="D111" s="61">
        <f t="shared" ref="D111:V111" si="22">+IFERROR(IF(D73&gt;0,+((D73/D34)*100)," "),"")</f>
        <v>96.657378256361255</v>
      </c>
      <c r="E111" s="61">
        <f t="shared" si="22"/>
        <v>93.824841280438378</v>
      </c>
      <c r="F111" s="61">
        <f t="shared" si="22"/>
        <v>84.003640881616136</v>
      </c>
      <c r="G111" s="61">
        <f t="shared" si="22"/>
        <v>99.638469249423636</v>
      </c>
      <c r="H111" s="61">
        <f t="shared" si="22"/>
        <v>90.619809614806627</v>
      </c>
      <c r="I111" s="61">
        <f t="shared" si="22"/>
        <v>95.012314689762519</v>
      </c>
      <c r="J111" s="61">
        <f t="shared" si="22"/>
        <v>98.950151384103449</v>
      </c>
      <c r="K111" s="61">
        <f t="shared" si="22"/>
        <v>98.280332745671217</v>
      </c>
      <c r="L111" s="61">
        <f t="shared" si="22"/>
        <v>89.21681197701075</v>
      </c>
      <c r="M111" s="61">
        <f t="shared" si="22"/>
        <v>90.257300557818027</v>
      </c>
      <c r="N111" s="61">
        <f t="shared" si="22"/>
        <v>84.229050239005474</v>
      </c>
      <c r="O111" s="61">
        <f t="shared" si="22"/>
        <v>91.780826295724623</v>
      </c>
      <c r="P111" s="61">
        <f t="shared" si="22"/>
        <v>91.7044790827957</v>
      </c>
      <c r="Q111" s="61">
        <f t="shared" si="22"/>
        <v>92.662449534739224</v>
      </c>
      <c r="R111" s="61">
        <f t="shared" si="22"/>
        <v>93.981534901676099</v>
      </c>
      <c r="S111" s="61">
        <f t="shared" si="22"/>
        <v>96.388270679913248</v>
      </c>
      <c r="T111" s="61">
        <f t="shared" si="22"/>
        <v>98.250768732138681</v>
      </c>
      <c r="U111" s="61">
        <f t="shared" si="22"/>
        <v>98.429726901058331</v>
      </c>
      <c r="V111" s="61">
        <f t="shared" si="22"/>
        <v>92.707577251776897</v>
      </c>
    </row>
    <row r="112" spans="3:22" x14ac:dyDescent="0.2">
      <c r="C112" s="90" t="s">
        <v>35</v>
      </c>
      <c r="D112" s="63">
        <f t="shared" ref="D112:V112" si="23">+IFERROR(IF(D74&gt;0,+((D74/D35)*100)," "),"")</f>
        <v>98.121278107808337</v>
      </c>
      <c r="E112" s="63">
        <f t="shared" si="23"/>
        <v>97.111721859196678</v>
      </c>
      <c r="F112" s="63">
        <f t="shared" si="23"/>
        <v>97.638447484735096</v>
      </c>
      <c r="G112" s="63">
        <f t="shared" si="23"/>
        <v>99.404996752463276</v>
      </c>
      <c r="H112" s="63">
        <f t="shared" si="23"/>
        <v>99.136729475697265</v>
      </c>
      <c r="I112" s="63">
        <f t="shared" si="23"/>
        <v>99.797038151369648</v>
      </c>
      <c r="J112" s="63">
        <f t="shared" si="23"/>
        <v>98.75936985812514</v>
      </c>
      <c r="K112" s="63">
        <f t="shared" si="23"/>
        <v>99.102981727313349</v>
      </c>
      <c r="L112" s="63">
        <f t="shared" si="23"/>
        <v>98.723021636275845</v>
      </c>
      <c r="M112" s="63">
        <f t="shared" si="23"/>
        <v>99.121885520097081</v>
      </c>
      <c r="N112" s="63">
        <f t="shared" si="23"/>
        <v>97.840476790662606</v>
      </c>
      <c r="O112" s="63">
        <f t="shared" si="23"/>
        <v>95.411869613271946</v>
      </c>
      <c r="P112" s="63">
        <f t="shared" si="23"/>
        <v>95.077281970420486</v>
      </c>
      <c r="Q112" s="63">
        <f t="shared" si="23"/>
        <v>97.908167678158392</v>
      </c>
      <c r="R112" s="63">
        <f t="shared" si="23"/>
        <v>99.239921669522133</v>
      </c>
      <c r="S112" s="63">
        <f t="shared" si="23"/>
        <v>98.225941012057874</v>
      </c>
      <c r="T112" s="63">
        <f t="shared" si="23"/>
        <v>99.015378878067324</v>
      </c>
      <c r="U112" s="63">
        <f t="shared" si="23"/>
        <v>98.458764750132758</v>
      </c>
      <c r="V112" s="63">
        <f t="shared" si="23"/>
        <v>99.276332714780793</v>
      </c>
    </row>
    <row r="113" spans="3:22" x14ac:dyDescent="0.2">
      <c r="C113" s="89" t="s">
        <v>74</v>
      </c>
      <c r="D113" s="61">
        <f t="shared" ref="D113:V113" si="24">+IFERROR(IF(D75&gt;0,+((D75/D36)*100)," "),"")</f>
        <v>94.340267430838452</v>
      </c>
      <c r="E113" s="61">
        <f t="shared" si="24"/>
        <v>94.623108407647564</v>
      </c>
      <c r="F113" s="61">
        <f t="shared" si="24"/>
        <v>83.28265519042462</v>
      </c>
      <c r="G113" s="61">
        <f t="shared" si="24"/>
        <v>91.661294902748466</v>
      </c>
      <c r="H113" s="61">
        <f t="shared" si="24"/>
        <v>97.680224140661423</v>
      </c>
      <c r="I113" s="61">
        <f t="shared" si="24"/>
        <v>96.912050212388678</v>
      </c>
      <c r="J113" s="61">
        <f t="shared" si="24"/>
        <v>87.930785984318689</v>
      </c>
      <c r="K113" s="61">
        <f t="shared" si="24"/>
        <v>94.630315968398932</v>
      </c>
      <c r="L113" s="61">
        <f t="shared" si="24"/>
        <v>95.521067448664425</v>
      </c>
      <c r="M113" s="61">
        <f t="shared" si="24"/>
        <v>97.818149487693873</v>
      </c>
      <c r="N113" s="61">
        <f t="shared" si="24"/>
        <v>96.69013763733129</v>
      </c>
      <c r="O113" s="61">
        <f t="shared" si="24"/>
        <v>91.861582556779751</v>
      </c>
      <c r="P113" s="61">
        <f t="shared" si="24"/>
        <v>90.564870720656927</v>
      </c>
      <c r="Q113" s="61">
        <f t="shared" si="24"/>
        <v>87.854913566914917</v>
      </c>
      <c r="R113" s="61">
        <f t="shared" si="24"/>
        <v>94.17563488890795</v>
      </c>
      <c r="S113" s="61">
        <f t="shared" si="24"/>
        <v>92.080971345212802</v>
      </c>
      <c r="T113" s="61">
        <f t="shared" si="24"/>
        <v>94.994328527783921</v>
      </c>
      <c r="U113" s="61">
        <f t="shared" si="24"/>
        <v>96.253182148007525</v>
      </c>
      <c r="V113" s="61">
        <f t="shared" si="24"/>
        <v>97.620182849616469</v>
      </c>
    </row>
    <row r="114" spans="3:22" x14ac:dyDescent="0.2">
      <c r="C114" s="90" t="s">
        <v>36</v>
      </c>
      <c r="D114" s="63">
        <f t="shared" ref="D114:V114" si="25">+IFERROR(IF(D76&gt;0,+((D76/D37)*100)," "),"")</f>
        <v>93.089584025498468</v>
      </c>
      <c r="E114" s="63">
        <f t="shared" si="25"/>
        <v>93.701138890090746</v>
      </c>
      <c r="F114" s="63">
        <f t="shared" si="25"/>
        <v>92.976580430629298</v>
      </c>
      <c r="G114" s="63">
        <f t="shared" si="25"/>
        <v>98.763732984663562</v>
      </c>
      <c r="H114" s="63">
        <f t="shared" si="25"/>
        <v>90.363882117975464</v>
      </c>
      <c r="I114" s="63">
        <f t="shared" si="25"/>
        <v>90.080399123359228</v>
      </c>
      <c r="J114" s="63">
        <f t="shared" si="25"/>
        <v>94.856466803131184</v>
      </c>
      <c r="K114" s="63">
        <f t="shared" si="25"/>
        <v>87.120143260829494</v>
      </c>
      <c r="L114" s="63">
        <f t="shared" si="25"/>
        <v>90.323220770893585</v>
      </c>
      <c r="M114" s="63">
        <f t="shared" si="25"/>
        <v>94.444646766159991</v>
      </c>
      <c r="N114" s="63">
        <f t="shared" si="25"/>
        <v>89.295812879068535</v>
      </c>
      <c r="O114" s="63">
        <f t="shared" si="25"/>
        <v>97.052132975387082</v>
      </c>
      <c r="P114" s="63">
        <f t="shared" si="25"/>
        <v>96.726377982770941</v>
      </c>
      <c r="Q114" s="63">
        <f t="shared" si="25"/>
        <v>98.738463619835741</v>
      </c>
      <c r="R114" s="63">
        <f t="shared" si="25"/>
        <v>98.107165584939636</v>
      </c>
      <c r="S114" s="63">
        <f t="shared" si="25"/>
        <v>98.664110010361398</v>
      </c>
      <c r="T114" s="63">
        <f t="shared" si="25"/>
        <v>98.074174353056293</v>
      </c>
      <c r="U114" s="63">
        <f t="shared" si="25"/>
        <v>97.233402732494653</v>
      </c>
      <c r="V114" s="63">
        <f t="shared" si="25"/>
        <v>91.438403767003621</v>
      </c>
    </row>
    <row r="115" spans="3:22" x14ac:dyDescent="0.2">
      <c r="C115" s="92" t="s">
        <v>75</v>
      </c>
      <c r="D115" s="62">
        <f t="shared" ref="D115:V115" si="26">+IFERROR(IF(D77&gt;0,+((D77/D38)*100)," "),"")</f>
        <v>89.431923275116361</v>
      </c>
      <c r="E115" s="62">
        <f t="shared" si="26"/>
        <v>97.456143954367079</v>
      </c>
      <c r="F115" s="62">
        <f t="shared" si="26"/>
        <v>96.190589653608697</v>
      </c>
      <c r="G115" s="62">
        <f t="shared" si="26"/>
        <v>98.881002999456484</v>
      </c>
      <c r="H115" s="62">
        <f t="shared" si="26"/>
        <v>98.830412700385196</v>
      </c>
      <c r="I115" s="62">
        <f t="shared" si="26"/>
        <v>98.649748952638802</v>
      </c>
      <c r="J115" s="62">
        <f t="shared" si="26"/>
        <v>98.281565578049907</v>
      </c>
      <c r="K115" s="62">
        <f t="shared" si="26"/>
        <v>96.627344255515695</v>
      </c>
      <c r="L115" s="62">
        <f t="shared" si="26"/>
        <v>99.436371050210084</v>
      </c>
      <c r="M115" s="62">
        <f t="shared" si="26"/>
        <v>95.858362859204703</v>
      </c>
      <c r="N115" s="62">
        <f t="shared" si="26"/>
        <v>88.316570237271463</v>
      </c>
      <c r="O115" s="62">
        <f t="shared" si="26"/>
        <v>97.85507663252065</v>
      </c>
      <c r="P115" s="62">
        <f t="shared" si="26"/>
        <v>97.928542692916992</v>
      </c>
      <c r="Q115" s="62">
        <f t="shared" si="26"/>
        <v>98.199242127830587</v>
      </c>
      <c r="R115" s="62">
        <f t="shared" si="26"/>
        <v>97.654338702859263</v>
      </c>
      <c r="S115" s="62">
        <f t="shared" si="26"/>
        <v>98.684346159802402</v>
      </c>
      <c r="T115" s="62">
        <f t="shared" si="26"/>
        <v>99.573962420736066</v>
      </c>
      <c r="U115" s="62">
        <f t="shared" si="26"/>
        <v>99.587317658796508</v>
      </c>
      <c r="V115" s="62">
        <f t="shared" si="26"/>
        <v>95.736298892982973</v>
      </c>
    </row>
    <row r="116" spans="3:22" ht="22.5" x14ac:dyDescent="0.2">
      <c r="C116" s="91" t="s">
        <v>76</v>
      </c>
      <c r="D116" s="64" t="str">
        <f t="shared" ref="D116:V116" si="27">+IFERROR(IF(D78&gt;0,+((D78/D39)*100),"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>
        <f t="shared" si="27"/>
        <v>59.926249401054143</v>
      </c>
      <c r="V116" s="64">
        <f t="shared" si="27"/>
        <v>83.48917069250092</v>
      </c>
    </row>
    <row r="117" spans="3:22" x14ac:dyDescent="0.2">
      <c r="C117" s="89" t="s">
        <v>77</v>
      </c>
      <c r="D117" s="61">
        <f t="shared" ref="D117:V117" si="28">+IFERROR(IF(D79&gt;0,+((D79/D40)*100)," "),"")</f>
        <v>58.401538024891828</v>
      </c>
      <c r="E117" s="61">
        <f t="shared" si="28"/>
        <v>64.134091626812932</v>
      </c>
      <c r="F117" s="61">
        <f t="shared" si="28"/>
        <v>67.52959719335125</v>
      </c>
      <c r="G117" s="61">
        <f t="shared" si="28"/>
        <v>68.235321914232856</v>
      </c>
      <c r="H117" s="61">
        <f t="shared" si="28"/>
        <v>71.078580767856664</v>
      </c>
      <c r="I117" s="61">
        <f t="shared" si="28"/>
        <v>62.180141901666232</v>
      </c>
      <c r="J117" s="61">
        <f t="shared" si="28"/>
        <v>68.498914587681753</v>
      </c>
      <c r="K117" s="61">
        <f t="shared" si="28"/>
        <v>78.990283310717913</v>
      </c>
      <c r="L117" s="61">
        <f t="shared" si="28"/>
        <v>81.105059028430901</v>
      </c>
      <c r="M117" s="61">
        <f t="shared" si="28"/>
        <v>71.321977237948659</v>
      </c>
      <c r="N117" s="61">
        <f t="shared" si="28"/>
        <v>83.000531007486032</v>
      </c>
      <c r="O117" s="61">
        <f t="shared" si="28"/>
        <v>85.964048403567418</v>
      </c>
      <c r="P117" s="61">
        <f t="shared" si="28"/>
        <v>95.378043658713395</v>
      </c>
      <c r="Q117" s="61">
        <f t="shared" si="28"/>
        <v>87.919041228618426</v>
      </c>
      <c r="R117" s="61">
        <f t="shared" si="28"/>
        <v>91.073368128163494</v>
      </c>
      <c r="S117" s="61">
        <f t="shared" si="28"/>
        <v>92.727907013751462</v>
      </c>
      <c r="T117" s="61">
        <f t="shared" si="28"/>
        <v>97.422418342120793</v>
      </c>
      <c r="U117" s="61">
        <f t="shared" si="28"/>
        <v>98.146802275787223</v>
      </c>
      <c r="V117" s="61">
        <f t="shared" si="28"/>
        <v>90.434042760910671</v>
      </c>
    </row>
    <row r="118" spans="3:22" x14ac:dyDescent="0.2">
      <c r="C118" s="90" t="s">
        <v>37</v>
      </c>
      <c r="D118" s="63">
        <f t="shared" ref="D118:V118" si="29">+IFERROR(IF(D80&gt;0,+((D80/D41)*100)," "),"")</f>
        <v>76.924401414540029</v>
      </c>
      <c r="E118" s="63">
        <f t="shared" si="29"/>
        <v>89.1397222914743</v>
      </c>
      <c r="F118" s="63">
        <f t="shared" si="29"/>
        <v>84.800077572056736</v>
      </c>
      <c r="G118" s="63">
        <f t="shared" si="29"/>
        <v>97.39683222888624</v>
      </c>
      <c r="H118" s="63">
        <f t="shared" si="29"/>
        <v>96.257013793920805</v>
      </c>
      <c r="I118" s="63">
        <f t="shared" si="29"/>
        <v>97.336688202530482</v>
      </c>
      <c r="J118" s="63">
        <f t="shared" si="29"/>
        <v>84.836704877252416</v>
      </c>
      <c r="K118" s="63">
        <f t="shared" si="29"/>
        <v>95.772892035696998</v>
      </c>
      <c r="L118" s="63">
        <f t="shared" si="29"/>
        <v>96.633532432214508</v>
      </c>
      <c r="M118" s="63">
        <f t="shared" si="29"/>
        <v>94.435313604987982</v>
      </c>
      <c r="N118" s="63">
        <f t="shared" si="29"/>
        <v>90.970386381042914</v>
      </c>
      <c r="O118" s="63">
        <f t="shared" si="29"/>
        <v>94.145860480174221</v>
      </c>
      <c r="P118" s="63">
        <f t="shared" si="29"/>
        <v>94.758275218798033</v>
      </c>
      <c r="Q118" s="63">
        <f t="shared" si="29"/>
        <v>98.336045111173959</v>
      </c>
      <c r="R118" s="63">
        <f t="shared" si="29"/>
        <v>97.841863847117821</v>
      </c>
      <c r="S118" s="63">
        <f t="shared" si="29"/>
        <v>97.305862671277424</v>
      </c>
      <c r="T118" s="63">
        <f t="shared" si="29"/>
        <v>99.203259339932472</v>
      </c>
      <c r="U118" s="63">
        <f t="shared" si="29"/>
        <v>97.621385982180882</v>
      </c>
      <c r="V118" s="63">
        <f t="shared" si="29"/>
        <v>98.57779047917748</v>
      </c>
    </row>
    <row r="119" spans="3:22" x14ac:dyDescent="0.2">
      <c r="C119" s="90" t="s">
        <v>38</v>
      </c>
      <c r="D119" s="61">
        <f t="shared" ref="D119:V119" si="30">+IFERROR(IF(D81&gt;0,+((D81/D42)*100)," "),"")</f>
        <v>92.53125690815574</v>
      </c>
      <c r="E119" s="61">
        <f t="shared" si="30"/>
        <v>87.423830295900885</v>
      </c>
      <c r="F119" s="61">
        <f t="shared" si="30"/>
        <v>84.277091443160415</v>
      </c>
      <c r="G119" s="61">
        <f t="shared" si="30"/>
        <v>91.649118787982715</v>
      </c>
      <c r="H119" s="61">
        <f t="shared" si="30"/>
        <v>94.529850469230524</v>
      </c>
      <c r="I119" s="61">
        <f t="shared" si="30"/>
        <v>98.318719166304362</v>
      </c>
      <c r="J119" s="61">
        <f t="shared" si="30"/>
        <v>90.773636496085302</v>
      </c>
      <c r="K119" s="61">
        <f t="shared" si="30"/>
        <v>96.270718955677282</v>
      </c>
      <c r="L119" s="61">
        <f t="shared" si="30"/>
        <v>98.715421457354481</v>
      </c>
      <c r="M119" s="61">
        <f t="shared" si="30"/>
        <v>96.968902869468181</v>
      </c>
      <c r="N119" s="61">
        <f t="shared" si="30"/>
        <v>99.363077617936952</v>
      </c>
      <c r="O119" s="61">
        <f t="shared" si="30"/>
        <v>98.598664817522319</v>
      </c>
      <c r="P119" s="61">
        <f t="shared" si="30"/>
        <v>99.632081297774874</v>
      </c>
      <c r="Q119" s="61">
        <f t="shared" si="30"/>
        <v>98.815538735823836</v>
      </c>
      <c r="R119" s="61">
        <f t="shared" si="30"/>
        <v>99.581830615261225</v>
      </c>
      <c r="S119" s="61">
        <f t="shared" si="30"/>
        <v>99.576664667963172</v>
      </c>
      <c r="T119" s="61">
        <f t="shared" si="30"/>
        <v>99.718791329841878</v>
      </c>
      <c r="U119" s="61">
        <f t="shared" si="30"/>
        <v>99.934022095052129</v>
      </c>
      <c r="V119" s="61">
        <f t="shared" si="30"/>
        <v>99.63574858468904</v>
      </c>
    </row>
    <row r="120" spans="3:22" x14ac:dyDescent="0.2">
      <c r="C120" s="93" t="s">
        <v>40</v>
      </c>
      <c r="D120" s="76">
        <f t="shared" ref="D120:V120" si="31">+IFERROR(IF(D82&gt;0,+((D82/D43)*100)," "),"")</f>
        <v>91.663497333888301</v>
      </c>
      <c r="E120" s="76">
        <f t="shared" si="31"/>
        <v>94.92562920124017</v>
      </c>
      <c r="F120" s="76">
        <f t="shared" si="31"/>
        <v>94.910793809708295</v>
      </c>
      <c r="G120" s="76">
        <f t="shared" si="31"/>
        <v>98.105090287411656</v>
      </c>
      <c r="H120" s="76">
        <f t="shared" si="31"/>
        <v>97.92902551856713</v>
      </c>
      <c r="I120" s="76">
        <f t="shared" si="31"/>
        <v>97.309823146410579</v>
      </c>
      <c r="J120" s="76">
        <f t="shared" si="31"/>
        <v>96.720117087104512</v>
      </c>
      <c r="K120" s="76">
        <f t="shared" si="31"/>
        <v>93.684843028428006</v>
      </c>
      <c r="L120" s="76">
        <f t="shared" si="31"/>
        <v>97.498605643169697</v>
      </c>
      <c r="M120" s="76">
        <f t="shared" si="31"/>
        <v>94.17468542417727</v>
      </c>
      <c r="N120" s="76">
        <f t="shared" si="31"/>
        <v>92.353522252724446</v>
      </c>
      <c r="O120" s="76">
        <f t="shared" si="31"/>
        <v>97.106865404534119</v>
      </c>
      <c r="P120" s="76">
        <f t="shared" si="31"/>
        <v>96.739979341122989</v>
      </c>
      <c r="Q120" s="76">
        <f t="shared" si="31"/>
        <v>96.230029556958542</v>
      </c>
      <c r="R120" s="76">
        <f t="shared" si="31"/>
        <v>95.342482730944553</v>
      </c>
      <c r="S120" s="76">
        <f t="shared" si="31"/>
        <v>97.525157681329091</v>
      </c>
      <c r="T120" s="76">
        <f t="shared" si="31"/>
        <v>98.477903301604059</v>
      </c>
      <c r="U120" s="76">
        <f t="shared" si="31"/>
        <v>98.895210878411945</v>
      </c>
      <c r="V120" s="76">
        <f t="shared" si="31"/>
        <v>97.137285689848213</v>
      </c>
    </row>
    <row r="121" spans="3:22" x14ac:dyDescent="0.2">
      <c r="C121" s="1" t="s">
        <v>227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D126" s="164" t="s">
        <v>90</v>
      </c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82" t="s">
        <v>21</v>
      </c>
      <c r="D128" s="162">
        <v>2000</v>
      </c>
      <c r="E128" s="162">
        <v>2001</v>
      </c>
      <c r="F128" s="162">
        <v>2002</v>
      </c>
      <c r="G128" s="162">
        <v>2003</v>
      </c>
      <c r="H128" s="162">
        <v>2004</v>
      </c>
      <c r="I128" s="162">
        <v>2005</v>
      </c>
      <c r="J128" s="162">
        <v>2006</v>
      </c>
      <c r="K128" s="162">
        <v>2007</v>
      </c>
      <c r="L128" s="162">
        <v>2008</v>
      </c>
      <c r="M128" s="162">
        <v>2009</v>
      </c>
      <c r="N128" s="162">
        <v>2010</v>
      </c>
      <c r="O128" s="162">
        <v>2011</v>
      </c>
      <c r="P128" s="162">
        <v>2012</v>
      </c>
      <c r="Q128" s="162">
        <v>2013</v>
      </c>
      <c r="R128" s="162">
        <v>2014</v>
      </c>
      <c r="S128" s="162">
        <v>2015</v>
      </c>
      <c r="T128" s="162">
        <v>2016</v>
      </c>
      <c r="U128" s="162">
        <v>2017</v>
      </c>
      <c r="V128" s="162">
        <v>2018</v>
      </c>
    </row>
    <row r="129" spans="3:22" ht="12" thickBot="1" x14ac:dyDescent="0.25">
      <c r="C129" s="18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 spans="3:22" x14ac:dyDescent="0.2">
      <c r="C130" s="89" t="s">
        <v>61</v>
      </c>
      <c r="D130" s="57">
        <v>429.88170472367995</v>
      </c>
      <c r="E130" s="57">
        <v>490.80325449053998</v>
      </c>
      <c r="F130" s="57">
        <v>486.59422009792002</v>
      </c>
      <c r="G130" s="57">
        <v>402.82249828342998</v>
      </c>
      <c r="H130" s="57">
        <v>473.50307025923996</v>
      </c>
      <c r="I130" s="57">
        <v>562.83443013007002</v>
      </c>
      <c r="J130" s="57">
        <v>828.50415480828985</v>
      </c>
      <c r="K130" s="57">
        <v>1323.3771578286799</v>
      </c>
      <c r="L130" s="57">
        <v>1836.26537377456</v>
      </c>
      <c r="M130" s="57">
        <v>1426.9244423796699</v>
      </c>
      <c r="N130" s="57">
        <v>1381.20745628346</v>
      </c>
      <c r="O130" s="57">
        <v>1358.4052637397699</v>
      </c>
      <c r="P130" s="57">
        <v>1924.61744224519</v>
      </c>
      <c r="Q130" s="57">
        <v>3292.5624460976701</v>
      </c>
      <c r="R130" s="57">
        <v>3160.9810784441493</v>
      </c>
      <c r="S130" s="57">
        <v>3357.4810776148397</v>
      </c>
      <c r="T130" s="57">
        <v>2091.66450243384</v>
      </c>
      <c r="U130" s="57">
        <v>2609.70055863176</v>
      </c>
      <c r="V130" s="57">
        <v>1469.380257092906</v>
      </c>
    </row>
    <row r="131" spans="3:22" x14ac:dyDescent="0.2">
      <c r="C131" s="90" t="s">
        <v>28</v>
      </c>
      <c r="D131" s="58">
        <v>108.37842327659001</v>
      </c>
      <c r="E131" s="58">
        <v>121.97266224643003</v>
      </c>
      <c r="F131" s="58">
        <v>129.36534431462005</v>
      </c>
      <c r="G131" s="58">
        <v>152.52945664974999</v>
      </c>
      <c r="H131" s="58">
        <v>153.7958462645</v>
      </c>
      <c r="I131" s="58">
        <v>183.14174807302001</v>
      </c>
      <c r="J131" s="58">
        <v>241.07652226090002</v>
      </c>
      <c r="K131" s="58">
        <v>496.49128983745004</v>
      </c>
      <c r="L131" s="58">
        <v>1434.8965505623601</v>
      </c>
      <c r="M131" s="58">
        <v>1615.1008019594597</v>
      </c>
      <c r="N131" s="58">
        <v>1784.03180220426</v>
      </c>
      <c r="O131" s="58">
        <v>1344.4884826091702</v>
      </c>
      <c r="P131" s="58">
        <v>338.71034285528111</v>
      </c>
      <c r="Q131" s="58">
        <v>406.01462832414995</v>
      </c>
      <c r="R131" s="58">
        <v>445.35983031529116</v>
      </c>
      <c r="S131" s="58">
        <v>491.20981555342689</v>
      </c>
      <c r="T131" s="58">
        <v>511.60543973041689</v>
      </c>
      <c r="U131" s="58">
        <v>560.88394327959008</v>
      </c>
      <c r="V131" s="58">
        <v>548.45910963210008</v>
      </c>
    </row>
    <row r="132" spans="3:22" x14ac:dyDescent="0.2">
      <c r="C132" s="89" t="s">
        <v>62</v>
      </c>
      <c r="D132" s="57">
        <v>29.856069884</v>
      </c>
      <c r="E132" s="57">
        <v>39.452566398979997</v>
      </c>
      <c r="F132" s="57">
        <v>30.270306150670002</v>
      </c>
      <c r="G132" s="57">
        <v>18.003393446300002</v>
      </c>
      <c r="H132" s="57">
        <v>41.936045932489996</v>
      </c>
      <c r="I132" s="57">
        <v>43.436083430659998</v>
      </c>
      <c r="J132" s="57">
        <v>44.594318848600004</v>
      </c>
      <c r="K132" s="57">
        <v>113.75462952097001</v>
      </c>
      <c r="L132" s="57">
        <v>179.61045219164998</v>
      </c>
      <c r="M132" s="57">
        <v>183.27324508815002</v>
      </c>
      <c r="N132" s="57">
        <v>334.97356513327003</v>
      </c>
      <c r="O132" s="57">
        <v>360.75645416604004</v>
      </c>
      <c r="P132" s="57">
        <v>386.60125251066</v>
      </c>
      <c r="Q132" s="57">
        <v>414.57717876031995</v>
      </c>
      <c r="R132" s="57">
        <v>357.03357931108002</v>
      </c>
      <c r="S132" s="57">
        <v>348.12832931024991</v>
      </c>
      <c r="T132" s="57">
        <v>301.58693116602996</v>
      </c>
      <c r="U132" s="57">
        <v>378.87148355872995</v>
      </c>
      <c r="V132" s="57">
        <v>269.02530627726998</v>
      </c>
    </row>
    <row r="133" spans="3:22" x14ac:dyDescent="0.2">
      <c r="C133" s="90" t="s">
        <v>29</v>
      </c>
      <c r="D133" s="58">
        <v>197.4805388739</v>
      </c>
      <c r="E133" s="58">
        <v>210.60785377215996</v>
      </c>
      <c r="F133" s="58">
        <v>190.40692895040996</v>
      </c>
      <c r="G133" s="58">
        <v>168.73054141020998</v>
      </c>
      <c r="H133" s="58">
        <v>161.99989840562998</v>
      </c>
      <c r="I133" s="58">
        <v>182.33857839198001</v>
      </c>
      <c r="J133" s="58">
        <v>274.42975748340001</v>
      </c>
      <c r="K133" s="58">
        <v>304.93387465932994</v>
      </c>
      <c r="L133" s="58">
        <v>299.23417933084005</v>
      </c>
      <c r="M133" s="58">
        <v>440.68300870664996</v>
      </c>
      <c r="N133" s="58">
        <v>423.42762165388001</v>
      </c>
      <c r="O133" s="58">
        <v>528.40262953367005</v>
      </c>
      <c r="P133" s="58">
        <v>744.31537180797989</v>
      </c>
      <c r="Q133" s="58">
        <v>1015.6516711890092</v>
      </c>
      <c r="R133" s="58">
        <v>832.58335289917773</v>
      </c>
      <c r="S133" s="58">
        <v>851.64250278955944</v>
      </c>
      <c r="T133" s="58">
        <v>826.15753980406021</v>
      </c>
      <c r="U133" s="58">
        <v>964.82128030176</v>
      </c>
      <c r="V133" s="58">
        <v>741.60920996869004</v>
      </c>
    </row>
    <row r="134" spans="3:22" x14ac:dyDescent="0.2">
      <c r="C134" s="89" t="s">
        <v>63</v>
      </c>
      <c r="D134" s="57">
        <v>168.14562193961999</v>
      </c>
      <c r="E134" s="57">
        <v>180.69071360991998</v>
      </c>
      <c r="F134" s="57">
        <v>184.05198404973004</v>
      </c>
      <c r="G134" s="57">
        <v>210.33975556671001</v>
      </c>
      <c r="H134" s="57">
        <v>215.22518708013999</v>
      </c>
      <c r="I134" s="57">
        <v>236.83228545257003</v>
      </c>
      <c r="J134" s="57">
        <v>283.22669989996001</v>
      </c>
      <c r="K134" s="57">
        <v>281.94951835113</v>
      </c>
      <c r="L134" s="57">
        <v>303.85727323988999</v>
      </c>
      <c r="M134" s="57">
        <v>330.79597615343999</v>
      </c>
      <c r="N134" s="57">
        <v>357.08557373496001</v>
      </c>
      <c r="O134" s="57">
        <v>360.8153985236392</v>
      </c>
      <c r="P134" s="57">
        <v>373.40592849296485</v>
      </c>
      <c r="Q134" s="57">
        <v>423.26555274894389</v>
      </c>
      <c r="R134" s="57">
        <v>450.19480671739558</v>
      </c>
      <c r="S134" s="57">
        <v>465.18767009626691</v>
      </c>
      <c r="T134" s="57">
        <v>498.15282536520493</v>
      </c>
      <c r="U134" s="57">
        <v>545.56243541779997</v>
      </c>
      <c r="V134" s="57">
        <v>542.03879845238998</v>
      </c>
    </row>
    <row r="135" spans="3:22" x14ac:dyDescent="0.2">
      <c r="C135" s="90" t="s">
        <v>30</v>
      </c>
      <c r="D135" s="58">
        <v>48.984043863399997</v>
      </c>
      <c r="E135" s="58">
        <v>56.631220995690008</v>
      </c>
      <c r="F135" s="58">
        <v>50.24047122172</v>
      </c>
      <c r="G135" s="58">
        <v>57.465158966739992</v>
      </c>
      <c r="H135" s="58">
        <v>77.333317083430003</v>
      </c>
      <c r="I135" s="58">
        <v>88.99007764452999</v>
      </c>
      <c r="J135" s="58">
        <v>110.92252092416999</v>
      </c>
      <c r="K135" s="58">
        <v>130.36000303878998</v>
      </c>
      <c r="L135" s="58">
        <v>165.51569829527003</v>
      </c>
      <c r="M135" s="58">
        <v>170.94684087137</v>
      </c>
      <c r="N135" s="58">
        <v>193.75324249165999</v>
      </c>
      <c r="O135" s="58">
        <v>218.09609806903001</v>
      </c>
      <c r="P135" s="58">
        <v>328.44488782564997</v>
      </c>
      <c r="Q135" s="58">
        <v>388.5007387064</v>
      </c>
      <c r="R135" s="58">
        <v>384.14269323779996</v>
      </c>
      <c r="S135" s="58">
        <v>432.82742000121999</v>
      </c>
      <c r="T135" s="58">
        <v>374.45633415597996</v>
      </c>
      <c r="U135" s="58">
        <v>376.64350993671002</v>
      </c>
      <c r="V135" s="58">
        <v>367.16040368644997</v>
      </c>
    </row>
    <row r="136" spans="3:22" x14ac:dyDescent="0.2">
      <c r="C136" s="89" t="s">
        <v>64</v>
      </c>
      <c r="D136" s="57">
        <v>6282.2037637656013</v>
      </c>
      <c r="E136" s="57">
        <v>7019.5809066960301</v>
      </c>
      <c r="F136" s="57">
        <v>7927.2325463397528</v>
      </c>
      <c r="G136" s="57">
        <v>8778.6596351851695</v>
      </c>
      <c r="H136" s="57">
        <v>9927.3267256856816</v>
      </c>
      <c r="I136" s="57">
        <v>10791.52622195607</v>
      </c>
      <c r="J136" s="57">
        <v>12000.672301582234</v>
      </c>
      <c r="K136" s="57">
        <v>14334.23952193583</v>
      </c>
      <c r="L136" s="57">
        <v>18108.210689770996</v>
      </c>
      <c r="M136" s="57">
        <v>19546.59900853979</v>
      </c>
      <c r="N136" s="57">
        <v>19959.661875511829</v>
      </c>
      <c r="O136" s="57">
        <v>20991.311177621359</v>
      </c>
      <c r="P136" s="57">
        <v>23208.07130112061</v>
      </c>
      <c r="Q136" s="57">
        <v>25632.511553222976</v>
      </c>
      <c r="R136" s="57">
        <v>26141.402579860322</v>
      </c>
      <c r="S136" s="57">
        <v>26474.460071158283</v>
      </c>
      <c r="T136" s="57">
        <v>28407.999056330707</v>
      </c>
      <c r="U136" s="57">
        <v>29574.074535266012</v>
      </c>
      <c r="V136" s="57">
        <v>30006.706712553485</v>
      </c>
    </row>
    <row r="137" spans="3:22" x14ac:dyDescent="0.2">
      <c r="C137" s="90" t="s">
        <v>65</v>
      </c>
      <c r="D137" s="58">
        <v>34.607287835999998</v>
      </c>
      <c r="E137" s="58">
        <v>52.829398307550001</v>
      </c>
      <c r="F137" s="58">
        <v>25.289208709239997</v>
      </c>
      <c r="G137" s="58">
        <v>25.445399476190001</v>
      </c>
      <c r="H137" s="58">
        <v>73.37763475957999</v>
      </c>
      <c r="I137" s="58">
        <v>63.510041305149997</v>
      </c>
      <c r="J137" s="58">
        <v>94.657292366600004</v>
      </c>
      <c r="K137" s="58">
        <v>78.338821384109991</v>
      </c>
      <c r="L137" s="58">
        <v>144.72593136871001</v>
      </c>
      <c r="M137" s="58">
        <v>120.56412721732001</v>
      </c>
      <c r="N137" s="58">
        <v>125.31599673977</v>
      </c>
      <c r="O137" s="58">
        <v>148.28817219878002</v>
      </c>
      <c r="P137" s="58">
        <v>281.16788766279001</v>
      </c>
      <c r="Q137" s="58">
        <v>344.95288635994996</v>
      </c>
      <c r="R137" s="58">
        <v>314.72410842301997</v>
      </c>
      <c r="S137" s="58">
        <v>378.48716233880998</v>
      </c>
      <c r="T137" s="58">
        <v>287.10083077555998</v>
      </c>
      <c r="U137" s="58">
        <v>470.91748321387007</v>
      </c>
      <c r="V137" s="58">
        <v>402.91693743242001</v>
      </c>
    </row>
    <row r="138" spans="3:22" x14ac:dyDescent="0.2">
      <c r="C138" s="89" t="s">
        <v>66</v>
      </c>
      <c r="D138" s="57">
        <v>4936.8254651396292</v>
      </c>
      <c r="E138" s="57">
        <v>7395.9911897218899</v>
      </c>
      <c r="F138" s="57">
        <v>8629.6259993029125</v>
      </c>
      <c r="G138" s="57">
        <v>9690.849775021441</v>
      </c>
      <c r="H138" s="57">
        <v>11334.305205775732</v>
      </c>
      <c r="I138" s="57">
        <v>12246.571739942548</v>
      </c>
      <c r="J138" s="57">
        <v>13098.818217019734</v>
      </c>
      <c r="K138" s="57">
        <v>14267.043616239598</v>
      </c>
      <c r="L138" s="57">
        <v>16143.41883413802</v>
      </c>
      <c r="M138" s="57">
        <v>18496.834353474766</v>
      </c>
      <c r="N138" s="57">
        <v>20057.207961674092</v>
      </c>
      <c r="O138" s="57">
        <v>21638.446227520395</v>
      </c>
      <c r="P138" s="57">
        <v>22687.118174021944</v>
      </c>
      <c r="Q138" s="57">
        <v>25125.034211125232</v>
      </c>
      <c r="R138" s="57">
        <v>26844.816515176946</v>
      </c>
      <c r="S138" s="57">
        <v>28989.539178638952</v>
      </c>
      <c r="T138" s="57">
        <v>31306.901411670086</v>
      </c>
      <c r="U138" s="57">
        <v>35520.350704868477</v>
      </c>
      <c r="V138" s="57">
        <v>37914.955232980952</v>
      </c>
    </row>
    <row r="139" spans="3:22" x14ac:dyDescent="0.2">
      <c r="C139" s="90" t="s">
        <v>67</v>
      </c>
      <c r="D139" s="58">
        <v>37.760662171609994</v>
      </c>
      <c r="E139" s="58">
        <v>42.331196435830002</v>
      </c>
      <c r="F139" s="58">
        <v>44.332073091259993</v>
      </c>
      <c r="G139" s="58">
        <v>35.797888635100001</v>
      </c>
      <c r="H139" s="58">
        <v>38.35082029142</v>
      </c>
      <c r="I139" s="58">
        <v>38.720384109859999</v>
      </c>
      <c r="J139" s="58">
        <v>53.12168762835001</v>
      </c>
      <c r="K139" s="58">
        <v>61.363312456319996</v>
      </c>
      <c r="L139" s="58">
        <v>70.10778082233</v>
      </c>
      <c r="M139" s="58">
        <v>96.37856822980001</v>
      </c>
      <c r="N139" s="58">
        <v>102.65575579383</v>
      </c>
      <c r="O139" s="58">
        <v>102.87215711831999</v>
      </c>
      <c r="P139" s="58">
        <v>130.14652892861997</v>
      </c>
      <c r="Q139" s="58">
        <v>156.5533173101</v>
      </c>
      <c r="R139" s="58">
        <v>165.12756986981995</v>
      </c>
      <c r="S139" s="58">
        <v>190.50483545290999</v>
      </c>
      <c r="T139" s="58">
        <v>261.25019912078</v>
      </c>
      <c r="U139" s="58">
        <v>325.27263052046993</v>
      </c>
      <c r="V139" s="58">
        <v>415.59064175202997</v>
      </c>
    </row>
    <row r="140" spans="3:22" x14ac:dyDescent="0.2">
      <c r="C140" s="89" t="s">
        <v>68</v>
      </c>
      <c r="D140" s="57">
        <v>621.49657459908997</v>
      </c>
      <c r="E140" s="57">
        <v>653.59314795401997</v>
      </c>
      <c r="F140" s="57">
        <v>678.05012102609999</v>
      </c>
      <c r="G140" s="57">
        <v>708.50896421849984</v>
      </c>
      <c r="H140" s="57">
        <v>751.33153280360011</v>
      </c>
      <c r="I140" s="57">
        <v>846.43148559140991</v>
      </c>
      <c r="J140" s="57">
        <v>917.38303312076005</v>
      </c>
      <c r="K140" s="57">
        <v>1080.5406605957501</v>
      </c>
      <c r="L140" s="57">
        <v>1236.6495396596199</v>
      </c>
      <c r="M140" s="57">
        <v>1419.8240763977801</v>
      </c>
      <c r="N140" s="57">
        <v>1468.5300265301398</v>
      </c>
      <c r="O140" s="57">
        <v>1589.6625457856298</v>
      </c>
      <c r="P140" s="57">
        <v>1863.7212096543199</v>
      </c>
      <c r="Q140" s="57">
        <v>2147.2158074526901</v>
      </c>
      <c r="R140" s="57">
        <v>2432.8227220572185</v>
      </c>
      <c r="S140" s="57">
        <v>2708.8704848451403</v>
      </c>
      <c r="T140" s="57">
        <v>3080.6188597804498</v>
      </c>
      <c r="U140" s="57">
        <v>3390.7509963802599</v>
      </c>
      <c r="V140" s="57">
        <v>3446.9976944320597</v>
      </c>
    </row>
    <row r="141" spans="3:22" x14ac:dyDescent="0.2">
      <c r="C141" s="90" t="s">
        <v>31</v>
      </c>
      <c r="D141" s="58">
        <v>6516.407312062016</v>
      </c>
      <c r="E141" s="58">
        <v>6478.9220387310197</v>
      </c>
      <c r="F141" s="58">
        <v>5158.9509207813398</v>
      </c>
      <c r="G141" s="58">
        <v>4582.2373630638021</v>
      </c>
      <c r="H141" s="58">
        <v>5140.4939099698504</v>
      </c>
      <c r="I141" s="58">
        <v>6302.4615877505412</v>
      </c>
      <c r="J141" s="58">
        <v>5487.7897339851288</v>
      </c>
      <c r="K141" s="58">
        <v>6451.8006614349815</v>
      </c>
      <c r="L141" s="58">
        <v>6558.1773403242596</v>
      </c>
      <c r="M141" s="58">
        <v>6448.9719364888106</v>
      </c>
      <c r="N141" s="58">
        <v>7445.4729153489307</v>
      </c>
      <c r="O141" s="58">
        <v>8181.2210538672953</v>
      </c>
      <c r="P141" s="58">
        <v>9389.4114010724697</v>
      </c>
      <c r="Q141" s="58">
        <v>12122.540430941381</v>
      </c>
      <c r="R141" s="58">
        <v>12027.827356282067</v>
      </c>
      <c r="S141" s="58">
        <v>15427.747531439165</v>
      </c>
      <c r="T141" s="58">
        <v>15675.509360260399</v>
      </c>
      <c r="U141" s="58">
        <v>19129.237502274023</v>
      </c>
      <c r="V141" s="58">
        <v>10708.12266309115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>
        <v>0</v>
      </c>
      <c r="S142" s="57"/>
      <c r="T142" s="57"/>
      <c r="U142" s="57"/>
      <c r="V142" s="57"/>
    </row>
    <row r="143" spans="3:22" x14ac:dyDescent="0.2">
      <c r="C143" s="90" t="s">
        <v>69</v>
      </c>
      <c r="D143" s="58">
        <v>955.26729109934013</v>
      </c>
      <c r="E143" s="58">
        <v>1021.13483063448</v>
      </c>
      <c r="F143" s="58">
        <v>1008.1674585666899</v>
      </c>
      <c r="G143" s="58">
        <v>1074.4296388518301</v>
      </c>
      <c r="H143" s="58">
        <v>1225.4487897681099</v>
      </c>
      <c r="I143" s="58">
        <v>1461.8877453431401</v>
      </c>
      <c r="J143" s="58">
        <v>2410.2704179526399</v>
      </c>
      <c r="K143" s="58">
        <v>3493.9684664561805</v>
      </c>
      <c r="L143" s="58">
        <v>4421.7202165417384</v>
      </c>
      <c r="M143" s="58">
        <v>5435.7062932363006</v>
      </c>
      <c r="N143" s="58">
        <v>5625.4605309849412</v>
      </c>
      <c r="O143" s="58">
        <v>5927.2874230716097</v>
      </c>
      <c r="P143" s="58">
        <v>7909.0455399849798</v>
      </c>
      <c r="Q143" s="58">
        <v>8695.8924240806409</v>
      </c>
      <c r="R143" s="58">
        <v>9095.0562637119692</v>
      </c>
      <c r="S143" s="58">
        <v>10375.799945995237</v>
      </c>
      <c r="T143" s="58">
        <v>9604.5688877598768</v>
      </c>
      <c r="U143" s="58">
        <v>11013.109665055339</v>
      </c>
      <c r="V143" s="58">
        <v>10360.636408266542</v>
      </c>
    </row>
    <row r="144" spans="3:22" x14ac:dyDescent="0.2">
      <c r="C144" s="89" t="s">
        <v>70</v>
      </c>
      <c r="D144" s="57">
        <v>65.829776264010007</v>
      </c>
      <c r="E144" s="57">
        <v>64.962964871390014</v>
      </c>
      <c r="F144" s="57">
        <v>71.49782094551</v>
      </c>
      <c r="G144" s="57">
        <v>63.731030591739994</v>
      </c>
      <c r="H144" s="57">
        <v>88.580785942729989</v>
      </c>
      <c r="I144" s="57">
        <v>182.05743480206999</v>
      </c>
      <c r="J144" s="57">
        <v>117.82768293581</v>
      </c>
      <c r="K144" s="57">
        <v>144.31415487661002</v>
      </c>
      <c r="L144" s="57">
        <v>172.41611466178</v>
      </c>
      <c r="M144" s="57">
        <v>166.80279632865</v>
      </c>
      <c r="N144" s="57">
        <v>186.98703753898002</v>
      </c>
      <c r="O144" s="57">
        <v>216.68275274566</v>
      </c>
      <c r="P144" s="57">
        <v>279.65005607623999</v>
      </c>
      <c r="Q144" s="57">
        <v>345.28612840835001</v>
      </c>
      <c r="R144" s="57">
        <v>564.54603765831007</v>
      </c>
      <c r="S144" s="57">
        <v>355.55521316356004</v>
      </c>
      <c r="T144" s="57">
        <v>318.64412329657</v>
      </c>
      <c r="U144" s="57">
        <v>362.14008886011999</v>
      </c>
      <c r="V144" s="57">
        <v>567.68213031926996</v>
      </c>
    </row>
    <row r="145" spans="3:22" x14ac:dyDescent="0.2">
      <c r="C145" s="90" t="s">
        <v>32</v>
      </c>
      <c r="D145" s="58">
        <v>152.72388861628997</v>
      </c>
      <c r="E145" s="58">
        <v>177.40664951114002</v>
      </c>
      <c r="F145" s="58">
        <v>176.30888907563997</v>
      </c>
      <c r="G145" s="58">
        <v>183.31467255512001</v>
      </c>
      <c r="H145" s="58">
        <v>212.86852897299002</v>
      </c>
      <c r="I145" s="58">
        <v>225.98368511964</v>
      </c>
      <c r="J145" s="58">
        <v>233.62188120357999</v>
      </c>
      <c r="K145" s="58">
        <v>278.02471490550994</v>
      </c>
      <c r="L145" s="58">
        <v>355.34993727015996</v>
      </c>
      <c r="M145" s="58">
        <v>296.26477640732998</v>
      </c>
      <c r="N145" s="58">
        <v>295.70820341988997</v>
      </c>
      <c r="O145" s="58">
        <v>295.81717452214002</v>
      </c>
      <c r="P145" s="58">
        <v>172.06872175550001</v>
      </c>
      <c r="Q145" s="58">
        <v>177.17921142241002</v>
      </c>
      <c r="R145" s="58">
        <v>138.32800753287</v>
      </c>
      <c r="S145" s="58">
        <v>77.520762284279996</v>
      </c>
      <c r="T145" s="58">
        <v>91.513801852659995</v>
      </c>
      <c r="U145" s="58">
        <v>90.889326090650002</v>
      </c>
      <c r="V145" s="58">
        <v>91.984617962000002</v>
      </c>
    </row>
    <row r="146" spans="3:22" x14ac:dyDescent="0.2">
      <c r="C146" s="89" t="s">
        <v>33</v>
      </c>
      <c r="D146" s="57">
        <v>572.98758448954004</v>
      </c>
      <c r="E146" s="57">
        <v>637.98386101545998</v>
      </c>
      <c r="F146" s="57">
        <v>628.79516952576</v>
      </c>
      <c r="G146" s="57">
        <v>658.14141473856989</v>
      </c>
      <c r="H146" s="57">
        <v>795.60005874745991</v>
      </c>
      <c r="I146" s="57">
        <v>936.13344916068002</v>
      </c>
      <c r="J146" s="57">
        <v>1095.1409041086399</v>
      </c>
      <c r="K146" s="57">
        <v>1255.6146114386197</v>
      </c>
      <c r="L146" s="57">
        <v>1585.3987960148102</v>
      </c>
      <c r="M146" s="57">
        <v>1895.8875691070803</v>
      </c>
      <c r="N146" s="57">
        <v>2652.2828807040405</v>
      </c>
      <c r="O146" s="57">
        <v>6257.01540038246</v>
      </c>
      <c r="P146" s="57">
        <v>2245.7722992197591</v>
      </c>
      <c r="Q146" s="57">
        <v>3004.9923241961751</v>
      </c>
      <c r="R146" s="57">
        <v>3203.3853378269459</v>
      </c>
      <c r="S146" s="57">
        <v>3230.0323779964588</v>
      </c>
      <c r="T146" s="57">
        <v>3221.9960134621988</v>
      </c>
      <c r="U146" s="57">
        <v>3598.4066013530291</v>
      </c>
      <c r="V146" s="57">
        <v>3132.7779722370242</v>
      </c>
    </row>
    <row r="147" spans="3:22" x14ac:dyDescent="0.2">
      <c r="C147" s="90" t="s">
        <v>71</v>
      </c>
      <c r="D147" s="58">
        <v>329.48573229445003</v>
      </c>
      <c r="E147" s="58">
        <v>452.13838795583996</v>
      </c>
      <c r="F147" s="58">
        <v>331.09396108931003</v>
      </c>
      <c r="G147" s="58">
        <v>391.19067109606999</v>
      </c>
      <c r="H147" s="58">
        <v>2671.8024419429398</v>
      </c>
      <c r="I147" s="58">
        <v>2652.2254073051099</v>
      </c>
      <c r="J147" s="58">
        <v>761.98311195658005</v>
      </c>
      <c r="K147" s="58">
        <v>2481.3646786850209</v>
      </c>
      <c r="L147" s="58">
        <v>1712.2189973057402</v>
      </c>
      <c r="M147" s="58">
        <v>6406.3759770401994</v>
      </c>
      <c r="N147" s="58">
        <v>2146.2385352977699</v>
      </c>
      <c r="O147" s="58">
        <v>2668.67894886045</v>
      </c>
      <c r="P147" s="58">
        <v>2559.6669073780799</v>
      </c>
      <c r="Q147" s="58">
        <v>3180.0439730037806</v>
      </c>
      <c r="R147" s="58">
        <v>2863.6682929887397</v>
      </c>
      <c r="S147" s="58">
        <v>3244.6536524961998</v>
      </c>
      <c r="T147" s="58">
        <v>2976.0545079560197</v>
      </c>
      <c r="U147" s="58">
        <v>3568.8880370022798</v>
      </c>
      <c r="V147" s="58">
        <v>3831.5529882331602</v>
      </c>
    </row>
    <row r="148" spans="3:22" x14ac:dyDescent="0.2">
      <c r="C148" s="89" t="s">
        <v>34</v>
      </c>
      <c r="D148" s="57">
        <v>352.21019412169005</v>
      </c>
      <c r="E148" s="57">
        <v>346.88272884147005</v>
      </c>
      <c r="F148" s="57">
        <v>369.99833387944989</v>
      </c>
      <c r="G148" s="57">
        <v>375.78878168746002</v>
      </c>
      <c r="H148" s="57">
        <v>396.34843244751994</v>
      </c>
      <c r="I148" s="57">
        <v>441.69737066742988</v>
      </c>
      <c r="J148" s="57">
        <v>514.19920900490001</v>
      </c>
      <c r="K148" s="57">
        <v>591.20920536020003</v>
      </c>
      <c r="L148" s="57">
        <v>670.43102598332007</v>
      </c>
      <c r="M148" s="57">
        <v>760.27805954612995</v>
      </c>
      <c r="N148" s="57">
        <v>851.35898472205997</v>
      </c>
      <c r="O148" s="57">
        <v>880.27589357382999</v>
      </c>
      <c r="P148" s="57">
        <v>1028.0782709468899</v>
      </c>
      <c r="Q148" s="57">
        <v>1163.2754858695798</v>
      </c>
      <c r="R148" s="57">
        <v>1289.4169461297702</v>
      </c>
      <c r="S148" s="57">
        <v>1391.0061567796097</v>
      </c>
      <c r="T148" s="57">
        <v>1500.2737669233265</v>
      </c>
      <c r="U148" s="57">
        <v>1658.1672846861995</v>
      </c>
      <c r="V148" s="57">
        <v>1742.9109037625799</v>
      </c>
    </row>
    <row r="149" spans="3:22" x14ac:dyDescent="0.2">
      <c r="C149" s="90" t="s">
        <v>72</v>
      </c>
      <c r="D149" s="58">
        <v>109.67958693058</v>
      </c>
      <c r="E149" s="58">
        <v>292.01027609523999</v>
      </c>
      <c r="F149" s="58">
        <v>119.44037357706</v>
      </c>
      <c r="G149" s="58">
        <v>111.30625244135001</v>
      </c>
      <c r="H149" s="58">
        <v>225.16286157899998</v>
      </c>
      <c r="I149" s="58">
        <v>90.203966355269998</v>
      </c>
      <c r="J149" s="58">
        <v>127.61651687747</v>
      </c>
      <c r="K149" s="58">
        <v>291.70621428701998</v>
      </c>
      <c r="L149" s="58">
        <v>275.81540941413999</v>
      </c>
      <c r="M149" s="58">
        <v>450.82210884920005</v>
      </c>
      <c r="N149" s="58">
        <v>546.35690633571005</v>
      </c>
      <c r="O149" s="58">
        <v>403.16486979087995</v>
      </c>
      <c r="P149" s="58">
        <v>572.04425113180605</v>
      </c>
      <c r="Q149" s="58">
        <v>421.36961174883004</v>
      </c>
      <c r="R149" s="58">
        <v>433.09740531023999</v>
      </c>
      <c r="S149" s="58">
        <v>404.9175264139335</v>
      </c>
      <c r="T149" s="58">
        <v>481.28465212295998</v>
      </c>
      <c r="U149" s="58">
        <v>528.37542303389</v>
      </c>
      <c r="V149" s="58">
        <v>355.65262588207804</v>
      </c>
    </row>
    <row r="150" spans="3:22" x14ac:dyDescent="0.2">
      <c r="C150" s="89" t="s">
        <v>73</v>
      </c>
      <c r="D150" s="57">
        <v>761.50300446957999</v>
      </c>
      <c r="E150" s="57">
        <v>512.96438136607992</v>
      </c>
      <c r="F150" s="57">
        <v>593.26046287280997</v>
      </c>
      <c r="G150" s="57">
        <v>495.39503517049997</v>
      </c>
      <c r="H150" s="57">
        <v>639.61599874718002</v>
      </c>
      <c r="I150" s="57">
        <v>578.21101475653995</v>
      </c>
      <c r="J150" s="57">
        <v>194.72001890771</v>
      </c>
      <c r="K150" s="57">
        <v>351.79594114575002</v>
      </c>
      <c r="L150" s="57">
        <v>311.87358812064002</v>
      </c>
      <c r="M150" s="57">
        <v>288.33534932996992</v>
      </c>
      <c r="N150" s="57">
        <v>280.11018148781994</v>
      </c>
      <c r="O150" s="57">
        <v>290.21996289474004</v>
      </c>
      <c r="P150" s="57">
        <v>834.64994197559997</v>
      </c>
      <c r="Q150" s="57">
        <v>589.26145788034</v>
      </c>
      <c r="R150" s="57">
        <v>653.85146916066992</v>
      </c>
      <c r="S150" s="57">
        <v>655.99742023880992</v>
      </c>
      <c r="T150" s="57">
        <v>729.77254206628004</v>
      </c>
      <c r="U150" s="57">
        <v>1150.8592643172897</v>
      </c>
      <c r="V150" s="57">
        <v>614.07066555235008</v>
      </c>
    </row>
    <row r="151" spans="3:22" x14ac:dyDescent="0.2">
      <c r="C151" s="90" t="s">
        <v>35</v>
      </c>
      <c r="D151" s="58">
        <v>693.18703127138008</v>
      </c>
      <c r="E151" s="58">
        <v>773.71666460527013</v>
      </c>
      <c r="F151" s="58">
        <v>763.19454848389012</v>
      </c>
      <c r="G151" s="58">
        <v>781.96057965095997</v>
      </c>
      <c r="H151" s="58">
        <v>864.50179858742024</v>
      </c>
      <c r="I151" s="58">
        <v>1018.2931509903798</v>
      </c>
      <c r="J151" s="58">
        <v>1145.28599044168</v>
      </c>
      <c r="K151" s="58">
        <v>1275.6140060299601</v>
      </c>
      <c r="L151" s="58">
        <v>1413.89589815147</v>
      </c>
      <c r="M151" s="58">
        <v>1621.1318475708401</v>
      </c>
      <c r="N151" s="58">
        <v>1714.9293613870097</v>
      </c>
      <c r="O151" s="58">
        <v>1870.4370601861899</v>
      </c>
      <c r="P151" s="58">
        <v>2245.8668583066051</v>
      </c>
      <c r="Q151" s="58">
        <v>2665.0010377140898</v>
      </c>
      <c r="R151" s="58">
        <v>2936.8906013802894</v>
      </c>
      <c r="S151" s="58">
        <v>3112.7853276275496</v>
      </c>
      <c r="T151" s="58">
        <v>3392.3736358426099</v>
      </c>
      <c r="U151" s="58">
        <v>3690.34656984302</v>
      </c>
      <c r="V151" s="58">
        <v>4064.0492505275452</v>
      </c>
    </row>
    <row r="152" spans="3:22" x14ac:dyDescent="0.2">
      <c r="C152" s="89" t="s">
        <v>74</v>
      </c>
      <c r="D152" s="57">
        <v>192.02652659248</v>
      </c>
      <c r="E152" s="57">
        <v>137.36840630174001</v>
      </c>
      <c r="F152" s="57">
        <v>195.77395155376001</v>
      </c>
      <c r="G152" s="57">
        <v>248.69832938027</v>
      </c>
      <c r="H152" s="57">
        <v>140.18903939501999</v>
      </c>
      <c r="I152" s="57">
        <v>197.79053511684003</v>
      </c>
      <c r="J152" s="57">
        <v>488.57744069018003</v>
      </c>
      <c r="K152" s="57">
        <v>348.74295873237003</v>
      </c>
      <c r="L152" s="57">
        <v>358.18401216258002</v>
      </c>
      <c r="M152" s="57">
        <v>405.56744038720001</v>
      </c>
      <c r="N152" s="57">
        <v>716.80594695235015</v>
      </c>
      <c r="O152" s="57">
        <v>566.05885647626997</v>
      </c>
      <c r="P152" s="57">
        <v>430.75762411472999</v>
      </c>
      <c r="Q152" s="57">
        <v>562.42047797577993</v>
      </c>
      <c r="R152" s="57">
        <v>1113.6550928910001</v>
      </c>
      <c r="S152" s="57">
        <v>874.69141278960001</v>
      </c>
      <c r="T152" s="57">
        <v>760.94535648052999</v>
      </c>
      <c r="U152" s="57">
        <v>807.10471710354</v>
      </c>
      <c r="V152" s="57">
        <v>1828.223106544518</v>
      </c>
    </row>
    <row r="153" spans="3:22" x14ac:dyDescent="0.2">
      <c r="C153" s="90" t="s">
        <v>36</v>
      </c>
      <c r="D153" s="58">
        <v>196.04955283776997</v>
      </c>
      <c r="E153" s="58">
        <v>204.96016764425997</v>
      </c>
      <c r="F153" s="58">
        <v>218.07147137988005</v>
      </c>
      <c r="G153" s="58">
        <v>215.63209498771002</v>
      </c>
      <c r="H153" s="58">
        <v>214.07730710617989</v>
      </c>
      <c r="I153" s="58">
        <v>260.30375181534004</v>
      </c>
      <c r="J153" s="58">
        <v>263.82688732488003</v>
      </c>
      <c r="K153" s="58">
        <v>258.00847836700012</v>
      </c>
      <c r="L153" s="58">
        <v>261.26213558305005</v>
      </c>
      <c r="M153" s="58">
        <v>282.82748017944999</v>
      </c>
      <c r="N153" s="58">
        <v>323.63359626633996</v>
      </c>
      <c r="O153" s="58">
        <v>363.87214738606957</v>
      </c>
      <c r="P153" s="58">
        <v>614.28740526253159</v>
      </c>
      <c r="Q153" s="58">
        <v>626.52596633997325</v>
      </c>
      <c r="R153" s="58">
        <v>651.57353609320364</v>
      </c>
      <c r="S153" s="58">
        <v>829.51676709851108</v>
      </c>
      <c r="T153" s="58">
        <v>999.07790892550577</v>
      </c>
      <c r="U153" s="58">
        <v>929.25805763178732</v>
      </c>
      <c r="V153" s="58">
        <v>830.56812368518001</v>
      </c>
    </row>
    <row r="154" spans="3:22" x14ac:dyDescent="0.2">
      <c r="C154" s="92" t="s">
        <v>75</v>
      </c>
      <c r="D154" s="59">
        <v>5088.7760893645118</v>
      </c>
      <c r="E154" s="59">
        <v>6536.300828540152</v>
      </c>
      <c r="F154" s="59">
        <v>7567.7477951399114</v>
      </c>
      <c r="G154" s="59">
        <v>8360.4961688515905</v>
      </c>
      <c r="H154" s="59">
        <v>10533.54619366627</v>
      </c>
      <c r="I154" s="59">
        <v>13709.224076607552</v>
      </c>
      <c r="J154" s="59">
        <v>15573.685462259065</v>
      </c>
      <c r="K154" s="59">
        <v>17544.951614844238</v>
      </c>
      <c r="L154" s="59">
        <v>19628.749500022033</v>
      </c>
      <c r="M154" s="59">
        <v>22283.804592808447</v>
      </c>
      <c r="N154" s="59">
        <v>23598.901624889768</v>
      </c>
      <c r="O154" s="59">
        <v>25578.194851457014</v>
      </c>
      <c r="P154" s="59">
        <v>28743.208837596387</v>
      </c>
      <c r="Q154" s="59">
        <v>30286.058457403389</v>
      </c>
      <c r="R154" s="59">
        <v>34699.031292292377</v>
      </c>
      <c r="S154" s="59">
        <v>32666.913385631611</v>
      </c>
      <c r="T154" s="59">
        <v>34558.05328788422</v>
      </c>
      <c r="U154" s="59">
        <v>37589.097066358008</v>
      </c>
      <c r="V154" s="59">
        <v>46032.521071481009</v>
      </c>
    </row>
    <row r="155" spans="3:22" ht="22.5" x14ac:dyDescent="0.2">
      <c r="C155" s="91" t="s">
        <v>76</v>
      </c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>
        <v>0.150079299</v>
      </c>
      <c r="V155" s="60">
        <v>120.54937830267998</v>
      </c>
    </row>
    <row r="156" spans="3:22" x14ac:dyDescent="0.2">
      <c r="C156" s="89" t="s">
        <v>77</v>
      </c>
      <c r="D156" s="57">
        <v>193.72590013148999</v>
      </c>
      <c r="E156" s="57">
        <v>165.92532885036002</v>
      </c>
      <c r="F156" s="57">
        <v>126.25443722471</v>
      </c>
      <c r="G156" s="57">
        <v>128.69265170294</v>
      </c>
      <c r="H156" s="57">
        <v>213.09342868988</v>
      </c>
      <c r="I156" s="57">
        <v>92.740509129579991</v>
      </c>
      <c r="J156" s="57">
        <v>288.43018744068002</v>
      </c>
      <c r="K156" s="57">
        <v>426.44855687252993</v>
      </c>
      <c r="L156" s="57">
        <v>568.0179133109101</v>
      </c>
      <c r="M156" s="57">
        <v>778.56636299345007</v>
      </c>
      <c r="N156" s="57">
        <v>982.52146710562988</v>
      </c>
      <c r="O156" s="57">
        <v>1113.0649994761402</v>
      </c>
      <c r="P156" s="57">
        <v>1405.91427049001</v>
      </c>
      <c r="Q156" s="57">
        <v>1310.1577551298399</v>
      </c>
      <c r="R156" s="57">
        <v>1857.7605078793999</v>
      </c>
      <c r="S156" s="57">
        <v>1462.3595059269499</v>
      </c>
      <c r="T156" s="57">
        <v>1225.61434392147</v>
      </c>
      <c r="U156" s="57">
        <v>1210.9534231356399</v>
      </c>
      <c r="V156" s="57">
        <v>1228.3227458125</v>
      </c>
    </row>
    <row r="157" spans="3:22" x14ac:dyDescent="0.2">
      <c r="C157" s="90" t="s">
        <v>37</v>
      </c>
      <c r="D157" s="58">
        <v>956.33872995333991</v>
      </c>
      <c r="E157" s="58">
        <v>1428.8533283859001</v>
      </c>
      <c r="F157" s="58">
        <v>1032.2554995083301</v>
      </c>
      <c r="G157" s="58">
        <v>907.80827787393991</v>
      </c>
      <c r="H157" s="58">
        <v>1063.66923699627</v>
      </c>
      <c r="I157" s="58">
        <v>1375.5060236111301</v>
      </c>
      <c r="J157" s="58">
        <v>1778.3363340116898</v>
      </c>
      <c r="K157" s="58">
        <v>2801.1431182326696</v>
      </c>
      <c r="L157" s="58">
        <v>2293.2279447969704</v>
      </c>
      <c r="M157" s="58">
        <v>3411.36140080721</v>
      </c>
      <c r="N157" s="58">
        <v>3264.4999315959303</v>
      </c>
      <c r="O157" s="58">
        <v>4404.72476050962</v>
      </c>
      <c r="P157" s="58">
        <v>7164.9189185562536</v>
      </c>
      <c r="Q157" s="58">
        <v>7867.8486942647742</v>
      </c>
      <c r="R157" s="58">
        <v>6824.4285145945159</v>
      </c>
      <c r="S157" s="58">
        <v>6207.8584942752523</v>
      </c>
      <c r="T157" s="58">
        <v>5283.1940240007207</v>
      </c>
      <c r="U157" s="58">
        <v>4964.2452279700301</v>
      </c>
      <c r="V157" s="58">
        <v>4026.0019478934</v>
      </c>
    </row>
    <row r="158" spans="3:22" x14ac:dyDescent="0.2">
      <c r="C158" s="89" t="s">
        <v>38</v>
      </c>
      <c r="D158" s="57">
        <v>141.46421762400999</v>
      </c>
      <c r="E158" s="57">
        <v>57.401781247000002</v>
      </c>
      <c r="F158" s="57">
        <v>85.752212259560011</v>
      </c>
      <c r="G158" s="57">
        <v>60.657709219960005</v>
      </c>
      <c r="H158" s="57">
        <v>32.394981249899999</v>
      </c>
      <c r="I158" s="57">
        <v>56.951678797170004</v>
      </c>
      <c r="J158" s="57">
        <v>149.68032462916</v>
      </c>
      <c r="K158" s="57">
        <v>352.33168523716</v>
      </c>
      <c r="L158" s="57">
        <v>397.84936249447998</v>
      </c>
      <c r="M158" s="57">
        <v>657.01831289665995</v>
      </c>
      <c r="N158" s="57">
        <v>315.11706956662005</v>
      </c>
      <c r="O158" s="57">
        <v>960.24870659873</v>
      </c>
      <c r="P158" s="57">
        <v>3011.0960445337496</v>
      </c>
      <c r="Q158" s="57">
        <v>3478.0356304709599</v>
      </c>
      <c r="R158" s="57">
        <v>3668.24190724048</v>
      </c>
      <c r="S158" s="57">
        <v>3805.9499987766894</v>
      </c>
      <c r="T158" s="57">
        <v>3173.94806763313</v>
      </c>
      <c r="U158" s="57">
        <v>3771.1127399833404</v>
      </c>
      <c r="V158" s="57">
        <v>2307.5260106526903</v>
      </c>
    </row>
    <row r="159" spans="3:22" x14ac:dyDescent="0.2">
      <c r="C159" s="81" t="s">
        <v>39</v>
      </c>
      <c r="D159" s="45">
        <f>+SUM(D130:D158)</f>
        <v>30173.282574195593</v>
      </c>
      <c r="E159" s="45">
        <f t="shared" ref="E159:V159" si="32">+SUM(E130:E158)</f>
        <v>35553.416735225845</v>
      </c>
      <c r="F159" s="45">
        <f t="shared" si="32"/>
        <v>36822.022509117953</v>
      </c>
      <c r="G159" s="45">
        <f t="shared" si="32"/>
        <v>38888.633138723366</v>
      </c>
      <c r="H159" s="45">
        <f t="shared" si="32"/>
        <v>47705.879078150159</v>
      </c>
      <c r="I159" s="45">
        <f t="shared" si="32"/>
        <v>54866.004463356287</v>
      </c>
      <c r="J159" s="45">
        <f t="shared" si="32"/>
        <v>58578.398609672797</v>
      </c>
      <c r="K159" s="45">
        <f t="shared" si="32"/>
        <v>70819.431472753786</v>
      </c>
      <c r="L159" s="45">
        <f t="shared" si="32"/>
        <v>80907.080495312344</v>
      </c>
      <c r="M159" s="45">
        <f t="shared" si="32"/>
        <v>95437.646752995119</v>
      </c>
      <c r="N159" s="45">
        <f t="shared" si="32"/>
        <v>97134.236051354936</v>
      </c>
      <c r="O159" s="45">
        <f t="shared" si="32"/>
        <v>108618.5094686849</v>
      </c>
      <c r="P159" s="45">
        <f t="shared" si="32"/>
        <v>120872.75767552758</v>
      </c>
      <c r="Q159" s="45">
        <f t="shared" si="32"/>
        <v>135842.72905814773</v>
      </c>
      <c r="R159" s="45">
        <f t="shared" si="32"/>
        <v>143549.94740528506</v>
      </c>
      <c r="S159" s="45">
        <f t="shared" si="32"/>
        <v>148811.64402673309</v>
      </c>
      <c r="T159" s="45">
        <f t="shared" si="32"/>
        <v>151940.31821072166</v>
      </c>
      <c r="U159" s="45">
        <f t="shared" si="32"/>
        <v>168780.19063537265</v>
      </c>
      <c r="V159" s="45">
        <f t="shared" si="32"/>
        <v>167967.99291446645</v>
      </c>
    </row>
    <row r="160" spans="3:22" x14ac:dyDescent="0.2">
      <c r="C160" s="1" t="s">
        <v>227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x14ac:dyDescent="0.2">
      <c r="D164" s="164" t="s">
        <v>94</v>
      </c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</row>
    <row r="165" spans="2:22" x14ac:dyDescent="0.2">
      <c r="H165" s="68"/>
      <c r="I165" s="28"/>
      <c r="J165" s="28"/>
      <c r="L165" s="184"/>
      <c r="M165" s="184"/>
      <c r="N165" s="184"/>
      <c r="O165" s="184"/>
      <c r="P165" s="184"/>
      <c r="Q165" s="184"/>
      <c r="R165" s="29"/>
      <c r="S165" s="29"/>
      <c r="T165" s="29"/>
      <c r="U165" s="29"/>
      <c r="V165" s="29"/>
    </row>
    <row r="166" spans="2:22" ht="0.75" customHeight="1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82" t="s">
        <v>21</v>
      </c>
      <c r="D167" s="162">
        <v>2000</v>
      </c>
      <c r="E167" s="162">
        <v>2001</v>
      </c>
      <c r="F167" s="162">
        <v>2002</v>
      </c>
      <c r="G167" s="162">
        <v>2003</v>
      </c>
      <c r="H167" s="162">
        <v>2004</v>
      </c>
      <c r="I167" s="162">
        <v>2005</v>
      </c>
      <c r="J167" s="162">
        <v>2006</v>
      </c>
      <c r="K167" s="162">
        <v>2007</v>
      </c>
      <c r="L167" s="162">
        <v>2008</v>
      </c>
      <c r="M167" s="162">
        <v>2009</v>
      </c>
      <c r="N167" s="162">
        <v>2010</v>
      </c>
      <c r="O167" s="162">
        <v>2011</v>
      </c>
      <c r="P167" s="162">
        <v>2012</v>
      </c>
      <c r="Q167" s="162">
        <v>2013</v>
      </c>
      <c r="R167" s="162">
        <v>2014</v>
      </c>
      <c r="S167" s="162">
        <v>2015</v>
      </c>
      <c r="T167" s="162">
        <v>2016</v>
      </c>
      <c r="U167" s="162">
        <v>2017</v>
      </c>
      <c r="V167" s="162">
        <v>2018</v>
      </c>
    </row>
    <row r="168" spans="2:22" ht="12" thickBot="1" x14ac:dyDescent="0.25">
      <c r="C168" s="18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</row>
    <row r="169" spans="2:22" x14ac:dyDescent="0.2">
      <c r="C169" s="89" t="s">
        <v>61</v>
      </c>
      <c r="D169" s="61">
        <f t="shared" ref="D169:V169" si="33">+IFERROR(IF(D130&gt;0,+((D130/D14)*100)," "),"")</f>
        <v>85.485565593368619</v>
      </c>
      <c r="E169" s="61">
        <f t="shared" si="33"/>
        <v>67.198731340609115</v>
      </c>
      <c r="F169" s="61">
        <f t="shared" si="33"/>
        <v>64.02252779264748</v>
      </c>
      <c r="G169" s="61">
        <f t="shared" si="33"/>
        <v>74.3902752761106</v>
      </c>
      <c r="H169" s="61">
        <f t="shared" si="33"/>
        <v>73.212707275588798</v>
      </c>
      <c r="I169" s="61">
        <f t="shared" si="33"/>
        <v>82.178018111330687</v>
      </c>
      <c r="J169" s="61">
        <f t="shared" si="33"/>
        <v>80.531764450618795</v>
      </c>
      <c r="K169" s="61">
        <f t="shared" si="33"/>
        <v>93.234710224201777</v>
      </c>
      <c r="L169" s="61">
        <f t="shared" si="33"/>
        <v>97.369570742029708</v>
      </c>
      <c r="M169" s="61">
        <f t="shared" si="33"/>
        <v>87.021741919566594</v>
      </c>
      <c r="N169" s="61">
        <f t="shared" si="33"/>
        <v>81.367737841336108</v>
      </c>
      <c r="O169" s="61">
        <f t="shared" si="33"/>
        <v>77.864715071001598</v>
      </c>
      <c r="P169" s="61">
        <f t="shared" si="33"/>
        <v>85.278328039357532</v>
      </c>
      <c r="Q169" s="61">
        <f t="shared" si="33"/>
        <v>87.82758851892298</v>
      </c>
      <c r="R169" s="61">
        <f t="shared" si="33"/>
        <v>91.317008911113902</v>
      </c>
      <c r="S169" s="61">
        <f t="shared" si="33"/>
        <v>87.849533834504967</v>
      </c>
      <c r="T169" s="61">
        <f t="shared" si="33"/>
        <v>80.780355565231901</v>
      </c>
      <c r="U169" s="61">
        <f t="shared" si="33"/>
        <v>91.819067454827476</v>
      </c>
      <c r="V169" s="61">
        <f t="shared" si="33"/>
        <v>60.407586823639583</v>
      </c>
    </row>
    <row r="170" spans="2:22" x14ac:dyDescent="0.2">
      <c r="C170" s="90" t="s">
        <v>28</v>
      </c>
      <c r="D170" s="63">
        <f t="shared" ref="D170:V170" si="34">+IFERROR(IF(D131&gt;0,+((D131/D15)*100)," "),"")</f>
        <v>73.495639443549351</v>
      </c>
      <c r="E170" s="63">
        <f t="shared" si="34"/>
        <v>75.355771842815599</v>
      </c>
      <c r="F170" s="63">
        <f t="shared" si="34"/>
        <v>72.944433005649941</v>
      </c>
      <c r="G170" s="63">
        <f t="shared" si="34"/>
        <v>71.565844032814113</v>
      </c>
      <c r="H170" s="63">
        <f t="shared" si="34"/>
        <v>44.719913687670257</v>
      </c>
      <c r="I170" s="63">
        <f t="shared" si="34"/>
        <v>57.891332750207511</v>
      </c>
      <c r="J170" s="63">
        <f t="shared" si="34"/>
        <v>54.514651290934637</v>
      </c>
      <c r="K170" s="63">
        <f t="shared" si="34"/>
        <v>93.360495416862491</v>
      </c>
      <c r="L170" s="63">
        <f t="shared" si="34"/>
        <v>97.260826156597673</v>
      </c>
      <c r="M170" s="63">
        <f t="shared" si="34"/>
        <v>93.841934333670153</v>
      </c>
      <c r="N170" s="63">
        <f t="shared" si="34"/>
        <v>92.990023340974929</v>
      </c>
      <c r="O170" s="63">
        <f t="shared" si="34"/>
        <v>95.34847693412199</v>
      </c>
      <c r="P170" s="63">
        <f t="shared" si="34"/>
        <v>81.420484661537685</v>
      </c>
      <c r="Q170" s="63">
        <f t="shared" si="34"/>
        <v>71.345782507830194</v>
      </c>
      <c r="R170" s="63">
        <f t="shared" si="34"/>
        <v>75.512830541007531</v>
      </c>
      <c r="S170" s="63">
        <f t="shared" si="34"/>
        <v>68.526638220724109</v>
      </c>
      <c r="T170" s="63">
        <f t="shared" si="34"/>
        <v>73.152127381935145</v>
      </c>
      <c r="U170" s="63">
        <f t="shared" si="34"/>
        <v>76.3248965916695</v>
      </c>
      <c r="V170" s="63">
        <f t="shared" si="34"/>
        <v>77.726980379740354</v>
      </c>
    </row>
    <row r="171" spans="2:22" x14ac:dyDescent="0.2">
      <c r="C171" s="89" t="s">
        <v>62</v>
      </c>
      <c r="D171" s="61">
        <f t="shared" ref="D171:V171" si="35">+IFERROR(IF(D132&gt;0,+((D132/D16)*100)," "),"")</f>
        <v>66.15653595535953</v>
      </c>
      <c r="E171" s="61">
        <f t="shared" si="35"/>
        <v>51.967734163153466</v>
      </c>
      <c r="F171" s="61">
        <f t="shared" si="35"/>
        <v>34.234644661718974</v>
      </c>
      <c r="G171" s="61">
        <f t="shared" si="35"/>
        <v>24.513710702207774</v>
      </c>
      <c r="H171" s="61">
        <f t="shared" si="35"/>
        <v>44.584197100288335</v>
      </c>
      <c r="I171" s="61">
        <f t="shared" si="35"/>
        <v>43.731029775810413</v>
      </c>
      <c r="J171" s="61">
        <f t="shared" si="35"/>
        <v>34.136821742501958</v>
      </c>
      <c r="K171" s="61">
        <f t="shared" si="35"/>
        <v>82.894919769688386</v>
      </c>
      <c r="L171" s="61">
        <f t="shared" si="35"/>
        <v>90.435334575253734</v>
      </c>
      <c r="M171" s="61">
        <f t="shared" si="35"/>
        <v>77.316373307031611</v>
      </c>
      <c r="N171" s="61">
        <f t="shared" si="35"/>
        <v>93.912790733948569</v>
      </c>
      <c r="O171" s="61">
        <f t="shared" si="35"/>
        <v>95.041746313245227</v>
      </c>
      <c r="P171" s="61">
        <f t="shared" si="35"/>
        <v>90.923909656537987</v>
      </c>
      <c r="Q171" s="61">
        <f t="shared" si="35"/>
        <v>96.379613927901772</v>
      </c>
      <c r="R171" s="61">
        <f t="shared" si="35"/>
        <v>94.762164254867372</v>
      </c>
      <c r="S171" s="61">
        <f t="shared" si="35"/>
        <v>98.15104900551728</v>
      </c>
      <c r="T171" s="61">
        <f t="shared" si="35"/>
        <v>98.39174733241677</v>
      </c>
      <c r="U171" s="61">
        <f t="shared" si="35"/>
        <v>99.61614010869198</v>
      </c>
      <c r="V171" s="61">
        <f t="shared" si="35"/>
        <v>80.359304580074166</v>
      </c>
    </row>
    <row r="172" spans="2:22" x14ac:dyDescent="0.2">
      <c r="C172" s="90" t="s">
        <v>29</v>
      </c>
      <c r="D172" s="63">
        <f t="shared" ref="D172:V172" si="36">+IFERROR(IF(D133&gt;0,+((D133/D17)*100)," "),"")</f>
        <v>78.289474332284868</v>
      </c>
      <c r="E172" s="63">
        <f t="shared" si="36"/>
        <v>70.888874527271909</v>
      </c>
      <c r="F172" s="63">
        <f t="shared" si="36"/>
        <v>64.771926261852798</v>
      </c>
      <c r="G172" s="63">
        <f t="shared" si="36"/>
        <v>78.76579388488814</v>
      </c>
      <c r="H172" s="63">
        <f t="shared" si="36"/>
        <v>80.448194770659882</v>
      </c>
      <c r="I172" s="63">
        <f t="shared" si="36"/>
        <v>80.797504790849374</v>
      </c>
      <c r="J172" s="63">
        <f t="shared" si="36"/>
        <v>86.329623210683309</v>
      </c>
      <c r="K172" s="63">
        <f t="shared" si="36"/>
        <v>90.028187781566729</v>
      </c>
      <c r="L172" s="63">
        <f t="shared" si="36"/>
        <v>91.39752984959533</v>
      </c>
      <c r="M172" s="63">
        <f t="shared" si="36"/>
        <v>91.79284461008028</v>
      </c>
      <c r="N172" s="63">
        <f t="shared" si="36"/>
        <v>90.623051758515913</v>
      </c>
      <c r="O172" s="63">
        <f t="shared" si="36"/>
        <v>89.455151231831735</v>
      </c>
      <c r="P172" s="63">
        <f t="shared" si="36"/>
        <v>93.621298270811366</v>
      </c>
      <c r="Q172" s="63">
        <f t="shared" si="36"/>
        <v>94.187215779789057</v>
      </c>
      <c r="R172" s="63">
        <f t="shared" si="36"/>
        <v>92.245543316171535</v>
      </c>
      <c r="S172" s="63">
        <f t="shared" si="36"/>
        <v>95.324596309696346</v>
      </c>
      <c r="T172" s="63">
        <f t="shared" si="36"/>
        <v>96.801432339779694</v>
      </c>
      <c r="U172" s="63">
        <f t="shared" si="36"/>
        <v>97.56252186825256</v>
      </c>
      <c r="V172" s="63">
        <f t="shared" si="36"/>
        <v>87.861732018180945</v>
      </c>
    </row>
    <row r="173" spans="2:22" x14ac:dyDescent="0.2">
      <c r="C173" s="89" t="s">
        <v>63</v>
      </c>
      <c r="D173" s="61">
        <f t="shared" ref="D173:V173" si="37">+IFERROR(IF(D134&gt;0,+((D134/D18)*100)," "),"")</f>
        <v>86.625023337690294</v>
      </c>
      <c r="E173" s="61">
        <f t="shared" si="37"/>
        <v>81.078374192575808</v>
      </c>
      <c r="F173" s="61">
        <f t="shared" si="37"/>
        <v>93.680007525364545</v>
      </c>
      <c r="G173" s="61">
        <f t="shared" si="37"/>
        <v>91.303240186385878</v>
      </c>
      <c r="H173" s="61">
        <f t="shared" si="37"/>
        <v>93.497565104521968</v>
      </c>
      <c r="I173" s="61">
        <f t="shared" si="37"/>
        <v>93.773634793614278</v>
      </c>
      <c r="J173" s="61">
        <f t="shared" si="37"/>
        <v>93.859918648426785</v>
      </c>
      <c r="K173" s="61">
        <f t="shared" si="37"/>
        <v>97.100852780428795</v>
      </c>
      <c r="L173" s="61">
        <f t="shared" si="37"/>
        <v>94.597994838217474</v>
      </c>
      <c r="M173" s="61">
        <f t="shared" si="37"/>
        <v>94.575461099225961</v>
      </c>
      <c r="N173" s="61">
        <f t="shared" si="37"/>
        <v>94.048409947523481</v>
      </c>
      <c r="O173" s="61">
        <f t="shared" si="37"/>
        <v>89.355637074634302</v>
      </c>
      <c r="P173" s="61">
        <f t="shared" si="37"/>
        <v>87.399118466244602</v>
      </c>
      <c r="Q173" s="61">
        <f t="shared" si="37"/>
        <v>90.465072174835683</v>
      </c>
      <c r="R173" s="61">
        <f t="shared" si="37"/>
        <v>95.408839041333422</v>
      </c>
      <c r="S173" s="61">
        <f t="shared" si="37"/>
        <v>97.687119133242447</v>
      </c>
      <c r="T173" s="61">
        <f t="shared" si="37"/>
        <v>96.870415888958405</v>
      </c>
      <c r="U173" s="61">
        <f t="shared" si="37"/>
        <v>98.184179198252821</v>
      </c>
      <c r="V173" s="61">
        <f t="shared" si="37"/>
        <v>92.269699098342457</v>
      </c>
    </row>
    <row r="174" spans="2:22" x14ac:dyDescent="0.2">
      <c r="C174" s="90" t="s">
        <v>30</v>
      </c>
      <c r="D174" s="63">
        <f t="shared" ref="D174:V174" si="38">+IFERROR(IF(D135&gt;0,+((D135/D19)*100)," "),"")</f>
        <v>75.11805845215153</v>
      </c>
      <c r="E174" s="63">
        <f t="shared" si="38"/>
        <v>82.653089817889438</v>
      </c>
      <c r="F174" s="63">
        <f t="shared" si="38"/>
        <v>74.585372011652595</v>
      </c>
      <c r="G174" s="63">
        <f t="shared" si="38"/>
        <v>85.548595294956641</v>
      </c>
      <c r="H174" s="63">
        <f t="shared" si="38"/>
        <v>79.741147097668531</v>
      </c>
      <c r="I174" s="63">
        <f t="shared" si="38"/>
        <v>83.89878444026786</v>
      </c>
      <c r="J174" s="63">
        <f t="shared" si="38"/>
        <v>84.615851441276817</v>
      </c>
      <c r="K174" s="63">
        <f t="shared" si="38"/>
        <v>86.763697681263181</v>
      </c>
      <c r="L174" s="63">
        <f t="shared" si="38"/>
        <v>90.324469986422557</v>
      </c>
      <c r="M174" s="63">
        <f t="shared" si="38"/>
        <v>83.63558448940833</v>
      </c>
      <c r="N174" s="63">
        <f t="shared" si="38"/>
        <v>87.987810080198798</v>
      </c>
      <c r="O174" s="63">
        <f t="shared" si="38"/>
        <v>89.63612844301359</v>
      </c>
      <c r="P174" s="63">
        <f t="shared" si="38"/>
        <v>94.074972542497065</v>
      </c>
      <c r="Q174" s="63">
        <f t="shared" si="38"/>
        <v>93.461351350135175</v>
      </c>
      <c r="R174" s="63">
        <f t="shared" si="38"/>
        <v>97.70763524810647</v>
      </c>
      <c r="S174" s="63">
        <f t="shared" si="38"/>
        <v>98.069213509139445</v>
      </c>
      <c r="T174" s="63">
        <f t="shared" si="38"/>
        <v>98.280744110073101</v>
      </c>
      <c r="U174" s="63">
        <f t="shared" si="38"/>
        <v>93.358935144710557</v>
      </c>
      <c r="V174" s="63">
        <f t="shared" si="38"/>
        <v>90.787070732686487</v>
      </c>
    </row>
    <row r="175" spans="2:22" x14ac:dyDescent="0.2">
      <c r="C175" s="89" t="s">
        <v>64</v>
      </c>
      <c r="D175" s="61">
        <f t="shared" ref="D175:V175" si="39">+IFERROR(IF(D136&gt;0,+((D136/D20)*100)," "),"")</f>
        <v>94.25840698730768</v>
      </c>
      <c r="E175" s="61">
        <f t="shared" si="39"/>
        <v>89.183907166697878</v>
      </c>
      <c r="F175" s="61">
        <f t="shared" si="39"/>
        <v>89.587478713707426</v>
      </c>
      <c r="G175" s="61">
        <f t="shared" si="39"/>
        <v>88.211195692519112</v>
      </c>
      <c r="H175" s="61">
        <f t="shared" si="39"/>
        <v>88.863327193706155</v>
      </c>
      <c r="I175" s="61">
        <f t="shared" si="39"/>
        <v>89.116731806972481</v>
      </c>
      <c r="J175" s="61">
        <f t="shared" si="39"/>
        <v>90.064860242580778</v>
      </c>
      <c r="K175" s="61">
        <f t="shared" si="39"/>
        <v>96.795563810018621</v>
      </c>
      <c r="L175" s="61">
        <f t="shared" si="39"/>
        <v>97.335802401911749</v>
      </c>
      <c r="M175" s="61">
        <f t="shared" si="39"/>
        <v>95.155285893327672</v>
      </c>
      <c r="N175" s="61">
        <f t="shared" si="39"/>
        <v>94.849377161664165</v>
      </c>
      <c r="O175" s="61">
        <f t="shared" si="39"/>
        <v>95.407116996827284</v>
      </c>
      <c r="P175" s="61">
        <f t="shared" si="39"/>
        <v>96.854560905027569</v>
      </c>
      <c r="Q175" s="61">
        <f t="shared" si="39"/>
        <v>96.862029986917506</v>
      </c>
      <c r="R175" s="61">
        <f t="shared" si="39"/>
        <v>96.676892649451247</v>
      </c>
      <c r="S175" s="61">
        <f t="shared" si="39"/>
        <v>96.927549760759447</v>
      </c>
      <c r="T175" s="61">
        <f t="shared" si="39"/>
        <v>98.236392414013125</v>
      </c>
      <c r="U175" s="61">
        <f t="shared" si="39"/>
        <v>98.645750724223674</v>
      </c>
      <c r="V175" s="61">
        <f t="shared" si="39"/>
        <v>95.433929835314999</v>
      </c>
    </row>
    <row r="176" spans="2:22" x14ac:dyDescent="0.2">
      <c r="C176" s="90" t="s">
        <v>65</v>
      </c>
      <c r="D176" s="63">
        <f t="shared" ref="D176:V176" si="40">+IFERROR(IF(D137&gt;0,+((D137/D21)*100)," "),"")</f>
        <v>86.449273964205602</v>
      </c>
      <c r="E176" s="63">
        <f t="shared" si="40"/>
        <v>66.940827861135716</v>
      </c>
      <c r="F176" s="63">
        <f t="shared" si="40"/>
        <v>65.051526243013484</v>
      </c>
      <c r="G176" s="63">
        <f t="shared" si="40"/>
        <v>64.14871350406564</v>
      </c>
      <c r="H176" s="63">
        <f t="shared" si="40"/>
        <v>81.819618567181564</v>
      </c>
      <c r="I176" s="63">
        <f t="shared" si="40"/>
        <v>87.326615823607838</v>
      </c>
      <c r="J176" s="63">
        <f t="shared" si="40"/>
        <v>91.865062333087394</v>
      </c>
      <c r="K176" s="63">
        <f t="shared" si="40"/>
        <v>90.587645656524998</v>
      </c>
      <c r="L176" s="63">
        <f t="shared" si="40"/>
        <v>92.683912241701023</v>
      </c>
      <c r="M176" s="63">
        <f t="shared" si="40"/>
        <v>82.284035019192856</v>
      </c>
      <c r="N176" s="63">
        <f t="shared" si="40"/>
        <v>87.709997244075808</v>
      </c>
      <c r="O176" s="63">
        <f t="shared" si="40"/>
        <v>84.446938240226217</v>
      </c>
      <c r="P176" s="63">
        <f t="shared" si="40"/>
        <v>84.695037183731159</v>
      </c>
      <c r="Q176" s="63">
        <f t="shared" si="40"/>
        <v>88.741413898721831</v>
      </c>
      <c r="R176" s="63">
        <f t="shared" si="40"/>
        <v>89.166834721737757</v>
      </c>
      <c r="S176" s="63">
        <f t="shared" si="40"/>
        <v>86.735096914790148</v>
      </c>
      <c r="T176" s="63">
        <f t="shared" si="40"/>
        <v>70.232272274788883</v>
      </c>
      <c r="U176" s="63">
        <f t="shared" si="40"/>
        <v>79.753763385169094</v>
      </c>
      <c r="V176" s="63">
        <f t="shared" si="40"/>
        <v>70.787316276504754</v>
      </c>
    </row>
    <row r="177" spans="3:22" x14ac:dyDescent="0.2">
      <c r="C177" s="89" t="s">
        <v>66</v>
      </c>
      <c r="D177" s="61">
        <f t="shared" ref="D177:V177" si="41">+IFERROR(IF(D138&gt;0,+((D138/D22)*100)," "),"")</f>
        <v>94.299448962052352</v>
      </c>
      <c r="E177" s="61">
        <f t="shared" si="41"/>
        <v>95.335743122697551</v>
      </c>
      <c r="F177" s="61">
        <f t="shared" si="41"/>
        <v>98.562862590908523</v>
      </c>
      <c r="G177" s="61">
        <f t="shared" si="41"/>
        <v>95.307603777491749</v>
      </c>
      <c r="H177" s="61">
        <f t="shared" si="41"/>
        <v>97.841766435274252</v>
      </c>
      <c r="I177" s="61">
        <f t="shared" si="41"/>
        <v>97.02064916932585</v>
      </c>
      <c r="J177" s="61">
        <f t="shared" si="41"/>
        <v>96.3550132172264</v>
      </c>
      <c r="K177" s="61">
        <f t="shared" si="41"/>
        <v>99.19744267591382</v>
      </c>
      <c r="L177" s="61">
        <f t="shared" si="41"/>
        <v>99.198900682452745</v>
      </c>
      <c r="M177" s="61">
        <f t="shared" si="41"/>
        <v>98.070445087217863</v>
      </c>
      <c r="N177" s="61">
        <f t="shared" si="41"/>
        <v>96.150541757427405</v>
      </c>
      <c r="O177" s="61">
        <f t="shared" si="41"/>
        <v>99.392485711811076</v>
      </c>
      <c r="P177" s="61">
        <f t="shared" si="41"/>
        <v>97.055031193874015</v>
      </c>
      <c r="Q177" s="61">
        <f t="shared" si="41"/>
        <v>99.395025529620298</v>
      </c>
      <c r="R177" s="61">
        <f t="shared" si="41"/>
        <v>99.669505995279678</v>
      </c>
      <c r="S177" s="61">
        <f t="shared" si="41"/>
        <v>99.741528819266307</v>
      </c>
      <c r="T177" s="61">
        <f t="shared" si="41"/>
        <v>99.032178205917361</v>
      </c>
      <c r="U177" s="61">
        <f t="shared" si="41"/>
        <v>99.788730757435872</v>
      </c>
      <c r="V177" s="61">
        <f t="shared" si="41"/>
        <v>99.139034242770293</v>
      </c>
    </row>
    <row r="178" spans="3:22" x14ac:dyDescent="0.2">
      <c r="C178" s="90" t="s">
        <v>67</v>
      </c>
      <c r="D178" s="63">
        <f t="shared" ref="D178:V178" si="42">+IFERROR(IF(D139&gt;0,+((D139/D23)*100)," "),"")</f>
        <v>88.17950297957718</v>
      </c>
      <c r="E178" s="63">
        <f t="shared" si="42"/>
        <v>78.183405478623698</v>
      </c>
      <c r="F178" s="63">
        <f t="shared" si="42"/>
        <v>79.989465981469394</v>
      </c>
      <c r="G178" s="63">
        <f t="shared" si="42"/>
        <v>85.964775942052967</v>
      </c>
      <c r="H178" s="63">
        <f t="shared" si="42"/>
        <v>76.628459178269409</v>
      </c>
      <c r="I178" s="63">
        <f t="shared" si="42"/>
        <v>76.402466182572226</v>
      </c>
      <c r="J178" s="63">
        <f t="shared" si="42"/>
        <v>72.031580598205053</v>
      </c>
      <c r="K178" s="63">
        <f t="shared" si="42"/>
        <v>50.013069999837633</v>
      </c>
      <c r="L178" s="63">
        <f t="shared" si="42"/>
        <v>60.956216148906684</v>
      </c>
      <c r="M178" s="63">
        <f t="shared" si="42"/>
        <v>58.792651981561427</v>
      </c>
      <c r="N178" s="63">
        <f t="shared" si="42"/>
        <v>64.945207222444694</v>
      </c>
      <c r="O178" s="63">
        <f t="shared" si="42"/>
        <v>61.655607388777234</v>
      </c>
      <c r="P178" s="63">
        <f t="shared" si="42"/>
        <v>70.824898389762282</v>
      </c>
      <c r="Q178" s="63">
        <f t="shared" si="42"/>
        <v>70.478703545136028</v>
      </c>
      <c r="R178" s="63">
        <f t="shared" si="42"/>
        <v>69.529744990510281</v>
      </c>
      <c r="S178" s="63">
        <f t="shared" si="42"/>
        <v>72.825281182344469</v>
      </c>
      <c r="T178" s="63">
        <f t="shared" si="42"/>
        <v>88.718745369393147</v>
      </c>
      <c r="U178" s="63">
        <f t="shared" si="42"/>
        <v>88.245500685796515</v>
      </c>
      <c r="V178" s="63">
        <f t="shared" si="42"/>
        <v>90.125133405955623</v>
      </c>
    </row>
    <row r="179" spans="3:22" x14ac:dyDescent="0.2">
      <c r="C179" s="89" t="s">
        <v>68</v>
      </c>
      <c r="D179" s="61">
        <f t="shared" ref="D179:V179" si="43">+IFERROR(IF(D140&gt;0,+((D140/D24)*100)," "),"")</f>
        <v>96.063889168711512</v>
      </c>
      <c r="E179" s="61">
        <f t="shared" si="43"/>
        <v>97.227968905941012</v>
      </c>
      <c r="F179" s="61">
        <f t="shared" si="43"/>
        <v>96.232992193482417</v>
      </c>
      <c r="G179" s="61">
        <f t="shared" si="43"/>
        <v>96.194075844486122</v>
      </c>
      <c r="H179" s="61">
        <f t="shared" si="43"/>
        <v>94.916521189324627</v>
      </c>
      <c r="I179" s="61">
        <f t="shared" si="43"/>
        <v>96.7321630289956</v>
      </c>
      <c r="J179" s="61">
        <f t="shared" si="43"/>
        <v>94.920425565891733</v>
      </c>
      <c r="K179" s="61">
        <f t="shared" si="43"/>
        <v>97.812851143453344</v>
      </c>
      <c r="L179" s="61">
        <f t="shared" si="43"/>
        <v>95.821977581656412</v>
      </c>
      <c r="M179" s="61">
        <f t="shared" si="43"/>
        <v>95.877423368402575</v>
      </c>
      <c r="N179" s="61">
        <f t="shared" si="43"/>
        <v>90.28474144690189</v>
      </c>
      <c r="O179" s="61">
        <f t="shared" si="43"/>
        <v>92.108540875483015</v>
      </c>
      <c r="P179" s="61">
        <f t="shared" si="43"/>
        <v>90.976573998812682</v>
      </c>
      <c r="Q179" s="61">
        <f t="shared" si="43"/>
        <v>93.872393848277682</v>
      </c>
      <c r="R179" s="61">
        <f t="shared" si="43"/>
        <v>90.21569896621213</v>
      </c>
      <c r="S179" s="61">
        <f t="shared" si="43"/>
        <v>89.745350985975307</v>
      </c>
      <c r="T179" s="61">
        <f t="shared" si="43"/>
        <v>94.846826911684673</v>
      </c>
      <c r="U179" s="61">
        <f t="shared" si="43"/>
        <v>98.562922020841171</v>
      </c>
      <c r="V179" s="61">
        <f t="shared" si="43"/>
        <v>91.948412206118093</v>
      </c>
    </row>
    <row r="180" spans="3:22" x14ac:dyDescent="0.2">
      <c r="C180" s="90" t="s">
        <v>31</v>
      </c>
      <c r="D180" s="63">
        <f t="shared" ref="D180:V180" si="44">+IFERROR(IF(D141&gt;0,+((D141/D25)*100)," "),"")</f>
        <v>88.454640233378214</v>
      </c>
      <c r="E180" s="63">
        <f t="shared" si="44"/>
        <v>89.447407539148543</v>
      </c>
      <c r="F180" s="63">
        <f t="shared" si="44"/>
        <v>79.506694961885387</v>
      </c>
      <c r="G180" s="63">
        <f t="shared" si="44"/>
        <v>85.564965059344033</v>
      </c>
      <c r="H180" s="63">
        <f t="shared" si="44"/>
        <v>79.657314931217314</v>
      </c>
      <c r="I180" s="63">
        <f t="shared" si="44"/>
        <v>83.279932203563206</v>
      </c>
      <c r="J180" s="63">
        <f t="shared" si="44"/>
        <v>84.472633477961494</v>
      </c>
      <c r="K180" s="63">
        <f t="shared" si="44"/>
        <v>82.955513501017577</v>
      </c>
      <c r="L180" s="63">
        <f t="shared" si="44"/>
        <v>79.194539049896861</v>
      </c>
      <c r="M180" s="63">
        <f t="shared" si="44"/>
        <v>73.947448779115447</v>
      </c>
      <c r="N180" s="63">
        <f t="shared" si="44"/>
        <v>78.359530326508903</v>
      </c>
      <c r="O180" s="63">
        <f t="shared" si="44"/>
        <v>95.383282639165429</v>
      </c>
      <c r="P180" s="63">
        <f t="shared" si="44"/>
        <v>91.972024566833724</v>
      </c>
      <c r="Q180" s="63">
        <f t="shared" si="44"/>
        <v>84.441106425851984</v>
      </c>
      <c r="R180" s="63">
        <f t="shared" si="44"/>
        <v>68.851578749281728</v>
      </c>
      <c r="S180" s="63">
        <f t="shared" si="44"/>
        <v>84.749435671516352</v>
      </c>
      <c r="T180" s="63">
        <f t="shared" si="44"/>
        <v>83.952818665346854</v>
      </c>
      <c r="U180" s="63">
        <f t="shared" si="44"/>
        <v>90.214320359708637</v>
      </c>
      <c r="V180" s="63">
        <f t="shared" si="44"/>
        <v>82.54927639191547</v>
      </c>
    </row>
    <row r="181" spans="3:22" x14ac:dyDescent="0.2">
      <c r="C181" s="89" t="s">
        <v>168</v>
      </c>
      <c r="D181" s="61" t="str">
        <f t="shared" ref="D181:V181" si="45">+IFERROR(IF(D142&gt;0,+((D142/D26)*100)," "),"")</f>
        <v xml:space="preserve"> </v>
      </c>
      <c r="E181" s="61" t="str">
        <f t="shared" si="45"/>
        <v xml:space="preserve"> </v>
      </c>
      <c r="F181" s="61" t="str">
        <f t="shared" si="45"/>
        <v xml:space="preserve"> </v>
      </c>
      <c r="G181" s="61" t="str">
        <f t="shared" si="45"/>
        <v xml:space="preserve"> </v>
      </c>
      <c r="H181" s="61" t="str">
        <f t="shared" si="45"/>
        <v xml:space="preserve"> </v>
      </c>
      <c r="I181" s="61" t="str">
        <f t="shared" si="45"/>
        <v xml:space="preserve"> </v>
      </c>
      <c r="J181" s="61" t="str">
        <f t="shared" si="45"/>
        <v xml:space="preserve"> </v>
      </c>
      <c r="K181" s="61" t="str">
        <f t="shared" si="45"/>
        <v xml:space="preserve"> </v>
      </c>
      <c r="L181" s="61" t="str">
        <f t="shared" si="45"/>
        <v xml:space="preserve"> </v>
      </c>
      <c r="M181" s="61" t="str">
        <f t="shared" si="45"/>
        <v xml:space="preserve"> </v>
      </c>
      <c r="N181" s="61" t="str">
        <f t="shared" si="45"/>
        <v xml:space="preserve"> </v>
      </c>
      <c r="O181" s="61" t="str">
        <f t="shared" si="45"/>
        <v xml:space="preserve"> </v>
      </c>
      <c r="P181" s="61" t="str">
        <f t="shared" si="45"/>
        <v xml:space="preserve"> </v>
      </c>
      <c r="Q181" s="61" t="str">
        <f t="shared" si="45"/>
        <v xml:space="preserve"> </v>
      </c>
      <c r="R181" s="61" t="str">
        <f t="shared" si="45"/>
        <v xml:space="preserve"> </v>
      </c>
      <c r="S181" s="61" t="str">
        <f t="shared" si="45"/>
        <v xml:space="preserve"> </v>
      </c>
      <c r="T181" s="61" t="str">
        <f t="shared" si="45"/>
        <v xml:space="preserve"> </v>
      </c>
      <c r="U181" s="61" t="str">
        <f t="shared" si="45"/>
        <v xml:space="preserve"> </v>
      </c>
      <c r="V181" s="61" t="str">
        <f t="shared" si="45"/>
        <v xml:space="preserve"> </v>
      </c>
    </row>
    <row r="182" spans="3:22" x14ac:dyDescent="0.2">
      <c r="C182" s="90" t="s">
        <v>69</v>
      </c>
      <c r="D182" s="63">
        <f t="shared" ref="D182:V182" si="46">+IFERROR(IF(D143&gt;0,+((D143/D27)*100)," "),"")</f>
        <v>79.531551176930975</v>
      </c>
      <c r="E182" s="63">
        <f t="shared" si="46"/>
        <v>77.550268937967459</v>
      </c>
      <c r="F182" s="63">
        <f t="shared" si="46"/>
        <v>79.508341111533582</v>
      </c>
      <c r="G182" s="63">
        <f t="shared" si="46"/>
        <v>84.936466299634844</v>
      </c>
      <c r="H182" s="63">
        <f t="shared" si="46"/>
        <v>85.3414274128763</v>
      </c>
      <c r="I182" s="63">
        <f t="shared" si="46"/>
        <v>82.685454341619575</v>
      </c>
      <c r="J182" s="63">
        <f t="shared" si="46"/>
        <v>81.126583436461928</v>
      </c>
      <c r="K182" s="63">
        <f t="shared" si="46"/>
        <v>89.76969814837986</v>
      </c>
      <c r="L182" s="63">
        <f t="shared" si="46"/>
        <v>87.195546872528084</v>
      </c>
      <c r="M182" s="63">
        <f t="shared" si="46"/>
        <v>91.098279604274992</v>
      </c>
      <c r="N182" s="63">
        <f t="shared" si="46"/>
        <v>87.521763938527513</v>
      </c>
      <c r="O182" s="63">
        <f t="shared" si="46"/>
        <v>85.93295975091128</v>
      </c>
      <c r="P182" s="63">
        <f t="shared" si="46"/>
        <v>89.686623091957912</v>
      </c>
      <c r="Q182" s="63">
        <f t="shared" si="46"/>
        <v>90.83193831048807</v>
      </c>
      <c r="R182" s="63">
        <f t="shared" si="46"/>
        <v>91.804493138257698</v>
      </c>
      <c r="S182" s="63">
        <f t="shared" si="46"/>
        <v>94.547655690152638</v>
      </c>
      <c r="T182" s="63">
        <f t="shared" si="46"/>
        <v>88.254002178251426</v>
      </c>
      <c r="U182" s="63">
        <f t="shared" si="46"/>
        <v>96.287049541459169</v>
      </c>
      <c r="V182" s="63">
        <f t="shared" si="46"/>
        <v>91.975461382562955</v>
      </c>
    </row>
    <row r="183" spans="3:22" x14ac:dyDescent="0.2">
      <c r="C183" s="89" t="s">
        <v>70</v>
      </c>
      <c r="D183" s="61">
        <f t="shared" ref="D183:V183" si="47">+IFERROR(IF(D144&gt;0,+((D144/D28)*100)," "),"")</f>
        <v>70.194714920957438</v>
      </c>
      <c r="E183" s="61">
        <f t="shared" si="47"/>
        <v>80.243396890036649</v>
      </c>
      <c r="F183" s="61">
        <f t="shared" si="47"/>
        <v>72.959568570684681</v>
      </c>
      <c r="G183" s="61">
        <f t="shared" si="47"/>
        <v>74.618527018330923</v>
      </c>
      <c r="H183" s="61">
        <f t="shared" si="47"/>
        <v>71.682455195288867</v>
      </c>
      <c r="I183" s="61">
        <f t="shared" si="47"/>
        <v>69.129481370196743</v>
      </c>
      <c r="J183" s="61">
        <f t="shared" si="47"/>
        <v>84.957159518825179</v>
      </c>
      <c r="K183" s="61">
        <f t="shared" si="47"/>
        <v>87.997883188679026</v>
      </c>
      <c r="L183" s="61">
        <f t="shared" si="47"/>
        <v>87.939730119105974</v>
      </c>
      <c r="M183" s="61">
        <f t="shared" si="47"/>
        <v>83.841977409511983</v>
      </c>
      <c r="N183" s="61">
        <f t="shared" si="47"/>
        <v>76.311263853353623</v>
      </c>
      <c r="O183" s="61">
        <f t="shared" si="47"/>
        <v>86.106690273243231</v>
      </c>
      <c r="P183" s="61">
        <f t="shared" si="47"/>
        <v>83.605989017554506</v>
      </c>
      <c r="Q183" s="61">
        <f t="shared" si="47"/>
        <v>80.049632987116937</v>
      </c>
      <c r="R183" s="61">
        <f t="shared" si="47"/>
        <v>94.72185878919332</v>
      </c>
      <c r="S183" s="61">
        <f t="shared" si="47"/>
        <v>91.309464325473442</v>
      </c>
      <c r="T183" s="61">
        <f t="shared" si="47"/>
        <v>93.616938561597351</v>
      </c>
      <c r="U183" s="61">
        <f t="shared" si="47"/>
        <v>90.664322151411739</v>
      </c>
      <c r="V183" s="61">
        <f t="shared" si="47"/>
        <v>91.23847396254493</v>
      </c>
    </row>
    <row r="184" spans="3:22" x14ac:dyDescent="0.2">
      <c r="C184" s="90" t="s">
        <v>32</v>
      </c>
      <c r="D184" s="63">
        <f t="shared" ref="D184:V184" si="48">+IFERROR(IF(D145&gt;0,+((D145/D29)*100)," "),"")</f>
        <v>92.775055236002274</v>
      </c>
      <c r="E184" s="63">
        <f t="shared" si="48"/>
        <v>92.652171903623952</v>
      </c>
      <c r="F184" s="63">
        <f t="shared" si="48"/>
        <v>90.4966843933706</v>
      </c>
      <c r="G184" s="63">
        <f t="shared" si="48"/>
        <v>76.041417711315034</v>
      </c>
      <c r="H184" s="63">
        <f t="shared" si="48"/>
        <v>84.185407284789108</v>
      </c>
      <c r="I184" s="63">
        <f t="shared" si="48"/>
        <v>83.949889213732192</v>
      </c>
      <c r="J184" s="63">
        <f t="shared" si="48"/>
        <v>74.600791967656079</v>
      </c>
      <c r="K184" s="63">
        <f t="shared" si="48"/>
        <v>88.510849105425478</v>
      </c>
      <c r="L184" s="63">
        <f t="shared" si="48"/>
        <v>85.289701353473816</v>
      </c>
      <c r="M184" s="63">
        <f t="shared" si="48"/>
        <v>74.143000043737999</v>
      </c>
      <c r="N184" s="63">
        <f t="shared" si="48"/>
        <v>72.464801273088014</v>
      </c>
      <c r="O184" s="63">
        <f t="shared" si="48"/>
        <v>79.947647408587102</v>
      </c>
      <c r="P184" s="63">
        <f t="shared" si="48"/>
        <v>77.864538975898796</v>
      </c>
      <c r="Q184" s="63">
        <f t="shared" si="48"/>
        <v>78.250480453335612</v>
      </c>
      <c r="R184" s="63">
        <f t="shared" si="48"/>
        <v>83.623034849490423</v>
      </c>
      <c r="S184" s="63">
        <f t="shared" si="48"/>
        <v>94.592801949555977</v>
      </c>
      <c r="T184" s="63">
        <f t="shared" si="48"/>
        <v>97.020182299042133</v>
      </c>
      <c r="U184" s="63">
        <f t="shared" si="48"/>
        <v>97.109287093899582</v>
      </c>
      <c r="V184" s="63">
        <f t="shared" si="48"/>
        <v>95.857043525022846</v>
      </c>
    </row>
    <row r="185" spans="3:22" x14ac:dyDescent="0.2">
      <c r="C185" s="89" t="s">
        <v>33</v>
      </c>
      <c r="D185" s="61">
        <f t="shared" ref="D185:V185" si="49">+IFERROR(IF(D146&gt;0,+((D146/D30)*100)," "),"")</f>
        <v>90.037238177459315</v>
      </c>
      <c r="E185" s="61">
        <f t="shared" si="49"/>
        <v>78.999387633537253</v>
      </c>
      <c r="F185" s="61">
        <f t="shared" si="49"/>
        <v>80.633533642893468</v>
      </c>
      <c r="G185" s="61">
        <f t="shared" si="49"/>
        <v>84.904697148194614</v>
      </c>
      <c r="H185" s="61">
        <f t="shared" si="49"/>
        <v>79.37443334601717</v>
      </c>
      <c r="I185" s="61">
        <f t="shared" si="49"/>
        <v>89.81822821480371</v>
      </c>
      <c r="J185" s="61">
        <f t="shared" si="49"/>
        <v>80.3219876180233</v>
      </c>
      <c r="K185" s="61">
        <f t="shared" si="49"/>
        <v>80.229674247095616</v>
      </c>
      <c r="L185" s="61">
        <f t="shared" si="49"/>
        <v>87.418290606177052</v>
      </c>
      <c r="M185" s="61">
        <f t="shared" si="49"/>
        <v>84.34936901770817</v>
      </c>
      <c r="N185" s="61">
        <f t="shared" si="49"/>
        <v>84.345286481608966</v>
      </c>
      <c r="O185" s="61">
        <f t="shared" si="49"/>
        <v>94.958173336625123</v>
      </c>
      <c r="P185" s="61">
        <f t="shared" si="49"/>
        <v>83.949348798920511</v>
      </c>
      <c r="Q185" s="61">
        <f t="shared" si="49"/>
        <v>87.737617522712242</v>
      </c>
      <c r="R185" s="61">
        <f t="shared" si="49"/>
        <v>88.636728430979474</v>
      </c>
      <c r="S185" s="61">
        <f t="shared" si="49"/>
        <v>90.133234560464359</v>
      </c>
      <c r="T185" s="61">
        <f t="shared" si="49"/>
        <v>86.47569467817415</v>
      </c>
      <c r="U185" s="61">
        <f t="shared" si="49"/>
        <v>85.942539202694221</v>
      </c>
      <c r="V185" s="61">
        <f t="shared" si="49"/>
        <v>81.076075218785761</v>
      </c>
    </row>
    <row r="186" spans="3:22" x14ac:dyDescent="0.2">
      <c r="C186" s="90" t="s">
        <v>71</v>
      </c>
      <c r="D186" s="63">
        <f t="shared" ref="D186:V186" si="50">+IFERROR(IF(D147&gt;0,+((D147/D31)*100)," "),"")</f>
        <v>85.327139961690847</v>
      </c>
      <c r="E186" s="63">
        <f t="shared" si="50"/>
        <v>71.130026232293673</v>
      </c>
      <c r="F186" s="63">
        <f t="shared" si="50"/>
        <v>76.816301607224275</v>
      </c>
      <c r="G186" s="63">
        <f t="shared" si="50"/>
        <v>90.668717069575351</v>
      </c>
      <c r="H186" s="63">
        <f t="shared" si="50"/>
        <v>87.652497189616184</v>
      </c>
      <c r="I186" s="63">
        <f t="shared" si="50"/>
        <v>87.662955826603067</v>
      </c>
      <c r="J186" s="63">
        <f t="shared" si="50"/>
        <v>65.073963026244101</v>
      </c>
      <c r="K186" s="63">
        <f t="shared" si="50"/>
        <v>60.509106825192248</v>
      </c>
      <c r="L186" s="63">
        <f t="shared" si="50"/>
        <v>92.342457318184799</v>
      </c>
      <c r="M186" s="63">
        <f t="shared" si="50"/>
        <v>87.336859902542272</v>
      </c>
      <c r="N186" s="63">
        <f t="shared" si="50"/>
        <v>89.020752811985631</v>
      </c>
      <c r="O186" s="63">
        <f t="shared" si="50"/>
        <v>90.55601119800744</v>
      </c>
      <c r="P186" s="63">
        <f t="shared" si="50"/>
        <v>91.115161635941263</v>
      </c>
      <c r="Q186" s="63">
        <f t="shared" si="50"/>
        <v>90.745584105164085</v>
      </c>
      <c r="R186" s="63">
        <f t="shared" si="50"/>
        <v>93.993153103962143</v>
      </c>
      <c r="S186" s="63">
        <f t="shared" si="50"/>
        <v>94.085233999276511</v>
      </c>
      <c r="T186" s="63">
        <f t="shared" si="50"/>
        <v>90.437945240763938</v>
      </c>
      <c r="U186" s="63">
        <f t="shared" si="50"/>
        <v>91.044756453534319</v>
      </c>
      <c r="V186" s="63">
        <f t="shared" si="50"/>
        <v>91.399396831071087</v>
      </c>
    </row>
    <row r="187" spans="3:22" x14ac:dyDescent="0.2">
      <c r="C187" s="89" t="s">
        <v>34</v>
      </c>
      <c r="D187" s="61">
        <f t="shared" ref="D187:V187" si="51">+IFERROR(IF(D148&gt;0,+((D148/D32)*100)," "),"")</f>
        <v>92.366221893220626</v>
      </c>
      <c r="E187" s="61">
        <f t="shared" si="51"/>
        <v>89.767557104261826</v>
      </c>
      <c r="F187" s="61">
        <f t="shared" si="51"/>
        <v>89.160992903042029</v>
      </c>
      <c r="G187" s="61">
        <f t="shared" si="51"/>
        <v>88.584051777055365</v>
      </c>
      <c r="H187" s="61">
        <f t="shared" si="51"/>
        <v>81.333097129785116</v>
      </c>
      <c r="I187" s="61">
        <f t="shared" si="51"/>
        <v>86.561973697189956</v>
      </c>
      <c r="J187" s="61">
        <f t="shared" si="51"/>
        <v>89.766792976195958</v>
      </c>
      <c r="K187" s="61">
        <f t="shared" si="51"/>
        <v>91.361987665277695</v>
      </c>
      <c r="L187" s="61">
        <f t="shared" si="51"/>
        <v>90.070869355371201</v>
      </c>
      <c r="M187" s="61">
        <f t="shared" si="51"/>
        <v>89.351998406606384</v>
      </c>
      <c r="N187" s="61">
        <f t="shared" si="51"/>
        <v>85.584389731927715</v>
      </c>
      <c r="O187" s="61">
        <f t="shared" si="51"/>
        <v>87.604916669008759</v>
      </c>
      <c r="P187" s="61">
        <f t="shared" si="51"/>
        <v>86.348140900477176</v>
      </c>
      <c r="Q187" s="61">
        <f t="shared" si="51"/>
        <v>87.776248248979698</v>
      </c>
      <c r="R187" s="61">
        <f t="shared" si="51"/>
        <v>91.526369767747497</v>
      </c>
      <c r="S187" s="61">
        <f t="shared" si="51"/>
        <v>89.492396979571055</v>
      </c>
      <c r="T187" s="61">
        <f t="shared" si="51"/>
        <v>94.386446345505391</v>
      </c>
      <c r="U187" s="61">
        <f t="shared" si="51"/>
        <v>93.116913117376683</v>
      </c>
      <c r="V187" s="61">
        <f t="shared" si="51"/>
        <v>92.359061175128616</v>
      </c>
    </row>
    <row r="188" spans="3:22" x14ac:dyDescent="0.2">
      <c r="C188" s="90" t="s">
        <v>72</v>
      </c>
      <c r="D188" s="63">
        <f t="shared" ref="D188:V188" si="52">+IFERROR(IF(D149&gt;0,+((D149/D33)*100)," "),"")</f>
        <v>21.542747872945885</v>
      </c>
      <c r="E188" s="63">
        <f t="shared" si="52"/>
        <v>26.562514867370258</v>
      </c>
      <c r="F188" s="63">
        <f t="shared" si="52"/>
        <v>13.245301161469628</v>
      </c>
      <c r="G188" s="63">
        <f t="shared" si="52"/>
        <v>25.433587690496612</v>
      </c>
      <c r="H188" s="63">
        <f t="shared" si="52"/>
        <v>64.691429724476706</v>
      </c>
      <c r="I188" s="63">
        <f t="shared" si="52"/>
        <v>29.34252893715491</v>
      </c>
      <c r="J188" s="63">
        <f t="shared" si="52"/>
        <v>31.191210612931425</v>
      </c>
      <c r="K188" s="63">
        <f t="shared" si="52"/>
        <v>64.830476727790128</v>
      </c>
      <c r="L188" s="63">
        <f t="shared" si="52"/>
        <v>41.806719167303442</v>
      </c>
      <c r="M188" s="63">
        <f t="shared" si="52"/>
        <v>37.935288326807729</v>
      </c>
      <c r="N188" s="63">
        <f t="shared" si="52"/>
        <v>50.700699370265454</v>
      </c>
      <c r="O188" s="63">
        <f t="shared" si="52"/>
        <v>42.426960475969487</v>
      </c>
      <c r="P188" s="63">
        <f t="shared" si="52"/>
        <v>53.831205064691531</v>
      </c>
      <c r="Q188" s="63">
        <f t="shared" si="52"/>
        <v>59.178128686854123</v>
      </c>
      <c r="R188" s="63">
        <f t="shared" si="52"/>
        <v>85.271809327186773</v>
      </c>
      <c r="S188" s="63">
        <f t="shared" si="52"/>
        <v>92.14427443263385</v>
      </c>
      <c r="T188" s="63">
        <f t="shared" si="52"/>
        <v>84.079980401237123</v>
      </c>
      <c r="U188" s="63">
        <f t="shared" si="52"/>
        <v>95.932858991599758</v>
      </c>
      <c r="V188" s="63">
        <f t="shared" si="52"/>
        <v>71.842190736535841</v>
      </c>
    </row>
    <row r="189" spans="3:22" x14ac:dyDescent="0.2">
      <c r="C189" s="89" t="s">
        <v>73</v>
      </c>
      <c r="D189" s="61">
        <f t="shared" ref="D189:V189" si="53">+IFERROR(IF(D150&gt;0,+((D150/D34)*100)," "),"")</f>
        <v>96.5507285025529</v>
      </c>
      <c r="E189" s="61">
        <f t="shared" si="53"/>
        <v>62.315863014269524</v>
      </c>
      <c r="F189" s="61">
        <f t="shared" si="53"/>
        <v>50.901138385407961</v>
      </c>
      <c r="G189" s="61">
        <f t="shared" si="53"/>
        <v>61.399396327768805</v>
      </c>
      <c r="H189" s="61">
        <f t="shared" si="53"/>
        <v>76.367760072997811</v>
      </c>
      <c r="I189" s="61">
        <f t="shared" si="53"/>
        <v>84.461942502292146</v>
      </c>
      <c r="J189" s="61">
        <f t="shared" si="53"/>
        <v>89.720244063133208</v>
      </c>
      <c r="K189" s="61">
        <f t="shared" si="53"/>
        <v>97.087836903666329</v>
      </c>
      <c r="L189" s="61">
        <f t="shared" si="53"/>
        <v>87.739209455946892</v>
      </c>
      <c r="M189" s="61">
        <f t="shared" si="53"/>
        <v>88.605758634861786</v>
      </c>
      <c r="N189" s="61">
        <f t="shared" si="53"/>
        <v>83.452218961005016</v>
      </c>
      <c r="O189" s="61">
        <f t="shared" si="53"/>
        <v>86.596965604806968</v>
      </c>
      <c r="P189" s="61">
        <f t="shared" si="53"/>
        <v>89.705917526862706</v>
      </c>
      <c r="Q189" s="61">
        <f t="shared" si="53"/>
        <v>90.734337302376503</v>
      </c>
      <c r="R189" s="61">
        <f t="shared" si="53"/>
        <v>92.455334548915687</v>
      </c>
      <c r="S189" s="61">
        <f t="shared" si="53"/>
        <v>95.392497672811842</v>
      </c>
      <c r="T189" s="61">
        <f t="shared" si="53"/>
        <v>89.629194835299572</v>
      </c>
      <c r="U189" s="61">
        <f t="shared" si="53"/>
        <v>61.875879706918781</v>
      </c>
      <c r="V189" s="61">
        <f t="shared" si="53"/>
        <v>37.587553979315871</v>
      </c>
    </row>
    <row r="190" spans="3:22" x14ac:dyDescent="0.2">
      <c r="C190" s="90" t="s">
        <v>35</v>
      </c>
      <c r="D190" s="63">
        <f t="shared" ref="D190:V190" si="54">+IFERROR(IF(D151&gt;0,+((D151/D35)*100)," "),"")</f>
        <v>98.025718527667792</v>
      </c>
      <c r="E190" s="63">
        <f t="shared" si="54"/>
        <v>95.825753907381113</v>
      </c>
      <c r="F190" s="63">
        <f t="shared" si="54"/>
        <v>91.764140355033433</v>
      </c>
      <c r="G190" s="63">
        <f t="shared" si="54"/>
        <v>95.666641163029453</v>
      </c>
      <c r="H190" s="63">
        <f t="shared" si="54"/>
        <v>83.284614400000805</v>
      </c>
      <c r="I190" s="63">
        <f t="shared" si="54"/>
        <v>94.678574173464952</v>
      </c>
      <c r="J190" s="63">
        <f t="shared" si="54"/>
        <v>93.777881908613452</v>
      </c>
      <c r="K190" s="63">
        <f t="shared" si="54"/>
        <v>96.681375498893857</v>
      </c>
      <c r="L190" s="63">
        <f t="shared" si="54"/>
        <v>96.176902712869961</v>
      </c>
      <c r="M190" s="63">
        <f t="shared" si="54"/>
        <v>96.087399261362634</v>
      </c>
      <c r="N190" s="63">
        <f t="shared" si="54"/>
        <v>92.124599895425035</v>
      </c>
      <c r="O190" s="63">
        <f t="shared" si="54"/>
        <v>87.476959795009577</v>
      </c>
      <c r="P190" s="63">
        <f t="shared" si="54"/>
        <v>91.718179377067017</v>
      </c>
      <c r="Q190" s="63">
        <f t="shared" si="54"/>
        <v>94.09131677248476</v>
      </c>
      <c r="R190" s="63">
        <f t="shared" si="54"/>
        <v>97.057572571417865</v>
      </c>
      <c r="S190" s="63">
        <f t="shared" si="54"/>
        <v>96.139369704848207</v>
      </c>
      <c r="T190" s="63">
        <f t="shared" si="54"/>
        <v>96.968895740616929</v>
      </c>
      <c r="U190" s="63">
        <f t="shared" si="54"/>
        <v>96.747309947691491</v>
      </c>
      <c r="V190" s="63">
        <f t="shared" si="54"/>
        <v>96.891308944059077</v>
      </c>
    </row>
    <row r="191" spans="3:22" x14ac:dyDescent="0.2">
      <c r="C191" s="89" t="s">
        <v>74</v>
      </c>
      <c r="D191" s="61">
        <f t="shared" ref="D191:V191" si="55">+IFERROR(IF(D152&gt;0,+((D152/D36)*100)," "),"")</f>
        <v>84.815364167527704</v>
      </c>
      <c r="E191" s="61">
        <f t="shared" si="55"/>
        <v>68.304421528447747</v>
      </c>
      <c r="F191" s="61">
        <f t="shared" si="55"/>
        <v>72.394075928299998</v>
      </c>
      <c r="G191" s="61">
        <f t="shared" si="55"/>
        <v>71.272829675347111</v>
      </c>
      <c r="H191" s="61">
        <f t="shared" si="55"/>
        <v>80.360448348786178</v>
      </c>
      <c r="I191" s="61">
        <f t="shared" si="55"/>
        <v>93.712171132202457</v>
      </c>
      <c r="J191" s="61">
        <f t="shared" si="55"/>
        <v>85.795917197134642</v>
      </c>
      <c r="K191" s="61">
        <f t="shared" si="55"/>
        <v>73.469605744687144</v>
      </c>
      <c r="L191" s="61">
        <f t="shared" si="55"/>
        <v>91.643559055074718</v>
      </c>
      <c r="M191" s="61">
        <f t="shared" si="55"/>
        <v>90.620192882845657</v>
      </c>
      <c r="N191" s="61">
        <f t="shared" si="55"/>
        <v>92.121868750127362</v>
      </c>
      <c r="O191" s="61">
        <f t="shared" si="55"/>
        <v>85.81363073651373</v>
      </c>
      <c r="P191" s="61">
        <f t="shared" si="55"/>
        <v>86.421589227711365</v>
      </c>
      <c r="Q191" s="61">
        <f t="shared" si="55"/>
        <v>85.816076869955879</v>
      </c>
      <c r="R191" s="61">
        <f t="shared" si="55"/>
        <v>93.000050591258372</v>
      </c>
      <c r="S191" s="61">
        <f t="shared" si="55"/>
        <v>90.787729442813884</v>
      </c>
      <c r="T191" s="61">
        <f t="shared" si="55"/>
        <v>93.684894947751687</v>
      </c>
      <c r="U191" s="61">
        <f t="shared" si="55"/>
        <v>94.596886046725288</v>
      </c>
      <c r="V191" s="61">
        <f t="shared" si="55"/>
        <v>95.6939449526365</v>
      </c>
    </row>
    <row r="192" spans="3:22" x14ac:dyDescent="0.2">
      <c r="C192" s="90" t="s">
        <v>36</v>
      </c>
      <c r="D192" s="63">
        <f t="shared" ref="D192:V192" si="56">+IFERROR(IF(D153&gt;0,+((D153/D37)*100)," "),"")</f>
        <v>93.086366449087635</v>
      </c>
      <c r="E192" s="63">
        <f t="shared" si="56"/>
        <v>91.775652358494995</v>
      </c>
      <c r="F192" s="63">
        <f t="shared" si="56"/>
        <v>90.588274143588137</v>
      </c>
      <c r="G192" s="63">
        <f t="shared" si="56"/>
        <v>96.155389542302089</v>
      </c>
      <c r="H192" s="63">
        <f t="shared" si="56"/>
        <v>88.030530052621586</v>
      </c>
      <c r="I192" s="63">
        <f t="shared" si="56"/>
        <v>86.155767506555208</v>
      </c>
      <c r="J192" s="63">
        <f t="shared" si="56"/>
        <v>86.812566027275807</v>
      </c>
      <c r="K192" s="63">
        <f t="shared" si="56"/>
        <v>84.559613138923737</v>
      </c>
      <c r="L192" s="63">
        <f t="shared" si="56"/>
        <v>88.520162924967693</v>
      </c>
      <c r="M192" s="63">
        <f t="shared" si="56"/>
        <v>92.900036447627215</v>
      </c>
      <c r="N192" s="63">
        <f t="shared" si="56"/>
        <v>84.579861480778305</v>
      </c>
      <c r="O192" s="63">
        <f t="shared" si="56"/>
        <v>95.753920465436195</v>
      </c>
      <c r="P192" s="63">
        <f t="shared" si="56"/>
        <v>95.940986628565938</v>
      </c>
      <c r="Q192" s="63">
        <f t="shared" si="56"/>
        <v>98.196744633056895</v>
      </c>
      <c r="R192" s="63">
        <f t="shared" si="56"/>
        <v>97.894561349838014</v>
      </c>
      <c r="S192" s="63">
        <f t="shared" si="56"/>
        <v>98.602787371375229</v>
      </c>
      <c r="T192" s="63">
        <f t="shared" si="56"/>
        <v>97.948505250994216</v>
      </c>
      <c r="U192" s="63">
        <f t="shared" si="56"/>
        <v>96.123437077041913</v>
      </c>
      <c r="V192" s="63">
        <f t="shared" si="56"/>
        <v>89.828389949732397</v>
      </c>
    </row>
    <row r="193" spans="3:22" x14ac:dyDescent="0.2">
      <c r="C193" s="92" t="s">
        <v>75</v>
      </c>
      <c r="D193" s="62">
        <f t="shared" ref="D193:V193" si="57">+IFERROR(IF(D154&gt;0,+((D154/D38)*100)," "),"")</f>
        <v>88.800594384910056</v>
      </c>
      <c r="E193" s="62">
        <f t="shared" si="57"/>
        <v>92.114876333399678</v>
      </c>
      <c r="F193" s="62">
        <f t="shared" si="57"/>
        <v>92.528611811276576</v>
      </c>
      <c r="G193" s="62">
        <f t="shared" si="57"/>
        <v>91.152789076550462</v>
      </c>
      <c r="H193" s="62">
        <f t="shared" si="57"/>
        <v>88.071086069571564</v>
      </c>
      <c r="I193" s="62">
        <f t="shared" si="57"/>
        <v>90.947391748342298</v>
      </c>
      <c r="J193" s="62">
        <f t="shared" si="57"/>
        <v>90.658960731160349</v>
      </c>
      <c r="K193" s="62">
        <f t="shared" si="57"/>
        <v>92.773161160154643</v>
      </c>
      <c r="L193" s="62">
        <f t="shared" si="57"/>
        <v>97.206602430708685</v>
      </c>
      <c r="M193" s="62">
        <f t="shared" si="57"/>
        <v>94.032341293464313</v>
      </c>
      <c r="N193" s="62">
        <f t="shared" si="57"/>
        <v>86.55130574301289</v>
      </c>
      <c r="O193" s="62">
        <f t="shared" si="57"/>
        <v>96.295776125896495</v>
      </c>
      <c r="P193" s="62">
        <f t="shared" si="57"/>
        <v>96.111250791374857</v>
      </c>
      <c r="Q193" s="62">
        <f t="shared" si="57"/>
        <v>97.484688074096383</v>
      </c>
      <c r="R193" s="62">
        <f t="shared" si="57"/>
        <v>94.259180184144412</v>
      </c>
      <c r="S193" s="62">
        <f t="shared" si="57"/>
        <v>89.167999514829688</v>
      </c>
      <c r="T193" s="62">
        <f t="shared" si="57"/>
        <v>90.6842741654782</v>
      </c>
      <c r="U193" s="62">
        <f t="shared" si="57"/>
        <v>92.60214452513209</v>
      </c>
      <c r="V193" s="62">
        <f t="shared" si="57"/>
        <v>90.731918136588845</v>
      </c>
    </row>
    <row r="194" spans="3:22" ht="22.5" x14ac:dyDescent="0.2">
      <c r="C194" s="91" t="s">
        <v>76</v>
      </c>
      <c r="D194" s="64" t="str">
        <f t="shared" ref="D194:V194" si="58">+IFERROR(IF(D155&gt;0,+((D155/D39)*100)," "),"")</f>
        <v xml:space="preserve"> </v>
      </c>
      <c r="E194" s="64" t="str">
        <f t="shared" si="58"/>
        <v xml:space="preserve"> </v>
      </c>
      <c r="F194" s="64" t="str">
        <f t="shared" si="58"/>
        <v xml:space="preserve"> </v>
      </c>
      <c r="G194" s="64" t="str">
        <f t="shared" si="58"/>
        <v xml:space="preserve"> </v>
      </c>
      <c r="H194" s="64" t="str">
        <f t="shared" si="58"/>
        <v xml:space="preserve"> </v>
      </c>
      <c r="I194" s="64" t="str">
        <f t="shared" si="58"/>
        <v xml:space="preserve"> </v>
      </c>
      <c r="J194" s="64" t="str">
        <f t="shared" si="58"/>
        <v xml:space="preserve"> </v>
      </c>
      <c r="K194" s="64" t="str">
        <f t="shared" si="58"/>
        <v xml:space="preserve"> </v>
      </c>
      <c r="L194" s="64" t="str">
        <f t="shared" si="58"/>
        <v xml:space="preserve"> </v>
      </c>
      <c r="M194" s="64" t="str">
        <f t="shared" si="58"/>
        <v xml:space="preserve"> </v>
      </c>
      <c r="N194" s="64" t="str">
        <f t="shared" si="58"/>
        <v xml:space="preserve"> </v>
      </c>
      <c r="O194" s="64" t="str">
        <f t="shared" si="58"/>
        <v xml:space="preserve"> </v>
      </c>
      <c r="P194" s="64" t="str">
        <f t="shared" si="58"/>
        <v xml:space="preserve"> </v>
      </c>
      <c r="Q194" s="64" t="str">
        <f t="shared" si="58"/>
        <v xml:space="preserve"> </v>
      </c>
      <c r="R194" s="64" t="str">
        <f t="shared" si="58"/>
        <v xml:space="preserve"> </v>
      </c>
      <c r="S194" s="64" t="str">
        <f t="shared" si="58"/>
        <v xml:space="preserve"> </v>
      </c>
      <c r="T194" s="64" t="str">
        <f t="shared" si="58"/>
        <v xml:space="preserve"> </v>
      </c>
      <c r="U194" s="64">
        <f t="shared" si="58"/>
        <v>59.926249401054143</v>
      </c>
      <c r="V194" s="64">
        <f t="shared" si="58"/>
        <v>74.91944174177749</v>
      </c>
    </row>
    <row r="195" spans="3:22" x14ac:dyDescent="0.2">
      <c r="C195" s="89" t="s">
        <v>77</v>
      </c>
      <c r="D195" s="61">
        <f t="shared" ref="D195:V195" si="59">+IFERROR(IF(D156&gt;0,+((D156/D40)*100)," "),"")</f>
        <v>57.946506719512882</v>
      </c>
      <c r="E195" s="61">
        <f t="shared" si="59"/>
        <v>50.601830362485366</v>
      </c>
      <c r="F195" s="61">
        <f t="shared" si="59"/>
        <v>38.788750663329971</v>
      </c>
      <c r="G195" s="61">
        <f t="shared" si="59"/>
        <v>47.464382012348693</v>
      </c>
      <c r="H195" s="61">
        <f t="shared" si="59"/>
        <v>68.890171394423916</v>
      </c>
      <c r="I195" s="61">
        <f t="shared" si="59"/>
        <v>31.689975560333846</v>
      </c>
      <c r="J195" s="61">
        <f t="shared" si="59"/>
        <v>65.980992459583547</v>
      </c>
      <c r="K195" s="61">
        <f t="shared" si="59"/>
        <v>78.882078991181103</v>
      </c>
      <c r="L195" s="61">
        <f t="shared" si="59"/>
        <v>80.711181341368118</v>
      </c>
      <c r="M195" s="61">
        <f t="shared" si="59"/>
        <v>71.293141071324769</v>
      </c>
      <c r="N195" s="61">
        <f t="shared" si="59"/>
        <v>82.95749084508752</v>
      </c>
      <c r="O195" s="61">
        <f t="shared" si="59"/>
        <v>85.953929547952313</v>
      </c>
      <c r="P195" s="61">
        <f t="shared" si="59"/>
        <v>95.36090933723537</v>
      </c>
      <c r="Q195" s="61">
        <f t="shared" si="59"/>
        <v>86.377701703650061</v>
      </c>
      <c r="R195" s="61">
        <f t="shared" si="59"/>
        <v>91.047922129883034</v>
      </c>
      <c r="S195" s="61">
        <f t="shared" si="59"/>
        <v>89.44261270750215</v>
      </c>
      <c r="T195" s="61">
        <f t="shared" si="59"/>
        <v>96.171117040979865</v>
      </c>
      <c r="U195" s="61">
        <f t="shared" si="59"/>
        <v>90.667857623040845</v>
      </c>
      <c r="V195" s="61">
        <f t="shared" si="59"/>
        <v>88.720516074028509</v>
      </c>
    </row>
    <row r="196" spans="3:22" x14ac:dyDescent="0.2">
      <c r="C196" s="90" t="s">
        <v>37</v>
      </c>
      <c r="D196" s="63">
        <f t="shared" ref="D196:V196" si="60">+IFERROR(IF(D157&gt;0,+((D157/D41)*100)," "),"")</f>
        <v>75.146173780763078</v>
      </c>
      <c r="E196" s="63">
        <f t="shared" si="60"/>
        <v>75.817134766295851</v>
      </c>
      <c r="F196" s="63">
        <f t="shared" si="60"/>
        <v>50.962496406755207</v>
      </c>
      <c r="G196" s="63">
        <f t="shared" si="60"/>
        <v>73.101816747142536</v>
      </c>
      <c r="H196" s="63">
        <f t="shared" si="60"/>
        <v>69.328264686306483</v>
      </c>
      <c r="I196" s="63">
        <f t="shared" si="60"/>
        <v>75.104703650283412</v>
      </c>
      <c r="J196" s="63">
        <f t="shared" si="60"/>
        <v>60.130109740236783</v>
      </c>
      <c r="K196" s="63">
        <f t="shared" si="60"/>
        <v>86.112771029380696</v>
      </c>
      <c r="L196" s="63">
        <f t="shared" si="60"/>
        <v>85.3346522695483</v>
      </c>
      <c r="M196" s="63">
        <f t="shared" si="60"/>
        <v>85.281561317436328</v>
      </c>
      <c r="N196" s="63">
        <f t="shared" si="60"/>
        <v>75.157772566330607</v>
      </c>
      <c r="O196" s="63">
        <f t="shared" si="60"/>
        <v>81.43348903738179</v>
      </c>
      <c r="P196" s="63">
        <f t="shared" si="60"/>
        <v>85.924681380195693</v>
      </c>
      <c r="Q196" s="63">
        <f t="shared" si="60"/>
        <v>91.909688301285897</v>
      </c>
      <c r="R196" s="63">
        <f t="shared" si="60"/>
        <v>88.981079429512604</v>
      </c>
      <c r="S196" s="63">
        <f t="shared" si="60"/>
        <v>85.582227148910363</v>
      </c>
      <c r="T196" s="63">
        <f t="shared" si="60"/>
        <v>88.72402455131018</v>
      </c>
      <c r="U196" s="63">
        <f t="shared" si="60"/>
        <v>75.378324866078501</v>
      </c>
      <c r="V196" s="63">
        <f t="shared" si="60"/>
        <v>74.358984377868552</v>
      </c>
    </row>
    <row r="197" spans="3:22" x14ac:dyDescent="0.2">
      <c r="C197" s="89" t="s">
        <v>38</v>
      </c>
      <c r="D197" s="61">
        <f t="shared" ref="D197:V197" si="61">+IFERROR(IF(D158&gt;0,+((D158/D42)*100)," "),"")</f>
        <v>70.544390799355057</v>
      </c>
      <c r="E197" s="61">
        <f t="shared" si="61"/>
        <v>24.567331667500305</v>
      </c>
      <c r="F197" s="61">
        <f t="shared" si="61"/>
        <v>44.710842606184563</v>
      </c>
      <c r="G197" s="61">
        <f t="shared" si="61"/>
        <v>26.590552464241469</v>
      </c>
      <c r="H197" s="61">
        <f t="shared" si="61"/>
        <v>11.991879920800518</v>
      </c>
      <c r="I197" s="61">
        <f t="shared" si="61"/>
        <v>20.577403917118364</v>
      </c>
      <c r="J197" s="61">
        <f t="shared" si="61"/>
        <v>57.957680073449957</v>
      </c>
      <c r="K197" s="61">
        <f t="shared" si="61"/>
        <v>86.103030267418646</v>
      </c>
      <c r="L197" s="61">
        <f t="shared" si="61"/>
        <v>89.672546597489685</v>
      </c>
      <c r="M197" s="61">
        <f t="shared" si="61"/>
        <v>91.022979083180445</v>
      </c>
      <c r="N197" s="61">
        <f t="shared" si="61"/>
        <v>49.599082421096391</v>
      </c>
      <c r="O197" s="61">
        <f t="shared" si="61"/>
        <v>83.806185524648654</v>
      </c>
      <c r="P197" s="61">
        <f t="shared" si="61"/>
        <v>97.777633048254174</v>
      </c>
      <c r="Q197" s="61">
        <f t="shared" si="61"/>
        <v>96.706824110033068</v>
      </c>
      <c r="R197" s="61">
        <f t="shared" si="61"/>
        <v>98.638701165579391</v>
      </c>
      <c r="S197" s="61">
        <f t="shared" si="61"/>
        <v>97.854117710304294</v>
      </c>
      <c r="T197" s="61">
        <f t="shared" si="61"/>
        <v>97.840910081699562</v>
      </c>
      <c r="U197" s="61">
        <f t="shared" si="61"/>
        <v>98.017554742959163</v>
      </c>
      <c r="V197" s="61">
        <f t="shared" si="61"/>
        <v>60.639076562993758</v>
      </c>
    </row>
    <row r="198" spans="3:22" x14ac:dyDescent="0.2">
      <c r="C198" s="93" t="s">
        <v>40</v>
      </c>
      <c r="D198" s="76">
        <f t="shared" ref="D198:V198" si="62">+IFERROR(IF(D159&gt;0,+((D159/D43)*100)," "),"")</f>
        <v>88.62154153787364</v>
      </c>
      <c r="E198" s="76">
        <f t="shared" si="62"/>
        <v>85.983539138254201</v>
      </c>
      <c r="F198" s="76">
        <f t="shared" si="62"/>
        <v>84.08079457640892</v>
      </c>
      <c r="G198" s="76">
        <f t="shared" si="62"/>
        <v>87.580737555202916</v>
      </c>
      <c r="H198" s="76">
        <f t="shared" si="62"/>
        <v>87.024287605769629</v>
      </c>
      <c r="I198" s="76">
        <f t="shared" si="62"/>
        <v>88.612003386757308</v>
      </c>
      <c r="J198" s="76">
        <f t="shared" si="62"/>
        <v>87.439512265310171</v>
      </c>
      <c r="K198" s="76">
        <f t="shared" si="62"/>
        <v>90.958149355741043</v>
      </c>
      <c r="L198" s="76">
        <f t="shared" si="62"/>
        <v>93.635040534479586</v>
      </c>
      <c r="M198" s="76">
        <f t="shared" si="62"/>
        <v>90.883341954879342</v>
      </c>
      <c r="N198" s="76">
        <f t="shared" si="62"/>
        <v>88.409810864370485</v>
      </c>
      <c r="O198" s="76">
        <f t="shared" si="62"/>
        <v>93.535488524183208</v>
      </c>
      <c r="P198" s="76">
        <f t="shared" si="62"/>
        <v>93.548836347740675</v>
      </c>
      <c r="Q198" s="76">
        <f t="shared" si="62"/>
        <v>94.061084548495259</v>
      </c>
      <c r="R198" s="76">
        <f t="shared" si="62"/>
        <v>92.013866799579873</v>
      </c>
      <c r="S198" s="76">
        <f t="shared" si="62"/>
        <v>92.649444308002344</v>
      </c>
      <c r="T198" s="76">
        <f t="shared" si="62"/>
        <v>92.805020452637294</v>
      </c>
      <c r="U198" s="76">
        <f t="shared" si="62"/>
        <v>94.128058204542185</v>
      </c>
      <c r="V198" s="76">
        <f t="shared" si="62"/>
        <v>90.631728587282439</v>
      </c>
    </row>
    <row r="199" spans="3:22" x14ac:dyDescent="0.2">
      <c r="C199" s="1" t="s">
        <v>227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3" spans="3:22" ht="18" x14ac:dyDescent="0.2">
      <c r="D203" s="164" t="s">
        <v>91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82" t="s">
        <v>21</v>
      </c>
      <c r="D205" s="162">
        <v>2000</v>
      </c>
      <c r="E205" s="162">
        <v>2001</v>
      </c>
      <c r="F205" s="162">
        <v>2002</v>
      </c>
      <c r="G205" s="162">
        <v>2003</v>
      </c>
      <c r="H205" s="162">
        <v>2004</v>
      </c>
      <c r="I205" s="162">
        <v>2005</v>
      </c>
      <c r="J205" s="162">
        <v>2006</v>
      </c>
      <c r="K205" s="162">
        <v>2007</v>
      </c>
      <c r="L205" s="162">
        <v>2008</v>
      </c>
      <c r="M205" s="162">
        <v>2009</v>
      </c>
      <c r="N205" s="162">
        <v>2010</v>
      </c>
      <c r="O205" s="162">
        <v>2011</v>
      </c>
      <c r="P205" s="162">
        <v>2012</v>
      </c>
      <c r="Q205" s="162">
        <v>2013</v>
      </c>
      <c r="R205" s="162">
        <v>2014</v>
      </c>
      <c r="S205" s="162">
        <v>2015</v>
      </c>
      <c r="T205" s="162">
        <v>2016</v>
      </c>
      <c r="U205" s="162">
        <v>2017</v>
      </c>
      <c r="V205" s="162">
        <v>2018</v>
      </c>
    </row>
    <row r="206" spans="3:22" ht="12" thickBot="1" x14ac:dyDescent="0.25">
      <c r="C206" s="18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</row>
    <row r="207" spans="3:22" x14ac:dyDescent="0.2">
      <c r="C207" s="89" t="s">
        <v>61</v>
      </c>
      <c r="D207" s="57">
        <v>302.52965147338</v>
      </c>
      <c r="E207" s="57">
        <v>463.47829017666004</v>
      </c>
      <c r="F207" s="57">
        <v>444.69422712737003</v>
      </c>
      <c r="G207" s="57">
        <v>357.93467006241997</v>
      </c>
      <c r="H207" s="57">
        <v>421.43160073440998</v>
      </c>
      <c r="I207" s="57">
        <v>499.45723115007002</v>
      </c>
      <c r="J207" s="57">
        <v>802.79726803653</v>
      </c>
      <c r="K207" s="57">
        <v>1259.9596317809601</v>
      </c>
      <c r="L207" s="57">
        <v>1725.3085408572301</v>
      </c>
      <c r="M207" s="57">
        <v>1251.0809007529301</v>
      </c>
      <c r="N207" s="57">
        <v>1313.5225236045801</v>
      </c>
      <c r="O207" s="57">
        <v>1344.21672021832</v>
      </c>
      <c r="P207" s="57">
        <v>1397.8625058093701</v>
      </c>
      <c r="Q207" s="57">
        <v>2536.45460435428</v>
      </c>
      <c r="R207" s="57">
        <v>1977.04397974008</v>
      </c>
      <c r="S207" s="57">
        <v>2247.0102815062801</v>
      </c>
      <c r="T207" s="57">
        <v>1307.8563320041399</v>
      </c>
      <c r="U207" s="57">
        <v>1725.5246802220804</v>
      </c>
      <c r="V207" s="57">
        <v>1468.1030756921261</v>
      </c>
    </row>
    <row r="208" spans="3:22" x14ac:dyDescent="0.2">
      <c r="C208" s="90" t="s">
        <v>28</v>
      </c>
      <c r="D208" s="58">
        <v>89.713089800199995</v>
      </c>
      <c r="E208" s="58">
        <v>116.94058521485002</v>
      </c>
      <c r="F208" s="58">
        <v>119.19044104765003</v>
      </c>
      <c r="G208" s="58">
        <v>133.43341271786997</v>
      </c>
      <c r="H208" s="58">
        <v>135.26433093516997</v>
      </c>
      <c r="I208" s="58">
        <v>165.64239381029998</v>
      </c>
      <c r="J208" s="58">
        <v>205.51080483035005</v>
      </c>
      <c r="K208" s="58">
        <v>430.16417724707003</v>
      </c>
      <c r="L208" s="58">
        <v>1173.4113113910701</v>
      </c>
      <c r="M208" s="58">
        <v>1367.5144550493196</v>
      </c>
      <c r="N208" s="58">
        <v>1607.8655292820497</v>
      </c>
      <c r="O208" s="58">
        <v>1332.8621611587098</v>
      </c>
      <c r="P208" s="58">
        <v>316.89034399223101</v>
      </c>
      <c r="Q208" s="58">
        <v>380.99523187049999</v>
      </c>
      <c r="R208" s="58">
        <v>425.12280788980121</v>
      </c>
      <c r="S208" s="58">
        <v>458.1635452731868</v>
      </c>
      <c r="T208" s="58">
        <v>463.36286809835684</v>
      </c>
      <c r="U208" s="58">
        <v>507.97188005546002</v>
      </c>
      <c r="V208" s="58">
        <v>542.94193576148996</v>
      </c>
    </row>
    <row r="209" spans="3:22" x14ac:dyDescent="0.2">
      <c r="C209" s="89" t="s">
        <v>62</v>
      </c>
      <c r="D209" s="57">
        <v>29.856069884</v>
      </c>
      <c r="E209" s="57">
        <v>39.452566398979997</v>
      </c>
      <c r="F209" s="57">
        <v>30.270306150670002</v>
      </c>
      <c r="G209" s="57">
        <v>18.003393446300002</v>
      </c>
      <c r="H209" s="57">
        <v>41.936045932489996</v>
      </c>
      <c r="I209" s="57">
        <v>43.436083430659998</v>
      </c>
      <c r="J209" s="57">
        <v>44.594318848600004</v>
      </c>
      <c r="K209" s="57">
        <v>79.154789084979996</v>
      </c>
      <c r="L209" s="57">
        <v>107.07113491757998</v>
      </c>
      <c r="M209" s="57">
        <v>119.60943600823001</v>
      </c>
      <c r="N209" s="57">
        <v>220.57057114526998</v>
      </c>
      <c r="O209" s="57">
        <v>234.31040817924</v>
      </c>
      <c r="P209" s="57">
        <v>314.32878550468007</v>
      </c>
      <c r="Q209" s="57">
        <v>371.50547393150998</v>
      </c>
      <c r="R209" s="57">
        <v>300.10470642536001</v>
      </c>
      <c r="S209" s="57">
        <v>178.15722769886</v>
      </c>
      <c r="T209" s="57">
        <v>243.68148692773997</v>
      </c>
      <c r="U209" s="57">
        <v>335.84673051295999</v>
      </c>
      <c r="V209" s="57">
        <v>207.61466380428999</v>
      </c>
    </row>
    <row r="210" spans="3:22" x14ac:dyDescent="0.2">
      <c r="C210" s="90" t="s">
        <v>29</v>
      </c>
      <c r="D210" s="58">
        <v>135.94583753320001</v>
      </c>
      <c r="E210" s="58">
        <v>182.99886061985998</v>
      </c>
      <c r="F210" s="58">
        <v>163.54521924678997</v>
      </c>
      <c r="G210" s="58">
        <v>159.41407681402995</v>
      </c>
      <c r="H210" s="58">
        <v>154.55928083781998</v>
      </c>
      <c r="I210" s="58">
        <v>178.77147116077003</v>
      </c>
      <c r="J210" s="58">
        <v>226.50650726379001</v>
      </c>
      <c r="K210" s="58">
        <v>290.40395009680992</v>
      </c>
      <c r="L210" s="58">
        <v>281.1657302038401</v>
      </c>
      <c r="M210" s="58">
        <v>382.26806478315996</v>
      </c>
      <c r="N210" s="58">
        <v>364.26928719027001</v>
      </c>
      <c r="O210" s="58">
        <v>517.84026541014998</v>
      </c>
      <c r="P210" s="58">
        <v>696.38648561875993</v>
      </c>
      <c r="Q210" s="58">
        <v>773.08438847783907</v>
      </c>
      <c r="R210" s="58">
        <v>693.69583533484774</v>
      </c>
      <c r="S210" s="58">
        <v>705.53093259340926</v>
      </c>
      <c r="T210" s="58">
        <v>681.1739561300501</v>
      </c>
      <c r="U210" s="58">
        <v>770.17228805388993</v>
      </c>
      <c r="V210" s="58">
        <v>728.03795826593989</v>
      </c>
    </row>
    <row r="211" spans="3:22" x14ac:dyDescent="0.2">
      <c r="C211" s="89" t="s">
        <v>63</v>
      </c>
      <c r="D211" s="57">
        <v>162.36267304875</v>
      </c>
      <c r="E211" s="57">
        <v>176.21229391991997</v>
      </c>
      <c r="F211" s="57">
        <v>183.29421470424003</v>
      </c>
      <c r="G211" s="57">
        <v>202.09252200271001</v>
      </c>
      <c r="H211" s="57">
        <v>212.16128308813998</v>
      </c>
      <c r="I211" s="57">
        <v>236.41392533257002</v>
      </c>
      <c r="J211" s="57">
        <v>274.78853444551999</v>
      </c>
      <c r="K211" s="57">
        <v>281.66485840589002</v>
      </c>
      <c r="L211" s="57">
        <v>297.87884068074999</v>
      </c>
      <c r="M211" s="57">
        <v>326.31256272716996</v>
      </c>
      <c r="N211" s="57">
        <v>355.46258701021998</v>
      </c>
      <c r="O211" s="57">
        <v>346.6549673574392</v>
      </c>
      <c r="P211" s="57">
        <v>370.51268875836485</v>
      </c>
      <c r="Q211" s="57">
        <v>411.76176550960383</v>
      </c>
      <c r="R211" s="57">
        <v>439.48566167304551</v>
      </c>
      <c r="S211" s="57">
        <v>449.98909190262697</v>
      </c>
      <c r="T211" s="57">
        <v>492.71259834402497</v>
      </c>
      <c r="U211" s="57">
        <v>524.98183610379999</v>
      </c>
      <c r="V211" s="57">
        <v>542.02806151796005</v>
      </c>
    </row>
    <row r="212" spans="3:22" x14ac:dyDescent="0.2">
      <c r="C212" s="90" t="s">
        <v>30</v>
      </c>
      <c r="D212" s="58">
        <v>37.469232574770011</v>
      </c>
      <c r="E212" s="58">
        <v>52.277932902869992</v>
      </c>
      <c r="F212" s="58">
        <v>44.785170564220003</v>
      </c>
      <c r="G212" s="58">
        <v>50.965397563310006</v>
      </c>
      <c r="H212" s="58">
        <v>68.740125325969998</v>
      </c>
      <c r="I212" s="58">
        <v>86.778868991530004</v>
      </c>
      <c r="J212" s="58">
        <v>104.81345604869</v>
      </c>
      <c r="K212" s="58">
        <v>116.73646848815</v>
      </c>
      <c r="L212" s="58">
        <v>147.77517202042</v>
      </c>
      <c r="M212" s="58">
        <v>161.9369660358</v>
      </c>
      <c r="N212" s="58">
        <v>188.96104073066002</v>
      </c>
      <c r="O212" s="58">
        <v>204.95199901556001</v>
      </c>
      <c r="P212" s="58">
        <v>278.68742868666999</v>
      </c>
      <c r="Q212" s="58">
        <v>351.33206452477998</v>
      </c>
      <c r="R212" s="58">
        <v>343.85401782281008</v>
      </c>
      <c r="S212" s="58">
        <v>368.34004192242998</v>
      </c>
      <c r="T212" s="58">
        <v>310.37354419013997</v>
      </c>
      <c r="U212" s="58">
        <v>321.00321255818994</v>
      </c>
      <c r="V212" s="58">
        <v>363.85136706306997</v>
      </c>
    </row>
    <row r="213" spans="3:22" x14ac:dyDescent="0.2">
      <c r="C213" s="89" t="s">
        <v>64</v>
      </c>
      <c r="D213" s="57">
        <v>5543.5825418952536</v>
      </c>
      <c r="E213" s="57">
        <v>6775.8086367140795</v>
      </c>
      <c r="F213" s="57">
        <v>7381.7996053113802</v>
      </c>
      <c r="G213" s="57">
        <v>8355.2233763495096</v>
      </c>
      <c r="H213" s="57">
        <v>9160.68598259379</v>
      </c>
      <c r="I213" s="57">
        <v>10278.994897904497</v>
      </c>
      <c r="J213" s="57">
        <v>11593.976107125642</v>
      </c>
      <c r="K213" s="57">
        <v>13793.184973389865</v>
      </c>
      <c r="L213" s="57">
        <v>17401.246106662529</v>
      </c>
      <c r="M213" s="57">
        <v>18433.079377975322</v>
      </c>
      <c r="N213" s="57">
        <v>19080.199654949924</v>
      </c>
      <c r="O213" s="57">
        <v>20040.635682117147</v>
      </c>
      <c r="P213" s="57">
        <v>22010.368175655836</v>
      </c>
      <c r="Q213" s="57">
        <v>24336.877553710401</v>
      </c>
      <c r="R213" s="57">
        <v>24763.176816009807</v>
      </c>
      <c r="S213" s="57">
        <v>25097.938078311232</v>
      </c>
      <c r="T213" s="57">
        <v>26619.899249979866</v>
      </c>
      <c r="U213" s="57">
        <v>27982.631981823743</v>
      </c>
      <c r="V213" s="57">
        <v>29750.291981499988</v>
      </c>
    </row>
    <row r="214" spans="3:22" x14ac:dyDescent="0.2">
      <c r="C214" s="90" t="s">
        <v>65</v>
      </c>
      <c r="D214" s="58">
        <v>22.090675060999999</v>
      </c>
      <c r="E214" s="58">
        <v>50.04488849666</v>
      </c>
      <c r="F214" s="58">
        <v>17.090191176520001</v>
      </c>
      <c r="G214" s="58">
        <v>23.732829223190002</v>
      </c>
      <c r="H214" s="58">
        <v>70.684087383080012</v>
      </c>
      <c r="I214" s="58">
        <v>62.905082943410001</v>
      </c>
      <c r="J214" s="58">
        <v>92.833739319830016</v>
      </c>
      <c r="K214" s="58">
        <v>74.398264061130007</v>
      </c>
      <c r="L214" s="58">
        <v>141.88393765341999</v>
      </c>
      <c r="M214" s="58">
        <v>118.75807382132</v>
      </c>
      <c r="N214" s="58">
        <v>124.15135201377001</v>
      </c>
      <c r="O214" s="58">
        <v>142.29653280677999</v>
      </c>
      <c r="P214" s="58">
        <v>208.78518284341001</v>
      </c>
      <c r="Q214" s="58">
        <v>277.95694301464999</v>
      </c>
      <c r="R214" s="58">
        <v>250.48148130179004</v>
      </c>
      <c r="S214" s="58">
        <v>352.26475720273999</v>
      </c>
      <c r="T214" s="58">
        <v>224.82246659067999</v>
      </c>
      <c r="U214" s="58">
        <v>358.76980480957002</v>
      </c>
      <c r="V214" s="58">
        <v>402.91398656441999</v>
      </c>
    </row>
    <row r="215" spans="3:22" x14ac:dyDescent="0.2">
      <c r="C215" s="89" t="s">
        <v>66</v>
      </c>
      <c r="D215" s="57">
        <v>4627.1174366392997</v>
      </c>
      <c r="E215" s="57">
        <v>7383.9531321994691</v>
      </c>
      <c r="F215" s="57">
        <v>8248.1965823882892</v>
      </c>
      <c r="G215" s="57">
        <v>9684.2524922236425</v>
      </c>
      <c r="H215" s="57">
        <v>11101.10344508144</v>
      </c>
      <c r="I215" s="57">
        <v>12242.213646214332</v>
      </c>
      <c r="J215" s="57">
        <v>13093.425350894902</v>
      </c>
      <c r="K215" s="57">
        <v>14150.391470069748</v>
      </c>
      <c r="L215" s="57">
        <v>15582.233352865827</v>
      </c>
      <c r="M215" s="57">
        <v>18264.509970097821</v>
      </c>
      <c r="N215" s="57">
        <v>19872.457539029911</v>
      </c>
      <c r="O215" s="57">
        <v>21241.93594215445</v>
      </c>
      <c r="P215" s="57">
        <v>22323.346255817349</v>
      </c>
      <c r="Q215" s="57">
        <v>24513.985042380398</v>
      </c>
      <c r="R215" s="57">
        <v>26078.744564102657</v>
      </c>
      <c r="S215" s="57">
        <v>28713.949844669114</v>
      </c>
      <c r="T215" s="57">
        <v>31049.93974191646</v>
      </c>
      <c r="U215" s="57">
        <v>35353.518787856447</v>
      </c>
      <c r="V215" s="57">
        <v>37882.955381991553</v>
      </c>
    </row>
    <row r="216" spans="3:22" x14ac:dyDescent="0.2">
      <c r="C216" s="90" t="s">
        <v>67</v>
      </c>
      <c r="D216" s="58">
        <v>37.189376899339997</v>
      </c>
      <c r="E216" s="58">
        <v>36.585967565100006</v>
      </c>
      <c r="F216" s="58">
        <v>43.155763161949999</v>
      </c>
      <c r="G216" s="58">
        <v>35.740046835369995</v>
      </c>
      <c r="H216" s="58">
        <v>37.200996813329994</v>
      </c>
      <c r="I216" s="58">
        <v>38.535504995850005</v>
      </c>
      <c r="J216" s="58">
        <v>52.512175555710002</v>
      </c>
      <c r="K216" s="58">
        <v>58.467469873920002</v>
      </c>
      <c r="L216" s="58">
        <v>67.995984549089997</v>
      </c>
      <c r="M216" s="58">
        <v>95.826990402790003</v>
      </c>
      <c r="N216" s="58">
        <v>97.377420317980011</v>
      </c>
      <c r="O216" s="58">
        <v>85.571035210620011</v>
      </c>
      <c r="P216" s="58">
        <v>123.13438568536999</v>
      </c>
      <c r="Q216" s="58">
        <v>147.34633293899</v>
      </c>
      <c r="R216" s="58">
        <v>149.23791921828001</v>
      </c>
      <c r="S216" s="58">
        <v>181.23173677971002</v>
      </c>
      <c r="T216" s="58">
        <v>245.97719596201</v>
      </c>
      <c r="U216" s="58">
        <v>311.49321505801993</v>
      </c>
      <c r="V216" s="58">
        <v>393.1637952259</v>
      </c>
    </row>
    <row r="217" spans="3:22" x14ac:dyDescent="0.2">
      <c r="C217" s="89" t="s">
        <v>68</v>
      </c>
      <c r="D217" s="57">
        <v>557.60463642844013</v>
      </c>
      <c r="E217" s="57">
        <v>631.18890573392002</v>
      </c>
      <c r="F217" s="57">
        <v>634.43601506128005</v>
      </c>
      <c r="G217" s="57">
        <v>660.61092207384979</v>
      </c>
      <c r="H217" s="57">
        <v>730.71467877518</v>
      </c>
      <c r="I217" s="57">
        <v>831.22447208926985</v>
      </c>
      <c r="J217" s="57">
        <v>896.77505729606014</v>
      </c>
      <c r="K217" s="57">
        <v>1016.9032276576499</v>
      </c>
      <c r="L217" s="57">
        <v>1178.8250170899798</v>
      </c>
      <c r="M217" s="57">
        <v>1357.6529040942301</v>
      </c>
      <c r="N217" s="57">
        <v>1415.5493179033101</v>
      </c>
      <c r="O217" s="57">
        <v>1509.2527746873802</v>
      </c>
      <c r="P217" s="57">
        <v>1786.9508530220799</v>
      </c>
      <c r="Q217" s="57">
        <v>2049.5576217428202</v>
      </c>
      <c r="R217" s="57">
        <v>2340.6874368575882</v>
      </c>
      <c r="S217" s="57">
        <v>2560.9327689182101</v>
      </c>
      <c r="T217" s="57">
        <v>2888.7808333868302</v>
      </c>
      <c r="U217" s="57">
        <v>3109.4044720442798</v>
      </c>
      <c r="V217" s="57">
        <v>3434.6454786446502</v>
      </c>
    </row>
    <row r="218" spans="3:22" x14ac:dyDescent="0.2">
      <c r="C218" s="90" t="s">
        <v>31</v>
      </c>
      <c r="D218" s="58">
        <v>5097.6751024560899</v>
      </c>
      <c r="E218" s="58">
        <v>6030.7164305726101</v>
      </c>
      <c r="F218" s="58">
        <v>5136.2336146197486</v>
      </c>
      <c r="G218" s="58">
        <v>4555.6350281704708</v>
      </c>
      <c r="H218" s="58">
        <v>5063.3196457343411</v>
      </c>
      <c r="I218" s="58">
        <v>6214.8680561985102</v>
      </c>
      <c r="J218" s="58">
        <v>5406.7309253271296</v>
      </c>
      <c r="K218" s="58">
        <v>6169.4031199063111</v>
      </c>
      <c r="L218" s="58">
        <v>6267.8145463421615</v>
      </c>
      <c r="M218" s="58">
        <v>6160.3135561685094</v>
      </c>
      <c r="N218" s="58">
        <v>6767.3678978748612</v>
      </c>
      <c r="O218" s="58">
        <v>6930.3944216592463</v>
      </c>
      <c r="P218" s="58">
        <v>7260.4166325674705</v>
      </c>
      <c r="Q218" s="58">
        <v>7727.5167823207685</v>
      </c>
      <c r="R218" s="58">
        <v>10626.285022305177</v>
      </c>
      <c r="S218" s="58">
        <v>13820.999084783452</v>
      </c>
      <c r="T218" s="58">
        <v>15605.593449962331</v>
      </c>
      <c r="U218" s="58">
        <v>18628.972923702593</v>
      </c>
      <c r="V218" s="58">
        <v>10699.28054604669</v>
      </c>
    </row>
    <row r="219" spans="3:22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</row>
    <row r="220" spans="3:22" x14ac:dyDescent="0.2">
      <c r="C220" s="90" t="s">
        <v>69</v>
      </c>
      <c r="D220" s="58">
        <v>850.67840782788005</v>
      </c>
      <c r="E220" s="58">
        <v>1006.4617637767999</v>
      </c>
      <c r="F220" s="58">
        <v>995.50226563730985</v>
      </c>
      <c r="G220" s="58">
        <v>1022.8564192187201</v>
      </c>
      <c r="H220" s="58">
        <v>1170.2192793715999</v>
      </c>
      <c r="I220" s="58">
        <v>1451.2155536658197</v>
      </c>
      <c r="J220" s="58">
        <v>2256.3652969446898</v>
      </c>
      <c r="K220" s="58">
        <v>2944.9299642791802</v>
      </c>
      <c r="L220" s="58">
        <v>4117.1967710753697</v>
      </c>
      <c r="M220" s="58">
        <v>5030.1242657438497</v>
      </c>
      <c r="N220" s="58">
        <v>5373.0244582370597</v>
      </c>
      <c r="O220" s="58">
        <v>5146.7191725639495</v>
      </c>
      <c r="P220" s="58">
        <v>6975.1670283850799</v>
      </c>
      <c r="Q220" s="58">
        <v>8125.9586660798495</v>
      </c>
      <c r="R220" s="58">
        <v>8784.1908006498088</v>
      </c>
      <c r="S220" s="58">
        <v>10029.617464799896</v>
      </c>
      <c r="T220" s="58">
        <v>9058.6418776723276</v>
      </c>
      <c r="U220" s="58">
        <v>10137.523377007088</v>
      </c>
      <c r="V220" s="58">
        <v>10337.954162142471</v>
      </c>
    </row>
    <row r="221" spans="3:22" x14ac:dyDescent="0.2">
      <c r="C221" s="89" t="s">
        <v>70</v>
      </c>
      <c r="D221" s="57">
        <v>61.059876578690009</v>
      </c>
      <c r="E221" s="57">
        <v>64.121666827989998</v>
      </c>
      <c r="F221" s="57">
        <v>68.682333324470008</v>
      </c>
      <c r="G221" s="57">
        <v>62.850874460580002</v>
      </c>
      <c r="H221" s="57">
        <v>87.983636491210007</v>
      </c>
      <c r="I221" s="57">
        <v>178.63961387840001</v>
      </c>
      <c r="J221" s="57">
        <v>116.91517292484001</v>
      </c>
      <c r="K221" s="57">
        <v>127.77724189538</v>
      </c>
      <c r="L221" s="57">
        <v>160.56388415491</v>
      </c>
      <c r="M221" s="57">
        <v>156.82029765249999</v>
      </c>
      <c r="N221" s="57">
        <v>181.85941874354</v>
      </c>
      <c r="O221" s="57">
        <v>206.11638216198</v>
      </c>
      <c r="P221" s="57">
        <v>262.16957107365999</v>
      </c>
      <c r="Q221" s="57">
        <v>314.64626460299007</v>
      </c>
      <c r="R221" s="57">
        <v>491.09517024618987</v>
      </c>
      <c r="S221" s="57">
        <v>313.00132556129995</v>
      </c>
      <c r="T221" s="57">
        <v>293.99129595538</v>
      </c>
      <c r="U221" s="57">
        <v>310.36686766624001</v>
      </c>
      <c r="V221" s="57">
        <v>566.32455164173996</v>
      </c>
    </row>
    <row r="222" spans="3:22" x14ac:dyDescent="0.2">
      <c r="C222" s="90" t="s">
        <v>32</v>
      </c>
      <c r="D222" s="58">
        <v>147.11819346646999</v>
      </c>
      <c r="E222" s="58">
        <v>175.57381634820001</v>
      </c>
      <c r="F222" s="58">
        <v>174.22506462046996</v>
      </c>
      <c r="G222" s="58">
        <v>180.96769371430997</v>
      </c>
      <c r="H222" s="58">
        <v>208.87196315764999</v>
      </c>
      <c r="I222" s="58">
        <v>223.69028418744</v>
      </c>
      <c r="J222" s="58">
        <v>231.7250296764</v>
      </c>
      <c r="K222" s="58">
        <v>272.38366298219</v>
      </c>
      <c r="L222" s="58">
        <v>338.93428912023001</v>
      </c>
      <c r="M222" s="58">
        <v>285.91673285953999</v>
      </c>
      <c r="N222" s="58">
        <v>288.11947145271</v>
      </c>
      <c r="O222" s="58">
        <v>291.40845051741996</v>
      </c>
      <c r="P222" s="58">
        <v>161.96785310874998</v>
      </c>
      <c r="Q222" s="58">
        <v>167.66013832703001</v>
      </c>
      <c r="R222" s="58">
        <v>132.41477522366</v>
      </c>
      <c r="S222" s="58">
        <v>73.23585503259001</v>
      </c>
      <c r="T222" s="58">
        <v>87.275127247230003</v>
      </c>
      <c r="U222" s="58">
        <v>87.296269799860013</v>
      </c>
      <c r="V222" s="58">
        <v>91.983347155999994</v>
      </c>
    </row>
    <row r="223" spans="3:22" x14ac:dyDescent="0.2">
      <c r="C223" s="89" t="s">
        <v>33</v>
      </c>
      <c r="D223" s="57">
        <v>484.86343746010004</v>
      </c>
      <c r="E223" s="57">
        <v>607.73491004221</v>
      </c>
      <c r="F223" s="57">
        <v>588.99374813547013</v>
      </c>
      <c r="G223" s="57">
        <v>620.79445657314</v>
      </c>
      <c r="H223" s="57">
        <v>740.54863544710997</v>
      </c>
      <c r="I223" s="57">
        <v>886.3504357505401</v>
      </c>
      <c r="J223" s="57">
        <v>1039.70400965401</v>
      </c>
      <c r="K223" s="57">
        <v>1212.8574421564904</v>
      </c>
      <c r="L223" s="57">
        <v>1274.0044780701401</v>
      </c>
      <c r="M223" s="57">
        <v>1711.04053891382</v>
      </c>
      <c r="N223" s="57">
        <v>1938.4119345180402</v>
      </c>
      <c r="O223" s="57">
        <v>3745.7189643631418</v>
      </c>
      <c r="P223" s="57">
        <v>2102.9594538021593</v>
      </c>
      <c r="Q223" s="57">
        <v>2753.7936302625553</v>
      </c>
      <c r="R223" s="57">
        <v>2826.1002345167158</v>
      </c>
      <c r="S223" s="57">
        <v>2816.3411686354393</v>
      </c>
      <c r="T223" s="57">
        <v>2758.1644267180554</v>
      </c>
      <c r="U223" s="57">
        <v>2839.5864736526892</v>
      </c>
      <c r="V223" s="57">
        <v>3123.5217492653442</v>
      </c>
    </row>
    <row r="224" spans="3:22" x14ac:dyDescent="0.2">
      <c r="C224" s="90" t="s">
        <v>71</v>
      </c>
      <c r="D224" s="58">
        <v>278.73867058469006</v>
      </c>
      <c r="E224" s="58">
        <v>438.90382139607999</v>
      </c>
      <c r="F224" s="58">
        <v>296.52774341435003</v>
      </c>
      <c r="G224" s="58">
        <v>352.32129499365999</v>
      </c>
      <c r="H224" s="58">
        <v>2490.3913278873897</v>
      </c>
      <c r="I224" s="58">
        <v>2619.2212146627799</v>
      </c>
      <c r="J224" s="58">
        <v>753.38780506645003</v>
      </c>
      <c r="K224" s="58">
        <v>2374.6117771994095</v>
      </c>
      <c r="L224" s="58">
        <v>1649.3775517572001</v>
      </c>
      <c r="M224" s="58">
        <v>6391.9698081241886</v>
      </c>
      <c r="N224" s="58">
        <v>2133.2367941590501</v>
      </c>
      <c r="O224" s="58">
        <v>2633.3598180425802</v>
      </c>
      <c r="P224" s="58">
        <v>2393.7729277478002</v>
      </c>
      <c r="Q224" s="58">
        <v>2875.6565326581303</v>
      </c>
      <c r="R224" s="58">
        <v>2590.7205151507105</v>
      </c>
      <c r="S224" s="58">
        <v>3092.6431988391</v>
      </c>
      <c r="T224" s="58">
        <v>2910.9634415416099</v>
      </c>
      <c r="U224" s="58">
        <v>3264.26141829479</v>
      </c>
      <c r="V224" s="58">
        <v>3808.7184663870703</v>
      </c>
    </row>
    <row r="225" spans="2:22" x14ac:dyDescent="0.2">
      <c r="C225" s="89" t="s">
        <v>34</v>
      </c>
      <c r="D225" s="57">
        <v>331.49651432220003</v>
      </c>
      <c r="E225" s="57">
        <v>326.31665537064009</v>
      </c>
      <c r="F225" s="57">
        <v>349.92340916450007</v>
      </c>
      <c r="G225" s="57">
        <v>356.37171673469999</v>
      </c>
      <c r="H225" s="57">
        <v>382.70238872206005</v>
      </c>
      <c r="I225" s="57">
        <v>434.63290751266999</v>
      </c>
      <c r="J225" s="57">
        <v>501.58912946163997</v>
      </c>
      <c r="K225" s="57">
        <v>568.47644249831001</v>
      </c>
      <c r="L225" s="57">
        <v>660.63340996333</v>
      </c>
      <c r="M225" s="57">
        <v>748.75178067771003</v>
      </c>
      <c r="N225" s="57">
        <v>829.28647848605999</v>
      </c>
      <c r="O225" s="57">
        <v>864.1149448506701</v>
      </c>
      <c r="P225" s="57">
        <v>990.7908704880399</v>
      </c>
      <c r="Q225" s="57">
        <v>1110.9769618667599</v>
      </c>
      <c r="R225" s="57">
        <v>1234.09479916246</v>
      </c>
      <c r="S225" s="57">
        <v>1297.9774843095599</v>
      </c>
      <c r="T225" s="57">
        <v>1436.1901910475165</v>
      </c>
      <c r="U225" s="57">
        <v>1597.1996416251104</v>
      </c>
      <c r="V225" s="57">
        <v>1732.97311843895</v>
      </c>
    </row>
    <row r="226" spans="2:22" x14ac:dyDescent="0.2">
      <c r="C226" s="90" t="s">
        <v>72</v>
      </c>
      <c r="D226" s="58">
        <v>104.84427173628001</v>
      </c>
      <c r="E226" s="58">
        <v>274.33863748824001</v>
      </c>
      <c r="F226" s="58">
        <v>116.85561617978999</v>
      </c>
      <c r="G226" s="58">
        <v>110.96458620939001</v>
      </c>
      <c r="H226" s="58">
        <v>204.69083722280001</v>
      </c>
      <c r="I226" s="58">
        <v>89.687409096490001</v>
      </c>
      <c r="J226" s="58">
        <v>123.47575128784999</v>
      </c>
      <c r="K226" s="58">
        <v>209.11009018618006</v>
      </c>
      <c r="L226" s="58">
        <v>234.47621947834998</v>
      </c>
      <c r="M226" s="58">
        <v>388.54979005678001</v>
      </c>
      <c r="N226" s="58">
        <v>408.75087080791002</v>
      </c>
      <c r="O226" s="58">
        <v>355.98646588431995</v>
      </c>
      <c r="P226" s="58">
        <v>550.92080828933604</v>
      </c>
      <c r="Q226" s="58">
        <v>401.33351556564003</v>
      </c>
      <c r="R226" s="58">
        <v>397.78579724981</v>
      </c>
      <c r="S226" s="58">
        <v>324.22740733347348</v>
      </c>
      <c r="T226" s="58">
        <v>368.24813616203005</v>
      </c>
      <c r="U226" s="58">
        <v>393.60288058790997</v>
      </c>
      <c r="V226" s="58">
        <v>346.84733651778799</v>
      </c>
    </row>
    <row r="227" spans="2:22" x14ac:dyDescent="0.2">
      <c r="C227" s="89" t="s">
        <v>73</v>
      </c>
      <c r="D227" s="57">
        <v>519.34846388922995</v>
      </c>
      <c r="E227" s="57">
        <v>434.53259556806</v>
      </c>
      <c r="F227" s="57">
        <v>581.73350719791006</v>
      </c>
      <c r="G227" s="57">
        <v>493.25358723374995</v>
      </c>
      <c r="H227" s="57">
        <v>544.38970826548007</v>
      </c>
      <c r="I227" s="57">
        <v>536.00393416153997</v>
      </c>
      <c r="J227" s="57">
        <v>193.70758400371</v>
      </c>
      <c r="K227" s="57">
        <v>323.48222945359998</v>
      </c>
      <c r="L227" s="57">
        <v>279.03868379348</v>
      </c>
      <c r="M227" s="57">
        <v>273.71036082718996</v>
      </c>
      <c r="N227" s="57">
        <v>278.47670011031994</v>
      </c>
      <c r="O227" s="57">
        <v>258.21457090242995</v>
      </c>
      <c r="P227" s="57">
        <v>321.70650642284005</v>
      </c>
      <c r="Q227" s="57">
        <v>423.04089814125007</v>
      </c>
      <c r="R227" s="57">
        <v>400.46522915228991</v>
      </c>
      <c r="S227" s="57">
        <v>453.70967117815002</v>
      </c>
      <c r="T227" s="57">
        <v>503.69324227082001</v>
      </c>
      <c r="U227" s="57">
        <v>965.46330178544986</v>
      </c>
      <c r="V227" s="57">
        <v>613.92871019729012</v>
      </c>
    </row>
    <row r="228" spans="2:22" x14ac:dyDescent="0.2">
      <c r="C228" s="90" t="s">
        <v>35</v>
      </c>
      <c r="D228" s="58">
        <v>651.60321126537974</v>
      </c>
      <c r="E228" s="58">
        <v>768.78315157199006</v>
      </c>
      <c r="F228" s="58">
        <v>757.37753802298016</v>
      </c>
      <c r="G228" s="58">
        <v>758.64414113991006</v>
      </c>
      <c r="H228" s="58">
        <v>857.92111038983023</v>
      </c>
      <c r="I228" s="58">
        <v>1001.1944786702098</v>
      </c>
      <c r="J228" s="58">
        <v>1141.2875511251798</v>
      </c>
      <c r="K228" s="58">
        <v>1251.9274362564697</v>
      </c>
      <c r="L228" s="58">
        <v>1382.4846005459103</v>
      </c>
      <c r="M228" s="58">
        <v>1591.79816597595</v>
      </c>
      <c r="N228" s="58">
        <v>1706.0588827173096</v>
      </c>
      <c r="O228" s="58">
        <v>1844.5417757175298</v>
      </c>
      <c r="P228" s="58">
        <v>2123.5887388934052</v>
      </c>
      <c r="Q228" s="58">
        <v>2573.4062571286699</v>
      </c>
      <c r="R228" s="58">
        <v>2816.204692881</v>
      </c>
      <c r="S228" s="58">
        <v>2925.8922247022297</v>
      </c>
      <c r="T228" s="58">
        <v>3162.4004642695199</v>
      </c>
      <c r="U228" s="58">
        <v>3462.2476291929497</v>
      </c>
      <c r="V228" s="58">
        <v>4024.0183350151447</v>
      </c>
    </row>
    <row r="229" spans="2:22" x14ac:dyDescent="0.2">
      <c r="C229" s="89" t="s">
        <v>74</v>
      </c>
      <c r="D229" s="57">
        <v>162.86828866117</v>
      </c>
      <c r="E229" s="57">
        <v>129.52136798473998</v>
      </c>
      <c r="F229" s="57">
        <v>195.18221528276001</v>
      </c>
      <c r="G229" s="57">
        <v>241.40561751948997</v>
      </c>
      <c r="H229" s="57">
        <v>137.96290002252002</v>
      </c>
      <c r="I229" s="57">
        <v>195.52114332484004</v>
      </c>
      <c r="J229" s="57">
        <v>478.85840088375005</v>
      </c>
      <c r="K229" s="57">
        <v>330.13499634436999</v>
      </c>
      <c r="L229" s="57">
        <v>322.29767710058002</v>
      </c>
      <c r="M229" s="57">
        <v>344.87103264158003</v>
      </c>
      <c r="N229" s="57">
        <v>707.77560472435005</v>
      </c>
      <c r="O229" s="57">
        <v>530.47093129208997</v>
      </c>
      <c r="P229" s="57">
        <v>416.5564495479</v>
      </c>
      <c r="Q229" s="57">
        <v>532.24238499859007</v>
      </c>
      <c r="R229" s="57">
        <v>1081.3681175886602</v>
      </c>
      <c r="S229" s="57">
        <v>838.95819733716007</v>
      </c>
      <c r="T229" s="57">
        <v>721.61593149353007</v>
      </c>
      <c r="U229" s="57">
        <v>761.74939752261002</v>
      </c>
      <c r="V229" s="57">
        <v>1823.7889913575179</v>
      </c>
    </row>
    <row r="230" spans="2:22" x14ac:dyDescent="0.2">
      <c r="C230" s="90" t="s">
        <v>36</v>
      </c>
      <c r="D230" s="58">
        <v>189.67614194635999</v>
      </c>
      <c r="E230" s="58">
        <v>204.62402460404994</v>
      </c>
      <c r="F230" s="58">
        <v>199.01195629783007</v>
      </c>
      <c r="G230" s="58">
        <v>213.71778548970005</v>
      </c>
      <c r="H230" s="58">
        <v>213.11101600786992</v>
      </c>
      <c r="I230" s="58">
        <v>259.97727299458006</v>
      </c>
      <c r="J230" s="58">
        <v>261.49198880641006</v>
      </c>
      <c r="K230" s="58">
        <v>253.14528251635016</v>
      </c>
      <c r="L230" s="58">
        <v>258.45219428857001</v>
      </c>
      <c r="M230" s="58">
        <v>275.82087038870998</v>
      </c>
      <c r="N230" s="58">
        <v>320.82054443846999</v>
      </c>
      <c r="O230" s="58">
        <v>353.98953847486735</v>
      </c>
      <c r="P230" s="58">
        <v>587.28905500495148</v>
      </c>
      <c r="Q230" s="58">
        <v>576.14977376140314</v>
      </c>
      <c r="R230" s="58">
        <v>643.09456066123369</v>
      </c>
      <c r="S230" s="58">
        <v>814.72755709059493</v>
      </c>
      <c r="T230" s="58">
        <v>970.63802147738693</v>
      </c>
      <c r="U230" s="58">
        <v>891.00693301358729</v>
      </c>
      <c r="V230" s="58">
        <v>817.33229387513995</v>
      </c>
    </row>
    <row r="231" spans="2:22" x14ac:dyDescent="0.2">
      <c r="C231" s="92" t="s">
        <v>75</v>
      </c>
      <c r="D231" s="59">
        <v>4801.6612365599913</v>
      </c>
      <c r="E231" s="59">
        <v>6489.5945976592093</v>
      </c>
      <c r="F231" s="59">
        <v>7516.5689042331123</v>
      </c>
      <c r="G231" s="59">
        <v>8343.3762231046712</v>
      </c>
      <c r="H231" s="59">
        <v>10517.397337436441</v>
      </c>
      <c r="I231" s="59">
        <v>13701.909543934082</v>
      </c>
      <c r="J231" s="59">
        <v>15092.627928521924</v>
      </c>
      <c r="K231" s="59">
        <v>17111.333874192293</v>
      </c>
      <c r="L231" s="59">
        <v>18989.334022326508</v>
      </c>
      <c r="M231" s="59">
        <v>19927.97920763362</v>
      </c>
      <c r="N231" s="59">
        <v>20054.491375810208</v>
      </c>
      <c r="O231" s="59">
        <v>20703.738134202809</v>
      </c>
      <c r="P231" s="59">
        <v>23573.634625933668</v>
      </c>
      <c r="Q231" s="59">
        <v>28265.2954945901</v>
      </c>
      <c r="R231" s="59">
        <v>31655.459445114109</v>
      </c>
      <c r="S231" s="59">
        <v>32006.668237379086</v>
      </c>
      <c r="T231" s="59">
        <v>34274.126687067474</v>
      </c>
      <c r="U231" s="59">
        <v>37149.997108215219</v>
      </c>
      <c r="V231" s="59">
        <v>46000.290495676214</v>
      </c>
    </row>
    <row r="232" spans="2:22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0.13794705500000001</v>
      </c>
      <c r="V232" s="60">
        <v>120.31979555317999</v>
      </c>
    </row>
    <row r="233" spans="2:22" x14ac:dyDescent="0.2">
      <c r="C233" s="89" t="s">
        <v>77</v>
      </c>
      <c r="D233" s="57">
        <v>169.42402114659001</v>
      </c>
      <c r="E233" s="57">
        <v>149.61616603736002</v>
      </c>
      <c r="F233" s="57">
        <v>120.16496513471</v>
      </c>
      <c r="G233" s="57">
        <v>126.31937811507001</v>
      </c>
      <c r="H233" s="57">
        <v>211.10386242088001</v>
      </c>
      <c r="I233" s="57">
        <v>91.967029002579991</v>
      </c>
      <c r="J233" s="57">
        <v>256.65745719067996</v>
      </c>
      <c r="K233" s="57">
        <v>379.48000777413</v>
      </c>
      <c r="L233" s="57">
        <v>434.21850302590997</v>
      </c>
      <c r="M233" s="57">
        <v>635.25627486534006</v>
      </c>
      <c r="N233" s="57">
        <v>688.58569237485005</v>
      </c>
      <c r="O233" s="57">
        <v>908.77566557938007</v>
      </c>
      <c r="P233" s="57">
        <v>888.81470912145005</v>
      </c>
      <c r="Q233" s="57">
        <v>1083.5306881623401</v>
      </c>
      <c r="R233" s="57">
        <v>1558.0597063682599</v>
      </c>
      <c r="S233" s="57">
        <v>1282.8753094128599</v>
      </c>
      <c r="T233" s="57">
        <v>1083.8850099488</v>
      </c>
      <c r="U233" s="57">
        <v>1053.41298792114</v>
      </c>
      <c r="V233" s="57">
        <v>1185.7572191790798</v>
      </c>
    </row>
    <row r="234" spans="2:22" x14ac:dyDescent="0.2">
      <c r="C234" s="90" t="s">
        <v>37</v>
      </c>
      <c r="D234" s="58">
        <v>710.67183869969995</v>
      </c>
      <c r="E234" s="58">
        <v>1310.42666840421</v>
      </c>
      <c r="F234" s="58">
        <v>852.87997947447002</v>
      </c>
      <c r="G234" s="58">
        <v>855.05354285731005</v>
      </c>
      <c r="H234" s="58">
        <v>1044.0092672973601</v>
      </c>
      <c r="I234" s="58">
        <v>1329.0560633222799</v>
      </c>
      <c r="J234" s="58">
        <v>1695.8652366985402</v>
      </c>
      <c r="K234" s="58">
        <v>2331.5866590774604</v>
      </c>
      <c r="L234" s="58">
        <v>2012.6299777710201</v>
      </c>
      <c r="M234" s="58">
        <v>2822.9115739097706</v>
      </c>
      <c r="N234" s="58">
        <v>2879.6883602490302</v>
      </c>
      <c r="O234" s="58">
        <v>3691.7343323927003</v>
      </c>
      <c r="P234" s="58">
        <v>5905.6789181785907</v>
      </c>
      <c r="Q234" s="58">
        <v>5934.8212248047948</v>
      </c>
      <c r="R234" s="58">
        <v>5931.4550276180371</v>
      </c>
      <c r="S234" s="58">
        <v>5241.7136792482124</v>
      </c>
      <c r="T234" s="58">
        <v>3974.84731708563</v>
      </c>
      <c r="U234" s="58">
        <v>4137.1598598006385</v>
      </c>
      <c r="V234" s="58">
        <v>3920.2793570171498</v>
      </c>
    </row>
    <row r="235" spans="2:22" x14ac:dyDescent="0.2">
      <c r="C235" s="89" t="s">
        <v>38</v>
      </c>
      <c r="D235" s="57">
        <v>102.62553094400999</v>
      </c>
      <c r="E235" s="57">
        <v>56.120313834940006</v>
      </c>
      <c r="F235" s="57">
        <v>79.367812708790012</v>
      </c>
      <c r="G235" s="57">
        <v>58.115796751829997</v>
      </c>
      <c r="H235" s="57">
        <v>29.971243791400006</v>
      </c>
      <c r="I235" s="57">
        <v>38.390181286820003</v>
      </c>
      <c r="J235" s="57">
        <v>128.79955595090999</v>
      </c>
      <c r="K235" s="57">
        <v>303.05471304116003</v>
      </c>
      <c r="L235" s="57">
        <v>211.56625805127999</v>
      </c>
      <c r="M235" s="57">
        <v>247.00716585590999</v>
      </c>
      <c r="N235" s="57">
        <v>184.41300274061999</v>
      </c>
      <c r="O235" s="57">
        <v>790.50118307172988</v>
      </c>
      <c r="P235" s="57">
        <v>2083.9081229427698</v>
      </c>
      <c r="Q235" s="57">
        <v>2012.6346009061504</v>
      </c>
      <c r="R235" s="57">
        <v>2229.5388666288895</v>
      </c>
      <c r="S235" s="57">
        <v>2130.09994283383</v>
      </c>
      <c r="T235" s="57">
        <v>2067.4691901895599</v>
      </c>
      <c r="U235" s="57">
        <v>2294.6695789906998</v>
      </c>
      <c r="V235" s="57">
        <v>2303.41686545827</v>
      </c>
    </row>
    <row r="236" spans="2:22" x14ac:dyDescent="0.2">
      <c r="C236" s="81" t="s">
        <v>39</v>
      </c>
      <c r="D236" s="45">
        <f>+SUM(D207:D235)</f>
        <v>26209.814428782462</v>
      </c>
      <c r="E236" s="45">
        <f t="shared" ref="E236:V236" si="63">+SUM(E207:E235)</f>
        <v>34376.328647429698</v>
      </c>
      <c r="F236" s="45">
        <f t="shared" si="63"/>
        <v>35339.688409389033</v>
      </c>
      <c r="G236" s="45">
        <f t="shared" si="63"/>
        <v>38034.051281598899</v>
      </c>
      <c r="H236" s="45">
        <f t="shared" si="63"/>
        <v>46039.076017166757</v>
      </c>
      <c r="I236" s="45">
        <f t="shared" si="63"/>
        <v>53916.698699672845</v>
      </c>
      <c r="J236" s="45">
        <f t="shared" si="63"/>
        <v>57067.722143189734</v>
      </c>
      <c r="K236" s="45">
        <f t="shared" si="63"/>
        <v>67715.124219915466</v>
      </c>
      <c r="L236" s="45">
        <f t="shared" si="63"/>
        <v>76697.818195756685</v>
      </c>
      <c r="M236" s="45">
        <f t="shared" si="63"/>
        <v>88871.391124043061</v>
      </c>
      <c r="N236" s="45">
        <f t="shared" si="63"/>
        <v>89380.754310622317</v>
      </c>
      <c r="O236" s="45">
        <f t="shared" si="63"/>
        <v>96256.31323999264</v>
      </c>
      <c r="P236" s="45">
        <f t="shared" si="63"/>
        <v>106426.59536290199</v>
      </c>
      <c r="Q236" s="45">
        <f t="shared" si="63"/>
        <v>121029.52083663279</v>
      </c>
      <c r="R236" s="45">
        <f t="shared" si="63"/>
        <v>131159.96798689308</v>
      </c>
      <c r="S236" s="45">
        <f t="shared" si="63"/>
        <v>138776.19611525472</v>
      </c>
      <c r="T236" s="45">
        <f t="shared" si="63"/>
        <v>143806.32408363948</v>
      </c>
      <c r="U236" s="45">
        <f t="shared" si="63"/>
        <v>159275.97348493201</v>
      </c>
      <c r="V236" s="45">
        <f t="shared" si="63"/>
        <v>167233.28302695646</v>
      </c>
    </row>
    <row r="237" spans="2:22" x14ac:dyDescent="0.2">
      <c r="C237" s="1" t="s">
        <v>227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B238" s="9"/>
    </row>
    <row r="241" spans="3:22" ht="18" x14ac:dyDescent="0.2">
      <c r="D241" s="164" t="s">
        <v>92</v>
      </c>
      <c r="E241" s="164"/>
      <c r="F241" s="164"/>
      <c r="G241" s="164"/>
      <c r="H241" s="164"/>
      <c r="I241" s="164"/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4"/>
      <c r="U241" s="164"/>
      <c r="V241" s="164"/>
    </row>
    <row r="242" spans="3:22" x14ac:dyDescent="0.2">
      <c r="H242" s="28"/>
      <c r="I242" s="28"/>
      <c r="J242" s="28"/>
      <c r="L242" s="184"/>
      <c r="M242" s="184"/>
      <c r="N242" s="184"/>
      <c r="O242" s="184"/>
      <c r="P242" s="184"/>
      <c r="Q242" s="184"/>
      <c r="R242" s="29"/>
      <c r="S242" s="29"/>
      <c r="T242" s="29"/>
      <c r="U242" s="29"/>
      <c r="V242" s="29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82" t="s">
        <v>21</v>
      </c>
      <c r="D244" s="162">
        <v>2000</v>
      </c>
      <c r="E244" s="162">
        <v>2001</v>
      </c>
      <c r="F244" s="162">
        <v>2002</v>
      </c>
      <c r="G244" s="162">
        <v>2003</v>
      </c>
      <c r="H244" s="162">
        <v>2004</v>
      </c>
      <c r="I244" s="162">
        <v>2005</v>
      </c>
      <c r="J244" s="162">
        <v>2006</v>
      </c>
      <c r="K244" s="162">
        <v>2007</v>
      </c>
      <c r="L244" s="162">
        <v>2008</v>
      </c>
      <c r="M244" s="162">
        <v>2009</v>
      </c>
      <c r="N244" s="162">
        <v>2010</v>
      </c>
      <c r="O244" s="162">
        <v>2011</v>
      </c>
      <c r="P244" s="162">
        <v>2012</v>
      </c>
      <c r="Q244" s="162">
        <v>2013</v>
      </c>
      <c r="R244" s="162">
        <v>2014</v>
      </c>
      <c r="S244" s="162">
        <v>2015</v>
      </c>
      <c r="T244" s="162">
        <v>2016</v>
      </c>
      <c r="U244" s="162">
        <v>2017</v>
      </c>
      <c r="V244" s="162">
        <v>2018</v>
      </c>
    </row>
    <row r="245" spans="3:22" ht="12" thickBot="1" x14ac:dyDescent="0.25">
      <c r="C245" s="18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</row>
    <row r="246" spans="3:22" x14ac:dyDescent="0.2">
      <c r="C246" s="89" t="s">
        <v>61</v>
      </c>
      <c r="D246" s="61">
        <f t="shared" ref="D246:V246" si="64">+IFERROR(IF(D207&gt;0,+((D207/D14)*100)," "),"")</f>
        <v>60.160546682464975</v>
      </c>
      <c r="E246" s="61">
        <f t="shared" si="64"/>
        <v>63.457511373096573</v>
      </c>
      <c r="F246" s="61">
        <f t="shared" si="64"/>
        <v>58.509631515480557</v>
      </c>
      <c r="G246" s="61">
        <f t="shared" si="64"/>
        <v>66.100723644468133</v>
      </c>
      <c r="H246" s="61">
        <f t="shared" si="64"/>
        <v>65.161453767044677</v>
      </c>
      <c r="I246" s="61">
        <f t="shared" si="64"/>
        <v>72.924475103273707</v>
      </c>
      <c r="J246" s="61">
        <f t="shared" si="64"/>
        <v>78.033019045122145</v>
      </c>
      <c r="K246" s="61">
        <f t="shared" si="64"/>
        <v>88.766811840723435</v>
      </c>
      <c r="L246" s="61">
        <f t="shared" si="64"/>
        <v>91.485988038595309</v>
      </c>
      <c r="M246" s="61">
        <f t="shared" si="64"/>
        <v>76.297830517400584</v>
      </c>
      <c r="N246" s="61">
        <f t="shared" si="64"/>
        <v>77.380378930863131</v>
      </c>
      <c r="O246" s="61">
        <f t="shared" si="64"/>
        <v>77.05141809103506</v>
      </c>
      <c r="P246" s="61">
        <f t="shared" si="64"/>
        <v>61.938219361280808</v>
      </c>
      <c r="Q246" s="61">
        <f t="shared" si="64"/>
        <v>67.658759684932363</v>
      </c>
      <c r="R246" s="61">
        <f t="shared" si="64"/>
        <v>57.114464856097946</v>
      </c>
      <c r="S246" s="61">
        <f t="shared" si="64"/>
        <v>58.793721003455047</v>
      </c>
      <c r="T246" s="61">
        <f t="shared" si="64"/>
        <v>50.509581916508196</v>
      </c>
      <c r="U246" s="61">
        <f t="shared" si="64"/>
        <v>60.710439166762967</v>
      </c>
      <c r="V246" s="61">
        <f t="shared" si="64"/>
        <v>60.355080710273256</v>
      </c>
    </row>
    <row r="247" spans="3:22" x14ac:dyDescent="0.2">
      <c r="C247" s="90" t="s">
        <v>28</v>
      </c>
      <c r="D247" s="63">
        <f t="shared" ref="D247:V247" si="65">+IFERROR(IF(D208&gt;0,+((D208/D15)*100)," "),"")</f>
        <v>60.837948200215976</v>
      </c>
      <c r="E247" s="63">
        <f t="shared" si="65"/>
        <v>72.246910875912207</v>
      </c>
      <c r="F247" s="63">
        <f t="shared" si="65"/>
        <v>67.207173512942177</v>
      </c>
      <c r="G247" s="63">
        <f t="shared" si="65"/>
        <v>62.606102539662132</v>
      </c>
      <c r="H247" s="63">
        <f t="shared" si="65"/>
        <v>39.33142117530344</v>
      </c>
      <c r="I247" s="63">
        <f t="shared" si="65"/>
        <v>52.359765255651482</v>
      </c>
      <c r="J247" s="63">
        <f t="shared" si="65"/>
        <v>46.472173054335286</v>
      </c>
      <c r="K247" s="63">
        <f t="shared" si="65"/>
        <v>80.888308657986514</v>
      </c>
      <c r="L247" s="63">
        <f t="shared" si="65"/>
        <v>79.536711913248297</v>
      </c>
      <c r="M247" s="63">
        <f t="shared" si="65"/>
        <v>79.456465835068144</v>
      </c>
      <c r="N247" s="63">
        <f t="shared" si="65"/>
        <v>83.807616496719973</v>
      </c>
      <c r="O247" s="63">
        <f t="shared" si="65"/>
        <v>94.523961100043124</v>
      </c>
      <c r="P247" s="63">
        <f t="shared" si="65"/>
        <v>76.175310074404351</v>
      </c>
      <c r="Q247" s="63">
        <f t="shared" si="65"/>
        <v>66.949319195099065</v>
      </c>
      <c r="R247" s="63">
        <f t="shared" si="65"/>
        <v>72.081549268988155</v>
      </c>
      <c r="S247" s="63">
        <f t="shared" si="65"/>
        <v>63.91649050719176</v>
      </c>
      <c r="T247" s="63">
        <f t="shared" si="65"/>
        <v>66.254142194130722</v>
      </c>
      <c r="U247" s="63">
        <f t="shared" si="65"/>
        <v>69.124640990805403</v>
      </c>
      <c r="V247" s="63">
        <f t="shared" si="65"/>
        <v>76.945092983467205</v>
      </c>
    </row>
    <row r="248" spans="3:22" x14ac:dyDescent="0.2">
      <c r="C248" s="89" t="s">
        <v>62</v>
      </c>
      <c r="D248" s="61">
        <f t="shared" ref="D248:V248" si="66">+IFERROR(IF(D209&gt;0,+((D209/D16)*100)," "),"")</f>
        <v>66.15653595535953</v>
      </c>
      <c r="E248" s="61">
        <f t="shared" si="66"/>
        <v>51.967734163153466</v>
      </c>
      <c r="F248" s="61">
        <f t="shared" si="66"/>
        <v>34.234644661718974</v>
      </c>
      <c r="G248" s="61">
        <f t="shared" si="66"/>
        <v>24.513710702207774</v>
      </c>
      <c r="H248" s="61">
        <f t="shared" si="66"/>
        <v>44.584197100288335</v>
      </c>
      <c r="I248" s="61">
        <f t="shared" si="66"/>
        <v>43.731029775810413</v>
      </c>
      <c r="J248" s="61">
        <f t="shared" si="66"/>
        <v>34.136821742501958</v>
      </c>
      <c r="K248" s="61">
        <f t="shared" si="66"/>
        <v>57.681431676382388</v>
      </c>
      <c r="L248" s="61">
        <f t="shared" si="66"/>
        <v>53.911193872455698</v>
      </c>
      <c r="M248" s="61">
        <f t="shared" si="66"/>
        <v>50.458907960121877</v>
      </c>
      <c r="N248" s="61">
        <f t="shared" si="66"/>
        <v>61.83890326328283</v>
      </c>
      <c r="O248" s="61">
        <f t="shared" si="66"/>
        <v>61.729374805515526</v>
      </c>
      <c r="P248" s="61">
        <f t="shared" si="66"/>
        <v>73.926304972042956</v>
      </c>
      <c r="Q248" s="61">
        <f t="shared" si="66"/>
        <v>86.366437864929907</v>
      </c>
      <c r="R248" s="61">
        <f t="shared" si="66"/>
        <v>79.652372022857989</v>
      </c>
      <c r="S248" s="61">
        <f t="shared" si="66"/>
        <v>50.22951973257598</v>
      </c>
      <c r="T248" s="61">
        <f t="shared" si="66"/>
        <v>79.500286032561476</v>
      </c>
      <c r="U248" s="61">
        <f t="shared" si="66"/>
        <v>88.303703006560724</v>
      </c>
      <c r="V248" s="61">
        <f t="shared" si="66"/>
        <v>62.01561568614504</v>
      </c>
    </row>
    <row r="249" spans="3:22" x14ac:dyDescent="0.2">
      <c r="C249" s="90" t="s">
        <v>29</v>
      </c>
      <c r="D249" s="63">
        <f t="shared" ref="D249:V249" si="67">+IFERROR(IF(D210&gt;0,+((D210/D17)*100)," "),"")</f>
        <v>53.894567124573911</v>
      </c>
      <c r="E249" s="63">
        <f t="shared" si="67"/>
        <v>61.595914097054475</v>
      </c>
      <c r="F249" s="63">
        <f t="shared" si="67"/>
        <v>55.634209006598347</v>
      </c>
      <c r="G249" s="63">
        <f t="shared" si="67"/>
        <v>74.416736956690741</v>
      </c>
      <c r="H249" s="63">
        <f t="shared" si="67"/>
        <v>76.753227939196904</v>
      </c>
      <c r="I249" s="63">
        <f t="shared" si="67"/>
        <v>79.216855395944151</v>
      </c>
      <c r="J249" s="63">
        <f t="shared" si="67"/>
        <v>71.254012706817008</v>
      </c>
      <c r="K249" s="63">
        <f t="shared" si="67"/>
        <v>85.73839617206464</v>
      </c>
      <c r="L249" s="63">
        <f t="shared" si="67"/>
        <v>85.878736434639094</v>
      </c>
      <c r="M249" s="63">
        <f t="shared" si="67"/>
        <v>79.625200828640885</v>
      </c>
      <c r="N249" s="63">
        <f t="shared" si="67"/>
        <v>77.961835220248545</v>
      </c>
      <c r="O249" s="63">
        <f t="shared" si="67"/>
        <v>87.667011227931638</v>
      </c>
      <c r="P249" s="63">
        <f t="shared" si="67"/>
        <v>87.592718558949215</v>
      </c>
      <c r="Q249" s="63">
        <f t="shared" si="67"/>
        <v>71.692557772592821</v>
      </c>
      <c r="R249" s="63">
        <f t="shared" si="67"/>
        <v>76.857589097601675</v>
      </c>
      <c r="S249" s="63">
        <f t="shared" si="67"/>
        <v>78.970285199691205</v>
      </c>
      <c r="T249" s="63">
        <f t="shared" si="67"/>
        <v>79.813608723563505</v>
      </c>
      <c r="U249" s="63">
        <f t="shared" si="67"/>
        <v>77.879657331022784</v>
      </c>
      <c r="V249" s="63">
        <f t="shared" si="67"/>
        <v>86.253885642717705</v>
      </c>
    </row>
    <row r="250" spans="3:22" x14ac:dyDescent="0.2">
      <c r="C250" s="89" t="s">
        <v>63</v>
      </c>
      <c r="D250" s="61">
        <f t="shared" ref="D250:V250" si="68">+IFERROR(IF(D211&gt;0,+((D211/D18)*100)," "),"")</f>
        <v>83.645771919463229</v>
      </c>
      <c r="E250" s="61">
        <f t="shared" si="68"/>
        <v>79.068846529736987</v>
      </c>
      <c r="F250" s="61">
        <f t="shared" si="68"/>
        <v>93.294313025223701</v>
      </c>
      <c r="G250" s="61">
        <f t="shared" si="68"/>
        <v>87.723321854074712</v>
      </c>
      <c r="H250" s="61">
        <f t="shared" si="68"/>
        <v>92.166551913861539</v>
      </c>
      <c r="I250" s="61">
        <f t="shared" si="68"/>
        <v>93.607985295995633</v>
      </c>
      <c r="J250" s="61">
        <f t="shared" si="68"/>
        <v>91.06355261593248</v>
      </c>
      <c r="K250" s="61">
        <f t="shared" si="68"/>
        <v>97.002818481250415</v>
      </c>
      <c r="L250" s="61">
        <f t="shared" si="68"/>
        <v>92.736766616361933</v>
      </c>
      <c r="M250" s="61">
        <f t="shared" si="68"/>
        <v>93.293641117560696</v>
      </c>
      <c r="N250" s="61">
        <f t="shared" si="68"/>
        <v>93.620951287597237</v>
      </c>
      <c r="O250" s="61">
        <f t="shared" si="68"/>
        <v>85.848817927545127</v>
      </c>
      <c r="P250" s="61">
        <f t="shared" si="68"/>
        <v>86.721928890449433</v>
      </c>
      <c r="Q250" s="61">
        <f t="shared" si="68"/>
        <v>88.006353443457769</v>
      </c>
      <c r="R250" s="61">
        <f t="shared" si="68"/>
        <v>93.139272443582612</v>
      </c>
      <c r="S250" s="61">
        <f t="shared" si="68"/>
        <v>94.495492583143317</v>
      </c>
      <c r="T250" s="61">
        <f t="shared" si="68"/>
        <v>95.812513519970125</v>
      </c>
      <c r="U250" s="61">
        <f t="shared" si="68"/>
        <v>94.480314855932875</v>
      </c>
      <c r="V250" s="61">
        <f t="shared" si="68"/>
        <v>92.267871381005762</v>
      </c>
    </row>
    <row r="251" spans="3:22" x14ac:dyDescent="0.2">
      <c r="C251" s="90" t="s">
        <v>30</v>
      </c>
      <c r="D251" s="63">
        <f t="shared" ref="D251:V251" si="69">+IFERROR(IF(D212&gt;0,+((D212/D19)*100)," "),"")</f>
        <v>57.459853877271748</v>
      </c>
      <c r="E251" s="63">
        <f t="shared" si="69"/>
        <v>76.299479469873361</v>
      </c>
      <c r="F251" s="63">
        <f t="shared" si="69"/>
        <v>66.486609816939236</v>
      </c>
      <c r="G251" s="63">
        <f t="shared" si="69"/>
        <v>75.87237638572779</v>
      </c>
      <c r="H251" s="63">
        <f t="shared" si="69"/>
        <v>70.880399960301617</v>
      </c>
      <c r="I251" s="63">
        <f t="shared" si="69"/>
        <v>81.814083279858153</v>
      </c>
      <c r="J251" s="63">
        <f t="shared" si="69"/>
        <v>79.955628056143681</v>
      </c>
      <c r="K251" s="63">
        <f t="shared" si="69"/>
        <v>77.696282787522748</v>
      </c>
      <c r="L251" s="63">
        <f t="shared" si="69"/>
        <v>80.643191113421409</v>
      </c>
      <c r="M251" s="63">
        <f t="shared" si="69"/>
        <v>79.22751152234882</v>
      </c>
      <c r="N251" s="63">
        <f t="shared" si="69"/>
        <v>85.811560883073696</v>
      </c>
      <c r="O251" s="63">
        <f t="shared" si="69"/>
        <v>84.233986169695072</v>
      </c>
      <c r="P251" s="63">
        <f t="shared" si="69"/>
        <v>79.823170259099172</v>
      </c>
      <c r="Q251" s="63">
        <f t="shared" si="69"/>
        <v>84.519709363883109</v>
      </c>
      <c r="R251" s="63">
        <f t="shared" si="69"/>
        <v>87.460111941343158</v>
      </c>
      <c r="S251" s="63">
        <f t="shared" si="69"/>
        <v>83.457786050510236</v>
      </c>
      <c r="T251" s="63">
        <f t="shared" si="69"/>
        <v>81.461415104227513</v>
      </c>
      <c r="U251" s="63">
        <f t="shared" si="69"/>
        <v>79.567329083938304</v>
      </c>
      <c r="V251" s="63">
        <f t="shared" si="69"/>
        <v>89.968851395940135</v>
      </c>
    </row>
    <row r="252" spans="3:22" x14ac:dyDescent="0.2">
      <c r="C252" s="89" t="s">
        <v>64</v>
      </c>
      <c r="D252" s="61">
        <f t="shared" ref="D252:V252" si="70">+IFERROR(IF(D213&gt;0,+((D213/D20)*100)," "),"")</f>
        <v>83.176108106447074</v>
      </c>
      <c r="E252" s="61">
        <f t="shared" si="70"/>
        <v>86.086775901333155</v>
      </c>
      <c r="F252" s="61">
        <f t="shared" si="70"/>
        <v>83.423415567017457</v>
      </c>
      <c r="G252" s="61">
        <f t="shared" si="70"/>
        <v>83.956352670498617</v>
      </c>
      <c r="H252" s="61">
        <f t="shared" si="70"/>
        <v>82.000830463631488</v>
      </c>
      <c r="I252" s="61">
        <f t="shared" si="70"/>
        <v>84.884233492207002</v>
      </c>
      <c r="J252" s="61">
        <f t="shared" si="70"/>
        <v>87.012611585637373</v>
      </c>
      <c r="K252" s="61">
        <f t="shared" si="70"/>
        <v>93.141956655042819</v>
      </c>
      <c r="L252" s="61">
        <f t="shared" si="70"/>
        <v>93.535704968460365</v>
      </c>
      <c r="M252" s="61">
        <f t="shared" si="70"/>
        <v>89.734533221832123</v>
      </c>
      <c r="N252" s="61">
        <f t="shared" si="70"/>
        <v>90.670125810725537</v>
      </c>
      <c r="O252" s="61">
        <f t="shared" si="70"/>
        <v>91.086224058882408</v>
      </c>
      <c r="P252" s="61">
        <f t="shared" si="70"/>
        <v>91.856170094936061</v>
      </c>
      <c r="Q252" s="61">
        <f t="shared" si="70"/>
        <v>91.965992427263046</v>
      </c>
      <c r="R252" s="61">
        <f t="shared" si="70"/>
        <v>91.5798981859202</v>
      </c>
      <c r="S252" s="61">
        <f t="shared" si="70"/>
        <v>91.887866095829281</v>
      </c>
      <c r="T252" s="61">
        <f t="shared" si="70"/>
        <v>92.053046874477232</v>
      </c>
      <c r="U252" s="61">
        <f t="shared" si="70"/>
        <v>93.337417398980165</v>
      </c>
      <c r="V252" s="61">
        <f t="shared" si="70"/>
        <v>94.61842329917576</v>
      </c>
    </row>
    <row r="253" spans="3:22" x14ac:dyDescent="0.2">
      <c r="C253" s="90" t="s">
        <v>65</v>
      </c>
      <c r="D253" s="63">
        <f t="shared" ref="D253:V253" si="71">+IFERROR(IF(D214&gt;0,+((D214/D21)*100)," "),"")</f>
        <v>55.182677979638072</v>
      </c>
      <c r="E253" s="63">
        <f t="shared" si="71"/>
        <v>63.41253872857159</v>
      </c>
      <c r="F253" s="63">
        <f t="shared" si="71"/>
        <v>43.961162747306822</v>
      </c>
      <c r="G253" s="63">
        <f t="shared" si="71"/>
        <v>59.831265919166043</v>
      </c>
      <c r="H253" s="63">
        <f t="shared" si="71"/>
        <v>78.81618271564524</v>
      </c>
      <c r="I253" s="63">
        <f t="shared" si="71"/>
        <v>86.49479513259115</v>
      </c>
      <c r="J253" s="63">
        <f t="shared" si="71"/>
        <v>90.095301017071492</v>
      </c>
      <c r="K253" s="63">
        <f t="shared" si="71"/>
        <v>86.030954552977946</v>
      </c>
      <c r="L253" s="63">
        <f t="shared" si="71"/>
        <v>90.8638714680242</v>
      </c>
      <c r="M253" s="63">
        <f t="shared" si="71"/>
        <v>81.051418283908703</v>
      </c>
      <c r="N253" s="63">
        <f t="shared" si="71"/>
        <v>86.894850029311897</v>
      </c>
      <c r="O253" s="63">
        <f t="shared" si="71"/>
        <v>81.034827926966216</v>
      </c>
      <c r="P253" s="63">
        <f t="shared" si="71"/>
        <v>62.891495082618967</v>
      </c>
      <c r="Q253" s="63">
        <f t="shared" si="71"/>
        <v>71.506263902798068</v>
      </c>
      <c r="R253" s="63">
        <f t="shared" si="71"/>
        <v>70.965776838655202</v>
      </c>
      <c r="S253" s="63">
        <f t="shared" si="71"/>
        <v>80.72590274090706</v>
      </c>
      <c r="T253" s="63">
        <f t="shared" si="71"/>
        <v>54.997377208670905</v>
      </c>
      <c r="U253" s="63">
        <f t="shared" si="71"/>
        <v>60.760628225669144</v>
      </c>
      <c r="V253" s="63">
        <f t="shared" si="71"/>
        <v>70.786797847004777</v>
      </c>
    </row>
    <row r="254" spans="3:22" x14ac:dyDescent="0.2">
      <c r="C254" s="89" t="s">
        <v>66</v>
      </c>
      <c r="D254" s="61">
        <f t="shared" ref="D254:V254" si="72">+IFERROR(IF(D215&gt;0,+((D215/D22)*100)," "),"")</f>
        <v>88.383644031752141</v>
      </c>
      <c r="E254" s="61">
        <f t="shared" si="72"/>
        <v>95.180570255367925</v>
      </c>
      <c r="F254" s="61">
        <f t="shared" si="72"/>
        <v>94.206384661213391</v>
      </c>
      <c r="G254" s="61">
        <f t="shared" si="72"/>
        <v>95.242720797206431</v>
      </c>
      <c r="H254" s="61">
        <f t="shared" si="72"/>
        <v>95.828685634298594</v>
      </c>
      <c r="I254" s="61">
        <f t="shared" si="72"/>
        <v>96.986123173673263</v>
      </c>
      <c r="J254" s="61">
        <f t="shared" si="72"/>
        <v>96.315343250201295</v>
      </c>
      <c r="K254" s="61">
        <f t="shared" si="72"/>
        <v>98.386371027577752</v>
      </c>
      <c r="L254" s="61">
        <f t="shared" si="72"/>
        <v>95.750499609971541</v>
      </c>
      <c r="M254" s="61">
        <f t="shared" si="72"/>
        <v>96.838658325927526</v>
      </c>
      <c r="N254" s="61">
        <f t="shared" si="72"/>
        <v>95.264882434300503</v>
      </c>
      <c r="O254" s="61">
        <f t="shared" si="72"/>
        <v>97.571183828189788</v>
      </c>
      <c r="P254" s="61">
        <f t="shared" si="72"/>
        <v>95.49882230925553</v>
      </c>
      <c r="Q254" s="61">
        <f t="shared" si="72"/>
        <v>96.977705528505524</v>
      </c>
      <c r="R254" s="61">
        <f t="shared" si="72"/>
        <v>96.825232022416174</v>
      </c>
      <c r="S254" s="61">
        <f t="shared" si="72"/>
        <v>98.793335012974651</v>
      </c>
      <c r="T254" s="61">
        <f t="shared" si="72"/>
        <v>98.219339096210874</v>
      </c>
      <c r="U254" s="61">
        <f t="shared" si="72"/>
        <v>99.320043232732502</v>
      </c>
      <c r="V254" s="61">
        <f t="shared" si="72"/>
        <v>99.055361868544679</v>
      </c>
    </row>
    <row r="255" spans="3:22" x14ac:dyDescent="0.2">
      <c r="C255" s="90" t="s">
        <v>67</v>
      </c>
      <c r="D255" s="63">
        <f t="shared" ref="D255:V255" si="73">+IFERROR(IF(D216&gt;0,+((D216/D23)*100)," "),"")</f>
        <v>86.845425437732715</v>
      </c>
      <c r="E255" s="63">
        <f t="shared" si="73"/>
        <v>67.572281858513065</v>
      </c>
      <c r="F255" s="63">
        <f t="shared" si="73"/>
        <v>77.867020615999749</v>
      </c>
      <c r="G255" s="63">
        <f t="shared" si="73"/>
        <v>85.825875086626539</v>
      </c>
      <c r="H255" s="63">
        <f t="shared" si="73"/>
        <v>74.331006326322253</v>
      </c>
      <c r="I255" s="63">
        <f t="shared" si="73"/>
        <v>76.037665559315599</v>
      </c>
      <c r="J255" s="63">
        <f t="shared" si="73"/>
        <v>71.205098610412975</v>
      </c>
      <c r="K255" s="63">
        <f t="shared" si="73"/>
        <v>47.652865310998926</v>
      </c>
      <c r="L255" s="63">
        <f t="shared" si="73"/>
        <v>59.120084572865238</v>
      </c>
      <c r="M255" s="63">
        <f t="shared" si="73"/>
        <v>58.456179632783389</v>
      </c>
      <c r="N255" s="63">
        <f t="shared" si="73"/>
        <v>61.605866056254946</v>
      </c>
      <c r="O255" s="63">
        <f t="shared" si="73"/>
        <v>51.286317878306207</v>
      </c>
      <c r="P255" s="63">
        <f t="shared" si="73"/>
        <v>67.008935437957234</v>
      </c>
      <c r="Q255" s="63">
        <f t="shared" si="73"/>
        <v>66.333813272700397</v>
      </c>
      <c r="R255" s="63">
        <f t="shared" si="73"/>
        <v>62.839139910687138</v>
      </c>
      <c r="S255" s="63">
        <f t="shared" si="73"/>
        <v>69.280405186405034</v>
      </c>
      <c r="T255" s="63">
        <f t="shared" si="73"/>
        <v>83.532140027735906</v>
      </c>
      <c r="U255" s="63">
        <f t="shared" si="73"/>
        <v>84.507186107358649</v>
      </c>
      <c r="V255" s="63">
        <f t="shared" si="73"/>
        <v>85.261639544492894</v>
      </c>
    </row>
    <row r="256" spans="3:22" x14ac:dyDescent="0.2">
      <c r="C256" s="89" t="s">
        <v>68</v>
      </c>
      <c r="D256" s="61">
        <f t="shared" ref="D256:V256" si="74">+IFERROR(IF(D217&gt;0,+((D217/D24)*100)," "),"")</f>
        <v>86.188198267021932</v>
      </c>
      <c r="E256" s="61">
        <f t="shared" si="74"/>
        <v>93.895132610523959</v>
      </c>
      <c r="F256" s="61">
        <f t="shared" si="74"/>
        <v>90.043013328075389</v>
      </c>
      <c r="G256" s="61">
        <f t="shared" si="74"/>
        <v>89.690971252228707</v>
      </c>
      <c r="H256" s="61">
        <f t="shared" si="74"/>
        <v>92.311971830210638</v>
      </c>
      <c r="I256" s="61">
        <f t="shared" si="74"/>
        <v>94.994270081587885</v>
      </c>
      <c r="J256" s="61">
        <f t="shared" si="74"/>
        <v>92.788145193670559</v>
      </c>
      <c r="K256" s="61">
        <f t="shared" si="74"/>
        <v>92.052254636428785</v>
      </c>
      <c r="L256" s="61">
        <f t="shared" si="74"/>
        <v>91.341435659598915</v>
      </c>
      <c r="M256" s="61">
        <f t="shared" si="74"/>
        <v>91.679148450160241</v>
      </c>
      <c r="N256" s="61">
        <f t="shared" si="74"/>
        <v>87.027504963049324</v>
      </c>
      <c r="O256" s="61">
        <f t="shared" si="74"/>
        <v>87.449422053298647</v>
      </c>
      <c r="P256" s="61">
        <f t="shared" si="74"/>
        <v>87.229069278209295</v>
      </c>
      <c r="Q256" s="61">
        <f t="shared" si="74"/>
        <v>89.602954493534511</v>
      </c>
      <c r="R256" s="61">
        <f t="shared" si="74"/>
        <v>86.799071409105466</v>
      </c>
      <c r="S256" s="61">
        <f t="shared" si="74"/>
        <v>84.844148689961941</v>
      </c>
      <c r="T256" s="61">
        <f t="shared" si="74"/>
        <v>88.940472080846689</v>
      </c>
      <c r="U256" s="61">
        <f t="shared" si="74"/>
        <v>90.384693785100794</v>
      </c>
      <c r="V256" s="61">
        <f t="shared" si="74"/>
        <v>91.618917750489587</v>
      </c>
    </row>
    <row r="257" spans="3:22" x14ac:dyDescent="0.2">
      <c r="C257" s="90" t="s">
        <v>31</v>
      </c>
      <c r="D257" s="63">
        <f t="shared" ref="D257:V257" si="75">+IFERROR(IF(D218&gt;0,+((D218/D25)*100)," "),"")</f>
        <v>69.19656731397879</v>
      </c>
      <c r="E257" s="63">
        <f t="shared" si="75"/>
        <v>83.259521737372566</v>
      </c>
      <c r="F257" s="63">
        <f t="shared" si="75"/>
        <v>79.156589299110081</v>
      </c>
      <c r="G257" s="63">
        <f t="shared" si="75"/>
        <v>85.068214743877419</v>
      </c>
      <c r="H257" s="63">
        <f t="shared" si="75"/>
        <v>78.461419210210821</v>
      </c>
      <c r="I257" s="63">
        <f t="shared" si="75"/>
        <v>82.122482329802466</v>
      </c>
      <c r="J257" s="63">
        <f t="shared" si="75"/>
        <v>83.224908735243446</v>
      </c>
      <c r="K257" s="63">
        <f t="shared" si="75"/>
        <v>79.32452204634275</v>
      </c>
      <c r="L257" s="63">
        <f t="shared" si="75"/>
        <v>75.688206965025927</v>
      </c>
      <c r="M257" s="63">
        <f t="shared" si="75"/>
        <v>70.637533492831892</v>
      </c>
      <c r="N257" s="63">
        <f t="shared" si="75"/>
        <v>71.222845889476474</v>
      </c>
      <c r="O257" s="63">
        <f t="shared" si="75"/>
        <v>80.800135526168361</v>
      </c>
      <c r="P257" s="63">
        <f t="shared" si="75"/>
        <v>71.117899554350302</v>
      </c>
      <c r="Q257" s="63">
        <f t="shared" si="75"/>
        <v>53.82700686714341</v>
      </c>
      <c r="R257" s="63">
        <f t="shared" si="75"/>
        <v>60.828649959248729</v>
      </c>
      <c r="S257" s="63">
        <f t="shared" si="75"/>
        <v>75.923064625278826</v>
      </c>
      <c r="T257" s="63">
        <f t="shared" si="75"/>
        <v>83.578372285061647</v>
      </c>
      <c r="U257" s="63">
        <f t="shared" si="75"/>
        <v>87.855050736416402</v>
      </c>
      <c r="V257" s="63">
        <f t="shared" si="75"/>
        <v>82.481112215359232</v>
      </c>
    </row>
    <row r="258" spans="3:22" x14ac:dyDescent="0.2">
      <c r="C258" s="89" t="s">
        <v>168</v>
      </c>
      <c r="D258" s="61" t="str">
        <f t="shared" ref="D258:V258" si="76">+IFERROR(IF(D219&gt;0,+((D219/D26)*100)," "),"")</f>
        <v xml:space="preserve"> </v>
      </c>
      <c r="E258" s="61" t="str">
        <f t="shared" si="76"/>
        <v xml:space="preserve"> </v>
      </c>
      <c r="F258" s="61" t="str">
        <f t="shared" si="76"/>
        <v xml:space="preserve"> </v>
      </c>
      <c r="G258" s="61" t="str">
        <f t="shared" si="76"/>
        <v xml:space="preserve"> </v>
      </c>
      <c r="H258" s="61" t="str">
        <f t="shared" si="76"/>
        <v xml:space="preserve"> </v>
      </c>
      <c r="I258" s="61" t="str">
        <f t="shared" si="76"/>
        <v xml:space="preserve"> </v>
      </c>
      <c r="J258" s="61" t="str">
        <f t="shared" si="76"/>
        <v xml:space="preserve"> </v>
      </c>
      <c r="K258" s="61" t="str">
        <f t="shared" si="76"/>
        <v xml:space="preserve"> </v>
      </c>
      <c r="L258" s="61" t="str">
        <f t="shared" si="76"/>
        <v xml:space="preserve"> </v>
      </c>
      <c r="M258" s="61" t="str">
        <f t="shared" si="76"/>
        <v xml:space="preserve"> </v>
      </c>
      <c r="N258" s="61" t="str">
        <f t="shared" si="76"/>
        <v xml:space="preserve"> </v>
      </c>
      <c r="O258" s="61" t="str">
        <f t="shared" si="76"/>
        <v xml:space="preserve"> </v>
      </c>
      <c r="P258" s="61" t="str">
        <f t="shared" si="76"/>
        <v xml:space="preserve"> </v>
      </c>
      <c r="Q258" s="61" t="str">
        <f t="shared" si="76"/>
        <v xml:space="preserve"> </v>
      </c>
      <c r="R258" s="61" t="str">
        <f t="shared" si="76"/>
        <v xml:space="preserve"> </v>
      </c>
      <c r="S258" s="61" t="str">
        <f t="shared" si="76"/>
        <v xml:space="preserve"> </v>
      </c>
      <c r="T258" s="61" t="str">
        <f t="shared" si="76"/>
        <v xml:space="preserve"> </v>
      </c>
      <c r="U258" s="61" t="str">
        <f t="shared" si="76"/>
        <v xml:space="preserve"> </v>
      </c>
      <c r="V258" s="61" t="str">
        <f t="shared" si="76"/>
        <v xml:space="preserve"> </v>
      </c>
    </row>
    <row r="259" spans="3:22" x14ac:dyDescent="0.2">
      <c r="C259" s="90" t="s">
        <v>69</v>
      </c>
      <c r="D259" s="63">
        <f t="shared" ref="D259:V259" si="77">+IFERROR(IF(D220&gt;0,+((D220/D27)*100)," "),"")</f>
        <v>70.823919082808345</v>
      </c>
      <c r="E259" s="63">
        <f t="shared" si="77"/>
        <v>76.435920228257075</v>
      </c>
      <c r="F259" s="63">
        <f t="shared" si="77"/>
        <v>78.509510539175935</v>
      </c>
      <c r="G259" s="63">
        <f t="shared" si="77"/>
        <v>80.859468725356834</v>
      </c>
      <c r="H259" s="63">
        <f t="shared" si="77"/>
        <v>81.495191411905296</v>
      </c>
      <c r="I259" s="63">
        <f t="shared" si="77"/>
        <v>82.081827270751035</v>
      </c>
      <c r="J259" s="63">
        <f t="shared" si="77"/>
        <v>75.946336212851207</v>
      </c>
      <c r="K259" s="63">
        <f t="shared" si="77"/>
        <v>75.663382912438948</v>
      </c>
      <c r="L259" s="63">
        <f t="shared" si="77"/>
        <v>81.190397957042464</v>
      </c>
      <c r="M259" s="63">
        <f t="shared" si="77"/>
        <v>84.301035060552948</v>
      </c>
      <c r="N259" s="63">
        <f t="shared" si="77"/>
        <v>83.594325420931028</v>
      </c>
      <c r="O259" s="63">
        <f t="shared" si="77"/>
        <v>74.616393627827279</v>
      </c>
      <c r="P259" s="63">
        <f t="shared" si="77"/>
        <v>79.096671414464112</v>
      </c>
      <c r="Q259" s="63">
        <f t="shared" si="77"/>
        <v>84.878761175449441</v>
      </c>
      <c r="R259" s="63">
        <f t="shared" si="77"/>
        <v>88.666651497356867</v>
      </c>
      <c r="S259" s="63">
        <f t="shared" si="77"/>
        <v>91.393128597458158</v>
      </c>
      <c r="T259" s="63">
        <f t="shared" si="77"/>
        <v>83.237614238254025</v>
      </c>
      <c r="U259" s="63">
        <f t="shared" si="77"/>
        <v>88.631843804006763</v>
      </c>
      <c r="V259" s="63">
        <f t="shared" si="77"/>
        <v>91.774102125250351</v>
      </c>
    </row>
    <row r="260" spans="3:22" x14ac:dyDescent="0.2">
      <c r="C260" s="89" t="s">
        <v>70</v>
      </c>
      <c r="D260" s="61">
        <f t="shared" ref="D260:V260" si="78">+IFERROR(IF(D221&gt;0,+((D221/D28)*100)," "),"")</f>
        <v>65.108540128720549</v>
      </c>
      <c r="E260" s="61">
        <f t="shared" si="78"/>
        <v>79.20421074862503</v>
      </c>
      <c r="F260" s="61">
        <f t="shared" si="78"/>
        <v>70.086519302459664</v>
      </c>
      <c r="G260" s="61">
        <f t="shared" si="78"/>
        <v>73.588009334190033</v>
      </c>
      <c r="H260" s="61">
        <f t="shared" si="78"/>
        <v>71.199222422538938</v>
      </c>
      <c r="I260" s="61">
        <f t="shared" si="78"/>
        <v>67.831692086686388</v>
      </c>
      <c r="J260" s="61">
        <f t="shared" si="78"/>
        <v>84.299213468857133</v>
      </c>
      <c r="K260" s="61">
        <f t="shared" si="78"/>
        <v>77.914233819233246</v>
      </c>
      <c r="L260" s="61">
        <f t="shared" si="78"/>
        <v>81.894576195250451</v>
      </c>
      <c r="M260" s="61">
        <f t="shared" si="78"/>
        <v>78.824361116993643</v>
      </c>
      <c r="N260" s="61">
        <f t="shared" si="78"/>
        <v>74.21863178650959</v>
      </c>
      <c r="O260" s="61">
        <f t="shared" si="78"/>
        <v>81.907762635337519</v>
      </c>
      <c r="P260" s="61">
        <f t="shared" si="78"/>
        <v>78.37991019013316</v>
      </c>
      <c r="Q260" s="61">
        <f t="shared" si="78"/>
        <v>72.946220337149043</v>
      </c>
      <c r="R260" s="61">
        <f t="shared" si="78"/>
        <v>82.397969811399165</v>
      </c>
      <c r="S260" s="61">
        <f t="shared" si="78"/>
        <v>80.381280633953892</v>
      </c>
      <c r="T260" s="61">
        <f t="shared" si="78"/>
        <v>86.373992422522278</v>
      </c>
      <c r="U260" s="61">
        <f t="shared" si="78"/>
        <v>77.702531536312719</v>
      </c>
      <c r="V260" s="61">
        <f t="shared" si="78"/>
        <v>91.020282477897936</v>
      </c>
    </row>
    <row r="261" spans="3:22" x14ac:dyDescent="0.2">
      <c r="C261" s="90" t="s">
        <v>32</v>
      </c>
      <c r="D261" s="63">
        <f t="shared" ref="D261:V261" si="79">+IFERROR(IF(D222&gt;0,+((D222/D29)*100)," "),"")</f>
        <v>89.36976820544885</v>
      </c>
      <c r="E261" s="63">
        <f t="shared" si="79"/>
        <v>91.69495877913667</v>
      </c>
      <c r="F261" s="63">
        <f t="shared" si="79"/>
        <v>89.427088838436305</v>
      </c>
      <c r="G261" s="63">
        <f t="shared" si="79"/>
        <v>75.067858989003867</v>
      </c>
      <c r="H261" s="63">
        <f t="shared" si="79"/>
        <v>82.604842405010388</v>
      </c>
      <c r="I261" s="63">
        <f t="shared" si="79"/>
        <v>83.097921718472833</v>
      </c>
      <c r="J261" s="63">
        <f t="shared" si="79"/>
        <v>73.995084037201664</v>
      </c>
      <c r="K261" s="63">
        <f t="shared" si="79"/>
        <v>86.714986116228516</v>
      </c>
      <c r="L261" s="63">
        <f t="shared" si="79"/>
        <v>81.349681723846601</v>
      </c>
      <c r="M261" s="63">
        <f t="shared" si="79"/>
        <v>71.553306450998733</v>
      </c>
      <c r="N261" s="63">
        <f t="shared" si="79"/>
        <v>70.605143855550708</v>
      </c>
      <c r="O261" s="63">
        <f t="shared" si="79"/>
        <v>78.756144201173598</v>
      </c>
      <c r="P261" s="63">
        <f t="shared" si="79"/>
        <v>73.293693836752169</v>
      </c>
      <c r="Q261" s="63">
        <f t="shared" si="79"/>
        <v>74.046420410376783</v>
      </c>
      <c r="R261" s="63">
        <f t="shared" si="79"/>
        <v>80.04832543029562</v>
      </c>
      <c r="S261" s="63">
        <f t="shared" si="79"/>
        <v>89.364249351673166</v>
      </c>
      <c r="T261" s="63">
        <f t="shared" si="79"/>
        <v>92.526466874703814</v>
      </c>
      <c r="U261" s="63">
        <f t="shared" si="79"/>
        <v>93.270341973557663</v>
      </c>
      <c r="V261" s="63">
        <f t="shared" si="79"/>
        <v>95.855719219842754</v>
      </c>
    </row>
    <row r="262" spans="3:22" x14ac:dyDescent="0.2">
      <c r="C262" s="89" t="s">
        <v>33</v>
      </c>
      <c r="D262" s="61">
        <f t="shared" ref="D262:V262" si="80">+IFERROR(IF(D223&gt;0,+((D223/D30)*100)," "),"")</f>
        <v>76.189722053102557</v>
      </c>
      <c r="E262" s="61">
        <f t="shared" si="80"/>
        <v>75.253762156992892</v>
      </c>
      <c r="F262" s="61">
        <f t="shared" si="80"/>
        <v>75.529599315393142</v>
      </c>
      <c r="G262" s="61">
        <f t="shared" si="80"/>
        <v>80.086686761017106</v>
      </c>
      <c r="H262" s="61">
        <f t="shared" si="80"/>
        <v>73.882131678472888</v>
      </c>
      <c r="I262" s="61">
        <f t="shared" si="80"/>
        <v>85.041748895854496</v>
      </c>
      <c r="J262" s="61">
        <f t="shared" si="80"/>
        <v>76.256025390458888</v>
      </c>
      <c r="K262" s="61">
        <f t="shared" si="80"/>
        <v>77.497630726749207</v>
      </c>
      <c r="L262" s="61">
        <f t="shared" si="80"/>
        <v>70.248125567812053</v>
      </c>
      <c r="M262" s="61">
        <f t="shared" si="80"/>
        <v>76.125394866676587</v>
      </c>
      <c r="N262" s="61">
        <f t="shared" si="80"/>
        <v>61.643466134688637</v>
      </c>
      <c r="O262" s="61">
        <f t="shared" si="80"/>
        <v>56.846053258321504</v>
      </c>
      <c r="P262" s="61">
        <f t="shared" si="80"/>
        <v>78.610853272417785</v>
      </c>
      <c r="Q262" s="61">
        <f t="shared" si="80"/>
        <v>80.4032976467211</v>
      </c>
      <c r="R262" s="61">
        <f t="shared" si="80"/>
        <v>78.197360788169377</v>
      </c>
      <c r="S262" s="61">
        <f t="shared" si="80"/>
        <v>78.589286251169781</v>
      </c>
      <c r="T262" s="61">
        <f t="shared" si="80"/>
        <v>74.026840455577144</v>
      </c>
      <c r="U262" s="61">
        <f t="shared" si="80"/>
        <v>67.819259707775956</v>
      </c>
      <c r="V262" s="61">
        <f t="shared" si="80"/>
        <v>80.836524814465889</v>
      </c>
    </row>
    <row r="263" spans="3:22" x14ac:dyDescent="0.2">
      <c r="C263" s="90" t="s">
        <v>71</v>
      </c>
      <c r="D263" s="63">
        <f t="shared" ref="D263:V263" si="81">+IFERROR(IF(D224&gt;0,+((D224/D31)*100)," "),"")</f>
        <v>72.185139526650488</v>
      </c>
      <c r="E263" s="63">
        <f t="shared" si="81"/>
        <v>69.047975489323562</v>
      </c>
      <c r="F263" s="63">
        <f t="shared" si="81"/>
        <v>68.796677831529792</v>
      </c>
      <c r="G263" s="63">
        <f t="shared" si="81"/>
        <v>81.659717814491302</v>
      </c>
      <c r="H263" s="63">
        <f t="shared" si="81"/>
        <v>81.701032771702145</v>
      </c>
      <c r="I263" s="63">
        <f t="shared" si="81"/>
        <v>86.572081320338128</v>
      </c>
      <c r="J263" s="63">
        <f t="shared" si="81"/>
        <v>64.339916990326955</v>
      </c>
      <c r="K263" s="63">
        <f t="shared" si="81"/>
        <v>57.905893047153278</v>
      </c>
      <c r="L263" s="63">
        <f t="shared" si="81"/>
        <v>88.953326890061817</v>
      </c>
      <c r="M263" s="63">
        <f t="shared" si="81"/>
        <v>87.14046344363021</v>
      </c>
      <c r="N263" s="63">
        <f t="shared" si="81"/>
        <v>88.481472221780962</v>
      </c>
      <c r="O263" s="63">
        <f t="shared" si="81"/>
        <v>89.35753072615725</v>
      </c>
      <c r="P263" s="63">
        <f t="shared" si="81"/>
        <v>85.209917979091571</v>
      </c>
      <c r="Q263" s="63">
        <f t="shared" si="81"/>
        <v>82.059598532973695</v>
      </c>
      <c r="R263" s="63">
        <f t="shared" si="81"/>
        <v>85.034286487137464</v>
      </c>
      <c r="S263" s="63">
        <f t="shared" si="81"/>
        <v>89.677386310614409</v>
      </c>
      <c r="T263" s="63">
        <f t="shared" si="81"/>
        <v>88.459922901350424</v>
      </c>
      <c r="U263" s="63">
        <f t="shared" si="81"/>
        <v>83.273524623918547</v>
      </c>
      <c r="V263" s="63">
        <f t="shared" si="81"/>
        <v>90.854693017743188</v>
      </c>
    </row>
    <row r="264" spans="3:22" x14ac:dyDescent="0.2">
      <c r="C264" s="89" t="s">
        <v>34</v>
      </c>
      <c r="D264" s="61">
        <f t="shared" ref="D264:V264" si="82">+IFERROR(IF(D225&gt;0,+((D225/D32)*100)," "),"")</f>
        <v>86.934112384420374</v>
      </c>
      <c r="E264" s="61">
        <f t="shared" si="82"/>
        <v>84.445394825185389</v>
      </c>
      <c r="F264" s="61">
        <f t="shared" si="82"/>
        <v>84.323402956969701</v>
      </c>
      <c r="G264" s="61">
        <f t="shared" si="82"/>
        <v>84.006900007356492</v>
      </c>
      <c r="H264" s="61">
        <f t="shared" si="82"/>
        <v>78.532846368336521</v>
      </c>
      <c r="I264" s="61">
        <f t="shared" si="82"/>
        <v>85.177510228767986</v>
      </c>
      <c r="J264" s="61">
        <f t="shared" si="82"/>
        <v>87.565376910302334</v>
      </c>
      <c r="K264" s="61">
        <f t="shared" si="82"/>
        <v>87.84900041583137</v>
      </c>
      <c r="L264" s="61">
        <f t="shared" si="82"/>
        <v>88.754582133674845</v>
      </c>
      <c r="M264" s="61">
        <f t="shared" si="82"/>
        <v>87.997367639410513</v>
      </c>
      <c r="N264" s="61">
        <f t="shared" si="82"/>
        <v>83.365511432688351</v>
      </c>
      <c r="O264" s="61">
        <f t="shared" si="82"/>
        <v>85.996581627097484</v>
      </c>
      <c r="P264" s="61">
        <f t="shared" si="82"/>
        <v>83.216377687868999</v>
      </c>
      <c r="Q264" s="61">
        <f t="shared" si="82"/>
        <v>83.830004833994309</v>
      </c>
      <c r="R264" s="61">
        <f t="shared" si="82"/>
        <v>87.599451252465244</v>
      </c>
      <c r="S264" s="61">
        <f t="shared" si="82"/>
        <v>83.507262516581577</v>
      </c>
      <c r="T264" s="61">
        <f t="shared" si="82"/>
        <v>90.354768174904294</v>
      </c>
      <c r="U264" s="61">
        <f t="shared" si="82"/>
        <v>89.693182125744542</v>
      </c>
      <c r="V264" s="61">
        <f t="shared" si="82"/>
        <v>91.832445316183097</v>
      </c>
    </row>
    <row r="265" spans="3:22" x14ac:dyDescent="0.2">
      <c r="C265" s="90" t="s">
        <v>72</v>
      </c>
      <c r="D265" s="63">
        <f t="shared" ref="D265:V265" si="83">+IFERROR(IF(D226&gt;0,+((D226/D33)*100)," "),"")</f>
        <v>20.593018036864724</v>
      </c>
      <c r="E265" s="63">
        <f t="shared" si="83"/>
        <v>24.955026358725675</v>
      </c>
      <c r="F265" s="63">
        <f t="shared" si="83"/>
        <v>12.958665335317516</v>
      </c>
      <c r="G265" s="63">
        <f t="shared" si="83"/>
        <v>25.355516621883329</v>
      </c>
      <c r="H265" s="63">
        <f t="shared" si="83"/>
        <v>58.809622593098496</v>
      </c>
      <c r="I265" s="63">
        <f t="shared" si="83"/>
        <v>29.174497564191189</v>
      </c>
      <c r="J265" s="63">
        <f t="shared" si="83"/>
        <v>30.179151243464187</v>
      </c>
      <c r="K265" s="63">
        <f t="shared" si="83"/>
        <v>46.473836248213487</v>
      </c>
      <c r="L265" s="63">
        <f t="shared" si="83"/>
        <v>35.540731679800906</v>
      </c>
      <c r="M265" s="63">
        <f t="shared" si="83"/>
        <v>32.695264996542136</v>
      </c>
      <c r="N265" s="63">
        <f t="shared" si="83"/>
        <v>37.931166931075978</v>
      </c>
      <c r="O265" s="63">
        <f t="shared" si="83"/>
        <v>37.462152210553931</v>
      </c>
      <c r="P265" s="63">
        <f t="shared" si="83"/>
        <v>51.84342111078324</v>
      </c>
      <c r="Q265" s="63">
        <f t="shared" si="83"/>
        <v>56.364212720323117</v>
      </c>
      <c r="R265" s="63">
        <f t="shared" si="83"/>
        <v>78.319367052894208</v>
      </c>
      <c r="S265" s="63">
        <f t="shared" si="83"/>
        <v>73.78218341029779</v>
      </c>
      <c r="T265" s="63">
        <f t="shared" si="83"/>
        <v>64.332606358253969</v>
      </c>
      <c r="U265" s="63">
        <f t="shared" si="83"/>
        <v>71.463296731925311</v>
      </c>
      <c r="V265" s="63">
        <f t="shared" si="83"/>
        <v>70.063513364392776</v>
      </c>
    </row>
    <row r="266" spans="3:22" x14ac:dyDescent="0.2">
      <c r="C266" s="89" t="s">
        <v>73</v>
      </c>
      <c r="D266" s="61">
        <f t="shared" ref="D266:V266" si="84">+IFERROR(IF(D227&gt;0,+((D227/D34)*100)," "),"")</f>
        <v>65.848029805363737</v>
      </c>
      <c r="E266" s="61">
        <f t="shared" si="84"/>
        <v>52.787824426604082</v>
      </c>
      <c r="F266" s="61">
        <f t="shared" si="84"/>
        <v>49.912137427667865</v>
      </c>
      <c r="G266" s="61">
        <f t="shared" si="84"/>
        <v>61.133984684031716</v>
      </c>
      <c r="H266" s="61">
        <f t="shared" si="84"/>
        <v>64.998096840070247</v>
      </c>
      <c r="I266" s="61">
        <f t="shared" si="84"/>
        <v>78.296560101361024</v>
      </c>
      <c r="J266" s="61">
        <f t="shared" si="84"/>
        <v>89.253749106967618</v>
      </c>
      <c r="K266" s="61">
        <f t="shared" si="84"/>
        <v>89.273883695587642</v>
      </c>
      <c r="L266" s="61">
        <f t="shared" si="84"/>
        <v>78.501785518937311</v>
      </c>
      <c r="M266" s="61">
        <f t="shared" si="84"/>
        <v>84.111484157846576</v>
      </c>
      <c r="N266" s="61">
        <f t="shared" si="84"/>
        <v>82.965561728983701</v>
      </c>
      <c r="O266" s="61">
        <f t="shared" si="84"/>
        <v>77.047071786745732</v>
      </c>
      <c r="P266" s="61">
        <f t="shared" si="84"/>
        <v>34.576144898199821</v>
      </c>
      <c r="Q266" s="61">
        <f t="shared" si="84"/>
        <v>65.139735564451428</v>
      </c>
      <c r="R266" s="61">
        <f t="shared" si="84"/>
        <v>56.626234676831501</v>
      </c>
      <c r="S266" s="61">
        <f t="shared" si="84"/>
        <v>65.976629506009388</v>
      </c>
      <c r="T266" s="61">
        <f t="shared" si="84"/>
        <v>61.862590254340958</v>
      </c>
      <c r="U266" s="61">
        <f t="shared" si="84"/>
        <v>51.908076838708247</v>
      </c>
      <c r="V266" s="61">
        <f t="shared" si="84"/>
        <v>37.578864825330363</v>
      </c>
    </row>
    <row r="267" spans="3:22" x14ac:dyDescent="0.2">
      <c r="C267" s="90" t="s">
        <v>35</v>
      </c>
      <c r="D267" s="63">
        <f t="shared" ref="D267:V267" si="85">+IFERROR(IF(D228&gt;0,+((D228/D35)*100)," "),"")</f>
        <v>92.145222137339999</v>
      </c>
      <c r="E267" s="63">
        <f t="shared" si="85"/>
        <v>95.214732292553748</v>
      </c>
      <c r="F267" s="63">
        <f t="shared" si="85"/>
        <v>91.064721097595026</v>
      </c>
      <c r="G267" s="63">
        <f t="shared" si="85"/>
        <v>92.814060848517798</v>
      </c>
      <c r="H267" s="63">
        <f t="shared" si="85"/>
        <v>82.650642232541514</v>
      </c>
      <c r="I267" s="63">
        <f t="shared" si="85"/>
        <v>93.088778627890974</v>
      </c>
      <c r="J267" s="63">
        <f t="shared" si="85"/>
        <v>93.450483186223664</v>
      </c>
      <c r="K267" s="63">
        <f t="shared" si="85"/>
        <v>94.886122283010138</v>
      </c>
      <c r="L267" s="63">
        <f t="shared" si="85"/>
        <v>94.040223967394695</v>
      </c>
      <c r="M267" s="63">
        <f t="shared" si="85"/>
        <v>94.348739213793152</v>
      </c>
      <c r="N267" s="63">
        <f t="shared" si="85"/>
        <v>91.64808505071673</v>
      </c>
      <c r="O267" s="63">
        <f t="shared" si="85"/>
        <v>86.265884155757746</v>
      </c>
      <c r="P267" s="63">
        <f t="shared" si="85"/>
        <v>86.724505576347354</v>
      </c>
      <c r="Q267" s="63">
        <f t="shared" si="85"/>
        <v>90.857444292584589</v>
      </c>
      <c r="R267" s="63">
        <f t="shared" si="85"/>
        <v>93.069177049632984</v>
      </c>
      <c r="S267" s="63">
        <f t="shared" si="85"/>
        <v>90.367116489070582</v>
      </c>
      <c r="T267" s="63">
        <f t="shared" si="85"/>
        <v>90.395255307324561</v>
      </c>
      <c r="U267" s="63">
        <f t="shared" si="85"/>
        <v>90.767394920157599</v>
      </c>
      <c r="V267" s="63">
        <f t="shared" si="85"/>
        <v>95.936928826317626</v>
      </c>
    </row>
    <row r="268" spans="3:22" x14ac:dyDescent="0.2">
      <c r="C268" s="89" t="s">
        <v>74</v>
      </c>
      <c r="D268" s="61">
        <f t="shared" ref="D268:V268" si="86">+IFERROR(IF(D229&gt;0,+((D229/D36)*100)," "),"")</f>
        <v>71.936588445693005</v>
      </c>
      <c r="E268" s="61">
        <f t="shared" si="86"/>
        <v>64.402597030484841</v>
      </c>
      <c r="F268" s="61">
        <f t="shared" si="86"/>
        <v>72.175261319960541</v>
      </c>
      <c r="G268" s="61">
        <f t="shared" si="86"/>
        <v>69.182859020457812</v>
      </c>
      <c r="H268" s="61">
        <f t="shared" si="86"/>
        <v>79.084360297730328</v>
      </c>
      <c r="I268" s="61">
        <f t="shared" si="86"/>
        <v>92.636944595946375</v>
      </c>
      <c r="J268" s="61">
        <f t="shared" si="86"/>
        <v>84.089219619591589</v>
      </c>
      <c r="K268" s="61">
        <f t="shared" si="86"/>
        <v>69.549470223305988</v>
      </c>
      <c r="L268" s="61">
        <f t="shared" si="86"/>
        <v>82.46182186175794</v>
      </c>
      <c r="M268" s="61">
        <f t="shared" si="86"/>
        <v>77.058157005525942</v>
      </c>
      <c r="N268" s="61">
        <f t="shared" si="86"/>
        <v>90.961314760538528</v>
      </c>
      <c r="O268" s="61">
        <f t="shared" si="86"/>
        <v>80.418557352370101</v>
      </c>
      <c r="P268" s="61">
        <f t="shared" si="86"/>
        <v>83.572450857873207</v>
      </c>
      <c r="Q268" s="61">
        <f t="shared" si="86"/>
        <v>81.211398256474226</v>
      </c>
      <c r="R268" s="61">
        <f t="shared" si="86"/>
        <v>90.303802573605552</v>
      </c>
      <c r="S268" s="61">
        <f t="shared" si="86"/>
        <v>87.078835712770768</v>
      </c>
      <c r="T268" s="61">
        <f t="shared" si="86"/>
        <v>88.842795555353533</v>
      </c>
      <c r="U268" s="61">
        <f t="shared" si="86"/>
        <v>89.281005830577769</v>
      </c>
      <c r="V268" s="61">
        <f t="shared" si="86"/>
        <v>95.461851849174735</v>
      </c>
    </row>
    <row r="269" spans="3:22" x14ac:dyDescent="0.2">
      <c r="C269" s="90" t="s">
        <v>36</v>
      </c>
      <c r="D269" s="63">
        <f t="shared" ref="D269:V269" si="87">+IFERROR(IF(D230&gt;0,+((D230/D37)*100)," "),"")</f>
        <v>90.060204679367459</v>
      </c>
      <c r="E269" s="63">
        <f t="shared" si="87"/>
        <v>91.62513654288253</v>
      </c>
      <c r="F269" s="63">
        <f t="shared" si="87"/>
        <v>82.670830534979103</v>
      </c>
      <c r="G269" s="63">
        <f t="shared" si="87"/>
        <v>95.30175420802513</v>
      </c>
      <c r="H269" s="63">
        <f t="shared" si="87"/>
        <v>87.633182390138302</v>
      </c>
      <c r="I269" s="63">
        <f t="shared" si="87"/>
        <v>86.047709004973697</v>
      </c>
      <c r="J269" s="63">
        <f t="shared" si="87"/>
        <v>86.04426476027092</v>
      </c>
      <c r="K269" s="63">
        <f t="shared" si="87"/>
        <v>82.965750943570484</v>
      </c>
      <c r="L269" s="63">
        <f t="shared" si="87"/>
        <v>87.568105863036877</v>
      </c>
      <c r="M269" s="63">
        <f t="shared" si="87"/>
        <v>90.598582909516097</v>
      </c>
      <c r="N269" s="63">
        <f t="shared" si="87"/>
        <v>83.844685847950345</v>
      </c>
      <c r="O269" s="63">
        <f t="shared" si="87"/>
        <v>93.153285724711608</v>
      </c>
      <c r="P269" s="63">
        <f t="shared" si="87"/>
        <v>91.724314857558639</v>
      </c>
      <c r="Q269" s="63">
        <f t="shared" si="87"/>
        <v>90.301177036518908</v>
      </c>
      <c r="R269" s="63">
        <f t="shared" si="87"/>
        <v>96.620652060050631</v>
      </c>
      <c r="S269" s="63">
        <f t="shared" si="87"/>
        <v>96.844827330492791</v>
      </c>
      <c r="T269" s="63">
        <f t="shared" si="87"/>
        <v>95.160289797360903</v>
      </c>
      <c r="U269" s="63">
        <f t="shared" si="87"/>
        <v>92.166700258709639</v>
      </c>
      <c r="V269" s="63">
        <f t="shared" si="87"/>
        <v>88.396895954743457</v>
      </c>
    </row>
    <row r="270" spans="3:22" x14ac:dyDescent="0.2">
      <c r="C270" s="92" t="s">
        <v>75</v>
      </c>
      <c r="D270" s="62">
        <f t="shared" ref="D270:V270" si="88">+IFERROR(IF(D231&gt;0,+((D231/D38)*100)," "),"")</f>
        <v>83.790358301018742</v>
      </c>
      <c r="E270" s="62">
        <f t="shared" si="88"/>
        <v>91.45665407673556</v>
      </c>
      <c r="F270" s="62">
        <f t="shared" si="88"/>
        <v>91.902862663995521</v>
      </c>
      <c r="G270" s="62">
        <f t="shared" si="88"/>
        <v>90.966133790529895</v>
      </c>
      <c r="H270" s="62">
        <f t="shared" si="88"/>
        <v>87.936065319598711</v>
      </c>
      <c r="I270" s="62">
        <f t="shared" si="88"/>
        <v>90.89886692558116</v>
      </c>
      <c r="J270" s="62">
        <f t="shared" si="88"/>
        <v>87.858584663068228</v>
      </c>
      <c r="K270" s="62">
        <f t="shared" si="88"/>
        <v>90.480302825830762</v>
      </c>
      <c r="L270" s="62">
        <f t="shared" si="88"/>
        <v>94.040052970778959</v>
      </c>
      <c r="M270" s="62">
        <f t="shared" si="88"/>
        <v>84.091319969033123</v>
      </c>
      <c r="N270" s="62">
        <f t="shared" si="88"/>
        <v>73.551830596966283</v>
      </c>
      <c r="O270" s="62">
        <f t="shared" si="88"/>
        <v>77.944614305994051</v>
      </c>
      <c r="P270" s="62">
        <f t="shared" si="88"/>
        <v>78.825280865433626</v>
      </c>
      <c r="Q270" s="62">
        <f t="shared" si="88"/>
        <v>90.980261379595774</v>
      </c>
      <c r="R270" s="62">
        <f t="shared" si="88"/>
        <v>85.991382022001176</v>
      </c>
      <c r="S270" s="62">
        <f t="shared" si="88"/>
        <v>87.365786420373553</v>
      </c>
      <c r="T270" s="62">
        <f t="shared" si="88"/>
        <v>89.93921837495526</v>
      </c>
      <c r="U270" s="62">
        <f t="shared" si="88"/>
        <v>91.520405378455166</v>
      </c>
      <c r="V270" s="62">
        <f t="shared" si="88"/>
        <v>90.668390397995637</v>
      </c>
    </row>
    <row r="271" spans="3:22" ht="22.5" x14ac:dyDescent="0.2">
      <c r="C271" s="91" t="s">
        <v>76</v>
      </c>
      <c r="D271" s="64" t="str">
        <f t="shared" ref="D271:V271" si="89">+IFERROR(IF(D232&gt;0,+((D232/D39)*100)," "),"")</f>
        <v xml:space="preserve"> </v>
      </c>
      <c r="E271" s="64" t="str">
        <f t="shared" si="89"/>
        <v xml:space="preserve"> </v>
      </c>
      <c r="F271" s="64" t="str">
        <f t="shared" si="89"/>
        <v xml:space="preserve"> </v>
      </c>
      <c r="G271" s="64" t="str">
        <f t="shared" si="89"/>
        <v xml:space="preserve"> </v>
      </c>
      <c r="H271" s="64" t="str">
        <f t="shared" si="89"/>
        <v xml:space="preserve"> </v>
      </c>
      <c r="I271" s="64" t="str">
        <f t="shared" si="89"/>
        <v xml:space="preserve"> </v>
      </c>
      <c r="J271" s="64" t="str">
        <f t="shared" si="89"/>
        <v xml:space="preserve"> </v>
      </c>
      <c r="K271" s="64" t="str">
        <f t="shared" si="89"/>
        <v xml:space="preserve"> </v>
      </c>
      <c r="L271" s="64" t="str">
        <f t="shared" si="89"/>
        <v xml:space="preserve"> </v>
      </c>
      <c r="M271" s="64" t="str">
        <f t="shared" si="89"/>
        <v xml:space="preserve"> </v>
      </c>
      <c r="N271" s="64" t="str">
        <f t="shared" si="89"/>
        <v xml:space="preserve"> </v>
      </c>
      <c r="O271" s="64" t="str">
        <f t="shared" si="89"/>
        <v xml:space="preserve"> </v>
      </c>
      <c r="P271" s="64" t="str">
        <f t="shared" si="89"/>
        <v xml:space="preserve"> </v>
      </c>
      <c r="Q271" s="64" t="str">
        <f t="shared" si="89"/>
        <v xml:space="preserve"> </v>
      </c>
      <c r="R271" s="64" t="str">
        <f t="shared" si="89"/>
        <v xml:space="preserve"> </v>
      </c>
      <c r="S271" s="64" t="str">
        <f t="shared" si="89"/>
        <v xml:space="preserve"> </v>
      </c>
      <c r="T271" s="64" t="str">
        <f t="shared" si="89"/>
        <v xml:space="preserve"> </v>
      </c>
      <c r="U271" s="64">
        <f t="shared" si="89"/>
        <v>55.081877894904977</v>
      </c>
      <c r="V271" s="64">
        <f t="shared" si="89"/>
        <v>74.776759865949856</v>
      </c>
    </row>
    <row r="272" spans="3:22" x14ac:dyDescent="0.2">
      <c r="C272" s="89" t="s">
        <v>77</v>
      </c>
      <c r="D272" s="61">
        <f t="shared" ref="D272:V272" si="90">+IFERROR(IF(D233&gt;0,+((D233/D40)*100)," "),"")</f>
        <v>50.677427092372241</v>
      </c>
      <c r="E272" s="61">
        <f t="shared" si="90"/>
        <v>45.628065984643726</v>
      </c>
      <c r="F272" s="61">
        <f t="shared" si="90"/>
        <v>36.917901449928316</v>
      </c>
      <c r="G272" s="61">
        <f t="shared" si="90"/>
        <v>46.589072018313459</v>
      </c>
      <c r="H272" s="61">
        <f t="shared" si="90"/>
        <v>68.246972014158445</v>
      </c>
      <c r="I272" s="61">
        <f t="shared" si="90"/>
        <v>31.425672867248718</v>
      </c>
      <c r="J272" s="61">
        <f t="shared" si="90"/>
        <v>58.712695428515019</v>
      </c>
      <c r="K272" s="61">
        <f t="shared" si="90"/>
        <v>70.194098365211701</v>
      </c>
      <c r="L272" s="61">
        <f t="shared" si="90"/>
        <v>61.699266023532431</v>
      </c>
      <c r="M272" s="61">
        <f t="shared" si="90"/>
        <v>58.17026957893372</v>
      </c>
      <c r="N272" s="61">
        <f t="shared" si="90"/>
        <v>58.139535047027735</v>
      </c>
      <c r="O272" s="61">
        <f t="shared" si="90"/>
        <v>70.178147341679974</v>
      </c>
      <c r="P272" s="61">
        <f t="shared" si="90"/>
        <v>60.286875717244591</v>
      </c>
      <c r="Q272" s="61">
        <f t="shared" si="90"/>
        <v>71.436351998360678</v>
      </c>
      <c r="R272" s="61">
        <f t="shared" si="90"/>
        <v>76.359734323911425</v>
      </c>
      <c r="S272" s="61">
        <f t="shared" si="90"/>
        <v>78.464781735800671</v>
      </c>
      <c r="T272" s="61">
        <f t="shared" si="90"/>
        <v>85.049944680990635</v>
      </c>
      <c r="U272" s="61">
        <f t="shared" si="90"/>
        <v>78.872314147129458</v>
      </c>
      <c r="V272" s="61">
        <f t="shared" si="90"/>
        <v>85.646050911876159</v>
      </c>
    </row>
    <row r="273" spans="3:22" x14ac:dyDescent="0.2">
      <c r="C273" s="90" t="s">
        <v>37</v>
      </c>
      <c r="D273" s="63">
        <f t="shared" ref="D273:V273" si="91">+IFERROR(IF(D234&gt;0,+((D234/D41)*100)," "),"")</f>
        <v>55.842420493236425</v>
      </c>
      <c r="E273" s="63">
        <f t="shared" si="91"/>
        <v>69.53323573944688</v>
      </c>
      <c r="F273" s="63">
        <f t="shared" si="91"/>
        <v>42.106719615505803</v>
      </c>
      <c r="G273" s="63">
        <f t="shared" si="91"/>
        <v>68.853709447700993</v>
      </c>
      <c r="H273" s="63">
        <f t="shared" si="91"/>
        <v>68.046859212119998</v>
      </c>
      <c r="I273" s="63">
        <f t="shared" si="91"/>
        <v>72.568465755153838</v>
      </c>
      <c r="J273" s="63">
        <f t="shared" si="91"/>
        <v>57.341550547583608</v>
      </c>
      <c r="K273" s="63">
        <f t="shared" si="91"/>
        <v>71.6776614523624</v>
      </c>
      <c r="L273" s="63">
        <f t="shared" si="91"/>
        <v>74.89315647405661</v>
      </c>
      <c r="M273" s="63">
        <f t="shared" si="91"/>
        <v>70.570742351461618</v>
      </c>
      <c r="N273" s="63">
        <f t="shared" si="91"/>
        <v>66.29835116452233</v>
      </c>
      <c r="O273" s="63">
        <f t="shared" si="91"/>
        <v>68.251893961938364</v>
      </c>
      <c r="P273" s="63">
        <f t="shared" si="91"/>
        <v>70.82335266405012</v>
      </c>
      <c r="Q273" s="63">
        <f t="shared" si="91"/>
        <v>69.328680569731873</v>
      </c>
      <c r="R273" s="63">
        <f t="shared" si="91"/>
        <v>77.337944095443675</v>
      </c>
      <c r="S273" s="63">
        <f t="shared" si="91"/>
        <v>72.262847350766407</v>
      </c>
      <c r="T273" s="63">
        <f t="shared" si="91"/>
        <v>66.75212936468273</v>
      </c>
      <c r="U273" s="63">
        <f t="shared" si="91"/>
        <v>62.819656486324362</v>
      </c>
      <c r="V273" s="63">
        <f t="shared" si="91"/>
        <v>72.406321516523349</v>
      </c>
    </row>
    <row r="274" spans="3:22" x14ac:dyDescent="0.2">
      <c r="C274" s="89" t="s">
        <v>38</v>
      </c>
      <c r="D274" s="61">
        <f t="shared" ref="D274:V274" si="92">+IFERROR(IF(D235&gt;0,+((D235/D42)*100)," "),"")</f>
        <v>51.176585022704693</v>
      </c>
      <c r="E274" s="61">
        <f t="shared" si="92"/>
        <v>24.018877695354337</v>
      </c>
      <c r="F274" s="61">
        <f t="shared" si="92"/>
        <v>41.382043547503145</v>
      </c>
      <c r="G274" s="61">
        <f t="shared" si="92"/>
        <v>25.476252934758424</v>
      </c>
      <c r="H274" s="61">
        <f t="shared" si="92"/>
        <v>11.094667839161549</v>
      </c>
      <c r="I274" s="61">
        <f t="shared" si="92"/>
        <v>13.870886398340001</v>
      </c>
      <c r="J274" s="61">
        <f t="shared" si="92"/>
        <v>49.872442994093959</v>
      </c>
      <c r="K274" s="61">
        <f t="shared" si="92"/>
        <v>74.060694007984665</v>
      </c>
      <c r="L274" s="61">
        <f t="shared" si="92"/>
        <v>47.68559892771767</v>
      </c>
      <c r="M274" s="61">
        <f t="shared" si="92"/>
        <v>34.220245691438592</v>
      </c>
      <c r="N274" s="61">
        <f t="shared" si="92"/>
        <v>29.026405123128836</v>
      </c>
      <c r="O274" s="61">
        <f t="shared" si="92"/>
        <v>68.991385617817684</v>
      </c>
      <c r="P274" s="61">
        <f t="shared" si="92"/>
        <v>67.669579693837107</v>
      </c>
      <c r="Q274" s="61">
        <f t="shared" si="92"/>
        <v>55.961330195240734</v>
      </c>
      <c r="R274" s="61">
        <f t="shared" si="92"/>
        <v>59.952103368201968</v>
      </c>
      <c r="S274" s="61">
        <f t="shared" si="92"/>
        <v>54.766628728115364</v>
      </c>
      <c r="T274" s="61">
        <f t="shared" si="92"/>
        <v>63.732317865196528</v>
      </c>
      <c r="U274" s="61">
        <f t="shared" si="92"/>
        <v>59.64231689257786</v>
      </c>
      <c r="V274" s="61">
        <f t="shared" si="92"/>
        <v>60.531093047790641</v>
      </c>
    </row>
    <row r="275" spans="3:22" x14ac:dyDescent="0.2">
      <c r="C275" s="93" t="s">
        <v>40</v>
      </c>
      <c r="D275" s="76">
        <f t="shared" ref="D275:V275" si="93">+IFERROR(IF(D236&gt;0,+((D236/D43)*100)," "),"")</f>
        <v>76.980492672240459</v>
      </c>
      <c r="E275" s="76">
        <f t="shared" si="93"/>
        <v>83.136831030847034</v>
      </c>
      <c r="F275" s="76">
        <f t="shared" si="93"/>
        <v>80.695977001490235</v>
      </c>
      <c r="G275" s="76">
        <f t="shared" si="93"/>
        <v>85.656141514985464</v>
      </c>
      <c r="H275" s="76">
        <f t="shared" si="93"/>
        <v>83.983732609946642</v>
      </c>
      <c r="I275" s="76">
        <f t="shared" si="93"/>
        <v>87.078815643830495</v>
      </c>
      <c r="J275" s="76">
        <f t="shared" si="93"/>
        <v>85.184537452834689</v>
      </c>
      <c r="K275" s="76">
        <f t="shared" si="93"/>
        <v>86.971079184775164</v>
      </c>
      <c r="L275" s="76">
        <f t="shared" si="93"/>
        <v>88.763594875752773</v>
      </c>
      <c r="M275" s="76">
        <f t="shared" si="93"/>
        <v>84.630429440872163</v>
      </c>
      <c r="N275" s="76">
        <f t="shared" si="93"/>
        <v>81.352733132517997</v>
      </c>
      <c r="O275" s="76">
        <f t="shared" si="93"/>
        <v>82.889935854212965</v>
      </c>
      <c r="P275" s="76">
        <f t="shared" si="93"/>
        <v>82.368304853088389</v>
      </c>
      <c r="Q275" s="76">
        <f t="shared" si="93"/>
        <v>83.804028903198571</v>
      </c>
      <c r="R275" s="76">
        <f t="shared" si="93"/>
        <v>84.072032361739574</v>
      </c>
      <c r="S275" s="76">
        <f t="shared" si="93"/>
        <v>86.401420650570373</v>
      </c>
      <c r="T275" s="76">
        <f t="shared" si="93"/>
        <v>87.836783580324195</v>
      </c>
      <c r="U275" s="76">
        <f t="shared" si="93"/>
        <v>88.827593133626493</v>
      </c>
      <c r="V275" s="76">
        <f t="shared" si="93"/>
        <v>90.235295755289826</v>
      </c>
    </row>
    <row r="276" spans="3:22" x14ac:dyDescent="0.2">
      <c r="C276" s="1" t="s">
        <v>227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</sheetData>
  <mergeCells count="174">
    <mergeCell ref="A7:C7"/>
    <mergeCell ref="D241:V241"/>
    <mergeCell ref="D203:V203"/>
    <mergeCell ref="D164:V164"/>
    <mergeCell ref="D126:V126"/>
    <mergeCell ref="D87:V87"/>
    <mergeCell ref="D48:V48"/>
    <mergeCell ref="D10:V10"/>
    <mergeCell ref="M6:M7"/>
    <mergeCell ref="N6:N7"/>
    <mergeCell ref="O6:O7"/>
    <mergeCell ref="P6:P7"/>
    <mergeCell ref="Q6:Q7"/>
    <mergeCell ref="R6:R7"/>
    <mergeCell ref="S6:S7"/>
    <mergeCell ref="T6:T7"/>
    <mergeCell ref="A5:C6"/>
    <mergeCell ref="R89:R90"/>
    <mergeCell ref="S89:S90"/>
    <mergeCell ref="M12:M13"/>
    <mergeCell ref="N12:N13"/>
    <mergeCell ref="H128:H129"/>
    <mergeCell ref="S128:S129"/>
    <mergeCell ref="T128:T129"/>
    <mergeCell ref="D2:V2"/>
    <mergeCell ref="D4:V4"/>
    <mergeCell ref="U6:U7"/>
    <mergeCell ref="V6:V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V89:V90"/>
    <mergeCell ref="T12:T13"/>
    <mergeCell ref="S51:S52"/>
    <mergeCell ref="J12:J13"/>
    <mergeCell ref="K12:K13"/>
    <mergeCell ref="P128:P129"/>
    <mergeCell ref="Q128:Q129"/>
    <mergeCell ref="R128:R129"/>
    <mergeCell ref="N51:N52"/>
    <mergeCell ref="V51:V52"/>
    <mergeCell ref="U12:U13"/>
    <mergeCell ref="O12:O13"/>
    <mergeCell ref="L49:Q49"/>
    <mergeCell ref="O51:O52"/>
    <mergeCell ref="U89:U90"/>
    <mergeCell ref="D89:D90"/>
    <mergeCell ref="E89:E90"/>
    <mergeCell ref="F89:F90"/>
    <mergeCell ref="T89:T90"/>
    <mergeCell ref="P51:P52"/>
    <mergeCell ref="Q51:Q52"/>
    <mergeCell ref="T51:T52"/>
    <mergeCell ref="U51:U52"/>
    <mergeCell ref="L12:L13"/>
    <mergeCell ref="C12:C13"/>
    <mergeCell ref="V12:V13"/>
    <mergeCell ref="R51:R52"/>
    <mergeCell ref="H51:H52"/>
    <mergeCell ref="D12:D13"/>
    <mergeCell ref="I12:I13"/>
    <mergeCell ref="H12:H13"/>
    <mergeCell ref="E12:E13"/>
    <mergeCell ref="F12:F13"/>
    <mergeCell ref="G12:G13"/>
    <mergeCell ref="K51:K52"/>
    <mergeCell ref="M51:M52"/>
    <mergeCell ref="C51:C52"/>
    <mergeCell ref="D51:D52"/>
    <mergeCell ref="E51:E52"/>
    <mergeCell ref="P12:P13"/>
    <mergeCell ref="Q12:Q13"/>
    <mergeCell ref="S12:S13"/>
    <mergeCell ref="R12:R13"/>
    <mergeCell ref="G205:G206"/>
    <mergeCell ref="H205:H206"/>
    <mergeCell ref="I205:I206"/>
    <mergeCell ref="L205:L206"/>
    <mergeCell ref="M205:M206"/>
    <mergeCell ref="P167:P168"/>
    <mergeCell ref="H167:H168"/>
    <mergeCell ref="F51:F52"/>
    <mergeCell ref="G51:G52"/>
    <mergeCell ref="I51:I52"/>
    <mergeCell ref="J51:J52"/>
    <mergeCell ref="L51:L52"/>
    <mergeCell ref="N89:N90"/>
    <mergeCell ref="C167:C168"/>
    <mergeCell ref="D167:D168"/>
    <mergeCell ref="L165:Q165"/>
    <mergeCell ref="F167:F168"/>
    <mergeCell ref="G167:G168"/>
    <mergeCell ref="L167:L168"/>
    <mergeCell ref="E167:E168"/>
    <mergeCell ref="E128:E129"/>
    <mergeCell ref="F128:F129"/>
    <mergeCell ref="Q167:Q168"/>
    <mergeCell ref="M128:M129"/>
    <mergeCell ref="I128:I129"/>
    <mergeCell ref="I167:I168"/>
    <mergeCell ref="J167:J168"/>
    <mergeCell ref="K167:K168"/>
    <mergeCell ref="G128:G129"/>
    <mergeCell ref="V244:V245"/>
    <mergeCell ref="R244:R245"/>
    <mergeCell ref="S244:S245"/>
    <mergeCell ref="T244:T245"/>
    <mergeCell ref="C89:C90"/>
    <mergeCell ref="U128:U129"/>
    <mergeCell ref="L128:L129"/>
    <mergeCell ref="L89:L90"/>
    <mergeCell ref="C128:C129"/>
    <mergeCell ref="D128:D129"/>
    <mergeCell ref="O89:O90"/>
    <mergeCell ref="P89:P90"/>
    <mergeCell ref="Q89:Q90"/>
    <mergeCell ref="G89:G90"/>
    <mergeCell ref="H89:H90"/>
    <mergeCell ref="I89:I90"/>
    <mergeCell ref="N128:N129"/>
    <mergeCell ref="O128:O129"/>
    <mergeCell ref="M89:M90"/>
    <mergeCell ref="T167:T168"/>
    <mergeCell ref="V167:V168"/>
    <mergeCell ref="K205:K206"/>
    <mergeCell ref="J89:J90"/>
    <mergeCell ref="K89:K90"/>
    <mergeCell ref="U244:U245"/>
    <mergeCell ref="L242:Q242"/>
    <mergeCell ref="L244:L245"/>
    <mergeCell ref="M244:M245"/>
    <mergeCell ref="N244:N245"/>
    <mergeCell ref="C244:C245"/>
    <mergeCell ref="D244:D245"/>
    <mergeCell ref="E244:E245"/>
    <mergeCell ref="F244:F245"/>
    <mergeCell ref="G244:G245"/>
    <mergeCell ref="H244:H245"/>
    <mergeCell ref="I244:I245"/>
    <mergeCell ref="Q244:Q245"/>
    <mergeCell ref="K244:K245"/>
    <mergeCell ref="O244:O245"/>
    <mergeCell ref="P244:P245"/>
    <mergeCell ref="J244:J245"/>
    <mergeCell ref="C205:C206"/>
    <mergeCell ref="D205:D206"/>
    <mergeCell ref="E205:E206"/>
    <mergeCell ref="F205:F206"/>
    <mergeCell ref="N205:N206"/>
    <mergeCell ref="C11:V11"/>
    <mergeCell ref="J128:J129"/>
    <mergeCell ref="K128:K129"/>
    <mergeCell ref="J205:J206"/>
    <mergeCell ref="V205:V206"/>
    <mergeCell ref="O205:O206"/>
    <mergeCell ref="Q205:Q206"/>
    <mergeCell ref="U167:U168"/>
    <mergeCell ref="V128:V129"/>
    <mergeCell ref="R167:R168"/>
    <mergeCell ref="S167:S168"/>
    <mergeCell ref="R205:R206"/>
    <mergeCell ref="S205:S206"/>
    <mergeCell ref="T205:T206"/>
    <mergeCell ref="U205:U206"/>
    <mergeCell ref="M167:M168"/>
    <mergeCell ref="N167:N168"/>
    <mergeCell ref="P205:P206"/>
    <mergeCell ref="O167:O168"/>
  </mergeCells>
  <pageMargins left="0.7" right="0.7" top="0.75" bottom="0.75" header="0.3" footer="0.3"/>
  <pageSetup orientation="portrait" r:id="rId1"/>
  <ignoredErrors>
    <ignoredError sqref="D12:V13 D6:M7" numberStoredAsText="1"/>
    <ignoredError sqref="D82:V82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0B8D-983A-4EAA-8D5A-AB197F1028DE}">
  <sheetPr codeName="Hoja11"/>
  <dimension ref="A1:K298"/>
  <sheetViews>
    <sheetView showGridLines="0" zoomScaleNormal="100" workbookViewId="0">
      <pane xSplit="3" ySplit="9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3" sqref="K223:K253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25" width="10.7109375" style="9" customWidth="1"/>
    <col min="26" max="16384" width="11.42578125" style="9"/>
  </cols>
  <sheetData>
    <row r="1" spans="1:11" ht="16.5" customHeight="1" x14ac:dyDescent="0.2"/>
    <row r="2" spans="1:11" ht="16.5" customHeight="1" x14ac:dyDescent="0.2">
      <c r="D2" s="185"/>
      <c r="E2" s="185"/>
      <c r="F2" s="185"/>
      <c r="G2" s="185"/>
      <c r="H2" s="185"/>
      <c r="I2" s="185"/>
      <c r="J2" s="185"/>
      <c r="K2" s="185"/>
    </row>
    <row r="3" spans="1:11" ht="16.5" customHeight="1" x14ac:dyDescent="0.2">
      <c r="D3" s="185"/>
      <c r="E3" s="185"/>
      <c r="F3" s="185"/>
      <c r="G3" s="185"/>
      <c r="H3" s="185"/>
      <c r="I3" s="185"/>
      <c r="J3" s="185"/>
      <c r="K3" s="185"/>
    </row>
    <row r="4" spans="1:11" ht="16.5" customHeight="1" x14ac:dyDescent="0.2">
      <c r="D4" s="185"/>
      <c r="E4" s="185"/>
      <c r="F4" s="185"/>
      <c r="G4" s="185"/>
      <c r="H4" s="185"/>
      <c r="I4" s="185"/>
      <c r="J4" s="185"/>
      <c r="K4" s="185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4"/>
      <c r="E6" s="174"/>
      <c r="F6" s="174"/>
      <c r="G6" s="174"/>
      <c r="H6" s="174"/>
      <c r="I6" s="174"/>
      <c r="J6" s="174"/>
      <c r="K6" s="174"/>
    </row>
    <row r="7" spans="1:11" ht="16.5" customHeight="1" x14ac:dyDescent="0.2">
      <c r="A7" s="175" t="s">
        <v>203</v>
      </c>
      <c r="B7" s="175"/>
      <c r="C7" s="175"/>
      <c r="D7" s="154"/>
      <c r="E7" s="154"/>
      <c r="F7" s="154"/>
      <c r="G7" s="154"/>
      <c r="H7" s="154"/>
      <c r="I7" s="154"/>
      <c r="J7" s="154"/>
      <c r="K7" s="154"/>
    </row>
    <row r="8" spans="1:11" ht="16.5" customHeight="1" x14ac:dyDescent="0.2">
      <c r="A8" s="175"/>
      <c r="B8" s="175"/>
      <c r="C8" s="175"/>
      <c r="D8" s="171">
        <v>2019</v>
      </c>
      <c r="E8" s="171">
        <v>2020</v>
      </c>
      <c r="F8" s="171">
        <v>2021</v>
      </c>
      <c r="G8" s="171">
        <v>2022</v>
      </c>
      <c r="H8" s="171">
        <v>2023</v>
      </c>
      <c r="I8" s="171">
        <v>2024</v>
      </c>
      <c r="J8" s="171">
        <v>2025</v>
      </c>
      <c r="K8" s="171" t="s">
        <v>178</v>
      </c>
    </row>
    <row r="9" spans="1:11" ht="16.5" customHeight="1" x14ac:dyDescent="0.2">
      <c r="A9" s="170" t="s">
        <v>225</v>
      </c>
      <c r="B9" s="170"/>
      <c r="C9" s="170"/>
      <c r="D9" s="171"/>
      <c r="E9" s="171"/>
      <c r="F9" s="171"/>
      <c r="G9" s="171"/>
      <c r="H9" s="171"/>
      <c r="I9" s="171"/>
      <c r="J9" s="171"/>
      <c r="K9" s="171"/>
    </row>
    <row r="10" spans="1:11" s="104" customFormat="1" ht="14.25" customHeight="1" x14ac:dyDescent="0.25">
      <c r="B10" s="100"/>
      <c r="C10" s="100"/>
      <c r="D10" s="100"/>
    </row>
    <row r="11" spans="1:11" ht="18" x14ac:dyDescent="0.2">
      <c r="C11" s="164" t="s">
        <v>88</v>
      </c>
      <c r="D11" s="164"/>
      <c r="E11" s="164"/>
      <c r="F11" s="164"/>
      <c r="G11" s="164"/>
      <c r="H11" s="164"/>
      <c r="I11" s="164"/>
      <c r="J11" s="164"/>
      <c r="K11" s="164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82" t="s">
        <v>21</v>
      </c>
      <c r="D13" s="162">
        <v>2019</v>
      </c>
      <c r="E13" s="162">
        <v>2020</v>
      </c>
      <c r="F13" s="162">
        <v>2021</v>
      </c>
      <c r="G13" s="162">
        <v>2022</v>
      </c>
      <c r="H13" s="162">
        <v>2023</v>
      </c>
      <c r="I13" s="162">
        <v>2024</v>
      </c>
      <c r="J13" s="162">
        <v>2025</v>
      </c>
      <c r="K13" s="162" t="s">
        <v>178</v>
      </c>
    </row>
    <row r="14" spans="1:11" ht="9.9499999999999993" customHeight="1" thickBot="1" x14ac:dyDescent="0.25">
      <c r="C14" s="183"/>
      <c r="D14" s="163"/>
      <c r="E14" s="163"/>
      <c r="F14" s="163"/>
      <c r="G14" s="163"/>
      <c r="H14" s="163"/>
      <c r="I14" s="163"/>
      <c r="J14" s="163"/>
      <c r="K14" s="163"/>
    </row>
    <row r="15" spans="1:11" x14ac:dyDescent="0.2">
      <c r="C15" s="89" t="s">
        <v>61</v>
      </c>
      <c r="D15" s="120">
        <v>2263.0081770689999</v>
      </c>
      <c r="E15" s="120">
        <v>1848.385352454</v>
      </c>
      <c r="F15" s="120">
        <v>2396.8455718599998</v>
      </c>
      <c r="G15" s="120">
        <v>2587.2447162190001</v>
      </c>
      <c r="H15" s="120">
        <v>5380.7144787349998</v>
      </c>
      <c r="I15" s="120">
        <v>7882.4968771940003</v>
      </c>
      <c r="J15" s="120">
        <v>5051.4664514650003</v>
      </c>
      <c r="K15" s="120">
        <v>4124.0742754900002</v>
      </c>
    </row>
    <row r="16" spans="1:11" x14ac:dyDescent="0.2">
      <c r="C16" s="90" t="s">
        <v>28</v>
      </c>
      <c r="D16" s="121">
        <v>622.60251055599997</v>
      </c>
      <c r="E16" s="121">
        <v>726.87238711800001</v>
      </c>
      <c r="F16" s="121">
        <v>1170.8211327659999</v>
      </c>
      <c r="G16" s="121">
        <v>1362.0099177290001</v>
      </c>
      <c r="H16" s="121">
        <v>2010.636058396</v>
      </c>
      <c r="I16" s="121">
        <v>2043.195590413</v>
      </c>
      <c r="J16" s="121">
        <v>1763.960678017</v>
      </c>
      <c r="K16" s="121">
        <v>1796.3783669459999</v>
      </c>
    </row>
    <row r="17" spans="3:11" x14ac:dyDescent="0.2">
      <c r="C17" s="89" t="s">
        <v>62</v>
      </c>
      <c r="D17" s="120">
        <v>350.96898387599998</v>
      </c>
      <c r="E17" s="120">
        <v>270.04557960800003</v>
      </c>
      <c r="F17" s="120">
        <v>412.03507188700002</v>
      </c>
      <c r="G17" s="120">
        <v>330.504086272</v>
      </c>
      <c r="H17" s="120">
        <v>484.83628694499998</v>
      </c>
      <c r="I17" s="120">
        <v>375.66556399799998</v>
      </c>
      <c r="J17" s="120">
        <v>281.45023726400001</v>
      </c>
      <c r="K17" s="120">
        <v>379.855765201</v>
      </c>
    </row>
    <row r="18" spans="3:11" x14ac:dyDescent="0.2">
      <c r="C18" s="90" t="s">
        <v>29</v>
      </c>
      <c r="D18" s="121">
        <v>1001.62005512</v>
      </c>
      <c r="E18" s="121">
        <v>1109.619731815</v>
      </c>
      <c r="F18" s="121">
        <v>1180.478070828</v>
      </c>
      <c r="G18" s="121">
        <v>1166.871493802</v>
      </c>
      <c r="H18" s="121">
        <v>1446.3674356270001</v>
      </c>
      <c r="I18" s="121">
        <v>1470.1198689610001</v>
      </c>
      <c r="J18" s="121">
        <v>1464.9408353220001</v>
      </c>
      <c r="K18" s="121">
        <v>1769.598765235</v>
      </c>
    </row>
    <row r="19" spans="3:11" x14ac:dyDescent="0.2">
      <c r="C19" s="89" t="s">
        <v>63</v>
      </c>
      <c r="D19" s="120">
        <v>647.36699999999996</v>
      </c>
      <c r="E19" s="120">
        <v>690.460829558</v>
      </c>
      <c r="F19" s="120">
        <v>776.34789734900005</v>
      </c>
      <c r="G19" s="120">
        <v>971.63727972699996</v>
      </c>
      <c r="H19" s="120">
        <v>1183.665725483</v>
      </c>
      <c r="I19" s="120">
        <v>1371.6079999999999</v>
      </c>
      <c r="J19" s="120">
        <v>1566.670325863</v>
      </c>
      <c r="K19" s="120">
        <v>1332.7719999999999</v>
      </c>
    </row>
    <row r="20" spans="3:11" x14ac:dyDescent="0.2">
      <c r="C20" s="90" t="s">
        <v>30</v>
      </c>
      <c r="D20" s="121">
        <v>383.01447875100001</v>
      </c>
      <c r="E20" s="121">
        <v>379.718754316</v>
      </c>
      <c r="F20" s="121">
        <v>615.05109729499998</v>
      </c>
      <c r="G20" s="121">
        <v>572.67355851900004</v>
      </c>
      <c r="H20" s="121">
        <v>804.18755564000003</v>
      </c>
      <c r="I20" s="121">
        <v>1324.029954937</v>
      </c>
      <c r="J20" s="121">
        <v>1075.9598203420001</v>
      </c>
      <c r="K20" s="121">
        <v>1154.1499369190001</v>
      </c>
    </row>
    <row r="21" spans="3:11" x14ac:dyDescent="0.2">
      <c r="C21" s="89" t="s">
        <v>64</v>
      </c>
      <c r="D21" s="120">
        <v>33563.948275936404</v>
      </c>
      <c r="E21" s="120">
        <v>35404.205533453998</v>
      </c>
      <c r="F21" s="120">
        <v>38824.650875343003</v>
      </c>
      <c r="G21" s="120">
        <v>42390.856385664003</v>
      </c>
      <c r="H21" s="120">
        <v>47951.882700000002</v>
      </c>
      <c r="I21" s="120">
        <v>55898.946923629002</v>
      </c>
      <c r="J21" s="120">
        <v>60056.079584799343</v>
      </c>
      <c r="K21" s="120">
        <v>65749.312324886007</v>
      </c>
    </row>
    <row r="22" spans="3:11" x14ac:dyDescent="0.2">
      <c r="C22" s="90" t="s">
        <v>65</v>
      </c>
      <c r="D22" s="121">
        <v>499.63037106500002</v>
      </c>
      <c r="E22" s="121">
        <v>461.981328593</v>
      </c>
      <c r="F22" s="121">
        <v>767.72208493300002</v>
      </c>
      <c r="G22" s="121">
        <v>898.13559859700001</v>
      </c>
      <c r="H22" s="121">
        <v>948.78087057699997</v>
      </c>
      <c r="I22" s="121">
        <v>1058.666759556</v>
      </c>
      <c r="J22" s="121">
        <v>449.600696578</v>
      </c>
      <c r="K22" s="121">
        <v>496.08719626599998</v>
      </c>
    </row>
    <row r="23" spans="3:11" x14ac:dyDescent="0.2">
      <c r="C23" s="89" t="s">
        <v>66</v>
      </c>
      <c r="D23" s="120">
        <v>41460.543920518001</v>
      </c>
      <c r="E23" s="120">
        <v>44611.394364524996</v>
      </c>
      <c r="F23" s="120">
        <v>48094.759848319998</v>
      </c>
      <c r="G23" s="120">
        <v>49755.572885690002</v>
      </c>
      <c r="H23" s="120">
        <v>59051.239462705998</v>
      </c>
      <c r="I23" s="120">
        <v>70125.283359031004</v>
      </c>
      <c r="J23" s="120">
        <v>80217.122200379396</v>
      </c>
      <c r="K23" s="120">
        <v>88238.542835739994</v>
      </c>
    </row>
    <row r="24" spans="3:11" x14ac:dyDescent="0.2">
      <c r="C24" s="90" t="s">
        <v>67</v>
      </c>
      <c r="D24" s="121">
        <v>412.11498624500001</v>
      </c>
      <c r="E24" s="121">
        <v>350.44393491</v>
      </c>
      <c r="F24" s="121">
        <v>501.24897239500001</v>
      </c>
      <c r="G24" s="121">
        <v>510.97984244100002</v>
      </c>
      <c r="H24" s="121">
        <v>575.94513295199999</v>
      </c>
      <c r="I24" s="121">
        <v>584.08626904100004</v>
      </c>
      <c r="J24" s="121">
        <v>619.31645915700005</v>
      </c>
      <c r="K24" s="121">
        <v>661.55309304900004</v>
      </c>
    </row>
    <row r="25" spans="3:11" x14ac:dyDescent="0.2">
      <c r="C25" s="89" t="s">
        <v>68</v>
      </c>
      <c r="D25" s="120">
        <v>3869.485738111</v>
      </c>
      <c r="E25" s="120">
        <v>4000.9568834060001</v>
      </c>
      <c r="F25" s="120">
        <v>4504.9990465709998</v>
      </c>
      <c r="G25" s="120">
        <v>4774.552489748</v>
      </c>
      <c r="H25" s="120">
        <v>5467.3408834940001</v>
      </c>
      <c r="I25" s="120">
        <v>6024.4754013949996</v>
      </c>
      <c r="J25" s="120">
        <v>6855.7148590229999</v>
      </c>
      <c r="K25" s="120">
        <v>7200.1963858339996</v>
      </c>
    </row>
    <row r="26" spans="3:11" x14ac:dyDescent="0.2">
      <c r="C26" s="90" t="s">
        <v>31</v>
      </c>
      <c r="D26" s="121">
        <v>10531.627512542</v>
      </c>
      <c r="E26" s="121">
        <v>40897.317476684002</v>
      </c>
      <c r="F26" s="121">
        <v>24164.271539665158</v>
      </c>
      <c r="G26" s="121">
        <v>18262.849806368002</v>
      </c>
      <c r="H26" s="121">
        <v>41677.019984295999</v>
      </c>
      <c r="I26" s="121">
        <v>32833.826152823996</v>
      </c>
      <c r="J26" s="121">
        <v>24934.956378014609</v>
      </c>
      <c r="K26" s="121">
        <v>33350.530771004996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500</v>
      </c>
      <c r="I27" s="120">
        <v>12415.915576892001</v>
      </c>
      <c r="J27" s="120">
        <v>11248.040868552</v>
      </c>
      <c r="K27" s="120">
        <v>11320.13053325</v>
      </c>
    </row>
    <row r="28" spans="3:11" x14ac:dyDescent="0.2">
      <c r="C28" s="90" t="s">
        <v>69</v>
      </c>
      <c r="D28" s="121">
        <v>11486.260770209999</v>
      </c>
      <c r="E28" s="121">
        <v>18087.206693409</v>
      </c>
      <c r="F28" s="121">
        <v>23919.566735446999</v>
      </c>
      <c r="G28" s="121">
        <v>23402.950660521001</v>
      </c>
      <c r="H28" s="121">
        <v>21908.204396293</v>
      </c>
      <c r="I28" s="121">
        <v>13420.569244508</v>
      </c>
      <c r="J28" s="121">
        <v>10947.78569699</v>
      </c>
      <c r="K28" s="121">
        <v>13222.413521214001</v>
      </c>
    </row>
    <row r="29" spans="3:11" x14ac:dyDescent="0.2">
      <c r="C29" s="89" t="s">
        <v>70</v>
      </c>
      <c r="D29" s="120">
        <v>384.67125798699999</v>
      </c>
      <c r="E29" s="120">
        <v>379.77636892999999</v>
      </c>
      <c r="F29" s="120">
        <v>611.50337392799997</v>
      </c>
      <c r="G29" s="120">
        <v>683.04741449300002</v>
      </c>
      <c r="H29" s="120">
        <v>1026.9406421589999</v>
      </c>
      <c r="I29" s="120">
        <v>1294.2483621169999</v>
      </c>
      <c r="J29" s="120">
        <v>1028.6494194710001</v>
      </c>
      <c r="K29" s="120">
        <v>831.53700105300004</v>
      </c>
    </row>
    <row r="30" spans="3:11" x14ac:dyDescent="0.2">
      <c r="C30" s="90" t="s">
        <v>32</v>
      </c>
      <c r="D30" s="121">
        <v>97.627789965000005</v>
      </c>
      <c r="E30" s="121">
        <v>99.695353307000005</v>
      </c>
      <c r="F30" s="121">
        <v>117.173050941</v>
      </c>
      <c r="G30" s="121">
        <v>111.804</v>
      </c>
      <c r="H30" s="121">
        <v>143.79400000000001</v>
      </c>
      <c r="I30" s="121">
        <v>168.58519100199999</v>
      </c>
      <c r="J30" s="121">
        <v>175.85005386</v>
      </c>
      <c r="K30" s="121">
        <v>177.65833629900001</v>
      </c>
    </row>
    <row r="31" spans="3:11" x14ac:dyDescent="0.2">
      <c r="C31" s="89" t="s">
        <v>174</v>
      </c>
      <c r="D31" s="120">
        <v>1391.7765604430001</v>
      </c>
      <c r="E31" s="120">
        <v>1792.157702967</v>
      </c>
      <c r="F31" s="120">
        <v>2240.3425054929999</v>
      </c>
      <c r="G31" s="120">
        <v>3061.302844798</v>
      </c>
      <c r="H31" s="120">
        <v>3386.4440207940002</v>
      </c>
      <c r="I31" s="120">
        <v>4117.7697776325003</v>
      </c>
      <c r="J31" s="120">
        <v>4475.3418779740005</v>
      </c>
      <c r="K31" s="120">
        <v>4331.765582942</v>
      </c>
    </row>
    <row r="32" spans="3:11" x14ac:dyDescent="0.2">
      <c r="C32" s="90" t="s">
        <v>171</v>
      </c>
      <c r="D32" s="121">
        <v>2745.8805317309993</v>
      </c>
      <c r="E32" s="121">
        <v>2969.9545847180002</v>
      </c>
      <c r="F32" s="121">
        <v>3498.837263849</v>
      </c>
      <c r="G32" s="121">
        <v>3949.3390718239998</v>
      </c>
      <c r="H32" s="121">
        <v>4435.3852387799998</v>
      </c>
      <c r="I32" s="121">
        <v>4918.3804732030003</v>
      </c>
      <c r="J32" s="121">
        <v>5140.4751469140001</v>
      </c>
      <c r="K32" s="121">
        <v>5651.4965310899997</v>
      </c>
    </row>
    <row r="33" spans="1:11" x14ac:dyDescent="0.2">
      <c r="C33" s="89" t="s">
        <v>71</v>
      </c>
      <c r="D33" s="120">
        <v>4012.5377712260001</v>
      </c>
      <c r="E33" s="120">
        <v>4360.5273280860001</v>
      </c>
      <c r="F33" s="120">
        <v>6163.4815997120004</v>
      </c>
      <c r="G33" s="120">
        <v>5782.7601307200002</v>
      </c>
      <c r="H33" s="120">
        <v>9061.1846934599998</v>
      </c>
      <c r="I33" s="120">
        <v>12022.512081508999</v>
      </c>
      <c r="J33" s="120">
        <v>10819.917039170001</v>
      </c>
      <c r="K33" s="120">
        <v>13385.081165113001</v>
      </c>
    </row>
    <row r="34" spans="1:11" x14ac:dyDescent="0.2">
      <c r="C34" s="90" t="s">
        <v>34</v>
      </c>
      <c r="D34" s="121">
        <v>1899.029755191</v>
      </c>
      <c r="E34" s="121">
        <v>2366.1075858839999</v>
      </c>
      <c r="F34" s="121">
        <v>2863.9138400259999</v>
      </c>
      <c r="G34" s="121">
        <v>3201.152359704</v>
      </c>
      <c r="H34" s="121">
        <v>4036.2308781269999</v>
      </c>
      <c r="I34" s="121">
        <v>4284.4826779020004</v>
      </c>
      <c r="J34" s="121">
        <v>4262.9247867029999</v>
      </c>
      <c r="K34" s="121">
        <v>5031.0407787049999</v>
      </c>
    </row>
    <row r="35" spans="1:11" x14ac:dyDescent="0.2">
      <c r="C35" s="89" t="s">
        <v>72</v>
      </c>
      <c r="D35" s="120">
        <v>503.67104909199998</v>
      </c>
      <c r="E35" s="120">
        <v>620.58153608800001</v>
      </c>
      <c r="F35" s="120">
        <v>1566.475105583</v>
      </c>
      <c r="G35" s="120">
        <v>1844.900140579</v>
      </c>
      <c r="H35" s="120">
        <v>1953.456582176</v>
      </c>
      <c r="I35" s="120">
        <v>1520.3579112350001</v>
      </c>
      <c r="J35" s="120">
        <v>1145.7774466610001</v>
      </c>
      <c r="K35" s="120">
        <v>1626.964606431</v>
      </c>
    </row>
    <row r="36" spans="1:11" x14ac:dyDescent="0.2">
      <c r="C36" s="90" t="s">
        <v>73</v>
      </c>
      <c r="D36" s="121">
        <v>1646.80567894</v>
      </c>
      <c r="E36" s="121">
        <v>5350.6164386620003</v>
      </c>
      <c r="F36" s="121">
        <v>8858.5986556410007</v>
      </c>
      <c r="G36" s="121">
        <v>6111.5982880527599</v>
      </c>
      <c r="H36" s="121">
        <v>5605.5897591009998</v>
      </c>
      <c r="I36" s="121">
        <v>2937.2411379959999</v>
      </c>
      <c r="J36" s="121">
        <v>4079.9146744899999</v>
      </c>
      <c r="K36" s="121">
        <v>9555.7344893770005</v>
      </c>
    </row>
    <row r="37" spans="1:11" x14ac:dyDescent="0.2">
      <c r="C37" s="89" t="s">
        <v>35</v>
      </c>
      <c r="D37" s="120">
        <v>4676.900083947</v>
      </c>
      <c r="E37" s="120">
        <v>4875.8799001409998</v>
      </c>
      <c r="F37" s="120">
        <v>5437.7365898649996</v>
      </c>
      <c r="G37" s="120">
        <v>6036.0312277399998</v>
      </c>
      <c r="H37" s="120">
        <v>7903.1393500000004</v>
      </c>
      <c r="I37" s="120">
        <v>9329.6198311890003</v>
      </c>
      <c r="J37" s="120">
        <v>10674.585282309001</v>
      </c>
      <c r="K37" s="120">
        <v>10909.093609956</v>
      </c>
    </row>
    <row r="38" spans="1:11" x14ac:dyDescent="0.2">
      <c r="C38" s="90" t="s">
        <v>74</v>
      </c>
      <c r="D38" s="121">
        <v>1558.548428152</v>
      </c>
      <c r="E38" s="121">
        <v>721.99226030299997</v>
      </c>
      <c r="F38" s="121">
        <v>1462.3825609129999</v>
      </c>
      <c r="G38" s="121">
        <v>3356.3759045789998</v>
      </c>
      <c r="H38" s="121">
        <v>3461.449960849</v>
      </c>
      <c r="I38" s="121">
        <v>1654.364619915</v>
      </c>
      <c r="J38" s="121">
        <v>3167.0178168130001</v>
      </c>
      <c r="K38" s="121">
        <v>7087.4145781990001</v>
      </c>
    </row>
    <row r="39" spans="1:11" x14ac:dyDescent="0.2">
      <c r="C39" s="89" t="s">
        <v>36</v>
      </c>
      <c r="D39" s="120">
        <v>959.16501761999996</v>
      </c>
      <c r="E39" s="120">
        <v>1003.2292439369999</v>
      </c>
      <c r="F39" s="120">
        <v>1174.8384973589998</v>
      </c>
      <c r="G39" s="120">
        <v>1405.86894112</v>
      </c>
      <c r="H39" s="120">
        <v>1516.879293235</v>
      </c>
      <c r="I39" s="120">
        <v>1643.581942235</v>
      </c>
      <c r="J39" s="120">
        <v>1904.312779417</v>
      </c>
      <c r="K39" s="120">
        <v>1930.0518073989999</v>
      </c>
    </row>
    <row r="40" spans="1:11" x14ac:dyDescent="0.2">
      <c r="C40" s="90" t="s">
        <v>172</v>
      </c>
      <c r="D40" s="121">
        <v>29606.450855766001</v>
      </c>
      <c r="E40" s="121">
        <v>35388.850228688003</v>
      </c>
      <c r="F40" s="121">
        <v>43768.764327226847</v>
      </c>
      <c r="G40" s="121">
        <v>42478.552850797234</v>
      </c>
      <c r="H40" s="121">
        <v>53903.555042168002</v>
      </c>
      <c r="I40" s="121">
        <v>61487.047139711001</v>
      </c>
      <c r="J40" s="121">
        <v>66956.211520204</v>
      </c>
      <c r="K40" s="121">
        <v>78879.759863719999</v>
      </c>
    </row>
    <row r="41" spans="1:11" x14ac:dyDescent="0.2">
      <c r="C41" s="89" t="s">
        <v>76</v>
      </c>
      <c r="D41" s="120">
        <v>429.80078412199998</v>
      </c>
      <c r="E41" s="120">
        <v>503.025491789</v>
      </c>
      <c r="F41" s="120">
        <v>582.42938737600002</v>
      </c>
      <c r="G41" s="120">
        <v>620.08089901400001</v>
      </c>
      <c r="H41" s="120">
        <v>739.29175136399999</v>
      </c>
      <c r="I41" s="120">
        <v>855.47101995800006</v>
      </c>
      <c r="J41" s="120">
        <v>967.94813706699995</v>
      </c>
      <c r="K41" s="120">
        <v>940.95069246200001</v>
      </c>
    </row>
    <row r="42" spans="1:11" x14ac:dyDescent="0.2">
      <c r="C42" s="90" t="s">
        <v>77</v>
      </c>
      <c r="D42" s="121">
        <v>1645.95750466</v>
      </c>
      <c r="E42" s="121">
        <v>1586.1746785350001</v>
      </c>
      <c r="F42" s="121">
        <v>2461.9796349620001</v>
      </c>
      <c r="G42" s="121">
        <v>2496.6320109580001</v>
      </c>
      <c r="H42" s="121">
        <v>2524.1518713320002</v>
      </c>
      <c r="I42" s="121">
        <v>4053.1163937000001</v>
      </c>
      <c r="J42" s="121">
        <v>2718.263578087</v>
      </c>
      <c r="K42" s="121">
        <v>2282.8691341509998</v>
      </c>
    </row>
    <row r="43" spans="1:11" x14ac:dyDescent="0.2">
      <c r="C43" s="89" t="s">
        <v>173</v>
      </c>
      <c r="D43" s="120">
        <v>28041.535374478</v>
      </c>
      <c r="E43" s="120">
        <v>32448.046870777998</v>
      </c>
      <c r="F43" s="120">
        <v>27886.887919045999</v>
      </c>
      <c r="G43" s="120">
        <v>34591.998771869999</v>
      </c>
      <c r="H43" s="120">
        <v>34711.545889590001</v>
      </c>
      <c r="I43" s="120">
        <v>40174.994210283003</v>
      </c>
      <c r="J43" s="120">
        <v>51823.195509413999</v>
      </c>
      <c r="K43" s="120">
        <v>56790.944892291998</v>
      </c>
    </row>
    <row r="44" spans="1:11" x14ac:dyDescent="0.2">
      <c r="C44" s="90" t="s">
        <v>37</v>
      </c>
      <c r="D44" s="121">
        <v>7633.1864407149997</v>
      </c>
      <c r="E44" s="121">
        <v>7933.8288921209996</v>
      </c>
      <c r="F44" s="121">
        <v>11455.697322833001</v>
      </c>
      <c r="G44" s="121">
        <v>12451.317294152999</v>
      </c>
      <c r="H44" s="121">
        <v>12924.417737235</v>
      </c>
      <c r="I44" s="121">
        <v>14331.46179591</v>
      </c>
      <c r="J44" s="121">
        <v>13656.534542579</v>
      </c>
      <c r="K44" s="121">
        <v>17794.014517034</v>
      </c>
    </row>
    <row r="45" spans="1:11" x14ac:dyDescent="0.2">
      <c r="C45" s="89" t="s">
        <v>38</v>
      </c>
      <c r="D45" s="120">
        <v>4150.6721243100001</v>
      </c>
      <c r="E45" s="120">
        <v>4367.6753783579998</v>
      </c>
      <c r="F45" s="120">
        <v>5976.5746572159997</v>
      </c>
      <c r="G45" s="120">
        <v>5824.4931724770004</v>
      </c>
      <c r="H45" s="120">
        <v>7950.3943201439997</v>
      </c>
      <c r="I45" s="120">
        <v>9141.1431007190004</v>
      </c>
      <c r="J45" s="120">
        <v>8343.7518040979994</v>
      </c>
      <c r="K45" s="120">
        <v>7276.8724691070001</v>
      </c>
    </row>
    <row r="46" spans="1:11" ht="11.25" customHeight="1" x14ac:dyDescent="0.2">
      <c r="C46" s="81" t="s">
        <v>39</v>
      </c>
      <c r="D46" s="45">
        <f t="shared" ref="D46:J46" si="0">SUM(D15:D45)</f>
        <v>198476.40978834443</v>
      </c>
      <c r="E46" s="45">
        <f t="shared" si="0"/>
        <v>255606.72869314204</v>
      </c>
      <c r="F46" s="45">
        <f t="shared" si="0"/>
        <v>273456.41423662903</v>
      </c>
      <c r="G46" s="45">
        <f t="shared" si="0"/>
        <v>280994.09404417599</v>
      </c>
      <c r="H46" s="45">
        <f t="shared" si="0"/>
        <v>344674.67200165807</v>
      </c>
      <c r="I46" s="45">
        <f t="shared" si="0"/>
        <v>380763.2632085954</v>
      </c>
      <c r="J46" s="45">
        <f t="shared" si="0"/>
        <v>397873.73650699737</v>
      </c>
      <c r="K46" s="45">
        <f>SUM(K15:K45)</f>
        <v>455278.84582636494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mayo</v>
      </c>
      <c r="D47" s="130">
        <f>+D46-'C5 Ejecución PGN 2019-2026'!D33</f>
        <v>0</v>
      </c>
      <c r="E47" s="130">
        <f>+E46-'C5 Ejecución PGN 2019-2026'!E33</f>
        <v>0</v>
      </c>
      <c r="F47" s="130">
        <f>+F46-'C5 Ejecución PGN 2019-2026'!F33</f>
        <v>0</v>
      </c>
      <c r="G47" s="158">
        <f>+G46-'C5 Ejecución PGN 2019-2026'!G33</f>
        <v>0</v>
      </c>
      <c r="H47" s="158">
        <f>+H46-'C5 Ejecución PGN 2019-2026'!H33</f>
        <v>0</v>
      </c>
      <c r="I47" s="158">
        <f>+I46-'C5 Ejecución PGN 2019-2026'!I33</f>
        <v>0</v>
      </c>
      <c r="J47" s="158">
        <f>+J46-'C5 Ejecución PGN 2019-2026'!J33</f>
        <v>0</v>
      </c>
      <c r="K47" s="158">
        <f>+K46-'C5 Ejecución PGN 2019-2026'!K33</f>
        <v>0</v>
      </c>
    </row>
    <row r="48" spans="1:11" x14ac:dyDescent="0.2">
      <c r="C48" s="1" t="s">
        <v>227</v>
      </c>
      <c r="D48" s="10"/>
    </row>
    <row r="49" spans="3:11" x14ac:dyDescent="0.2">
      <c r="D49" s="10"/>
    </row>
    <row r="50" spans="3:11" x14ac:dyDescent="0.2">
      <c r="D50" s="10"/>
    </row>
    <row r="52" spans="3:11" ht="18" x14ac:dyDescent="0.2">
      <c r="C52" s="164" t="s">
        <v>89</v>
      </c>
      <c r="D52" s="164"/>
      <c r="E52" s="164"/>
      <c r="F52" s="164"/>
      <c r="G52" s="164"/>
      <c r="H52" s="164"/>
      <c r="I52" s="164"/>
      <c r="J52" s="164"/>
      <c r="K52" s="164"/>
    </row>
    <row r="53" spans="3:11" ht="11.25" hidden="1" customHeight="1" x14ac:dyDescent="0.2">
      <c r="D53" s="29"/>
    </row>
    <row r="54" spans="3:11" x14ac:dyDescent="0.2">
      <c r="C54" s="2"/>
      <c r="D54" s="2"/>
      <c r="E54" s="2"/>
      <c r="F54" s="2"/>
      <c r="G54" s="2"/>
      <c r="H54" s="2"/>
      <c r="I54" s="2"/>
      <c r="J54" s="2"/>
      <c r="K54" s="2"/>
    </row>
    <row r="55" spans="3:11" x14ac:dyDescent="0.2">
      <c r="C55" s="182" t="s">
        <v>21</v>
      </c>
      <c r="D55" s="162">
        <v>2019</v>
      </c>
      <c r="E55" s="162">
        <v>2020</v>
      </c>
      <c r="F55" s="162">
        <v>2021</v>
      </c>
      <c r="G55" s="162">
        <v>2022</v>
      </c>
      <c r="H55" s="162">
        <v>2023</v>
      </c>
      <c r="I55" s="162">
        <v>2024</v>
      </c>
      <c r="J55" s="162">
        <v>2025</v>
      </c>
      <c r="K55" s="162" t="s">
        <v>178</v>
      </c>
    </row>
    <row r="56" spans="3:11" ht="12" thickBot="1" x14ac:dyDescent="0.25">
      <c r="C56" s="183"/>
      <c r="D56" s="163"/>
      <c r="E56" s="163"/>
      <c r="F56" s="163"/>
      <c r="G56" s="163"/>
      <c r="H56" s="163"/>
      <c r="I56" s="163"/>
      <c r="J56" s="163"/>
      <c r="K56" s="163"/>
    </row>
    <row r="57" spans="3:11" x14ac:dyDescent="0.2">
      <c r="C57" s="89" t="s">
        <v>61</v>
      </c>
      <c r="D57" s="120">
        <v>2170.16848813051</v>
      </c>
      <c r="E57" s="120">
        <v>1689.8110668919305</v>
      </c>
      <c r="F57" s="120">
        <v>2238.5132499043802</v>
      </c>
      <c r="G57" s="120">
        <v>2320.6884510996292</v>
      </c>
      <c r="H57" s="120">
        <v>4885.0640764622303</v>
      </c>
      <c r="I57" s="120">
        <v>7648.2960922993398</v>
      </c>
      <c r="J57" s="120">
        <v>4803.2154228989957</v>
      </c>
      <c r="K57" s="120">
        <v>2207.4968539374904</v>
      </c>
    </row>
    <row r="58" spans="3:11" x14ac:dyDescent="0.2">
      <c r="C58" s="90" t="s">
        <v>28</v>
      </c>
      <c r="D58" s="121">
        <v>600.70810826027991</v>
      </c>
      <c r="E58" s="121">
        <v>700.3741262975301</v>
      </c>
      <c r="F58" s="121">
        <v>971.82085565652028</v>
      </c>
      <c r="G58" s="121">
        <v>1175.1709090494896</v>
      </c>
      <c r="H58" s="121">
        <v>1734.03008800097</v>
      </c>
      <c r="I58" s="121">
        <v>1989.9963289831401</v>
      </c>
      <c r="J58" s="121">
        <v>1721.7092218579201</v>
      </c>
      <c r="K58" s="121">
        <v>949.50883307982031</v>
      </c>
    </row>
    <row r="59" spans="3:11" x14ac:dyDescent="0.2">
      <c r="C59" s="89" t="s">
        <v>62</v>
      </c>
      <c r="D59" s="120">
        <v>350.05227755946999</v>
      </c>
      <c r="E59" s="120">
        <v>266.59040046537001</v>
      </c>
      <c r="F59" s="120">
        <v>407.94299084821995</v>
      </c>
      <c r="G59" s="120">
        <v>327.21257468422999</v>
      </c>
      <c r="H59" s="120">
        <v>477.96120264284002</v>
      </c>
      <c r="I59" s="120">
        <v>368.51494771047999</v>
      </c>
      <c r="J59" s="120">
        <v>274.46519305375</v>
      </c>
      <c r="K59" s="120">
        <v>225.37945075809</v>
      </c>
    </row>
    <row r="60" spans="3:11" x14ac:dyDescent="0.2">
      <c r="C60" s="90" t="s">
        <v>29</v>
      </c>
      <c r="D60" s="121">
        <v>976.45094327950039</v>
      </c>
      <c r="E60" s="121">
        <v>1067.5634805982002</v>
      </c>
      <c r="F60" s="121">
        <v>1113.3590137251197</v>
      </c>
      <c r="G60" s="121">
        <v>1118.1048842095006</v>
      </c>
      <c r="H60" s="121">
        <v>1388.5587161213002</v>
      </c>
      <c r="I60" s="121">
        <v>1396.3398979369397</v>
      </c>
      <c r="J60" s="121">
        <v>1395.8933107135504</v>
      </c>
      <c r="K60" s="121">
        <v>1257.0062123165503</v>
      </c>
    </row>
    <row r="61" spans="3:11" x14ac:dyDescent="0.2">
      <c r="C61" s="89" t="s">
        <v>63</v>
      </c>
      <c r="D61" s="120">
        <v>636.93320394978002</v>
      </c>
      <c r="E61" s="120">
        <v>684.61391961213997</v>
      </c>
      <c r="F61" s="120">
        <v>745.77291119638005</v>
      </c>
      <c r="G61" s="120">
        <v>918.75331715076004</v>
      </c>
      <c r="H61" s="120">
        <v>1160.37816599849</v>
      </c>
      <c r="I61" s="120">
        <v>1303.6490185605201</v>
      </c>
      <c r="J61" s="120">
        <v>1355.0045136382801</v>
      </c>
      <c r="K61" s="120">
        <v>825.03239630450003</v>
      </c>
    </row>
    <row r="62" spans="3:11" x14ac:dyDescent="0.2">
      <c r="C62" s="90" t="s">
        <v>30</v>
      </c>
      <c r="D62" s="121">
        <v>380.65407708639998</v>
      </c>
      <c r="E62" s="121">
        <v>378.59275478459011</v>
      </c>
      <c r="F62" s="121">
        <v>596.05614597508998</v>
      </c>
      <c r="G62" s="121">
        <v>558.82601467076245</v>
      </c>
      <c r="H62" s="121">
        <v>792.50105234961495</v>
      </c>
      <c r="I62" s="121">
        <v>1303.89112966278</v>
      </c>
      <c r="J62" s="121">
        <v>1070.8186484850203</v>
      </c>
      <c r="K62" s="121">
        <v>678.16401435943999</v>
      </c>
    </row>
    <row r="63" spans="3:11" x14ac:dyDescent="0.2">
      <c r="C63" s="89" t="s">
        <v>64</v>
      </c>
      <c r="D63" s="120">
        <v>33397.585502813752</v>
      </c>
      <c r="E63" s="120">
        <v>35282.152085269161</v>
      </c>
      <c r="F63" s="120">
        <v>37771.937819674255</v>
      </c>
      <c r="G63" s="120">
        <v>41583.382166588584</v>
      </c>
      <c r="H63" s="120">
        <v>47261.646619151907</v>
      </c>
      <c r="I63" s="120">
        <v>55176.93367879602</v>
      </c>
      <c r="J63" s="120">
        <v>59824.816966739425</v>
      </c>
      <c r="K63" s="120">
        <v>27761.415077990649</v>
      </c>
    </row>
    <row r="64" spans="3:11" x14ac:dyDescent="0.2">
      <c r="C64" s="90" t="s">
        <v>65</v>
      </c>
      <c r="D64" s="121">
        <v>481.20349976978002</v>
      </c>
      <c r="E64" s="121">
        <v>442.03751439524001</v>
      </c>
      <c r="F64" s="121">
        <v>733.24381649454006</v>
      </c>
      <c r="G64" s="121">
        <v>878.91889869087981</v>
      </c>
      <c r="H64" s="121">
        <v>698.67283655832023</v>
      </c>
      <c r="I64" s="121">
        <v>992.07376549019011</v>
      </c>
      <c r="J64" s="121">
        <v>442.66369772781997</v>
      </c>
      <c r="K64" s="121">
        <v>402.02791310162996</v>
      </c>
    </row>
    <row r="65" spans="3:11" x14ac:dyDescent="0.2">
      <c r="C65" s="89" t="s">
        <v>66</v>
      </c>
      <c r="D65" s="120">
        <v>41451.282463846866</v>
      </c>
      <c r="E65" s="120">
        <v>44600.910891298547</v>
      </c>
      <c r="F65" s="120">
        <v>48077.648746686275</v>
      </c>
      <c r="G65" s="120">
        <v>49718.527044562899</v>
      </c>
      <c r="H65" s="120">
        <v>58534.321338178641</v>
      </c>
      <c r="I65" s="120">
        <v>70028.265096824034</v>
      </c>
      <c r="J65" s="120">
        <v>79897.733257881468</v>
      </c>
      <c r="K65" s="120">
        <v>48887.344547407767</v>
      </c>
    </row>
    <row r="66" spans="3:11" x14ac:dyDescent="0.2">
      <c r="C66" s="90" t="s">
        <v>67</v>
      </c>
      <c r="D66" s="121">
        <v>380.21335096530993</v>
      </c>
      <c r="E66" s="121">
        <v>265.16960242325001</v>
      </c>
      <c r="F66" s="121">
        <v>310.19876461530998</v>
      </c>
      <c r="G66" s="121">
        <v>368.80679494614003</v>
      </c>
      <c r="H66" s="121">
        <v>463.26127994205996</v>
      </c>
      <c r="I66" s="121">
        <v>512.60605140363009</v>
      </c>
      <c r="J66" s="121">
        <v>555.00239602191994</v>
      </c>
      <c r="K66" s="121">
        <v>305.33480922357006</v>
      </c>
    </row>
    <row r="67" spans="3:11" x14ac:dyDescent="0.2">
      <c r="C67" s="89" t="s">
        <v>68</v>
      </c>
      <c r="D67" s="120">
        <v>3843.9476424242594</v>
      </c>
      <c r="E67" s="120">
        <v>3957.2405300439295</v>
      </c>
      <c r="F67" s="120">
        <v>4297.7696579535495</v>
      </c>
      <c r="G67" s="120">
        <v>4726.8273780656191</v>
      </c>
      <c r="H67" s="120">
        <v>5418.6999234289824</v>
      </c>
      <c r="I67" s="120">
        <v>5944.0493685825004</v>
      </c>
      <c r="J67" s="120">
        <v>6831.4420022454187</v>
      </c>
      <c r="K67" s="120">
        <v>2652.0897192649004</v>
      </c>
    </row>
    <row r="68" spans="3:11" x14ac:dyDescent="0.2">
      <c r="C68" s="90" t="s">
        <v>31</v>
      </c>
      <c r="D68" s="121">
        <v>9610.033491754064</v>
      </c>
      <c r="E68" s="121">
        <v>20809.106403591166</v>
      </c>
      <c r="F68" s="121">
        <v>21610.717138687185</v>
      </c>
      <c r="G68" s="121">
        <v>16943.773676441135</v>
      </c>
      <c r="H68" s="121">
        <v>37230.568937663586</v>
      </c>
      <c r="I68" s="121">
        <v>27912.278004901465</v>
      </c>
      <c r="J68" s="121">
        <v>22962.584607650188</v>
      </c>
      <c r="K68" s="121">
        <v>10983.155429057086</v>
      </c>
    </row>
    <row r="69" spans="3:11" x14ac:dyDescent="0.2">
      <c r="C69" s="89" t="s">
        <v>168</v>
      </c>
      <c r="D69" s="120">
        <v>0</v>
      </c>
      <c r="E69" s="120">
        <v>0</v>
      </c>
      <c r="F69" s="120">
        <v>0</v>
      </c>
      <c r="G69" s="120">
        <v>0</v>
      </c>
      <c r="H69" s="120">
        <v>471.96114025259004</v>
      </c>
      <c r="I69" s="120">
        <v>12132.78326938357</v>
      </c>
      <c r="J69" s="120">
        <v>11214.49982420929</v>
      </c>
      <c r="K69" s="120">
        <v>7113.9193816025518</v>
      </c>
    </row>
    <row r="70" spans="3:11" x14ac:dyDescent="0.2">
      <c r="C70" s="90" t="s">
        <v>69</v>
      </c>
      <c r="D70" s="121">
        <v>11336.746676753903</v>
      </c>
      <c r="E70" s="121">
        <v>17890.728894712334</v>
      </c>
      <c r="F70" s="121">
        <v>23172.878745146809</v>
      </c>
      <c r="G70" s="121">
        <v>23019.770612569158</v>
      </c>
      <c r="H70" s="121">
        <v>20201.055991616937</v>
      </c>
      <c r="I70" s="121">
        <v>12990.907225373623</v>
      </c>
      <c r="J70" s="121">
        <v>10759.34245449483</v>
      </c>
      <c r="K70" s="121">
        <v>5060.6519634349488</v>
      </c>
    </row>
    <row r="71" spans="3:11" x14ac:dyDescent="0.2">
      <c r="C71" s="89" t="s">
        <v>70</v>
      </c>
      <c r="D71" s="120">
        <v>358.38379065104999</v>
      </c>
      <c r="E71" s="120">
        <v>345.3422168131699</v>
      </c>
      <c r="F71" s="120">
        <v>426.95631982085007</v>
      </c>
      <c r="G71" s="120">
        <v>453.0830121643499</v>
      </c>
      <c r="H71" s="120">
        <v>857.61359453192983</v>
      </c>
      <c r="I71" s="120">
        <v>1224.66662809728</v>
      </c>
      <c r="J71" s="120">
        <v>985.24514373457987</v>
      </c>
      <c r="K71" s="120">
        <v>421.61795508474</v>
      </c>
    </row>
    <row r="72" spans="3:11" x14ac:dyDescent="0.2">
      <c r="C72" s="90" t="s">
        <v>32</v>
      </c>
      <c r="D72" s="121">
        <v>94.522399008999983</v>
      </c>
      <c r="E72" s="121">
        <v>98.926003464389993</v>
      </c>
      <c r="F72" s="121">
        <v>113.94134567572</v>
      </c>
      <c r="G72" s="121">
        <v>107.24716079672001</v>
      </c>
      <c r="H72" s="121">
        <v>134.17444472116</v>
      </c>
      <c r="I72" s="121">
        <v>163.26377849481</v>
      </c>
      <c r="J72" s="121">
        <v>172.35737484458002</v>
      </c>
      <c r="K72" s="121">
        <v>62.152908864579999</v>
      </c>
    </row>
    <row r="73" spans="3:11" x14ac:dyDescent="0.2">
      <c r="C73" s="89" t="s">
        <v>174</v>
      </c>
      <c r="D73" s="120">
        <v>1367.8938671171102</v>
      </c>
      <c r="E73" s="120">
        <v>1746.0756514009502</v>
      </c>
      <c r="F73" s="120">
        <v>2171.3745321776305</v>
      </c>
      <c r="G73" s="120">
        <v>2650.9235483141606</v>
      </c>
      <c r="H73" s="120">
        <v>3239.9189107850834</v>
      </c>
      <c r="I73" s="120">
        <v>3704.1965554042795</v>
      </c>
      <c r="J73" s="120">
        <v>4388.6252444615993</v>
      </c>
      <c r="K73" s="120">
        <v>3023.2316967676002</v>
      </c>
    </row>
    <row r="74" spans="3:11" x14ac:dyDescent="0.2">
      <c r="C74" s="90" t="s">
        <v>171</v>
      </c>
      <c r="D74" s="121">
        <v>2641.4828456957289</v>
      </c>
      <c r="E74" s="121">
        <v>2836.6733106272604</v>
      </c>
      <c r="F74" s="121">
        <v>3021.1367869740598</v>
      </c>
      <c r="G74" s="121">
        <v>3420.6392757459407</v>
      </c>
      <c r="H74" s="121">
        <v>4019.1755107642944</v>
      </c>
      <c r="I74" s="121">
        <v>4624.8792440208808</v>
      </c>
      <c r="J74" s="121">
        <v>4994.6837133613099</v>
      </c>
      <c r="K74" s="121">
        <v>2784.0041247347804</v>
      </c>
    </row>
    <row r="75" spans="3:11" x14ac:dyDescent="0.2">
      <c r="C75" s="89" t="s">
        <v>71</v>
      </c>
      <c r="D75" s="120">
        <v>3881.0511318557797</v>
      </c>
      <c r="E75" s="120">
        <v>4237.8586138583287</v>
      </c>
      <c r="F75" s="120">
        <v>5858.3965714822061</v>
      </c>
      <c r="G75" s="120">
        <v>5339.8827333077998</v>
      </c>
      <c r="H75" s="120">
        <v>8358.5280043405</v>
      </c>
      <c r="I75" s="120">
        <v>11736.879214049268</v>
      </c>
      <c r="J75" s="120">
        <v>10373.676525363186</v>
      </c>
      <c r="K75" s="120">
        <v>7326.430881152769</v>
      </c>
    </row>
    <row r="76" spans="3:11" x14ac:dyDescent="0.2">
      <c r="C76" s="90" t="s">
        <v>34</v>
      </c>
      <c r="D76" s="121">
        <v>1817.3065102819394</v>
      </c>
      <c r="E76" s="121">
        <v>2048.1713256022003</v>
      </c>
      <c r="F76" s="121">
        <v>2548.4382387167502</v>
      </c>
      <c r="G76" s="121">
        <v>2903.0682143079803</v>
      </c>
      <c r="H76" s="121">
        <v>3731.9207014503295</v>
      </c>
      <c r="I76" s="121">
        <v>3906.5311692228502</v>
      </c>
      <c r="J76" s="121">
        <v>4140.0677807765505</v>
      </c>
      <c r="K76" s="121">
        <v>1862.5685303073205</v>
      </c>
    </row>
    <row r="77" spans="3:11" x14ac:dyDescent="0.2">
      <c r="C77" s="89" t="s">
        <v>72</v>
      </c>
      <c r="D77" s="120">
        <v>483.20371860444999</v>
      </c>
      <c r="E77" s="120">
        <v>575.31848067242004</v>
      </c>
      <c r="F77" s="120">
        <v>1037.5394048209</v>
      </c>
      <c r="G77" s="120">
        <v>1644.4436000954699</v>
      </c>
      <c r="H77" s="120">
        <v>1809.3832076085503</v>
      </c>
      <c r="I77" s="120">
        <v>1329.0810439890199</v>
      </c>
      <c r="J77" s="120">
        <v>1070.20453441115</v>
      </c>
      <c r="K77" s="120">
        <v>749.40060505475003</v>
      </c>
    </row>
    <row r="78" spans="3:11" x14ac:dyDescent="0.2">
      <c r="C78" s="90" t="s">
        <v>73</v>
      </c>
      <c r="D78" s="121">
        <v>1596.0947171506302</v>
      </c>
      <c r="E78" s="121">
        <v>5298.933669094069</v>
      </c>
      <c r="F78" s="121">
        <v>8718.2924764417112</v>
      </c>
      <c r="G78" s="121">
        <v>5996.6027025170997</v>
      </c>
      <c r="H78" s="121">
        <v>5411.6731841780193</v>
      </c>
      <c r="I78" s="121">
        <v>2745.0736375220195</v>
      </c>
      <c r="J78" s="121">
        <v>4034.699125120349</v>
      </c>
      <c r="K78" s="121">
        <v>8844.3940168828103</v>
      </c>
    </row>
    <row r="79" spans="3:11" x14ac:dyDescent="0.2">
      <c r="C79" s="89" t="s">
        <v>35</v>
      </c>
      <c r="D79" s="120">
        <v>4626.3289786867272</v>
      </c>
      <c r="E79" s="120">
        <v>4814.9956255324287</v>
      </c>
      <c r="F79" s="120">
        <v>5248.1113899347502</v>
      </c>
      <c r="G79" s="120">
        <v>5888.8696942920005</v>
      </c>
      <c r="H79" s="120">
        <v>7248.8329095350409</v>
      </c>
      <c r="I79" s="120">
        <v>9048.4015783325322</v>
      </c>
      <c r="J79" s="120">
        <v>10484.87785351532</v>
      </c>
      <c r="K79" s="120">
        <v>3668.91432928933</v>
      </c>
    </row>
    <row r="80" spans="3:11" x14ac:dyDescent="0.2">
      <c r="C80" s="90" t="s">
        <v>74</v>
      </c>
      <c r="D80" s="121">
        <v>1491.7950446276002</v>
      </c>
      <c r="E80" s="121">
        <v>699.97458083849995</v>
      </c>
      <c r="F80" s="121">
        <v>1372.7832497317099</v>
      </c>
      <c r="G80" s="121">
        <v>3252.7435713117907</v>
      </c>
      <c r="H80" s="121">
        <v>3276.0008161199198</v>
      </c>
      <c r="I80" s="121">
        <v>1134.6800268679599</v>
      </c>
      <c r="J80" s="121">
        <v>3017.54100176158</v>
      </c>
      <c r="K80" s="121">
        <v>3179.0616277190002</v>
      </c>
    </row>
    <row r="81" spans="1:11" x14ac:dyDescent="0.2">
      <c r="C81" s="89" t="s">
        <v>36</v>
      </c>
      <c r="D81" s="120">
        <v>928.80200754039424</v>
      </c>
      <c r="E81" s="120">
        <v>931.73255162255998</v>
      </c>
      <c r="F81" s="120">
        <v>1077.8992846721305</v>
      </c>
      <c r="G81" s="120">
        <v>1352.7361402189201</v>
      </c>
      <c r="H81" s="120">
        <v>1419.2723134866401</v>
      </c>
      <c r="I81" s="120">
        <v>1571.73505029183</v>
      </c>
      <c r="J81" s="120">
        <v>1816.0922193894005</v>
      </c>
      <c r="K81" s="120">
        <v>1019.9589412004478</v>
      </c>
    </row>
    <row r="82" spans="1:11" x14ac:dyDescent="0.2">
      <c r="C82" s="90" t="s">
        <v>172</v>
      </c>
      <c r="D82" s="121">
        <v>29522.587715118261</v>
      </c>
      <c r="E82" s="121">
        <v>34547.209686780603</v>
      </c>
      <c r="F82" s="121">
        <v>43558.106486073884</v>
      </c>
      <c r="G82" s="121">
        <v>42331.038127293759</v>
      </c>
      <c r="H82" s="121">
        <v>53326.12401748413</v>
      </c>
      <c r="I82" s="121">
        <v>60650.825922879703</v>
      </c>
      <c r="J82" s="121">
        <v>66314.751142278939</v>
      </c>
      <c r="K82" s="121">
        <v>35095.593433254813</v>
      </c>
    </row>
    <row r="83" spans="1:11" x14ac:dyDescent="0.2">
      <c r="C83" s="89" t="s">
        <v>76</v>
      </c>
      <c r="D83" s="120">
        <v>395.93703267236998</v>
      </c>
      <c r="E83" s="120">
        <v>487.15641910574999</v>
      </c>
      <c r="F83" s="120">
        <v>555.23568669640008</v>
      </c>
      <c r="G83" s="120">
        <v>602.38589612995997</v>
      </c>
      <c r="H83" s="120">
        <v>684.59175392636996</v>
      </c>
      <c r="I83" s="120">
        <v>840.28836694923996</v>
      </c>
      <c r="J83" s="120">
        <v>962.07805918069982</v>
      </c>
      <c r="K83" s="120">
        <v>523.09722258241004</v>
      </c>
    </row>
    <row r="84" spans="1:11" x14ac:dyDescent="0.2">
      <c r="C84" s="90" t="s">
        <v>77</v>
      </c>
      <c r="D84" s="121">
        <v>1532.9240271817798</v>
      </c>
      <c r="E84" s="121">
        <v>1575.2832162123802</v>
      </c>
      <c r="F84" s="121">
        <v>2118.9350939452202</v>
      </c>
      <c r="G84" s="121">
        <v>2169.8884766851002</v>
      </c>
      <c r="H84" s="121">
        <v>2450.3977907385702</v>
      </c>
      <c r="I84" s="121">
        <v>3834.3742118876103</v>
      </c>
      <c r="J84" s="121">
        <v>2615.4539295587801</v>
      </c>
      <c r="K84" s="121">
        <v>1659.4745367224498</v>
      </c>
    </row>
    <row r="85" spans="1:11" x14ac:dyDescent="0.2">
      <c r="C85" s="89" t="s">
        <v>173</v>
      </c>
      <c r="D85" s="120">
        <v>27833.575438290201</v>
      </c>
      <c r="E85" s="120">
        <v>32084.837311691583</v>
      </c>
      <c r="F85" s="120">
        <v>27350.536482523908</v>
      </c>
      <c r="G85" s="120">
        <v>29898.960690684449</v>
      </c>
      <c r="H85" s="120">
        <v>34022.845767030798</v>
      </c>
      <c r="I85" s="120">
        <v>36868.923645183961</v>
      </c>
      <c r="J85" s="120">
        <v>51371.509305438434</v>
      </c>
      <c r="K85" s="120">
        <v>15157.055988364318</v>
      </c>
    </row>
    <row r="86" spans="1:11" x14ac:dyDescent="0.2">
      <c r="C86" s="90" t="s">
        <v>37</v>
      </c>
      <c r="D86" s="121">
        <v>7500.5157109494221</v>
      </c>
      <c r="E86" s="121">
        <v>7759.0054294899392</v>
      </c>
      <c r="F86" s="121">
        <v>10962.479705383515</v>
      </c>
      <c r="G86" s="121">
        <v>11906.13713655121</v>
      </c>
      <c r="H86" s="121">
        <v>11819.054423578027</v>
      </c>
      <c r="I86" s="121">
        <v>13723.420555212722</v>
      </c>
      <c r="J86" s="121">
        <v>13336.890620752194</v>
      </c>
      <c r="K86" s="121">
        <v>11093.28693841544</v>
      </c>
    </row>
    <row r="87" spans="1:11" x14ac:dyDescent="0.2">
      <c r="C87" s="89" t="s">
        <v>38</v>
      </c>
      <c r="D87" s="120">
        <v>4116.00261322804</v>
      </c>
      <c r="E87" s="120">
        <v>4322.0350330608699</v>
      </c>
      <c r="F87" s="120">
        <v>5949.6255973173993</v>
      </c>
      <c r="G87" s="120">
        <v>5755.3596522980906</v>
      </c>
      <c r="H87" s="120">
        <v>7851.7153737236913</v>
      </c>
      <c r="I87" s="120">
        <v>9078.1287330291398</v>
      </c>
      <c r="J87" s="120">
        <v>8330.7546788657619</v>
      </c>
      <c r="K87" s="120">
        <v>3769.8466152474198</v>
      </c>
    </row>
    <row r="88" spans="1:11" x14ac:dyDescent="0.2">
      <c r="C88" s="81" t="s">
        <v>40</v>
      </c>
      <c r="D88" s="45">
        <f t="shared" ref="D88:K88" si="1">SUM(D57:D87)</f>
        <v>195804.38727525432</v>
      </c>
      <c r="E88" s="45">
        <f t="shared" si="1"/>
        <v>232444.42079625081</v>
      </c>
      <c r="F88" s="45">
        <f t="shared" si="1"/>
        <v>264137.64850895235</v>
      </c>
      <c r="G88" s="45">
        <f t="shared" si="1"/>
        <v>269332.77235544357</v>
      </c>
      <c r="H88" s="45">
        <f t="shared" si="1"/>
        <v>330379.90409237146</v>
      </c>
      <c r="I88" s="45">
        <f t="shared" si="1"/>
        <v>365885.93323734321</v>
      </c>
      <c r="J88" s="45">
        <f t="shared" si="1"/>
        <v>391518.69977043231</v>
      </c>
      <c r="K88" s="45">
        <f t="shared" si="1"/>
        <v>209548.61695348402</v>
      </c>
    </row>
    <row r="89" spans="1:11" s="32" customFormat="1" x14ac:dyDescent="0.2">
      <c r="A89" s="5"/>
      <c r="B89" s="5"/>
      <c r="C89" s="74" t="str">
        <f>+'C1 Aprop Resumen 2000-2026'!B20</f>
        <v>* Información con corte a 31 de mayo</v>
      </c>
      <c r="D89" s="131">
        <f>+D88-'C5 Ejecución PGN 2019-2026'!D66</f>
        <v>0</v>
      </c>
      <c r="E89" s="131">
        <f>+E88-'C5 Ejecución PGN 2019-2026'!E66</f>
        <v>0</v>
      </c>
      <c r="F89" s="131">
        <f>+F88-'C5 Ejecución PGN 2019-2026'!F66</f>
        <v>0</v>
      </c>
      <c r="G89" s="131">
        <f>+G88-'C5 Ejecución PGN 2019-2026'!G66</f>
        <v>0</v>
      </c>
      <c r="H89" s="131">
        <f>+H88-'C5 Ejecución PGN 2019-2026'!H66</f>
        <v>0</v>
      </c>
      <c r="I89" s="131">
        <f>+I88-'C5 Ejecución PGN 2019-2026'!I66</f>
        <v>0</v>
      </c>
      <c r="J89" s="131">
        <f>+J88-'C5 Ejecución PGN 2019-2026'!J66</f>
        <v>0</v>
      </c>
      <c r="K89" s="131">
        <f>+K88-'C5 Ejecución PGN 2019-2026'!K66</f>
        <v>0</v>
      </c>
    </row>
    <row r="90" spans="1:11" x14ac:dyDescent="0.2">
      <c r="C90" s="1" t="s">
        <v>227</v>
      </c>
      <c r="D90" s="15"/>
      <c r="E90" s="15"/>
      <c r="F90" s="15"/>
      <c r="G90" s="15"/>
      <c r="H90" s="15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x14ac:dyDescent="0.2">
      <c r="C94" s="164" t="s">
        <v>93</v>
      </c>
      <c r="D94" s="164"/>
      <c r="E94" s="164"/>
      <c r="F94" s="164"/>
      <c r="G94" s="164"/>
      <c r="H94" s="164"/>
      <c r="I94" s="164"/>
      <c r="J94" s="164"/>
      <c r="K94" s="164"/>
    </row>
    <row r="95" spans="1:11" x14ac:dyDescent="0.2">
      <c r="D95" s="30"/>
      <c r="E95" s="30"/>
      <c r="F95" s="30"/>
      <c r="G95" s="30"/>
      <c r="H95" s="30"/>
    </row>
    <row r="96" spans="1:11" x14ac:dyDescent="0.2">
      <c r="C96" s="182" t="s">
        <v>21</v>
      </c>
      <c r="D96" s="162">
        <v>2019</v>
      </c>
      <c r="E96" s="162">
        <v>2020</v>
      </c>
      <c r="F96" s="162">
        <v>2021</v>
      </c>
      <c r="G96" s="162">
        <v>2022</v>
      </c>
      <c r="H96" s="162">
        <v>2023</v>
      </c>
      <c r="I96" s="162">
        <v>2024</v>
      </c>
      <c r="J96" s="162">
        <v>2025</v>
      </c>
      <c r="K96" s="162" t="s">
        <v>178</v>
      </c>
    </row>
    <row r="97" spans="3:11" ht="12" thickBot="1" x14ac:dyDescent="0.25">
      <c r="C97" s="183"/>
      <c r="D97" s="163"/>
      <c r="E97" s="163"/>
      <c r="F97" s="163"/>
      <c r="G97" s="163"/>
      <c r="H97" s="163"/>
      <c r="I97" s="163"/>
      <c r="J97" s="163"/>
      <c r="K97" s="163"/>
    </row>
    <row r="98" spans="3:11" x14ac:dyDescent="0.2">
      <c r="C98" s="89" t="s">
        <v>61</v>
      </c>
      <c r="D98" s="118">
        <f t="shared" ref="D98:I98" si="2">+IFERROR(IF(D57&gt;0,+((D57/D15)*100)," "),"0")</f>
        <v>95.897509788995379</v>
      </c>
      <c r="E98" s="118">
        <f t="shared" si="2"/>
        <v>91.420929334267925</v>
      </c>
      <c r="F98" s="118">
        <f t="shared" si="2"/>
        <v>93.394137535830041</v>
      </c>
      <c r="G98" s="118">
        <f t="shared" si="2"/>
        <v>89.697292125156352</v>
      </c>
      <c r="H98" s="118">
        <f t="shared" si="2"/>
        <v>90.788390570961937</v>
      </c>
      <c r="I98" s="118">
        <f t="shared" si="2"/>
        <v>97.028850267327599</v>
      </c>
      <c r="J98" s="118">
        <f>+IFERROR(IF(J57&gt;0,+((J57/J15)*100)," "),"")</f>
        <v>95.085565133387988</v>
      </c>
      <c r="K98" s="118">
        <f>+IFERROR(IF(K57&gt;0,+((K57/K15)*100)," "),"")</f>
        <v>53.527087692309024</v>
      </c>
    </row>
    <row r="99" spans="3:11" x14ac:dyDescent="0.2">
      <c r="C99" s="90" t="s">
        <v>28</v>
      </c>
      <c r="D99" s="119">
        <f t="shared" ref="D99:I99" si="3">+IFERROR(IF(D58&gt;0,+((D58/D16)*100)," "),"0")</f>
        <v>96.483406037639043</v>
      </c>
      <c r="E99" s="119">
        <f t="shared" si="3"/>
        <v>96.354482397448919</v>
      </c>
      <c r="F99" s="119">
        <f t="shared" si="3"/>
        <v>83.003357939111282</v>
      </c>
      <c r="G99" s="119">
        <f t="shared" si="3"/>
        <v>86.282111000260286</v>
      </c>
      <c r="H99" s="119">
        <f t="shared" si="3"/>
        <v>86.24286234000526</v>
      </c>
      <c r="I99" s="119">
        <f t="shared" si="3"/>
        <v>97.396271718699907</v>
      </c>
      <c r="J99" s="119">
        <f t="shared" ref="J99:K128" si="4">+IFERROR(IF(J58&gt;0,+((J58/J16)*100)," "),"")</f>
        <v>97.604739341095865</v>
      </c>
      <c r="K99" s="119">
        <f t="shared" si="4"/>
        <v>52.856839658677714</v>
      </c>
    </row>
    <row r="100" spans="3:11" x14ac:dyDescent="0.2">
      <c r="C100" s="89" t="s">
        <v>62</v>
      </c>
      <c r="D100" s="118">
        <f t="shared" ref="D100:I100" si="5">+IFERROR(IF(D59&gt;0,+((D59/D17)*100)," "),"0")</f>
        <v>99.738807028927127</v>
      </c>
      <c r="E100" s="118">
        <f t="shared" si="5"/>
        <v>98.720520014567327</v>
      </c>
      <c r="F100" s="118">
        <f t="shared" si="5"/>
        <v>99.006860988789242</v>
      </c>
      <c r="G100" s="118">
        <f t="shared" si="5"/>
        <v>99.004093527285121</v>
      </c>
      <c r="H100" s="118">
        <f t="shared" si="5"/>
        <v>98.581978187837265</v>
      </c>
      <c r="I100" s="118">
        <f t="shared" si="5"/>
        <v>98.096547308882947</v>
      </c>
      <c r="J100" s="118">
        <f t="shared" si="4"/>
        <v>97.518195657551345</v>
      </c>
      <c r="K100" s="118">
        <f t="shared" si="4"/>
        <v>59.332902487035014</v>
      </c>
    </row>
    <row r="101" spans="3:11" x14ac:dyDescent="0.2">
      <c r="C101" s="90" t="s">
        <v>29</v>
      </c>
      <c r="D101" s="119">
        <f t="shared" ref="D101:I101" si="6">+IFERROR(IF(D60&gt;0,+((D60/D18)*100)," "),"0")</f>
        <v>97.487159755653636</v>
      </c>
      <c r="E101" s="119">
        <f t="shared" si="6"/>
        <v>96.209850094499615</v>
      </c>
      <c r="F101" s="119">
        <f t="shared" si="6"/>
        <v>94.314247866052924</v>
      </c>
      <c r="G101" s="119">
        <f t="shared" si="6"/>
        <v>95.820738628758178</v>
      </c>
      <c r="H101" s="119">
        <f t="shared" si="6"/>
        <v>96.00317885471199</v>
      </c>
      <c r="I101" s="119">
        <f t="shared" si="6"/>
        <v>94.981363589337505</v>
      </c>
      <c r="J101" s="119">
        <f t="shared" si="4"/>
        <v>95.286668038489566</v>
      </c>
      <c r="K101" s="119">
        <f t="shared" si="4"/>
        <v>71.033402430613805</v>
      </c>
    </row>
    <row r="102" spans="3:11" x14ac:dyDescent="0.2">
      <c r="C102" s="89" t="s">
        <v>63</v>
      </c>
      <c r="D102" s="118">
        <f t="shared" ref="D102:I102" si="7">+IFERROR(IF(D61&gt;0,+((D61/D19)*100)," "),"0")</f>
        <v>98.388271868936798</v>
      </c>
      <c r="E102" s="118">
        <f t="shared" si="7"/>
        <v>99.15318730685955</v>
      </c>
      <c r="F102" s="118">
        <f t="shared" si="7"/>
        <v>96.061690093188304</v>
      </c>
      <c r="G102" s="118">
        <f t="shared" si="7"/>
        <v>94.557232037134412</v>
      </c>
      <c r="H102" s="118">
        <f t="shared" si="7"/>
        <v>98.032589861887971</v>
      </c>
      <c r="I102" s="118">
        <f t="shared" si="7"/>
        <v>95.045305842523533</v>
      </c>
      <c r="J102" s="118">
        <f t="shared" si="4"/>
        <v>86.489447796994313</v>
      </c>
      <c r="K102" s="118">
        <f t="shared" si="4"/>
        <v>61.90349109258748</v>
      </c>
    </row>
    <row r="103" spans="3:11" x14ac:dyDescent="0.2">
      <c r="C103" s="90" t="s">
        <v>30</v>
      </c>
      <c r="D103" s="119">
        <f t="shared" ref="D103:I103" si="8">+IFERROR(IF(D62&gt;0,+((D62/D20)*100)," "),"0")</f>
        <v>99.383730434343562</v>
      </c>
      <c r="E103" s="119">
        <f t="shared" si="8"/>
        <v>99.703464862187758</v>
      </c>
      <c r="F103" s="119">
        <f t="shared" si="8"/>
        <v>96.911646625223497</v>
      </c>
      <c r="G103" s="119">
        <f t="shared" si="8"/>
        <v>97.581948102502068</v>
      </c>
      <c r="H103" s="119">
        <f t="shared" si="8"/>
        <v>98.5467938158923</v>
      </c>
      <c r="I103" s="119">
        <f t="shared" si="8"/>
        <v>98.478975101799861</v>
      </c>
      <c r="J103" s="119">
        <f t="shared" si="4"/>
        <v>99.522178081394756</v>
      </c>
      <c r="K103" s="119">
        <f t="shared" si="4"/>
        <v>58.758744654078207</v>
      </c>
    </row>
    <row r="104" spans="3:11" x14ac:dyDescent="0.2">
      <c r="C104" s="89" t="s">
        <v>64</v>
      </c>
      <c r="D104" s="118">
        <f t="shared" ref="D104:I104" si="9">+IFERROR(IF(D63&gt;0,+((D63/D21)*100)," "),"0")</f>
        <v>99.504340872668052</v>
      </c>
      <c r="E104" s="118">
        <f t="shared" si="9"/>
        <v>99.655257203640659</v>
      </c>
      <c r="F104" s="118">
        <f t="shared" si="9"/>
        <v>97.288544695356649</v>
      </c>
      <c r="G104" s="118">
        <f t="shared" si="9"/>
        <v>98.095168892722597</v>
      </c>
      <c r="H104" s="118">
        <f t="shared" si="9"/>
        <v>98.560565212493529</v>
      </c>
      <c r="I104" s="118">
        <f t="shared" si="9"/>
        <v>98.708359844740144</v>
      </c>
      <c r="J104" s="118">
        <f t="shared" si="4"/>
        <v>99.614922219933831</v>
      </c>
      <c r="K104" s="118">
        <f t="shared" si="4"/>
        <v>42.223126138283575</v>
      </c>
    </row>
    <row r="105" spans="3:11" x14ac:dyDescent="0.2">
      <c r="C105" s="90" t="s">
        <v>65</v>
      </c>
      <c r="D105" s="119">
        <f t="shared" ref="D105:I105" si="10">+IFERROR(IF(D64&gt;0,+((D64/D22)*100)," "),"0")</f>
        <v>96.311899283475952</v>
      </c>
      <c r="E105" s="119">
        <f t="shared" si="10"/>
        <v>95.682982630813157</v>
      </c>
      <c r="F105" s="119">
        <f t="shared" si="10"/>
        <v>95.509016984776608</v>
      </c>
      <c r="G105" s="119">
        <f t="shared" si="10"/>
        <v>97.860378773969202</v>
      </c>
      <c r="H105" s="119">
        <f t="shared" si="10"/>
        <v>73.639009620147917</v>
      </c>
      <c r="I105" s="119">
        <f t="shared" si="10"/>
        <v>93.709730331597569</v>
      </c>
      <c r="J105" s="119">
        <f t="shared" si="4"/>
        <v>98.457075599975951</v>
      </c>
      <c r="K105" s="119">
        <f t="shared" si="4"/>
        <v>81.039768034259879</v>
      </c>
    </row>
    <row r="106" spans="3:11" x14ac:dyDescent="0.2">
      <c r="C106" s="89" t="s">
        <v>66</v>
      </c>
      <c r="D106" s="118">
        <f t="shared" ref="D106:I106" si="11">+IFERROR(IF(D65&gt;0,+((D65/D23)*100)," "),"0")</f>
        <v>99.977661999107184</v>
      </c>
      <c r="E106" s="118">
        <f t="shared" si="11"/>
        <v>99.976500458289223</v>
      </c>
      <c r="F106" s="118">
        <f t="shared" si="11"/>
        <v>99.964422108172101</v>
      </c>
      <c r="G106" s="118">
        <f t="shared" si="11"/>
        <v>99.925544338094113</v>
      </c>
      <c r="H106" s="118">
        <f t="shared" si="11"/>
        <v>99.124627816061633</v>
      </c>
      <c r="I106" s="118">
        <f t="shared" si="11"/>
        <v>99.861650095999963</v>
      </c>
      <c r="J106" s="118">
        <f t="shared" si="4"/>
        <v>99.601844427053734</v>
      </c>
      <c r="K106" s="118">
        <f t="shared" si="4"/>
        <v>55.403617258745705</v>
      </c>
    </row>
    <row r="107" spans="3:11" x14ac:dyDescent="0.2">
      <c r="C107" s="90" t="s">
        <v>67</v>
      </c>
      <c r="D107" s="119">
        <f t="shared" ref="D107:I107" si="12">+IFERROR(IF(D66&gt;0,+((D66/D24)*100)," "),"0")</f>
        <v>92.259045085847774</v>
      </c>
      <c r="E107" s="119">
        <f t="shared" si="12"/>
        <v>75.666768920212618</v>
      </c>
      <c r="F107" s="119">
        <f t="shared" si="12"/>
        <v>61.885167192096226</v>
      </c>
      <c r="G107" s="119">
        <f t="shared" si="12"/>
        <v>72.176388247394343</v>
      </c>
      <c r="H107" s="119">
        <f t="shared" si="12"/>
        <v>80.434967401776575</v>
      </c>
      <c r="I107" s="119">
        <f t="shared" si="12"/>
        <v>87.762044508470993</v>
      </c>
      <c r="J107" s="119">
        <f t="shared" si="4"/>
        <v>89.615315048687222</v>
      </c>
      <c r="K107" s="119">
        <f t="shared" si="4"/>
        <v>46.154241047582026</v>
      </c>
    </row>
    <row r="108" spans="3:11" x14ac:dyDescent="0.2">
      <c r="C108" s="89" t="s">
        <v>68</v>
      </c>
      <c r="D108" s="118">
        <f t="shared" ref="D108:I108" si="13">+IFERROR(IF(D67&gt;0,+((D67/D25)*100)," "),"0")</f>
        <v>99.340013184821615</v>
      </c>
      <c r="E108" s="118">
        <f t="shared" si="13"/>
        <v>98.907352550001619</v>
      </c>
      <c r="F108" s="118">
        <f t="shared" si="13"/>
        <v>95.400012597667839</v>
      </c>
      <c r="G108" s="118">
        <f t="shared" si="13"/>
        <v>99.000427541955887</v>
      </c>
      <c r="H108" s="118">
        <f t="shared" si="13"/>
        <v>99.110336064614785</v>
      </c>
      <c r="I108" s="118">
        <f t="shared" si="13"/>
        <v>98.665011848270197</v>
      </c>
      <c r="J108" s="118">
        <f t="shared" si="4"/>
        <v>99.645947107242435</v>
      </c>
      <c r="K108" s="118">
        <f t="shared" si="4"/>
        <v>36.83357476863749</v>
      </c>
    </row>
    <row r="109" spans="3:11" x14ac:dyDescent="0.2">
      <c r="C109" s="90" t="s">
        <v>31</v>
      </c>
      <c r="D109" s="119">
        <f t="shared" ref="D109:I109" si="14">+IFERROR(IF(D68&gt;0,+((D68/D26)*100)," "),"0")</f>
        <v>91.24927253940173</v>
      </c>
      <c r="E109" s="119">
        <f t="shared" si="14"/>
        <v>50.881347940374475</v>
      </c>
      <c r="F109" s="119">
        <f t="shared" si="14"/>
        <v>89.432520666777123</v>
      </c>
      <c r="G109" s="119">
        <f t="shared" si="14"/>
        <v>92.777271105482541</v>
      </c>
      <c r="H109" s="119">
        <f t="shared" si="14"/>
        <v>89.331168475318421</v>
      </c>
      <c r="I109" s="119">
        <f t="shared" si="14"/>
        <v>85.010738239840407</v>
      </c>
      <c r="J109" s="119">
        <f t="shared" si="4"/>
        <v>92.089932942078534</v>
      </c>
      <c r="K109" s="119">
        <f t="shared" si="4"/>
        <v>32.932475661244517</v>
      </c>
    </row>
    <row r="110" spans="3:11" x14ac:dyDescent="0.2">
      <c r="C110" s="89" t="s">
        <v>168</v>
      </c>
      <c r="D110" s="118" t="str">
        <f t="shared" ref="D110:I110" si="15">+IFERROR(IF(D69&gt;0,+((D69/D27)*100)," "),"0")</f>
        <v xml:space="preserve"> </v>
      </c>
      <c r="E110" s="118" t="str">
        <f t="shared" si="15"/>
        <v xml:space="preserve"> </v>
      </c>
      <c r="F110" s="118" t="str">
        <f t="shared" si="15"/>
        <v xml:space="preserve"> </v>
      </c>
      <c r="G110" s="118" t="str">
        <f t="shared" si="15"/>
        <v xml:space="preserve"> </v>
      </c>
      <c r="H110" s="118">
        <f t="shared" si="15"/>
        <v>94.392228050518014</v>
      </c>
      <c r="I110" s="118">
        <f t="shared" si="15"/>
        <v>97.719601862987972</v>
      </c>
      <c r="J110" s="118">
        <f t="shared" si="4"/>
        <v>99.701805454525982</v>
      </c>
      <c r="K110" s="118">
        <f t="shared" si="4"/>
        <v>62.843086134980744</v>
      </c>
    </row>
    <row r="111" spans="3:11" x14ac:dyDescent="0.2">
      <c r="C111" s="90" t="s">
        <v>69</v>
      </c>
      <c r="D111" s="119">
        <f t="shared" ref="D111:I111" si="16">+IFERROR(IF(D70&gt;0,+((D70/D28)*100)," "),"0")</f>
        <v>98.698322313525509</v>
      </c>
      <c r="E111" s="119">
        <f t="shared" si="16"/>
        <v>98.913719503364433</v>
      </c>
      <c r="F111" s="119">
        <f t="shared" si="16"/>
        <v>96.878338146511439</v>
      </c>
      <c r="G111" s="119">
        <f t="shared" si="16"/>
        <v>98.362684887430717</v>
      </c>
      <c r="H111" s="119">
        <f t="shared" si="16"/>
        <v>92.207721026352473</v>
      </c>
      <c r="I111" s="119">
        <f t="shared" si="16"/>
        <v>96.798481410837283</v>
      </c>
      <c r="J111" s="119">
        <f t="shared" si="4"/>
        <v>98.278709067652088</v>
      </c>
      <c r="K111" s="119">
        <f t="shared" si="4"/>
        <v>38.273284641383007</v>
      </c>
    </row>
    <row r="112" spans="3:11" x14ac:dyDescent="0.2">
      <c r="C112" s="89" t="s">
        <v>70</v>
      </c>
      <c r="D112" s="118">
        <f t="shared" ref="D112:I112" si="17">+IFERROR(IF(D71&gt;0,+((D71/D29)*100)," "),"0")</f>
        <v>93.166251236571881</v>
      </c>
      <c r="E112" s="118">
        <f t="shared" si="17"/>
        <v>90.933045093393645</v>
      </c>
      <c r="F112" s="118">
        <f t="shared" si="17"/>
        <v>69.820762734028847</v>
      </c>
      <c r="G112" s="118">
        <f t="shared" si="17"/>
        <v>66.33258578405659</v>
      </c>
      <c r="H112" s="118">
        <f t="shared" si="17"/>
        <v>83.511505857720906</v>
      </c>
      <c r="I112" s="118">
        <f t="shared" si="17"/>
        <v>94.623772681009598</v>
      </c>
      <c r="J112" s="118">
        <f t="shared" si="4"/>
        <v>95.780459803424407</v>
      </c>
      <c r="K112" s="118">
        <f t="shared" si="4"/>
        <v>50.703450904870451</v>
      </c>
    </row>
    <row r="113" spans="3:11" x14ac:dyDescent="0.2">
      <c r="C113" s="90" t="s">
        <v>32</v>
      </c>
      <c r="D113" s="119">
        <f t="shared" ref="D113:I113" si="18">+IFERROR(IF(D72&gt;0,+((D72/D30)*100)," "),"0")</f>
        <v>96.819152664304582</v>
      </c>
      <c r="E113" s="119">
        <f t="shared" si="18"/>
        <v>99.22829919641201</v>
      </c>
      <c r="F113" s="119">
        <f t="shared" si="18"/>
        <v>97.24193810835628</v>
      </c>
      <c r="G113" s="119">
        <f t="shared" si="18"/>
        <v>95.924261025294271</v>
      </c>
      <c r="H113" s="119">
        <f t="shared" si="18"/>
        <v>93.310183123885551</v>
      </c>
      <c r="I113" s="119">
        <f t="shared" si="18"/>
        <v>96.843487571143271</v>
      </c>
      <c r="J113" s="119">
        <f t="shared" si="4"/>
        <v>98.013831136952263</v>
      </c>
      <c r="K113" s="119">
        <f t="shared" si="4"/>
        <v>34.984515874321986</v>
      </c>
    </row>
    <row r="114" spans="3:11" x14ac:dyDescent="0.2">
      <c r="C114" s="89" t="s">
        <v>174</v>
      </c>
      <c r="D114" s="118">
        <f t="shared" ref="D114:I114" si="19">+IFERROR(IF(D73&gt;0,+((D73/D31)*100)," "),"0")</f>
        <v>98.284013827744872</v>
      </c>
      <c r="E114" s="118">
        <f t="shared" si="19"/>
        <v>97.428683229731462</v>
      </c>
      <c r="F114" s="118">
        <f t="shared" si="19"/>
        <v>96.921543328920919</v>
      </c>
      <c r="G114" s="118">
        <f t="shared" si="19"/>
        <v>86.594619438544356</v>
      </c>
      <c r="H114" s="118">
        <f t="shared" si="19"/>
        <v>95.673186708263913</v>
      </c>
      <c r="I114" s="118">
        <f t="shared" si="19"/>
        <v>89.95637822020241</v>
      </c>
      <c r="J114" s="118">
        <f t="shared" si="4"/>
        <v>98.062346165346852</v>
      </c>
      <c r="K114" s="118">
        <f t="shared" si="4"/>
        <v>69.792135305583997</v>
      </c>
    </row>
    <row r="115" spans="3:11" x14ac:dyDescent="0.2">
      <c r="C115" s="90" t="s">
        <v>171</v>
      </c>
      <c r="D115" s="119">
        <f t="shared" ref="D115:I115" si="20">+IFERROR(IF(D74&gt;0,+((D74/D32)*100)," "),"0")</f>
        <v>96.198025193417351</v>
      </c>
      <c r="E115" s="119">
        <f t="shared" si="20"/>
        <v>95.512346391539353</v>
      </c>
      <c r="F115" s="119">
        <f t="shared" si="20"/>
        <v>86.346879238692239</v>
      </c>
      <c r="G115" s="119">
        <f t="shared" si="20"/>
        <v>86.612955067596175</v>
      </c>
      <c r="H115" s="119">
        <f t="shared" si="20"/>
        <v>90.61615382635425</v>
      </c>
      <c r="I115" s="119">
        <f t="shared" si="20"/>
        <v>94.032563548484845</v>
      </c>
      <c r="J115" s="119">
        <f t="shared" si="4"/>
        <v>97.163852963276881</v>
      </c>
      <c r="K115" s="119">
        <f t="shared" si="4"/>
        <v>49.261361294648651</v>
      </c>
    </row>
    <row r="116" spans="3:11" x14ac:dyDescent="0.2">
      <c r="C116" s="89" t="s">
        <v>71</v>
      </c>
      <c r="D116" s="118">
        <f t="shared" ref="D116:I116" si="21">+IFERROR(IF(D75&gt;0,+((D75/D33)*100)," "),"0")</f>
        <v>96.723105254905903</v>
      </c>
      <c r="E116" s="118">
        <f t="shared" si="21"/>
        <v>97.18683762311116</v>
      </c>
      <c r="F116" s="118">
        <f t="shared" si="21"/>
        <v>95.050118617307959</v>
      </c>
      <c r="G116" s="118">
        <f t="shared" si="21"/>
        <v>92.341418502567933</v>
      </c>
      <c r="H116" s="118">
        <f t="shared" si="21"/>
        <v>92.245421400287213</v>
      </c>
      <c r="I116" s="118">
        <f t="shared" si="21"/>
        <v>97.624183153044669</v>
      </c>
      <c r="J116" s="118">
        <f t="shared" si="4"/>
        <v>95.875749211464878</v>
      </c>
      <c r="K116" s="118">
        <f t="shared" si="4"/>
        <v>54.735797196721123</v>
      </c>
    </row>
    <row r="117" spans="3:11" x14ac:dyDescent="0.2">
      <c r="C117" s="90" t="s">
        <v>34</v>
      </c>
      <c r="D117" s="119">
        <f t="shared" ref="D117:I117" si="22">+IFERROR(IF(D76&gt;0,+((D76/D34)*100)," "),"0")</f>
        <v>95.696579019593031</v>
      </c>
      <c r="E117" s="119">
        <f t="shared" si="22"/>
        <v>86.562899245216883</v>
      </c>
      <c r="F117" s="119">
        <f t="shared" si="22"/>
        <v>88.984459067861295</v>
      </c>
      <c r="G117" s="119">
        <f t="shared" si="22"/>
        <v>90.688223742540558</v>
      </c>
      <c r="H117" s="119">
        <f t="shared" si="22"/>
        <v>92.460535934012668</v>
      </c>
      <c r="I117" s="119">
        <f t="shared" si="22"/>
        <v>91.178596411919131</v>
      </c>
      <c r="J117" s="119">
        <f t="shared" si="4"/>
        <v>97.118011410624277</v>
      </c>
      <c r="K117" s="119">
        <f t="shared" si="4"/>
        <v>37.021535150163295</v>
      </c>
    </row>
    <row r="118" spans="3:11" x14ac:dyDescent="0.2">
      <c r="C118" s="89" t="s">
        <v>72</v>
      </c>
      <c r="D118" s="118">
        <f t="shared" ref="D118:I118" si="23">+IFERROR(IF(D77&gt;0,+((D77/D35)*100)," "),"0")</f>
        <v>95.936369476775013</v>
      </c>
      <c r="E118" s="118">
        <f t="shared" si="23"/>
        <v>92.706348354978843</v>
      </c>
      <c r="F118" s="118">
        <f t="shared" si="23"/>
        <v>66.234018090875168</v>
      </c>
      <c r="G118" s="118">
        <f t="shared" si="23"/>
        <v>89.134558772345301</v>
      </c>
      <c r="H118" s="118">
        <f t="shared" si="23"/>
        <v>92.624695328167306</v>
      </c>
      <c r="I118" s="118">
        <f t="shared" si="23"/>
        <v>87.418958007683585</v>
      </c>
      <c r="J118" s="118">
        <f t="shared" si="4"/>
        <v>93.404224138807848</v>
      </c>
      <c r="K118" s="118">
        <f t="shared" si="4"/>
        <v>46.061272758642048</v>
      </c>
    </row>
    <row r="119" spans="3:11" x14ac:dyDescent="0.2">
      <c r="C119" s="90" t="s">
        <v>73</v>
      </c>
      <c r="D119" s="119">
        <f t="shared" ref="D119:I119" si="24">+IFERROR(IF(D78&gt;0,+((D78/D36)*100)," "),"0")</f>
        <v>96.920646896116438</v>
      </c>
      <c r="E119" s="119">
        <f t="shared" si="24"/>
        <v>99.034078219576969</v>
      </c>
      <c r="F119" s="119">
        <f t="shared" si="24"/>
        <v>98.416158303887656</v>
      </c>
      <c r="G119" s="119">
        <f t="shared" si="24"/>
        <v>98.118404055442284</v>
      </c>
      <c r="H119" s="119">
        <f t="shared" si="24"/>
        <v>96.540657035985461</v>
      </c>
      <c r="I119" s="119">
        <f t="shared" si="24"/>
        <v>93.457551101674568</v>
      </c>
      <c r="J119" s="119">
        <f t="shared" si="4"/>
        <v>98.891752573837763</v>
      </c>
      <c r="K119" s="119">
        <f t="shared" si="4"/>
        <v>92.55587863722063</v>
      </c>
    </row>
    <row r="120" spans="3:11" x14ac:dyDescent="0.2">
      <c r="C120" s="89" t="s">
        <v>35</v>
      </c>
      <c r="D120" s="118">
        <f t="shared" ref="D120:I120" si="25">+IFERROR(IF(D79&gt;0,+((D79/D37)*100)," "),"0")</f>
        <v>98.918704604491055</v>
      </c>
      <c r="E120" s="118">
        <f t="shared" si="25"/>
        <v>98.751317180580884</v>
      </c>
      <c r="F120" s="118">
        <f t="shared" si="25"/>
        <v>96.512791732433712</v>
      </c>
      <c r="G120" s="118">
        <f t="shared" si="25"/>
        <v>97.561948772370769</v>
      </c>
      <c r="H120" s="118">
        <f t="shared" si="25"/>
        <v>91.720929981261691</v>
      </c>
      <c r="I120" s="118">
        <f t="shared" si="25"/>
        <v>96.985747994614385</v>
      </c>
      <c r="J120" s="118">
        <f t="shared" si="4"/>
        <v>98.222812186361153</v>
      </c>
      <c r="K120" s="118">
        <f t="shared" si="4"/>
        <v>33.631706358637878</v>
      </c>
    </row>
    <row r="121" spans="3:11" x14ac:dyDescent="0.2">
      <c r="C121" s="90" t="s">
        <v>74</v>
      </c>
      <c r="D121" s="119">
        <f t="shared" ref="D121:I121" si="26">+IFERROR(IF(D80&gt;0,+((D80/D38)*100)," "),"0")</f>
        <v>95.716951599409043</v>
      </c>
      <c r="E121" s="119">
        <f t="shared" si="26"/>
        <v>96.950427217147748</v>
      </c>
      <c r="F121" s="119">
        <f t="shared" si="26"/>
        <v>93.873059377475684</v>
      </c>
      <c r="G121" s="119">
        <f t="shared" si="26"/>
        <v>96.912374054234306</v>
      </c>
      <c r="H121" s="119">
        <f t="shared" si="26"/>
        <v>94.642443287448401</v>
      </c>
      <c r="I121" s="119">
        <f t="shared" si="26"/>
        <v>68.587058330965689</v>
      </c>
      <c r="J121" s="119">
        <f t="shared" si="4"/>
        <v>95.280202900726337</v>
      </c>
      <c r="K121" s="119">
        <f t="shared" si="4"/>
        <v>44.855025660525691</v>
      </c>
    </row>
    <row r="122" spans="3:11" x14ac:dyDescent="0.2">
      <c r="C122" s="89" t="s">
        <v>36</v>
      </c>
      <c r="D122" s="118">
        <f t="shared" ref="D122:I122" si="27">+IFERROR(IF(D81&gt;0,+((D81/D39)*100)," "),"0")</f>
        <v>96.834433124453795</v>
      </c>
      <c r="E122" s="118">
        <f t="shared" si="27"/>
        <v>92.873344477692513</v>
      </c>
      <c r="F122" s="118">
        <f t="shared" si="27"/>
        <v>91.748720108782138</v>
      </c>
      <c r="G122" s="118">
        <f t="shared" si="27"/>
        <v>96.22064337954923</v>
      </c>
      <c r="H122" s="118">
        <f t="shared" si="27"/>
        <v>93.565277066957876</v>
      </c>
      <c r="I122" s="118">
        <f t="shared" si="27"/>
        <v>95.628639491775502</v>
      </c>
      <c r="J122" s="118">
        <f t="shared" si="4"/>
        <v>95.367328257146497</v>
      </c>
      <c r="K122" s="118">
        <f t="shared" si="4"/>
        <v>52.846194972091311</v>
      </c>
    </row>
    <row r="123" spans="3:11" x14ac:dyDescent="0.2">
      <c r="C123" s="90" t="s">
        <v>172</v>
      </c>
      <c r="D123" s="119">
        <f t="shared" ref="D123:I123" si="28">+IFERROR(IF(D82&gt;0,+((D82/D40)*100)," "),"0")</f>
        <v>99.716740310899482</v>
      </c>
      <c r="E123" s="119">
        <f t="shared" si="28"/>
        <v>97.621735274052156</v>
      </c>
      <c r="F123" s="119">
        <f t="shared" si="28"/>
        <v>99.518702790926355</v>
      </c>
      <c r="G123" s="119">
        <f t="shared" si="28"/>
        <v>99.652731287665077</v>
      </c>
      <c r="H123" s="119">
        <f t="shared" si="28"/>
        <v>98.928770051934137</v>
      </c>
      <c r="I123" s="119">
        <f t="shared" si="28"/>
        <v>98.640004268002599</v>
      </c>
      <c r="J123" s="119">
        <f t="shared" si="4"/>
        <v>99.041970321556349</v>
      </c>
      <c r="K123" s="119">
        <f t="shared" si="4"/>
        <v>44.49252063379658</v>
      </c>
    </row>
    <row r="124" spans="3:11" x14ac:dyDescent="0.2">
      <c r="C124" s="89" t="s">
        <v>76</v>
      </c>
      <c r="D124" s="118">
        <f t="shared" ref="D124:I124" si="29">+IFERROR(IF(D83&gt;0,+((D83/D41)*100)," "),"0")</f>
        <v>92.121058708906943</v>
      </c>
      <c r="E124" s="118">
        <f t="shared" si="29"/>
        <v>96.845274654608062</v>
      </c>
      <c r="F124" s="118">
        <f t="shared" si="29"/>
        <v>95.330987537885946</v>
      </c>
      <c r="G124" s="118">
        <f t="shared" si="29"/>
        <v>97.146339628881151</v>
      </c>
      <c r="H124" s="118">
        <f t="shared" si="29"/>
        <v>92.601026950901584</v>
      </c>
      <c r="I124" s="118">
        <f t="shared" si="29"/>
        <v>98.22522883247342</v>
      </c>
      <c r="J124" s="118">
        <f t="shared" si="4"/>
        <v>99.393554503437841</v>
      </c>
      <c r="K124" s="118">
        <f t="shared" si="4"/>
        <v>55.592415922849767</v>
      </c>
    </row>
    <row r="125" spans="3:11" x14ac:dyDescent="0.2">
      <c r="C125" s="90" t="s">
        <v>77</v>
      </c>
      <c r="D125" s="119">
        <f t="shared" ref="D125:I125" si="30">+IFERROR(IF(D84&gt;0,+((D84/D42)*100)," "),"0")</f>
        <v>93.132661252905848</v>
      </c>
      <c r="E125" s="119">
        <f t="shared" si="30"/>
        <v>99.313350385048423</v>
      </c>
      <c r="F125" s="119">
        <f t="shared" si="30"/>
        <v>86.066312810013372</v>
      </c>
      <c r="G125" s="119">
        <f t="shared" si="30"/>
        <v>86.912627378052292</v>
      </c>
      <c r="H125" s="119">
        <f t="shared" si="30"/>
        <v>97.07806485690935</v>
      </c>
      <c r="I125" s="119">
        <f t="shared" si="30"/>
        <v>94.603111271307341</v>
      </c>
      <c r="J125" s="119">
        <f t="shared" si="4"/>
        <v>96.217819001916922</v>
      </c>
      <c r="K125" s="119">
        <f t="shared" si="4"/>
        <v>72.692495241940762</v>
      </c>
    </row>
    <row r="126" spans="3:11" x14ac:dyDescent="0.2">
      <c r="C126" s="89" t="s">
        <v>173</v>
      </c>
      <c r="D126" s="118">
        <f t="shared" ref="D126:I126" si="31">+IFERROR(IF(D85&gt;0,+((D85/D43)*100)," "),"0")</f>
        <v>99.258386056930846</v>
      </c>
      <c r="E126" s="118">
        <f t="shared" si="31"/>
        <v>98.880642768629883</v>
      </c>
      <c r="F126" s="118">
        <f t="shared" si="31"/>
        <v>98.07668952491548</v>
      </c>
      <c r="G126" s="118">
        <f t="shared" si="31"/>
        <v>86.433168802602125</v>
      </c>
      <c r="H126" s="118">
        <f t="shared" si="31"/>
        <v>98.015933589504172</v>
      </c>
      <c r="I126" s="118">
        <f t="shared" si="31"/>
        <v>91.770825036602417</v>
      </c>
      <c r="J126" s="118">
        <f t="shared" si="4"/>
        <v>99.128409200676344</v>
      </c>
      <c r="K126" s="118">
        <f t="shared" si="4"/>
        <v>26.689212544553953</v>
      </c>
    </row>
    <row r="127" spans="3:11" x14ac:dyDescent="0.2">
      <c r="C127" s="90" t="s">
        <v>37</v>
      </c>
      <c r="D127" s="119">
        <f t="shared" ref="D127:I127" si="32">+IFERROR(IF(D86&gt;0,+((D86/D44)*100)," "),"0")</f>
        <v>98.261922058422172</v>
      </c>
      <c r="E127" s="119">
        <f t="shared" si="32"/>
        <v>97.796480551721061</v>
      </c>
      <c r="F127" s="119">
        <f t="shared" si="32"/>
        <v>95.694564865410456</v>
      </c>
      <c r="G127" s="119">
        <f t="shared" si="32"/>
        <v>95.621506185070075</v>
      </c>
      <c r="H127" s="119">
        <f t="shared" si="32"/>
        <v>91.447480759829958</v>
      </c>
      <c r="I127" s="119">
        <f t="shared" si="32"/>
        <v>95.757297829375617</v>
      </c>
      <c r="J127" s="119">
        <f t="shared" si="4"/>
        <v>97.65940677827011</v>
      </c>
      <c r="K127" s="119">
        <f t="shared" si="4"/>
        <v>62.34280031521817</v>
      </c>
    </row>
    <row r="128" spans="3:11" x14ac:dyDescent="0.2">
      <c r="C128" s="89" t="s">
        <v>38</v>
      </c>
      <c r="D128" s="118">
        <f t="shared" ref="D128:I128" si="33">+IFERROR(IF(D87&gt;0,+((D87/D45)*100)," "),"0")</f>
        <v>99.164725373538786</v>
      </c>
      <c r="E128" s="118">
        <f t="shared" si="33"/>
        <v>98.955042640685249</v>
      </c>
      <c r="F128" s="118">
        <f t="shared" si="33"/>
        <v>99.549088542446924</v>
      </c>
      <c r="G128" s="118">
        <f t="shared" si="33"/>
        <v>98.813055176962138</v>
      </c>
      <c r="H128" s="118">
        <f t="shared" si="33"/>
        <v>98.758816953641087</v>
      </c>
      <c r="I128" s="118">
        <f t="shared" si="33"/>
        <v>99.310651118841974</v>
      </c>
      <c r="J128" s="118">
        <f t="shared" si="4"/>
        <v>99.844229244380756</v>
      </c>
      <c r="K128" s="118">
        <f t="shared" si="4"/>
        <v>51.805863456475365</v>
      </c>
    </row>
    <row r="129" spans="1:11" x14ac:dyDescent="0.2">
      <c r="C129" s="93" t="s">
        <v>40</v>
      </c>
      <c r="D129" s="76">
        <f t="shared" ref="D129:J129" si="34">+IFERROR(IF(D88&gt;0,+((D88/D46)*100)," "),"")</f>
        <v>98.653732946933317</v>
      </c>
      <c r="E129" s="76">
        <f t="shared" si="34"/>
        <v>90.938302753094675</v>
      </c>
      <c r="F129" s="76">
        <f t="shared" si="34"/>
        <v>96.592229970655239</v>
      </c>
      <c r="G129" s="76">
        <f t="shared" si="34"/>
        <v>95.849976232276575</v>
      </c>
      <c r="H129" s="76">
        <f t="shared" si="34"/>
        <v>95.852678171485181</v>
      </c>
      <c r="I129" s="76">
        <f t="shared" si="34"/>
        <v>96.092761196055349</v>
      </c>
      <c r="J129" s="76">
        <f t="shared" si="34"/>
        <v>98.402750381978706</v>
      </c>
      <c r="K129" s="76">
        <f t="shared" ref="K129" si="35">+IFERROR(IF(K88&gt;0,+((K88/K46)*100)," "),"")</f>
        <v>46.026433882105309</v>
      </c>
    </row>
    <row r="130" spans="1:11" s="32" customFormat="1" x14ac:dyDescent="0.2">
      <c r="A130" s="5"/>
      <c r="B130" s="5"/>
      <c r="C130" s="74" t="str">
        <f>+'C1 Aprop Resumen 2000-2026'!B20</f>
        <v>* Información con corte a 31 de mayo</v>
      </c>
      <c r="D130" s="71"/>
      <c r="E130" s="71"/>
      <c r="F130" s="71"/>
      <c r="G130" s="71"/>
      <c r="H130" s="71"/>
      <c r="I130" s="71"/>
    </row>
    <row r="131" spans="1:11" x14ac:dyDescent="0.2">
      <c r="C131" s="1" t="s">
        <v>227</v>
      </c>
      <c r="D131" s="15"/>
      <c r="E131" s="15"/>
      <c r="F131" s="15"/>
      <c r="G131" s="15"/>
      <c r="H131" s="15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x14ac:dyDescent="0.2">
      <c r="C136" s="164" t="s">
        <v>90</v>
      </c>
      <c r="D136" s="164"/>
      <c r="E136" s="164"/>
      <c r="F136" s="164"/>
      <c r="G136" s="164"/>
      <c r="H136" s="164"/>
      <c r="I136" s="164"/>
      <c r="J136" s="164"/>
      <c r="K136" s="164"/>
    </row>
    <row r="137" spans="1:11" x14ac:dyDescent="0.2"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C138" s="182" t="s">
        <v>21</v>
      </c>
      <c r="D138" s="162">
        <v>2019</v>
      </c>
      <c r="E138" s="162">
        <v>2020</v>
      </c>
      <c r="F138" s="162">
        <v>2021</v>
      </c>
      <c r="G138" s="162">
        <v>2022</v>
      </c>
      <c r="H138" s="162">
        <v>2023</v>
      </c>
      <c r="I138" s="162">
        <v>2024</v>
      </c>
      <c r="J138" s="162">
        <v>2025</v>
      </c>
      <c r="K138" s="162" t="s">
        <v>178</v>
      </c>
    </row>
    <row r="139" spans="1:11" ht="12" thickBot="1" x14ac:dyDescent="0.25">
      <c r="C139" s="183"/>
      <c r="D139" s="163"/>
      <c r="E139" s="163"/>
      <c r="F139" s="163"/>
      <c r="G139" s="163"/>
      <c r="H139" s="163"/>
      <c r="I139" s="163"/>
      <c r="J139" s="163"/>
      <c r="K139" s="163"/>
    </row>
    <row r="140" spans="1:11" x14ac:dyDescent="0.2">
      <c r="C140" s="89" t="s">
        <v>61</v>
      </c>
      <c r="D140" s="120">
        <v>1427.3901633135295</v>
      </c>
      <c r="E140" s="120">
        <v>1439.6816891037599</v>
      </c>
      <c r="F140" s="120">
        <v>1913.3237407324095</v>
      </c>
      <c r="G140" s="120">
        <v>1926.3851041199491</v>
      </c>
      <c r="H140" s="120">
        <v>3995.5921630081602</v>
      </c>
      <c r="I140" s="120">
        <v>3041.3373657628404</v>
      </c>
      <c r="J140" s="120">
        <v>3004.5422033780801</v>
      </c>
      <c r="K140" s="120">
        <v>957.50623377519992</v>
      </c>
    </row>
    <row r="141" spans="1:11" x14ac:dyDescent="0.2">
      <c r="C141" s="90" t="s">
        <v>28</v>
      </c>
      <c r="D141" s="121">
        <v>553.92163483501031</v>
      </c>
      <c r="E141" s="121">
        <v>592.98317804759006</v>
      </c>
      <c r="F141" s="121">
        <v>792.38339647712996</v>
      </c>
      <c r="G141" s="121">
        <v>863.96476735940973</v>
      </c>
      <c r="H141" s="121">
        <v>999.0525472720002</v>
      </c>
      <c r="I141" s="121">
        <v>1117.95325194925</v>
      </c>
      <c r="J141" s="121">
        <v>1423.8817747457394</v>
      </c>
      <c r="K141" s="121">
        <v>478.5041568726798</v>
      </c>
    </row>
    <row r="142" spans="1:11" x14ac:dyDescent="0.2">
      <c r="C142" s="89" t="s">
        <v>62</v>
      </c>
      <c r="D142" s="120">
        <v>156.9631704478</v>
      </c>
      <c r="E142" s="120">
        <v>182.16423219700997</v>
      </c>
      <c r="F142" s="120">
        <v>360.28363559591998</v>
      </c>
      <c r="G142" s="120">
        <v>289.96073695916999</v>
      </c>
      <c r="H142" s="120">
        <v>319.52175787501</v>
      </c>
      <c r="I142" s="120">
        <v>328.48633927724995</v>
      </c>
      <c r="J142" s="120">
        <v>268.60777290050999</v>
      </c>
      <c r="K142" s="120">
        <v>76.616216509279994</v>
      </c>
    </row>
    <row r="143" spans="1:11" x14ac:dyDescent="0.2">
      <c r="C143" s="90" t="s">
        <v>29</v>
      </c>
      <c r="D143" s="121">
        <v>862.23771745356021</v>
      </c>
      <c r="E143" s="121">
        <v>926.5303903848403</v>
      </c>
      <c r="F143" s="121">
        <v>881.75020497732942</v>
      </c>
      <c r="G143" s="121">
        <v>951.67379521335022</v>
      </c>
      <c r="H143" s="121">
        <v>1080.5184209609702</v>
      </c>
      <c r="I143" s="121">
        <v>1041.4488061657698</v>
      </c>
      <c r="J143" s="121">
        <v>1257.5755368696105</v>
      </c>
      <c r="K143" s="121">
        <v>469.42677637730014</v>
      </c>
    </row>
    <row r="144" spans="1:11" x14ac:dyDescent="0.2">
      <c r="C144" s="89" t="s">
        <v>63</v>
      </c>
      <c r="D144" s="120">
        <v>590.74732759686003</v>
      </c>
      <c r="E144" s="120">
        <v>641.05703782282012</v>
      </c>
      <c r="F144" s="120">
        <v>722.89178636565987</v>
      </c>
      <c r="G144" s="120">
        <v>860.37436549118991</v>
      </c>
      <c r="H144" s="120">
        <v>1029.84790740124</v>
      </c>
      <c r="I144" s="120">
        <v>1105.4148085652698</v>
      </c>
      <c r="J144" s="120">
        <v>1241.1268720313701</v>
      </c>
      <c r="K144" s="120">
        <v>575.52582020898001</v>
      </c>
    </row>
    <row r="145" spans="3:11" x14ac:dyDescent="0.2">
      <c r="C145" s="90" t="s">
        <v>30</v>
      </c>
      <c r="D145" s="121">
        <v>363.63161473373998</v>
      </c>
      <c r="E145" s="121">
        <v>361.40225678431995</v>
      </c>
      <c r="F145" s="121">
        <v>507.49120784048995</v>
      </c>
      <c r="G145" s="121">
        <v>450.43516952980985</v>
      </c>
      <c r="H145" s="121">
        <v>605.68737496235997</v>
      </c>
      <c r="I145" s="121">
        <v>854.55318352719996</v>
      </c>
      <c r="J145" s="121">
        <v>714.17228777889022</v>
      </c>
      <c r="K145" s="121">
        <v>323.83829664010011</v>
      </c>
    </row>
    <row r="146" spans="3:11" x14ac:dyDescent="0.2">
      <c r="C146" s="89" t="s">
        <v>64</v>
      </c>
      <c r="D146" s="120">
        <v>32273.557566971445</v>
      </c>
      <c r="E146" s="120">
        <v>34268.75102213856</v>
      </c>
      <c r="F146" s="120">
        <v>36526.141289430263</v>
      </c>
      <c r="G146" s="120">
        <v>40165.501010987173</v>
      </c>
      <c r="H146" s="120">
        <v>45222.353588382583</v>
      </c>
      <c r="I146" s="120">
        <v>50164.579898624426</v>
      </c>
      <c r="J146" s="120">
        <v>55459.901438167275</v>
      </c>
      <c r="K146" s="120">
        <v>22616.736848705703</v>
      </c>
    </row>
    <row r="147" spans="3:11" x14ac:dyDescent="0.2">
      <c r="C147" s="90" t="s">
        <v>65</v>
      </c>
      <c r="D147" s="121">
        <v>265.50080154777999</v>
      </c>
      <c r="E147" s="121">
        <v>241.73299196914002</v>
      </c>
      <c r="F147" s="121">
        <v>671.60585623427983</v>
      </c>
      <c r="G147" s="121">
        <v>556.16267679639998</v>
      </c>
      <c r="H147" s="121">
        <v>560.38660339419994</v>
      </c>
      <c r="I147" s="121">
        <v>381.37251859876005</v>
      </c>
      <c r="J147" s="121">
        <v>303.56938040264004</v>
      </c>
      <c r="K147" s="121">
        <v>177.34151204167006</v>
      </c>
    </row>
    <row r="148" spans="3:11" x14ac:dyDescent="0.2">
      <c r="C148" s="89" t="s">
        <v>66</v>
      </c>
      <c r="D148" s="120">
        <v>41301.502021378918</v>
      </c>
      <c r="E148" s="120">
        <v>44559.226631087964</v>
      </c>
      <c r="F148" s="120">
        <v>48030.284078342338</v>
      </c>
      <c r="G148" s="120">
        <v>49639.330259951166</v>
      </c>
      <c r="H148" s="120">
        <v>57885.40140383182</v>
      </c>
      <c r="I148" s="120">
        <v>67589.134581920909</v>
      </c>
      <c r="J148" s="120">
        <v>78036.505969929043</v>
      </c>
      <c r="K148" s="120">
        <v>34936.978531462053</v>
      </c>
    </row>
    <row r="149" spans="3:11" x14ac:dyDescent="0.2">
      <c r="C149" s="90" t="s">
        <v>67</v>
      </c>
      <c r="D149" s="121">
        <v>352.34872515736004</v>
      </c>
      <c r="E149" s="121">
        <v>246.13729524876999</v>
      </c>
      <c r="F149" s="121">
        <v>296.53824357955995</v>
      </c>
      <c r="G149" s="121">
        <v>346.06628869389999</v>
      </c>
      <c r="H149" s="121">
        <v>409.48866905198003</v>
      </c>
      <c r="I149" s="121">
        <v>495.58572267545998</v>
      </c>
      <c r="J149" s="121">
        <v>521.25009868281006</v>
      </c>
      <c r="K149" s="121">
        <v>149.32505915327999</v>
      </c>
    </row>
    <row r="150" spans="3:11" x14ac:dyDescent="0.2">
      <c r="C150" s="89" t="s">
        <v>68</v>
      </c>
      <c r="D150" s="120">
        <v>3650.6568651490193</v>
      </c>
      <c r="E150" s="120">
        <v>3771.8910439912288</v>
      </c>
      <c r="F150" s="120">
        <v>4148.4151237574406</v>
      </c>
      <c r="G150" s="120">
        <v>4515.4015835613709</v>
      </c>
      <c r="H150" s="120">
        <v>5163.9833244634328</v>
      </c>
      <c r="I150" s="120">
        <v>5592.3419993857497</v>
      </c>
      <c r="J150" s="120">
        <v>6324.2408610393195</v>
      </c>
      <c r="K150" s="120">
        <v>2255.3421669398094</v>
      </c>
    </row>
    <row r="151" spans="3:11" x14ac:dyDescent="0.2">
      <c r="C151" s="90" t="s">
        <v>31</v>
      </c>
      <c r="D151" s="121">
        <v>8507.91077187468</v>
      </c>
      <c r="E151" s="121">
        <v>16925.513299866856</v>
      </c>
      <c r="F151" s="121">
        <v>18737.032146175789</v>
      </c>
      <c r="G151" s="121">
        <v>14118.929183805843</v>
      </c>
      <c r="H151" s="121">
        <v>34080.343701647202</v>
      </c>
      <c r="I151" s="121">
        <v>22906.276291539994</v>
      </c>
      <c r="J151" s="121">
        <v>17232.508910161905</v>
      </c>
      <c r="K151" s="121">
        <v>7102.0930966412407</v>
      </c>
    </row>
    <row r="152" spans="3:11" x14ac:dyDescent="0.2">
      <c r="C152" s="89" t="s">
        <v>168</v>
      </c>
      <c r="D152" s="120">
        <v>0</v>
      </c>
      <c r="E152" s="120">
        <v>0</v>
      </c>
      <c r="F152" s="120">
        <v>0</v>
      </c>
      <c r="G152" s="120">
        <v>0</v>
      </c>
      <c r="H152" s="120">
        <v>2.9141402525900002</v>
      </c>
      <c r="I152" s="120">
        <v>9980.5110706387786</v>
      </c>
      <c r="J152" s="120">
        <v>10601.479520273282</v>
      </c>
      <c r="K152" s="120">
        <v>4018.0034075091999</v>
      </c>
    </row>
    <row r="153" spans="3:11" x14ac:dyDescent="0.2">
      <c r="C153" s="90" t="s">
        <v>69</v>
      </c>
      <c r="D153" s="121">
        <v>10243.155976535381</v>
      </c>
      <c r="E153" s="121">
        <v>17476.45376844129</v>
      </c>
      <c r="F153" s="121">
        <v>21997.388943759972</v>
      </c>
      <c r="G153" s="121">
        <v>22513.427987135467</v>
      </c>
      <c r="H153" s="121">
        <v>19422.459534747384</v>
      </c>
      <c r="I153" s="121">
        <v>9671.9341168822884</v>
      </c>
      <c r="J153" s="121">
        <v>8005.9252209793995</v>
      </c>
      <c r="K153" s="121">
        <v>3751.5310484753199</v>
      </c>
    </row>
    <row r="154" spans="3:11" x14ac:dyDescent="0.2">
      <c r="C154" s="89" t="s">
        <v>70</v>
      </c>
      <c r="D154" s="120">
        <v>324.17422811267005</v>
      </c>
      <c r="E154" s="120">
        <v>322.22993534808001</v>
      </c>
      <c r="F154" s="120">
        <v>391.59101266612993</v>
      </c>
      <c r="G154" s="120">
        <v>401.06044732177986</v>
      </c>
      <c r="H154" s="120">
        <v>558.93967610878008</v>
      </c>
      <c r="I154" s="120">
        <v>808.08945224346007</v>
      </c>
      <c r="J154" s="120">
        <v>731.10403710800006</v>
      </c>
      <c r="K154" s="120">
        <v>230.21555474437002</v>
      </c>
    </row>
    <row r="155" spans="3:11" x14ac:dyDescent="0.2">
      <c r="C155" s="90" t="s">
        <v>32</v>
      </c>
      <c r="D155" s="121">
        <v>91.277635422420005</v>
      </c>
      <c r="E155" s="121">
        <v>97.641462202110006</v>
      </c>
      <c r="F155" s="121">
        <v>110.95976043431999</v>
      </c>
      <c r="G155" s="121">
        <v>106.51005576041003</v>
      </c>
      <c r="H155" s="121">
        <v>122.72194648516998</v>
      </c>
      <c r="I155" s="121">
        <v>137.65301361438</v>
      </c>
      <c r="J155" s="121">
        <v>150.50415071102003</v>
      </c>
      <c r="K155" s="121">
        <v>54.21782244816999</v>
      </c>
    </row>
    <row r="156" spans="3:11" x14ac:dyDescent="0.2">
      <c r="C156" s="89" t="s">
        <v>174</v>
      </c>
      <c r="D156" s="120">
        <v>1185.59405363986</v>
      </c>
      <c r="E156" s="120">
        <v>1495.8394805269402</v>
      </c>
      <c r="F156" s="120">
        <v>1845.6040674471196</v>
      </c>
      <c r="G156" s="120">
        <v>2141.1207506660298</v>
      </c>
      <c r="H156" s="120">
        <v>2341.0620224993399</v>
      </c>
      <c r="I156" s="120">
        <v>2892.4637763953688</v>
      </c>
      <c r="J156" s="120">
        <v>3527.7253911188895</v>
      </c>
      <c r="K156" s="120">
        <v>1278.1710024568199</v>
      </c>
    </row>
    <row r="157" spans="3:11" x14ac:dyDescent="0.2">
      <c r="C157" s="90" t="s">
        <v>171</v>
      </c>
      <c r="D157" s="121">
        <v>2115.2316584954283</v>
      </c>
      <c r="E157" s="121">
        <v>2365.5373112669899</v>
      </c>
      <c r="F157" s="121">
        <v>2358.04986899707</v>
      </c>
      <c r="G157" s="121">
        <v>2698.9582716860809</v>
      </c>
      <c r="H157" s="121">
        <v>3215.441222178441</v>
      </c>
      <c r="I157" s="121">
        <v>3823.991318693551</v>
      </c>
      <c r="J157" s="121">
        <v>4219.4703273013201</v>
      </c>
      <c r="K157" s="121">
        <v>1570.8636579427898</v>
      </c>
    </row>
    <row r="158" spans="3:11" x14ac:dyDescent="0.2">
      <c r="C158" s="89" t="s">
        <v>71</v>
      </c>
      <c r="D158" s="120">
        <v>3367.6238464337093</v>
      </c>
      <c r="E158" s="120">
        <v>3856.060869322991</v>
      </c>
      <c r="F158" s="120">
        <v>5536.1396185405101</v>
      </c>
      <c r="G158" s="120">
        <v>4836.4396708215299</v>
      </c>
      <c r="H158" s="120">
        <v>7930.2673692650096</v>
      </c>
      <c r="I158" s="120">
        <v>8874.1660596958591</v>
      </c>
      <c r="J158" s="120">
        <v>8403.4157454593933</v>
      </c>
      <c r="K158" s="120">
        <v>5808.5412257453181</v>
      </c>
    </row>
    <row r="159" spans="3:11" x14ac:dyDescent="0.2">
      <c r="C159" s="90" t="s">
        <v>34</v>
      </c>
      <c r="D159" s="121">
        <v>1691.2376965966694</v>
      </c>
      <c r="E159" s="121">
        <v>1924.5827582128602</v>
      </c>
      <c r="F159" s="121">
        <v>2345.8113638722293</v>
      </c>
      <c r="G159" s="121">
        <v>2706.710338862466</v>
      </c>
      <c r="H159" s="121">
        <v>3281.3138493901802</v>
      </c>
      <c r="I159" s="121">
        <v>3740.8219075325201</v>
      </c>
      <c r="J159" s="121">
        <v>3861.9983759950096</v>
      </c>
      <c r="K159" s="121">
        <v>1496.9231613510703</v>
      </c>
    </row>
    <row r="160" spans="3:11" x14ac:dyDescent="0.2">
      <c r="C160" s="89" t="s">
        <v>72</v>
      </c>
      <c r="D160" s="120">
        <v>352.71988030170002</v>
      </c>
      <c r="E160" s="120">
        <v>503.26380506969991</v>
      </c>
      <c r="F160" s="120">
        <v>889.78397274580993</v>
      </c>
      <c r="G160" s="120">
        <v>853.69938132062998</v>
      </c>
      <c r="H160" s="120">
        <v>878.79195915721016</v>
      </c>
      <c r="I160" s="120">
        <v>871.38899239760997</v>
      </c>
      <c r="J160" s="120">
        <v>707.32820675005985</v>
      </c>
      <c r="K160" s="120">
        <v>327.43610105221001</v>
      </c>
    </row>
    <row r="161" spans="1:11" x14ac:dyDescent="0.2">
      <c r="C161" s="90" t="s">
        <v>73</v>
      </c>
      <c r="D161" s="121">
        <v>690.00139418445985</v>
      </c>
      <c r="E161" s="121">
        <v>1838.4453939521602</v>
      </c>
      <c r="F161" s="121">
        <v>3971.14742043244</v>
      </c>
      <c r="G161" s="121">
        <v>1207.7386054241404</v>
      </c>
      <c r="H161" s="121">
        <v>889.23332688964001</v>
      </c>
      <c r="I161" s="121">
        <v>813.44649034777001</v>
      </c>
      <c r="J161" s="121">
        <v>1668.5027796445802</v>
      </c>
      <c r="K161" s="121">
        <v>335.63545126499992</v>
      </c>
    </row>
    <row r="162" spans="1:11" x14ac:dyDescent="0.2">
      <c r="C162" s="89" t="s">
        <v>35</v>
      </c>
      <c r="D162" s="120">
        <v>4305.3571507787801</v>
      </c>
      <c r="E162" s="120">
        <v>4447.3901390294495</v>
      </c>
      <c r="F162" s="120">
        <v>4816.9724512861894</v>
      </c>
      <c r="G162" s="120">
        <v>5382.7997462518897</v>
      </c>
      <c r="H162" s="120">
        <v>6583.4376375704587</v>
      </c>
      <c r="I162" s="120">
        <v>7941.6125914077875</v>
      </c>
      <c r="J162" s="120">
        <v>9210.902957347862</v>
      </c>
      <c r="K162" s="120">
        <v>3187.5172844093404</v>
      </c>
    </row>
    <row r="163" spans="1:11" x14ac:dyDescent="0.2">
      <c r="C163" s="90" t="s">
        <v>74</v>
      </c>
      <c r="D163" s="121">
        <v>1430.2522375826002</v>
      </c>
      <c r="E163" s="121">
        <v>643.09706764180999</v>
      </c>
      <c r="F163" s="121">
        <v>1225.1123556172997</v>
      </c>
      <c r="G163" s="121">
        <v>3074.8714226829707</v>
      </c>
      <c r="H163" s="121">
        <v>2676.2892120332403</v>
      </c>
      <c r="I163" s="121">
        <v>945.62725373489991</v>
      </c>
      <c r="J163" s="121">
        <v>2307.7426785379103</v>
      </c>
      <c r="K163" s="121">
        <v>1688.69999987593</v>
      </c>
    </row>
    <row r="164" spans="1:11" x14ac:dyDescent="0.2">
      <c r="C164" s="89" t="s">
        <v>36</v>
      </c>
      <c r="D164" s="120">
        <v>907.20132789452714</v>
      </c>
      <c r="E164" s="120">
        <v>854.69532534829</v>
      </c>
      <c r="F164" s="120">
        <v>1067.6615036110804</v>
      </c>
      <c r="G164" s="120">
        <v>1310.5587022071304</v>
      </c>
      <c r="H164" s="120">
        <v>1386.2163195016105</v>
      </c>
      <c r="I164" s="120">
        <v>1500.7774827699502</v>
      </c>
      <c r="J164" s="120">
        <v>1733.9411916053798</v>
      </c>
      <c r="K164" s="120">
        <v>670.05557604798003</v>
      </c>
    </row>
    <row r="165" spans="1:11" x14ac:dyDescent="0.2">
      <c r="C165" s="90" t="s">
        <v>172</v>
      </c>
      <c r="D165" s="121">
        <v>29389.699953718311</v>
      </c>
      <c r="E165" s="121">
        <v>34417.529823315534</v>
      </c>
      <c r="F165" s="121">
        <v>43377.444850212261</v>
      </c>
      <c r="G165" s="121">
        <v>42232.606907545342</v>
      </c>
      <c r="H165" s="121">
        <v>50059.005780898377</v>
      </c>
      <c r="I165" s="121">
        <v>57818.108783777563</v>
      </c>
      <c r="J165" s="121">
        <v>64340.272727441086</v>
      </c>
      <c r="K165" s="121">
        <v>29306.74184452806</v>
      </c>
    </row>
    <row r="166" spans="1:11" x14ac:dyDescent="0.2">
      <c r="C166" s="89" t="s">
        <v>76</v>
      </c>
      <c r="D166" s="120">
        <v>354.31167624808</v>
      </c>
      <c r="E166" s="120">
        <v>454.57663114662</v>
      </c>
      <c r="F166" s="120">
        <v>538.07943145689001</v>
      </c>
      <c r="G166" s="120">
        <v>579.25962507881002</v>
      </c>
      <c r="H166" s="120">
        <v>652.34916360861996</v>
      </c>
      <c r="I166" s="120">
        <v>770.89363698375996</v>
      </c>
      <c r="J166" s="120">
        <v>849.50019022321999</v>
      </c>
      <c r="K166" s="120">
        <v>348.12010612211003</v>
      </c>
    </row>
    <row r="167" spans="1:11" x14ac:dyDescent="0.2">
      <c r="C167" s="90" t="s">
        <v>77</v>
      </c>
      <c r="D167" s="121">
        <v>1476.2470482145998</v>
      </c>
      <c r="E167" s="121">
        <v>1500.1906789324098</v>
      </c>
      <c r="F167" s="121">
        <v>1962.4920905993802</v>
      </c>
      <c r="G167" s="121">
        <v>2017.0078429203604</v>
      </c>
      <c r="H167" s="121">
        <v>2305.4385148398301</v>
      </c>
      <c r="I167" s="121">
        <v>2884.8817251372202</v>
      </c>
      <c r="J167" s="121">
        <v>1947.6303511421306</v>
      </c>
      <c r="K167" s="121">
        <v>773.72941421189955</v>
      </c>
    </row>
    <row r="168" spans="1:11" x14ac:dyDescent="0.2">
      <c r="C168" s="89" t="s">
        <v>173</v>
      </c>
      <c r="D168" s="120">
        <v>22979.792785700294</v>
      </c>
      <c r="E168" s="120">
        <v>28051.284670083627</v>
      </c>
      <c r="F168" s="120">
        <v>25972.684966217159</v>
      </c>
      <c r="G168" s="120">
        <v>22434.553236210475</v>
      </c>
      <c r="H168" s="120">
        <v>26874.78332130126</v>
      </c>
      <c r="I168" s="120">
        <v>32402.239488773102</v>
      </c>
      <c r="J168" s="120">
        <v>44171.806431418307</v>
      </c>
      <c r="K168" s="120">
        <v>13253.04802644116</v>
      </c>
    </row>
    <row r="169" spans="1:11" x14ac:dyDescent="0.2">
      <c r="C169" s="90" t="s">
        <v>37</v>
      </c>
      <c r="D169" s="121">
        <v>5937.6531862444308</v>
      </c>
      <c r="E169" s="121">
        <v>6327.1171420722185</v>
      </c>
      <c r="F169" s="121">
        <v>9071.348253476277</v>
      </c>
      <c r="G169" s="121">
        <v>9132.77668489598</v>
      </c>
      <c r="H169" s="121">
        <v>10046.976789406752</v>
      </c>
      <c r="I169" s="121">
        <v>6085.2887402215529</v>
      </c>
      <c r="J169" s="121">
        <v>5937.1697296294005</v>
      </c>
      <c r="K169" s="121">
        <v>2344.7574565495997</v>
      </c>
    </row>
    <row r="170" spans="1:11" x14ac:dyDescent="0.2">
      <c r="C170" s="89" t="s">
        <v>38</v>
      </c>
      <c r="D170" s="120">
        <v>2870.2244739684102</v>
      </c>
      <c r="E170" s="120">
        <v>3325.2654324557802</v>
      </c>
      <c r="F170" s="120">
        <v>4634.47821648233</v>
      </c>
      <c r="G170" s="120">
        <v>4681.1993901468304</v>
      </c>
      <c r="H170" s="120">
        <v>4982.2522334921896</v>
      </c>
      <c r="I170" s="120">
        <v>5369.4288155781605</v>
      </c>
      <c r="J170" s="120">
        <v>5806.9726453523099</v>
      </c>
      <c r="K170" s="120">
        <v>2124.9687482879499</v>
      </c>
    </row>
    <row r="171" spans="1:11" x14ac:dyDescent="0.2">
      <c r="C171" s="81" t="s">
        <v>39</v>
      </c>
      <c r="D171" s="45">
        <f t="shared" ref="D171:K171" si="36">SUM(D140:D170)</f>
        <v>180018.12459053204</v>
      </c>
      <c r="E171" s="45">
        <f t="shared" si="36"/>
        <v>214058.27276301174</v>
      </c>
      <c r="F171" s="45">
        <f t="shared" si="36"/>
        <v>245700.89085736309</v>
      </c>
      <c r="G171" s="45">
        <f t="shared" si="36"/>
        <v>242995.48400940711</v>
      </c>
      <c r="H171" s="45">
        <f t="shared" si="36"/>
        <v>295562.07148187706</v>
      </c>
      <c r="I171" s="45">
        <f t="shared" si="36"/>
        <v>311951.80948481848</v>
      </c>
      <c r="J171" s="45">
        <f t="shared" si="36"/>
        <v>343971.27576412581</v>
      </c>
      <c r="K171" s="45">
        <f t="shared" si="36"/>
        <v>142688.41160479156</v>
      </c>
    </row>
    <row r="172" spans="1:11" s="32" customFormat="1" x14ac:dyDescent="0.2">
      <c r="A172" s="5"/>
      <c r="B172" s="5"/>
      <c r="C172" s="74" t="str">
        <f>+'C1 Aprop Resumen 2000-2026'!B20</f>
        <v>* Información con corte a 31 de mayo</v>
      </c>
      <c r="D172" s="130">
        <f>+D171-'C5 Ejecución PGN 2019-2026'!D98</f>
        <v>0</v>
      </c>
      <c r="E172" s="130">
        <f>+E171-'C5 Ejecución PGN 2019-2026'!E98</f>
        <v>0</v>
      </c>
      <c r="F172" s="130">
        <f>+F171-'C5 Ejecución PGN 2019-2026'!F98</f>
        <v>0</v>
      </c>
      <c r="G172" s="130">
        <f>+G171-'C5 Ejecución PGN 2019-2026'!G98</f>
        <v>0</v>
      </c>
      <c r="H172" s="130">
        <f>+H171-'C5 Ejecución PGN 2019-2026'!H98</f>
        <v>0</v>
      </c>
      <c r="I172" s="130">
        <f>+I171-'C5 Ejecución PGN 2019-2026'!I98</f>
        <v>0</v>
      </c>
      <c r="J172" s="130">
        <f>+J171-'C5 Ejecución PGN 2019-2026'!J98</f>
        <v>0</v>
      </c>
      <c r="K172" s="130">
        <f>+K171-'C5 Ejecución PGN 2019-2026'!K98</f>
        <v>0</v>
      </c>
    </row>
    <row r="173" spans="1:11" x14ac:dyDescent="0.2">
      <c r="C173" s="1" t="s">
        <v>227</v>
      </c>
      <c r="D173" s="15"/>
      <c r="E173" s="15"/>
      <c r="F173" s="15"/>
      <c r="G173" s="15"/>
      <c r="H173" s="15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x14ac:dyDescent="0.2">
      <c r="C177" s="164" t="s">
        <v>94</v>
      </c>
      <c r="D177" s="164"/>
      <c r="E177" s="164"/>
      <c r="F177" s="164"/>
      <c r="G177" s="164"/>
      <c r="H177" s="164"/>
      <c r="I177" s="164"/>
      <c r="J177" s="164"/>
      <c r="K177" s="164"/>
    </row>
    <row r="178" spans="3:11" x14ac:dyDescent="0.2">
      <c r="D178" s="29"/>
      <c r="E178" s="29"/>
      <c r="F178" s="29"/>
      <c r="G178" s="29"/>
      <c r="H178" s="29"/>
    </row>
    <row r="179" spans="3:11" ht="0.75" customHeight="1" x14ac:dyDescent="0.2">
      <c r="D179" s="30"/>
      <c r="E179" s="30"/>
      <c r="F179" s="30"/>
      <c r="G179" s="30"/>
      <c r="H179" s="30"/>
    </row>
    <row r="180" spans="3:11" x14ac:dyDescent="0.2">
      <c r="C180" s="182" t="s">
        <v>21</v>
      </c>
      <c r="D180" s="162">
        <v>2019</v>
      </c>
      <c r="E180" s="162">
        <v>2020</v>
      </c>
      <c r="F180" s="162">
        <v>2021</v>
      </c>
      <c r="G180" s="162">
        <v>2022</v>
      </c>
      <c r="H180" s="162">
        <v>2023</v>
      </c>
      <c r="I180" s="162">
        <v>2024</v>
      </c>
      <c r="J180" s="162">
        <v>2025</v>
      </c>
      <c r="K180" s="162" t="s">
        <v>178</v>
      </c>
    </row>
    <row r="181" spans="3:11" ht="12" thickBot="1" x14ac:dyDescent="0.25">
      <c r="C181" s="183"/>
      <c r="D181" s="163"/>
      <c r="E181" s="163"/>
      <c r="F181" s="163"/>
      <c r="G181" s="163"/>
      <c r="H181" s="163"/>
      <c r="I181" s="163"/>
      <c r="J181" s="163"/>
      <c r="K181" s="163"/>
    </row>
    <row r="182" spans="3:11" x14ac:dyDescent="0.2">
      <c r="C182" s="89" t="s">
        <v>61</v>
      </c>
      <c r="D182" s="118">
        <f>+IFERROR(IF(D140&gt;0,+((D140/D15)*100),""),"0")</f>
        <v>63.074900823480675</v>
      </c>
      <c r="E182" s="118">
        <f t="shared" ref="E182:J182" si="37">+IFERROR(IF(E140&gt;0,+((E140/E15)*100)," "),"0")</f>
        <v>77.888611657324233</v>
      </c>
      <c r="F182" s="118">
        <f t="shared" si="37"/>
        <v>79.82674241493298</v>
      </c>
      <c r="G182" s="118">
        <f t="shared" si="37"/>
        <v>74.45701181816186</v>
      </c>
      <c r="H182" s="118">
        <f t="shared" si="37"/>
        <v>74.257650704177848</v>
      </c>
      <c r="I182" s="118">
        <f t="shared" si="37"/>
        <v>38.583426205498114</v>
      </c>
      <c r="J182" s="118">
        <f t="shared" si="37"/>
        <v>59.478613433267846</v>
      </c>
      <c r="K182" s="118">
        <f>+IFERROR(IF(K140&gt;0,+((K140/K15)*100)," "),"0")</f>
        <v>23.217482756452881</v>
      </c>
    </row>
    <row r="183" spans="3:11" x14ac:dyDescent="0.2">
      <c r="C183" s="90" t="s">
        <v>28</v>
      </c>
      <c r="D183" s="119">
        <f t="shared" ref="D183:D212" si="38">+IFERROR(IF(D141&gt;0,+((D141/D16)*100),""),"0")</f>
        <v>88.968744173605103</v>
      </c>
      <c r="E183" s="119">
        <f t="shared" ref="E183:J183" si="39">+IFERROR(IF(E141&gt;0,+((E141/E16)*100)," "),"0")</f>
        <v>81.580094189397997</v>
      </c>
      <c r="F183" s="119">
        <f t="shared" si="39"/>
        <v>67.677578948815878</v>
      </c>
      <c r="G183" s="119">
        <f t="shared" si="39"/>
        <v>63.433074613727833</v>
      </c>
      <c r="H183" s="119">
        <f t="shared" si="39"/>
        <v>49.688383091517906</v>
      </c>
      <c r="I183" s="119">
        <f t="shared" si="39"/>
        <v>54.715919376239121</v>
      </c>
      <c r="J183" s="119">
        <f t="shared" si="39"/>
        <v>80.720720846591178</v>
      </c>
      <c r="K183" s="119">
        <f t="shared" ref="K183" si="40">+IFERROR(IF(K141&gt;0,+((K141/K16)*100)," "),"0")</f>
        <v>26.637158723202543</v>
      </c>
    </row>
    <row r="184" spans="3:11" x14ac:dyDescent="0.2">
      <c r="C184" s="89" t="s">
        <v>62</v>
      </c>
      <c r="D184" s="118">
        <f t="shared" si="38"/>
        <v>44.722803911144545</v>
      </c>
      <c r="E184" s="118">
        <f t="shared" ref="E184:J184" si="41">+IFERROR(IF(E142&gt;0,+((E142/E17)*100)," "),"0")</f>
        <v>67.456846529923126</v>
      </c>
      <c r="F184" s="118">
        <f t="shared" si="41"/>
        <v>87.440040952321468</v>
      </c>
      <c r="G184" s="118">
        <f t="shared" si="41"/>
        <v>87.732875024285349</v>
      </c>
      <c r="H184" s="118">
        <f t="shared" si="41"/>
        <v>65.903020561506906</v>
      </c>
      <c r="I184" s="118">
        <f t="shared" si="41"/>
        <v>87.441163299971464</v>
      </c>
      <c r="J184" s="118">
        <f t="shared" si="41"/>
        <v>95.437039070091885</v>
      </c>
      <c r="K184" s="118">
        <f t="shared" ref="K184" si="42">+IFERROR(IF(K142&gt;0,+((K142/K17)*100)," "),"0")</f>
        <v>20.169818001508723</v>
      </c>
    </row>
    <row r="185" spans="3:11" x14ac:dyDescent="0.2">
      <c r="C185" s="90" t="s">
        <v>29</v>
      </c>
      <c r="D185" s="119">
        <f t="shared" si="38"/>
        <v>86.084310417512469</v>
      </c>
      <c r="E185" s="119">
        <f t="shared" ref="E185:J185" si="43">+IFERROR(IF(E143&gt;0,+((E143/E18)*100)," "),"0")</f>
        <v>83.499812036445917</v>
      </c>
      <c r="F185" s="119">
        <f t="shared" si="43"/>
        <v>74.694331624378279</v>
      </c>
      <c r="G185" s="119">
        <f t="shared" si="43"/>
        <v>81.557720817442004</v>
      </c>
      <c r="H185" s="119">
        <f t="shared" si="43"/>
        <v>74.705665679797718</v>
      </c>
      <c r="I185" s="119">
        <f t="shared" si="43"/>
        <v>70.841080931843237</v>
      </c>
      <c r="J185" s="119">
        <f t="shared" si="43"/>
        <v>85.84480045524775</v>
      </c>
      <c r="K185" s="119">
        <f t="shared" ref="K185" si="44">+IFERROR(IF(K143&gt;0,+((K143/K18)*100)," "),"0")</f>
        <v>26.527300176713283</v>
      </c>
    </row>
    <row r="186" spans="3:11" x14ac:dyDescent="0.2">
      <c r="C186" s="89" t="s">
        <v>63</v>
      </c>
      <c r="D186" s="118">
        <f t="shared" si="38"/>
        <v>91.253852543744131</v>
      </c>
      <c r="E186" s="118">
        <f t="shared" ref="E186:J186" si="45">+IFERROR(IF(E144&gt;0,+((E144/E19)*100)," "),"0")</f>
        <v>92.844808913084066</v>
      </c>
      <c r="F186" s="118">
        <f t="shared" si="45"/>
        <v>93.114412859765949</v>
      </c>
      <c r="G186" s="118">
        <f t="shared" si="45"/>
        <v>88.548924937598983</v>
      </c>
      <c r="H186" s="118">
        <f t="shared" si="45"/>
        <v>87.004961386459527</v>
      </c>
      <c r="I186" s="118">
        <f t="shared" si="45"/>
        <v>80.592618923575088</v>
      </c>
      <c r="J186" s="118">
        <f t="shared" si="45"/>
        <v>79.220679139862796</v>
      </c>
      <c r="K186" s="118">
        <f t="shared" ref="K186" si="46">+IFERROR(IF(K144&gt;0,+((K144/K19)*100)," "),"0")</f>
        <v>43.182616397176716</v>
      </c>
    </row>
    <row r="187" spans="3:11" x14ac:dyDescent="0.2">
      <c r="C187" s="90" t="s">
        <v>30</v>
      </c>
      <c r="D187" s="119">
        <f t="shared" si="38"/>
        <v>94.939391304353023</v>
      </c>
      <c r="E187" s="119">
        <f t="shared" ref="E187:J187" si="47">+IFERROR(IF(E145&gt;0,+((E145/E20)*100)," "),"0")</f>
        <v>95.176298951924522</v>
      </c>
      <c r="F187" s="119">
        <f t="shared" si="47"/>
        <v>82.512040068287121</v>
      </c>
      <c r="G187" s="119">
        <f t="shared" si="47"/>
        <v>78.654787326777793</v>
      </c>
      <c r="H187" s="119">
        <f t="shared" si="47"/>
        <v>75.316680880535785</v>
      </c>
      <c r="I187" s="119">
        <f t="shared" si="47"/>
        <v>64.541831575695824</v>
      </c>
      <c r="J187" s="119">
        <f t="shared" si="47"/>
        <v>66.375367767161279</v>
      </c>
      <c r="K187" s="119">
        <f t="shared" ref="K187" si="48">+IFERROR(IF(K145&gt;0,+((K145/K20)*100)," "),"0")</f>
        <v>28.058598478511858</v>
      </c>
    </row>
    <row r="188" spans="3:11" x14ac:dyDescent="0.2">
      <c r="C188" s="89" t="s">
        <v>64</v>
      </c>
      <c r="D188" s="118">
        <f t="shared" si="38"/>
        <v>96.155426357005496</v>
      </c>
      <c r="E188" s="118">
        <f t="shared" ref="E188:J188" si="49">+IFERROR(IF(E146&gt;0,+((E146/E21)*100)," "),"0")</f>
        <v>96.792882387256142</v>
      </c>
      <c r="F188" s="118">
        <f t="shared" si="49"/>
        <v>94.079767534052721</v>
      </c>
      <c r="G188" s="118">
        <f t="shared" si="49"/>
        <v>94.750388257243571</v>
      </c>
      <c r="H188" s="118">
        <f t="shared" si="49"/>
        <v>94.307774881970545</v>
      </c>
      <c r="I188" s="118">
        <f t="shared" si="49"/>
        <v>89.741547308862437</v>
      </c>
      <c r="J188" s="118">
        <f t="shared" si="49"/>
        <v>92.346856174415691</v>
      </c>
      <c r="K188" s="118">
        <f t="shared" ref="K188" si="50">+IFERROR(IF(K146&gt;0,+((K146/K21)*100)," "),"0")</f>
        <v>34.398438628452851</v>
      </c>
    </row>
    <row r="189" spans="3:11" x14ac:dyDescent="0.2">
      <c r="C189" s="90" t="s">
        <v>65</v>
      </c>
      <c r="D189" s="119">
        <f t="shared" si="38"/>
        <v>53.139444061786087</v>
      </c>
      <c r="E189" s="119">
        <f t="shared" ref="E189:J189" si="51">+IFERROR(IF(E147&gt;0,+((E147/E22)*100)," "),"0")</f>
        <v>52.325273124209716</v>
      </c>
      <c r="F189" s="119">
        <f t="shared" si="51"/>
        <v>87.480335581708786</v>
      </c>
      <c r="G189" s="119">
        <f t="shared" si="51"/>
        <v>61.924132354312142</v>
      </c>
      <c r="H189" s="119">
        <f t="shared" si="51"/>
        <v>59.063859819749688</v>
      </c>
      <c r="I189" s="119">
        <f t="shared" si="51"/>
        <v>36.023849351679459</v>
      </c>
      <c r="J189" s="119">
        <f t="shared" si="51"/>
        <v>67.51977537249536</v>
      </c>
      <c r="K189" s="119">
        <f t="shared" ref="K189" si="52">+IFERROR(IF(K147&gt;0,+((K147/K22)*100)," "),"0")</f>
        <v>35.748052636008822</v>
      </c>
    </row>
    <row r="190" spans="3:11" x14ac:dyDescent="0.2">
      <c r="C190" s="89" t="s">
        <v>66</v>
      </c>
      <c r="D190" s="118">
        <f t="shared" si="38"/>
        <v>99.61640180253309</v>
      </c>
      <c r="E190" s="118">
        <f t="shared" ref="E190:J190" si="53">+IFERROR(IF(E148&gt;0,+((E148/E23)*100)," "),"0")</f>
        <v>99.883061863050585</v>
      </c>
      <c r="F190" s="118">
        <f t="shared" si="53"/>
        <v>99.865940135305792</v>
      </c>
      <c r="G190" s="118">
        <f t="shared" si="53"/>
        <v>99.766372651349229</v>
      </c>
      <c r="H190" s="118">
        <f t="shared" si="53"/>
        <v>98.025717885887104</v>
      </c>
      <c r="I190" s="118">
        <f t="shared" si="53"/>
        <v>96.383403166978468</v>
      </c>
      <c r="J190" s="118">
        <f t="shared" si="53"/>
        <v>97.281607503940052</v>
      </c>
      <c r="K190" s="118">
        <f t="shared" ref="K190" si="54">+IFERROR(IF(K148&gt;0,+((K148/K23)*100)," "),"0")</f>
        <v>39.5937845398227</v>
      </c>
    </row>
    <row r="191" spans="3:11" x14ac:dyDescent="0.2">
      <c r="C191" s="90" t="s">
        <v>67</v>
      </c>
      <c r="D191" s="119">
        <f t="shared" si="38"/>
        <v>85.497673444927997</v>
      </c>
      <c r="E191" s="119">
        <f t="shared" ref="E191:J191" si="55">+IFERROR(IF(E149&gt;0,+((E149/E24)*100)," "),"0")</f>
        <v>70.235855362137244</v>
      </c>
      <c r="F191" s="119">
        <f t="shared" si="55"/>
        <v>59.159870625306432</v>
      </c>
      <c r="G191" s="119">
        <f t="shared" si="55"/>
        <v>67.726015774068102</v>
      </c>
      <c r="H191" s="119">
        <f t="shared" si="55"/>
        <v>71.09855533514984</v>
      </c>
      <c r="I191" s="119">
        <f t="shared" si="55"/>
        <v>84.848035118023333</v>
      </c>
      <c r="J191" s="119">
        <f t="shared" si="55"/>
        <v>84.165387658568648</v>
      </c>
      <c r="K191" s="119">
        <f t="shared" ref="K191" si="56">+IFERROR(IF(K149&gt;0,+((K149/K24)*100)," "),"0")</f>
        <v>22.571893431117214</v>
      </c>
    </row>
    <row r="192" spans="3:11" x14ac:dyDescent="0.2">
      <c r="C192" s="89" t="s">
        <v>68</v>
      </c>
      <c r="D192" s="118">
        <f t="shared" si="38"/>
        <v>94.344755665934869</v>
      </c>
      <c r="E192" s="118">
        <f t="shared" ref="E192:J192" si="57">+IFERROR(IF(E150&gt;0,+((E150/E25)*100)," "),"0")</f>
        <v>94.274723620121378</v>
      </c>
      <c r="F192" s="118">
        <f t="shared" si="57"/>
        <v>92.084705920526787</v>
      </c>
      <c r="G192" s="118">
        <f t="shared" si="57"/>
        <v>94.572247205511246</v>
      </c>
      <c r="H192" s="118">
        <f t="shared" si="57"/>
        <v>94.451460673571518</v>
      </c>
      <c r="I192" s="118">
        <f t="shared" si="57"/>
        <v>92.827036825327781</v>
      </c>
      <c r="J192" s="118">
        <f t="shared" si="57"/>
        <v>92.247723119869946</v>
      </c>
      <c r="K192" s="118">
        <f t="shared" ref="K192" si="58">+IFERROR(IF(K150&gt;0,+((K150/K25)*100)," "),"0")</f>
        <v>31.323342393508518</v>
      </c>
    </row>
    <row r="193" spans="3:11" x14ac:dyDescent="0.2">
      <c r="C193" s="90" t="s">
        <v>31</v>
      </c>
      <c r="D193" s="119">
        <f t="shared" si="38"/>
        <v>80.784387424856249</v>
      </c>
      <c r="E193" s="119">
        <f t="shared" ref="E193:J193" si="59">+IFERROR(IF(E151&gt;0,+((E151/E26)*100)," "),"0")</f>
        <v>41.385387463410709</v>
      </c>
      <c r="F193" s="119">
        <f t="shared" si="59"/>
        <v>77.540231723597927</v>
      </c>
      <c r="G193" s="119">
        <f t="shared" si="59"/>
        <v>77.309561944066189</v>
      </c>
      <c r="H193" s="119">
        <f t="shared" si="59"/>
        <v>81.772506082461646</v>
      </c>
      <c r="I193" s="119">
        <f t="shared" si="59"/>
        <v>69.764261359378168</v>
      </c>
      <c r="J193" s="119">
        <f t="shared" si="59"/>
        <v>69.109841817714084</v>
      </c>
      <c r="K193" s="119">
        <f t="shared" ref="K193" si="60">+IFERROR(IF(K151&gt;0,+((K151/K26)*100)," "),"0")</f>
        <v>21.295292555930807</v>
      </c>
    </row>
    <row r="194" spans="3:11" x14ac:dyDescent="0.2">
      <c r="C194" s="89" t="s">
        <v>168</v>
      </c>
      <c r="D194" s="118" t="str">
        <f t="shared" si="38"/>
        <v/>
      </c>
      <c r="E194" s="118" t="str">
        <f t="shared" ref="E194:J194" si="61">+IFERROR(IF(E152&gt;0,+((E152/E27)*100)," "),"0")</f>
        <v xml:space="preserve"> </v>
      </c>
      <c r="F194" s="118" t="str">
        <f t="shared" si="61"/>
        <v xml:space="preserve"> </v>
      </c>
      <c r="G194" s="118" t="str">
        <f t="shared" si="61"/>
        <v xml:space="preserve"> </v>
      </c>
      <c r="H194" s="118">
        <f t="shared" si="61"/>
        <v>0.58282805051800002</v>
      </c>
      <c r="I194" s="118">
        <f t="shared" si="61"/>
        <v>80.384817445232159</v>
      </c>
      <c r="J194" s="118">
        <f t="shared" si="61"/>
        <v>94.251786992644952</v>
      </c>
      <c r="K194" s="118">
        <f t="shared" ref="K194" si="62">+IFERROR(IF(K152&gt;0,+((K152/K27)*100)," "),"0")</f>
        <v>35.4943204559995</v>
      </c>
    </row>
    <row r="195" spans="3:11" x14ac:dyDescent="0.2">
      <c r="C195" s="90" t="s">
        <v>69</v>
      </c>
      <c r="D195" s="119">
        <f t="shared" si="38"/>
        <v>89.177463244621336</v>
      </c>
      <c r="E195" s="119">
        <f t="shared" ref="E195:J195" si="63">+IFERROR(IF(E153&gt;0,+((E153/E28)*100)," "),"0")</f>
        <v>96.623287745197999</v>
      </c>
      <c r="F195" s="119">
        <f t="shared" si="63"/>
        <v>91.963994110150395</v>
      </c>
      <c r="G195" s="119">
        <f t="shared" si="63"/>
        <v>96.199100334445902</v>
      </c>
      <c r="H195" s="119">
        <f t="shared" si="63"/>
        <v>88.65381746225529</v>
      </c>
      <c r="I195" s="119">
        <f t="shared" si="63"/>
        <v>72.067987137283779</v>
      </c>
      <c r="J195" s="119">
        <f t="shared" si="63"/>
        <v>73.12826029450467</v>
      </c>
      <c r="K195" s="119">
        <f t="shared" ref="K195" si="64">+IFERROR(IF(K153&gt;0,+((K153/K28)*100)," "),"0")</f>
        <v>28.372513402763989</v>
      </c>
    </row>
    <row r="196" spans="3:11" x14ac:dyDescent="0.2">
      <c r="C196" s="89" t="s">
        <v>70</v>
      </c>
      <c r="D196" s="118">
        <f t="shared" si="38"/>
        <v>84.27305689774866</v>
      </c>
      <c r="E196" s="118">
        <f t="shared" ref="E196:J196" si="65">+IFERROR(IF(E154&gt;0,+((E154/E29)*100)," "),"0")</f>
        <v>84.847284273096278</v>
      </c>
      <c r="F196" s="118">
        <f t="shared" si="65"/>
        <v>64.037424708017539</v>
      </c>
      <c r="G196" s="118">
        <f t="shared" si="65"/>
        <v>58.716340741802199</v>
      </c>
      <c r="H196" s="118">
        <f t="shared" si="65"/>
        <v>54.427651722273559</v>
      </c>
      <c r="I196" s="118">
        <f t="shared" si="65"/>
        <v>62.436969278575674</v>
      </c>
      <c r="J196" s="118">
        <f t="shared" si="65"/>
        <v>71.0741700008913</v>
      </c>
      <c r="K196" s="118">
        <f t="shared" ref="K196" si="66">+IFERROR(IF(K154&gt;0,+((K154/K29)*100)," "),"0")</f>
        <v>27.685545496212583</v>
      </c>
    </row>
    <row r="197" spans="3:11" x14ac:dyDescent="0.2">
      <c r="C197" s="90" t="s">
        <v>32</v>
      </c>
      <c r="D197" s="119">
        <f t="shared" si="38"/>
        <v>93.49554615047974</v>
      </c>
      <c r="E197" s="119">
        <f t="shared" ref="E197:J197" si="67">+IFERROR(IF(E155&gt;0,+((E155/E30)*100)," "),"0")</f>
        <v>97.939832663448939</v>
      </c>
      <c r="F197" s="119">
        <f t="shared" si="67"/>
        <v>94.697338290006144</v>
      </c>
      <c r="G197" s="119">
        <f t="shared" si="67"/>
        <v>95.264977782914755</v>
      </c>
      <c r="H197" s="119">
        <f t="shared" si="67"/>
        <v>85.345665664193206</v>
      </c>
      <c r="I197" s="119">
        <f t="shared" si="67"/>
        <v>81.65190121162361</v>
      </c>
      <c r="J197" s="119">
        <f t="shared" si="67"/>
        <v>85.586638961647026</v>
      </c>
      <c r="K197" s="119">
        <f t="shared" ref="K197" si="68">+IFERROR(IF(K155&gt;0,+((K155/K30)*100)," "),"0")</f>
        <v>30.518028918677409</v>
      </c>
    </row>
    <row r="198" spans="3:11" x14ac:dyDescent="0.2">
      <c r="C198" s="89" t="s">
        <v>174</v>
      </c>
      <c r="D198" s="118">
        <f t="shared" si="38"/>
        <v>85.185660352153619</v>
      </c>
      <c r="E198" s="118">
        <f t="shared" ref="E198:J198" si="69">+IFERROR(IF(E156&gt;0,+((E156/E31)*100)," "),"0")</f>
        <v>83.465839978842752</v>
      </c>
      <c r="F198" s="118">
        <f t="shared" si="69"/>
        <v>82.380442406549975</v>
      </c>
      <c r="G198" s="118">
        <f t="shared" si="69"/>
        <v>69.941487635056617</v>
      </c>
      <c r="H198" s="118">
        <f t="shared" si="69"/>
        <v>69.130391883768525</v>
      </c>
      <c r="I198" s="118">
        <f t="shared" si="69"/>
        <v>70.243455379828987</v>
      </c>
      <c r="J198" s="118">
        <f t="shared" si="69"/>
        <v>78.825830233910537</v>
      </c>
      <c r="K198" s="118">
        <f t="shared" ref="K198" si="70">+IFERROR(IF(K156&gt;0,+((K156/K31)*100)," "),"0")</f>
        <v>29.506929172024265</v>
      </c>
    </row>
    <row r="199" spans="3:11" x14ac:dyDescent="0.2">
      <c r="C199" s="90" t="s">
        <v>171</v>
      </c>
      <c r="D199" s="119">
        <f t="shared" si="38"/>
        <v>77.032909263608389</v>
      </c>
      <c r="E199" s="119">
        <f t="shared" ref="E199:J199" si="71">+IFERROR(IF(E157&gt;0,+((E157/E32)*100)," "),"0")</f>
        <v>79.648938857144174</v>
      </c>
      <c r="F199" s="119">
        <f t="shared" si="71"/>
        <v>67.395242795688844</v>
      </c>
      <c r="G199" s="119">
        <f t="shared" si="71"/>
        <v>68.339492320155955</v>
      </c>
      <c r="H199" s="119">
        <f t="shared" si="71"/>
        <v>72.495195999319378</v>
      </c>
      <c r="I199" s="119">
        <f t="shared" si="71"/>
        <v>77.74899358697337</v>
      </c>
      <c r="J199" s="119">
        <f t="shared" si="71"/>
        <v>82.083274536098287</v>
      </c>
      <c r="K199" s="119">
        <f t="shared" ref="K199" si="72">+IFERROR(IF(K157&gt;0,+((K157/K32)*100)," "),"0")</f>
        <v>27.795534320885771</v>
      </c>
    </row>
    <row r="200" spans="3:11" x14ac:dyDescent="0.2">
      <c r="C200" s="89" t="s">
        <v>71</v>
      </c>
      <c r="D200" s="118">
        <f t="shared" si="38"/>
        <v>83.927530117797687</v>
      </c>
      <c r="E200" s="118">
        <f t="shared" ref="E200:J200" si="73">+IFERROR(IF(E158&gt;0,+((E158/E33)*100)," "),"0")</f>
        <v>88.431067602448934</v>
      </c>
      <c r="F200" s="118">
        <f t="shared" si="73"/>
        <v>89.821629690582611</v>
      </c>
      <c r="G200" s="118">
        <f t="shared" si="73"/>
        <v>83.635488270189668</v>
      </c>
      <c r="H200" s="118">
        <f t="shared" si="73"/>
        <v>87.51910084107169</v>
      </c>
      <c r="I200" s="118">
        <f t="shared" si="73"/>
        <v>73.812910309689812</v>
      </c>
      <c r="J200" s="118">
        <f t="shared" si="73"/>
        <v>77.666175397071456</v>
      </c>
      <c r="K200" s="118">
        <f t="shared" ref="K200" si="74">+IFERROR(IF(K158&gt;0,+((K158/K33)*100)," "),"0")</f>
        <v>43.395636934087136</v>
      </c>
    </row>
    <row r="201" spans="3:11" x14ac:dyDescent="0.2">
      <c r="C201" s="90" t="s">
        <v>34</v>
      </c>
      <c r="D201" s="119">
        <f t="shared" si="38"/>
        <v>89.057988268676098</v>
      </c>
      <c r="E201" s="119">
        <f t="shared" ref="E201:J201" si="75">+IFERROR(IF(E159&gt;0,+((E159/E34)*100)," "),"0")</f>
        <v>81.339613198265369</v>
      </c>
      <c r="F201" s="119">
        <f t="shared" si="75"/>
        <v>81.909285505982027</v>
      </c>
      <c r="G201" s="119">
        <f t="shared" si="75"/>
        <v>84.554249055260428</v>
      </c>
      <c r="H201" s="119">
        <f t="shared" si="75"/>
        <v>81.296485470446214</v>
      </c>
      <c r="I201" s="119">
        <f t="shared" si="75"/>
        <v>87.310935502820215</v>
      </c>
      <c r="J201" s="119">
        <f t="shared" si="75"/>
        <v>90.595039068984562</v>
      </c>
      <c r="K201" s="119">
        <f t="shared" ref="K201" si="76">+IFERROR(IF(K159&gt;0,+((K159/K34)*100)," "),"0")</f>
        <v>29.753747329720142</v>
      </c>
    </row>
    <row r="202" spans="3:11" x14ac:dyDescent="0.2">
      <c r="C202" s="89" t="s">
        <v>72</v>
      </c>
      <c r="D202" s="118">
        <f t="shared" si="38"/>
        <v>70.029810317184342</v>
      </c>
      <c r="E202" s="118">
        <f t="shared" ref="E202:J202" si="77">+IFERROR(IF(E160&gt;0,+((E160/E35)*100)," "),"0")</f>
        <v>81.095516995583935</v>
      </c>
      <c r="F202" s="118">
        <f t="shared" si="77"/>
        <v>56.801666976677311</v>
      </c>
      <c r="G202" s="118">
        <f t="shared" si="77"/>
        <v>46.273473698836973</v>
      </c>
      <c r="H202" s="118">
        <f t="shared" si="77"/>
        <v>44.986510945551892</v>
      </c>
      <c r="I202" s="118">
        <f t="shared" si="77"/>
        <v>57.314727404534175</v>
      </c>
      <c r="J202" s="118">
        <f t="shared" si="77"/>
        <v>61.733472657481649</v>
      </c>
      <c r="K202" s="118">
        <f t="shared" ref="K202" si="78">+IFERROR(IF(K160&gt;0,+((K160/K35)*100)," "),"0")</f>
        <v>20.125582311866761</v>
      </c>
    </row>
    <row r="203" spans="3:11" x14ac:dyDescent="0.2">
      <c r="C203" s="90" t="s">
        <v>73</v>
      </c>
      <c r="D203" s="119">
        <f t="shared" si="38"/>
        <v>41.89938151224942</v>
      </c>
      <c r="E203" s="119">
        <f t="shared" ref="E203:J203" si="79">+IFERROR(IF(E161&gt;0,+((E161/E36)*100)," "),"0")</f>
        <v>34.359506330300334</v>
      </c>
      <c r="F203" s="119">
        <f t="shared" si="79"/>
        <v>44.828167239563143</v>
      </c>
      <c r="G203" s="119">
        <f t="shared" si="79"/>
        <v>19.761419983788606</v>
      </c>
      <c r="H203" s="119">
        <f t="shared" si="79"/>
        <v>15.863332229154267</v>
      </c>
      <c r="I203" s="119">
        <f t="shared" si="79"/>
        <v>27.694235921765774</v>
      </c>
      <c r="J203" s="119">
        <f t="shared" si="79"/>
        <v>40.895531224636393</v>
      </c>
      <c r="K203" s="119">
        <f t="shared" ref="K203" si="80">+IFERROR(IF(K161&gt;0,+((K161/K36)*100)," "),"0")</f>
        <v>3.5123982529874809</v>
      </c>
    </row>
    <row r="204" spans="3:11" x14ac:dyDescent="0.2">
      <c r="C204" s="89" t="s">
        <v>35</v>
      </c>
      <c r="D204" s="118">
        <f t="shared" si="38"/>
        <v>92.055786386296674</v>
      </c>
      <c r="E204" s="118">
        <f t="shared" ref="E204:J204" si="81">+IFERROR(IF(E162&gt;0,+((E162/E37)*100)," "),"0")</f>
        <v>91.212052595898456</v>
      </c>
      <c r="F204" s="118">
        <f t="shared" si="81"/>
        <v>88.584144738900974</v>
      </c>
      <c r="G204" s="118">
        <f t="shared" si="81"/>
        <v>89.177798178279275</v>
      </c>
      <c r="H204" s="118">
        <f t="shared" si="81"/>
        <v>83.30155076375388</v>
      </c>
      <c r="I204" s="118">
        <f t="shared" si="81"/>
        <v>85.122574500398258</v>
      </c>
      <c r="J204" s="118">
        <f t="shared" si="81"/>
        <v>86.28815746699874</v>
      </c>
      <c r="K204" s="118">
        <f t="shared" ref="K204" si="82">+IFERROR(IF(K162&gt;0,+((K162/K37)*100)," "),"0")</f>
        <v>29.218901206423848</v>
      </c>
    </row>
    <row r="205" spans="3:11" x14ac:dyDescent="0.2">
      <c r="C205" s="90" t="s">
        <v>74</v>
      </c>
      <c r="D205" s="119">
        <f t="shared" si="38"/>
        <v>91.768225596844417</v>
      </c>
      <c r="E205" s="119">
        <f t="shared" ref="E205:J205" si="83">+IFERROR(IF(E163&gt;0,+((E163/E38)*100)," "),"0")</f>
        <v>89.072570857188978</v>
      </c>
      <c r="F205" s="119">
        <f t="shared" si="83"/>
        <v>83.775093355355196</v>
      </c>
      <c r="G205" s="119">
        <f t="shared" si="83"/>
        <v>91.612844034782242</v>
      </c>
      <c r="H205" s="119">
        <f t="shared" si="83"/>
        <v>77.316998434286745</v>
      </c>
      <c r="I205" s="119">
        <f t="shared" si="83"/>
        <v>57.159542845124768</v>
      </c>
      <c r="J205" s="119">
        <f t="shared" si="83"/>
        <v>72.868004287396573</v>
      </c>
      <c r="K205" s="119">
        <f t="shared" ref="K205" si="84">+IFERROR(IF(K163&gt;0,+((K163/K38)*100)," "),"0")</f>
        <v>23.826742195530624</v>
      </c>
    </row>
    <row r="206" spans="3:11" x14ac:dyDescent="0.2">
      <c r="C206" s="89" t="s">
        <v>36</v>
      </c>
      <c r="D206" s="118">
        <f t="shared" si="38"/>
        <v>94.582403572806314</v>
      </c>
      <c r="E206" s="118">
        <f t="shared" ref="E206:J206" si="85">+IFERROR(IF(E164&gt;0,+((E164/E39)*100)," "),"0")</f>
        <v>85.194418973891345</v>
      </c>
      <c r="F206" s="118">
        <f t="shared" si="85"/>
        <v>90.877299817051465</v>
      </c>
      <c r="G206" s="118">
        <f t="shared" si="85"/>
        <v>93.220545946698294</v>
      </c>
      <c r="H206" s="118">
        <f t="shared" si="85"/>
        <v>91.386066490845906</v>
      </c>
      <c r="I206" s="118">
        <f t="shared" si="85"/>
        <v>91.311387902518604</v>
      </c>
      <c r="J206" s="118">
        <f t="shared" si="85"/>
        <v>91.053382109645923</v>
      </c>
      <c r="K206" s="118">
        <f t="shared" ref="K206" si="86">+IFERROR(IF(K164&gt;0,+((K164/K39)*100)," "),"0")</f>
        <v>34.716973579635074</v>
      </c>
    </row>
    <row r="207" spans="3:11" x14ac:dyDescent="0.2">
      <c r="C207" s="90" t="s">
        <v>172</v>
      </c>
      <c r="D207" s="119">
        <f t="shared" si="38"/>
        <v>99.267892990268777</v>
      </c>
      <c r="E207" s="119">
        <f t="shared" ref="E207:J207" si="87">+IFERROR(IF(E165&gt;0,+((E165/E40)*100)," "),"0")</f>
        <v>97.255292559391862</v>
      </c>
      <c r="F207" s="119">
        <f t="shared" si="87"/>
        <v>99.105938942920631</v>
      </c>
      <c r="G207" s="119">
        <f t="shared" si="87"/>
        <v>99.421011482863463</v>
      </c>
      <c r="H207" s="119">
        <f t="shared" si="87"/>
        <v>92.867725963042531</v>
      </c>
      <c r="I207" s="119">
        <f t="shared" si="87"/>
        <v>94.032989830204613</v>
      </c>
      <c r="J207" s="119">
        <f t="shared" si="87"/>
        <v>96.093060324995307</v>
      </c>
      <c r="K207" s="119">
        <f t="shared" ref="K207" si="88">+IFERROR(IF(K165&gt;0,+((K165/K40)*100)," "),"0")</f>
        <v>37.153690496980609</v>
      </c>
    </row>
    <row r="208" spans="3:11" x14ac:dyDescent="0.2">
      <c r="C208" s="89" t="s">
        <v>76</v>
      </c>
      <c r="D208" s="118">
        <f t="shared" si="38"/>
        <v>82.43625636278685</v>
      </c>
      <c r="E208" s="118">
        <f t="shared" ref="E208:J208" si="89">+IFERROR(IF(E166&gt;0,+((E166/E41)*100)," "),"0")</f>
        <v>90.368507872220832</v>
      </c>
      <c r="F208" s="118">
        <f t="shared" si="89"/>
        <v>92.385350588348842</v>
      </c>
      <c r="G208" s="118">
        <f t="shared" si="89"/>
        <v>93.416782552066906</v>
      </c>
      <c r="H208" s="118">
        <f t="shared" si="89"/>
        <v>88.239746000821711</v>
      </c>
      <c r="I208" s="118">
        <f t="shared" si="89"/>
        <v>90.113354982101839</v>
      </c>
      <c r="J208" s="118">
        <f t="shared" si="89"/>
        <v>87.762986227475821</v>
      </c>
      <c r="K208" s="118">
        <f t="shared" ref="K208" si="90">+IFERROR(IF(K166&gt;0,+((K166/K41)*100)," "),"0")</f>
        <v>36.99663637116339</v>
      </c>
    </row>
    <row r="209" spans="1:11" x14ac:dyDescent="0.2">
      <c r="C209" s="90" t="s">
        <v>77</v>
      </c>
      <c r="D209" s="119">
        <f t="shared" si="38"/>
        <v>89.68925649872979</v>
      </c>
      <c r="E209" s="119">
        <f t="shared" ref="E209:J209" si="91">+IFERROR(IF(E167&gt;0,+((E167/E42)*100)," "),"0")</f>
        <v>94.579159485637135</v>
      </c>
      <c r="F209" s="119">
        <f t="shared" si="91"/>
        <v>79.711954669749758</v>
      </c>
      <c r="G209" s="119">
        <f t="shared" si="91"/>
        <v>80.789152508959475</v>
      </c>
      <c r="H209" s="119">
        <f t="shared" si="91"/>
        <v>91.335174441118141</v>
      </c>
      <c r="I209" s="119">
        <f t="shared" si="91"/>
        <v>71.176878355167972</v>
      </c>
      <c r="J209" s="119">
        <f t="shared" si="91"/>
        <v>71.649797570873957</v>
      </c>
      <c r="K209" s="119">
        <f t="shared" ref="K209" si="92">+IFERROR(IF(K167&gt;0,+((K167/K42)*100)," "),"0")</f>
        <v>33.892850126060772</v>
      </c>
    </row>
    <row r="210" spans="1:11" x14ac:dyDescent="0.2">
      <c r="C210" s="89" t="s">
        <v>173</v>
      </c>
      <c r="D210" s="118">
        <f t="shared" si="38"/>
        <v>81.949124678156352</v>
      </c>
      <c r="E210" s="118">
        <f t="shared" ref="E210:J210" si="93">+IFERROR(IF(E168&gt;0,+((E168/E43)*100)," "),"0")</f>
        <v>86.449840207011036</v>
      </c>
      <c r="F210" s="118">
        <f t="shared" si="93"/>
        <v>93.135831583697467</v>
      </c>
      <c r="G210" s="118">
        <f t="shared" si="93"/>
        <v>64.854746856819716</v>
      </c>
      <c r="H210" s="118">
        <f t="shared" si="93"/>
        <v>77.42318191988393</v>
      </c>
      <c r="I210" s="118">
        <f t="shared" si="93"/>
        <v>80.652754594497438</v>
      </c>
      <c r="J210" s="118">
        <f t="shared" si="93"/>
        <v>85.235589965489936</v>
      </c>
      <c r="K210" s="118">
        <f t="shared" ref="K210" si="94">+IFERROR(IF(K168&gt;0,+((K168/K43)*100)," "),"0")</f>
        <v>23.336551366730195</v>
      </c>
    </row>
    <row r="211" spans="1:11" x14ac:dyDescent="0.2">
      <c r="C211" s="90" t="s">
        <v>37</v>
      </c>
      <c r="D211" s="119">
        <f t="shared" si="38"/>
        <v>77.787346508049552</v>
      </c>
      <c r="E211" s="119">
        <f t="shared" ref="E211:J211" si="95">+IFERROR(IF(E169&gt;0,+((E169/E44)*100)," "),"0")</f>
        <v>79.748595893662525</v>
      </c>
      <c r="F211" s="119">
        <f t="shared" si="95"/>
        <v>79.186347175877785</v>
      </c>
      <c r="G211" s="119">
        <f t="shared" si="95"/>
        <v>73.347875322273183</v>
      </c>
      <c r="H211" s="119">
        <f t="shared" si="95"/>
        <v>77.736397829834942</v>
      </c>
      <c r="I211" s="119">
        <f t="shared" si="95"/>
        <v>42.461047078660251</v>
      </c>
      <c r="J211" s="119">
        <f t="shared" si="95"/>
        <v>43.474936566946816</v>
      </c>
      <c r="K211" s="119">
        <f t="shared" ref="K211" si="96">+IFERROR(IF(K169&gt;0,+((K169/K44)*100)," "),"0")</f>
        <v>13.177225714326529</v>
      </c>
    </row>
    <row r="212" spans="1:11" x14ac:dyDescent="0.2">
      <c r="C212" s="89" t="s">
        <v>38</v>
      </c>
      <c r="D212" s="118">
        <f t="shared" si="38"/>
        <v>69.150836009374046</v>
      </c>
      <c r="E212" s="118">
        <f t="shared" ref="E212:J212" si="97">+IFERROR(IF(E170&gt;0,+((E170/E45)*100)," "),"0")</f>
        <v>76.133529724589849</v>
      </c>
      <c r="F212" s="118">
        <f t="shared" si="97"/>
        <v>77.544052944887937</v>
      </c>
      <c r="G212" s="118">
        <f t="shared" si="97"/>
        <v>80.37093102396139</v>
      </c>
      <c r="H212" s="118">
        <f t="shared" si="97"/>
        <v>62.666731143996259</v>
      </c>
      <c r="I212" s="118">
        <f t="shared" si="97"/>
        <v>58.739139694201114</v>
      </c>
      <c r="J212" s="118">
        <f t="shared" si="97"/>
        <v>69.596660851060292</v>
      </c>
      <c r="K212" s="118">
        <f t="shared" ref="K212" si="98">+IFERROR(IF(K170&gt;0,+((K170/K45)*100)," "),"0")</f>
        <v>29.2016763700233</v>
      </c>
    </row>
    <row r="213" spans="1:11" x14ac:dyDescent="0.2">
      <c r="C213" s="93" t="s">
        <v>40</v>
      </c>
      <c r="D213" s="76">
        <f t="shared" ref="D213:J213" si="99">+IFERROR(IF(D171&gt;0,+((D171/D46)*100)," "),"")</f>
        <v>90.700010536518505</v>
      </c>
      <c r="E213" s="76">
        <f t="shared" si="99"/>
        <v>83.745163461635812</v>
      </c>
      <c r="F213" s="76">
        <f t="shared" si="99"/>
        <v>89.850110681533195</v>
      </c>
      <c r="G213" s="76">
        <f t="shared" si="99"/>
        <v>86.477078757109041</v>
      </c>
      <c r="H213" s="76">
        <f t="shared" si="99"/>
        <v>85.751027125211934</v>
      </c>
      <c r="I213" s="76">
        <f t="shared" si="99"/>
        <v>81.928021851709047</v>
      </c>
      <c r="J213" s="76">
        <f t="shared" si="99"/>
        <v>86.452370237832071</v>
      </c>
      <c r="K213" s="76">
        <f t="shared" ref="K213" si="100">+IFERROR(IF(K171&gt;0,+((K171/K46)*100)," "),"")</f>
        <v>31.34088326590301</v>
      </c>
    </row>
    <row r="214" spans="1:11" s="32" customFormat="1" x14ac:dyDescent="0.2">
      <c r="A214" s="5"/>
      <c r="B214" s="5"/>
      <c r="C214" s="74" t="str">
        <f>+'C1 Aprop Resumen 2000-2026'!B20</f>
        <v>* Información con corte a 31 de mayo</v>
      </c>
      <c r="D214" s="71"/>
      <c r="E214" s="71"/>
      <c r="F214" s="71"/>
      <c r="G214" s="71"/>
      <c r="H214" s="71"/>
      <c r="I214" s="71"/>
    </row>
    <row r="215" spans="1:11" x14ac:dyDescent="0.2">
      <c r="C215" s="1" t="s">
        <v>227</v>
      </c>
      <c r="D215" s="15"/>
      <c r="E215" s="15"/>
      <c r="F215" s="15"/>
      <c r="G215" s="15"/>
      <c r="H215" s="15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x14ac:dyDescent="0.2">
      <c r="C219" s="164" t="s">
        <v>91</v>
      </c>
      <c r="D219" s="164"/>
      <c r="E219" s="164"/>
      <c r="F219" s="164"/>
      <c r="G219" s="164"/>
      <c r="H219" s="164"/>
      <c r="I219" s="164"/>
      <c r="J219" s="164"/>
      <c r="K219" s="164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">
      <c r="C221" s="182" t="s">
        <v>21</v>
      </c>
      <c r="D221" s="162">
        <v>2019</v>
      </c>
      <c r="E221" s="162">
        <v>2020</v>
      </c>
      <c r="F221" s="162">
        <v>2021</v>
      </c>
      <c r="G221" s="162">
        <v>2022</v>
      </c>
      <c r="H221" s="162">
        <v>2023</v>
      </c>
      <c r="I221" s="162">
        <v>2024</v>
      </c>
      <c r="J221" s="162">
        <v>2025</v>
      </c>
      <c r="K221" s="162" t="s">
        <v>178</v>
      </c>
    </row>
    <row r="222" spans="1:11" ht="12" thickBot="1" x14ac:dyDescent="0.25">
      <c r="C222" s="183"/>
      <c r="D222" s="163"/>
      <c r="E222" s="163"/>
      <c r="F222" s="163"/>
      <c r="G222" s="163"/>
      <c r="H222" s="163"/>
      <c r="I222" s="163"/>
      <c r="J222" s="163"/>
      <c r="K222" s="163"/>
    </row>
    <row r="223" spans="1:11" x14ac:dyDescent="0.2">
      <c r="C223" s="89" t="s">
        <v>61</v>
      </c>
      <c r="D223" s="120">
        <v>1421.56649859443</v>
      </c>
      <c r="E223" s="120">
        <v>1437.8278542964499</v>
      </c>
      <c r="F223" s="120">
        <v>1911.2099749495999</v>
      </c>
      <c r="G223" s="120">
        <v>1916.4013449995593</v>
      </c>
      <c r="H223" s="120">
        <v>3972.3445545732793</v>
      </c>
      <c r="I223" s="120">
        <v>3019.402528905051</v>
      </c>
      <c r="J223" s="120">
        <v>2996.7972727125602</v>
      </c>
      <c r="K223" s="120">
        <v>930.04848386345998</v>
      </c>
    </row>
    <row r="224" spans="1:11" x14ac:dyDescent="0.2">
      <c r="C224" s="90" t="s">
        <v>28</v>
      </c>
      <c r="D224" s="121">
        <v>547.48596320678018</v>
      </c>
      <c r="E224" s="121">
        <v>585.43512120718015</v>
      </c>
      <c r="F224" s="121">
        <v>784.02082497275978</v>
      </c>
      <c r="G224" s="121">
        <v>855.9812599257599</v>
      </c>
      <c r="H224" s="121">
        <v>987.87214404026997</v>
      </c>
      <c r="I224" s="121">
        <v>1104.0897398464099</v>
      </c>
      <c r="J224" s="121">
        <v>1417.0186592028695</v>
      </c>
      <c r="K224" s="121">
        <v>477.12623102489982</v>
      </c>
    </row>
    <row r="225" spans="3:11" x14ac:dyDescent="0.2">
      <c r="C225" s="89" t="s">
        <v>62</v>
      </c>
      <c r="D225" s="120">
        <v>149.69414708379998</v>
      </c>
      <c r="E225" s="120">
        <v>181.39481218700999</v>
      </c>
      <c r="F225" s="120">
        <v>359.09389512792001</v>
      </c>
      <c r="G225" s="120">
        <v>289.95241495916997</v>
      </c>
      <c r="H225" s="120">
        <v>319.49584403501001</v>
      </c>
      <c r="I225" s="120">
        <v>325.93600399886992</v>
      </c>
      <c r="J225" s="120">
        <v>258.78871391762999</v>
      </c>
      <c r="K225" s="120">
        <v>76.616216509279994</v>
      </c>
    </row>
    <row r="226" spans="3:11" x14ac:dyDescent="0.2">
      <c r="C226" s="90" t="s">
        <v>29</v>
      </c>
      <c r="D226" s="121">
        <v>852.22044888064022</v>
      </c>
      <c r="E226" s="121">
        <v>911.89929680136049</v>
      </c>
      <c r="F226" s="121">
        <v>876.00930791390942</v>
      </c>
      <c r="G226" s="121">
        <v>943.34504888874994</v>
      </c>
      <c r="H226" s="121">
        <v>1070.9953803489002</v>
      </c>
      <c r="I226" s="121">
        <v>1010.7356517275899</v>
      </c>
      <c r="J226" s="121">
        <v>1240.7603512133308</v>
      </c>
      <c r="K226" s="121">
        <v>467.88203857754007</v>
      </c>
    </row>
    <row r="227" spans="3:11" x14ac:dyDescent="0.2">
      <c r="C227" s="89" t="s">
        <v>63</v>
      </c>
      <c r="D227" s="120">
        <v>590.71879658085993</v>
      </c>
      <c r="E227" s="120">
        <v>638.02575551002008</v>
      </c>
      <c r="F227" s="120">
        <v>721.63445832665991</v>
      </c>
      <c r="G227" s="120">
        <v>857.72316889417993</v>
      </c>
      <c r="H227" s="120">
        <v>1029.6614627352401</v>
      </c>
      <c r="I227" s="120">
        <v>1105.2161524302699</v>
      </c>
      <c r="J227" s="120">
        <v>1240.6882421283199</v>
      </c>
      <c r="K227" s="120">
        <v>571.95532280094994</v>
      </c>
    </row>
    <row r="228" spans="3:11" x14ac:dyDescent="0.2">
      <c r="C228" s="90" t="s">
        <v>30</v>
      </c>
      <c r="D228" s="121">
        <v>362.47973613984999</v>
      </c>
      <c r="E228" s="121">
        <v>357.33438831512001</v>
      </c>
      <c r="F228" s="121">
        <v>476.27989629365999</v>
      </c>
      <c r="G228" s="121">
        <v>448.71583120025997</v>
      </c>
      <c r="H228" s="121">
        <v>603.88050746906993</v>
      </c>
      <c r="I228" s="121">
        <v>838.71005057307991</v>
      </c>
      <c r="J228" s="121">
        <v>712.4171894383602</v>
      </c>
      <c r="K228" s="121">
        <v>319.34213216351014</v>
      </c>
    </row>
    <row r="229" spans="3:11" x14ac:dyDescent="0.2">
      <c r="C229" s="89" t="s">
        <v>64</v>
      </c>
      <c r="D229" s="120">
        <v>32015.025320180004</v>
      </c>
      <c r="E229" s="120">
        <v>34089.124029784682</v>
      </c>
      <c r="F229" s="120">
        <v>36388.202883275262</v>
      </c>
      <c r="G229" s="120">
        <v>40009.976774867777</v>
      </c>
      <c r="H229" s="120">
        <v>44951.66889118019</v>
      </c>
      <c r="I229" s="120">
        <v>49827.87474085854</v>
      </c>
      <c r="J229" s="120">
        <v>55218.560569311136</v>
      </c>
      <c r="K229" s="120">
        <v>22397.882343010151</v>
      </c>
    </row>
    <row r="230" spans="3:11" x14ac:dyDescent="0.2">
      <c r="C230" s="90" t="s">
        <v>65</v>
      </c>
      <c r="D230" s="121">
        <v>265.49873125777998</v>
      </c>
      <c r="E230" s="121">
        <v>241.72499380414001</v>
      </c>
      <c r="F230" s="121">
        <v>671.40509960827978</v>
      </c>
      <c r="G230" s="121">
        <v>556.05469707580005</v>
      </c>
      <c r="H230" s="121">
        <v>560.37282006119995</v>
      </c>
      <c r="I230" s="121">
        <v>381.16451859876008</v>
      </c>
      <c r="J230" s="121">
        <v>303.56938040264004</v>
      </c>
      <c r="K230" s="121">
        <v>177.33387717167005</v>
      </c>
    </row>
    <row r="231" spans="3:11" x14ac:dyDescent="0.2">
      <c r="C231" s="89" t="s">
        <v>66</v>
      </c>
      <c r="D231" s="120">
        <v>40997.494259112915</v>
      </c>
      <c r="E231" s="120">
        <v>44558.17629143293</v>
      </c>
      <c r="F231" s="120">
        <v>48025.981805603922</v>
      </c>
      <c r="G231" s="120">
        <v>49638.103326086224</v>
      </c>
      <c r="H231" s="120">
        <v>57864.98633311021</v>
      </c>
      <c r="I231" s="120">
        <v>67472.454161965419</v>
      </c>
      <c r="J231" s="120">
        <v>78020.695558490756</v>
      </c>
      <c r="K231" s="120">
        <v>34193.536758993425</v>
      </c>
    </row>
    <row r="232" spans="3:11" x14ac:dyDescent="0.2">
      <c r="C232" s="90" t="s">
        <v>67</v>
      </c>
      <c r="D232" s="121">
        <v>339.18323592826994</v>
      </c>
      <c r="E232" s="121">
        <v>232.06143709150999</v>
      </c>
      <c r="F232" s="121">
        <v>289.06237687898005</v>
      </c>
      <c r="G232" s="121">
        <v>340.71923761243005</v>
      </c>
      <c r="H232" s="121">
        <v>397.74766763043999</v>
      </c>
      <c r="I232" s="121">
        <v>479.47095555393003</v>
      </c>
      <c r="J232" s="121">
        <v>510.96975629755991</v>
      </c>
      <c r="K232" s="121">
        <v>147.48252980331998</v>
      </c>
    </row>
    <row r="233" spans="3:11" x14ac:dyDescent="0.2">
      <c r="C233" s="89" t="s">
        <v>68</v>
      </c>
      <c r="D233" s="120">
        <v>3631.8343785574589</v>
      </c>
      <c r="E233" s="120">
        <v>3761.815277434609</v>
      </c>
      <c r="F233" s="120">
        <v>4143.1916000088504</v>
      </c>
      <c r="G233" s="120">
        <v>4508.5998498600211</v>
      </c>
      <c r="H233" s="120">
        <v>5157.0840246150028</v>
      </c>
      <c r="I233" s="120">
        <v>5583.0419517370001</v>
      </c>
      <c r="J233" s="120">
        <v>6314.490647027349</v>
      </c>
      <c r="K233" s="120">
        <v>2249.1885973961698</v>
      </c>
    </row>
    <row r="234" spans="3:11" x14ac:dyDescent="0.2">
      <c r="C234" s="90" t="s">
        <v>31</v>
      </c>
      <c r="D234" s="121">
        <v>8482.0817040727106</v>
      </c>
      <c r="E234" s="121">
        <v>16921.901277699908</v>
      </c>
      <c r="F234" s="121">
        <v>18689.485096439366</v>
      </c>
      <c r="G234" s="121">
        <v>14108.958302685647</v>
      </c>
      <c r="H234" s="121">
        <v>34061.425356227061</v>
      </c>
      <c r="I234" s="121">
        <v>22879.588349507052</v>
      </c>
      <c r="J234" s="121">
        <v>17216.175341844064</v>
      </c>
      <c r="K234" s="121">
        <v>7097.8010242007704</v>
      </c>
    </row>
    <row r="235" spans="3:11" x14ac:dyDescent="0.2">
      <c r="C235" s="89" t="s">
        <v>168</v>
      </c>
      <c r="D235" s="120">
        <v>0</v>
      </c>
      <c r="E235" s="120">
        <v>0</v>
      </c>
      <c r="F235" s="120">
        <v>0</v>
      </c>
      <c r="G235" s="120">
        <v>0</v>
      </c>
      <c r="H235" s="120">
        <v>2.127776892</v>
      </c>
      <c r="I235" s="120">
        <v>9745.2789075219298</v>
      </c>
      <c r="J235" s="120">
        <v>10577.29184700613</v>
      </c>
      <c r="K235" s="120">
        <v>4017.6767881849</v>
      </c>
    </row>
    <row r="236" spans="3:11" x14ac:dyDescent="0.2">
      <c r="C236" s="90" t="s">
        <v>69</v>
      </c>
      <c r="D236" s="121">
        <v>10186.468064592149</v>
      </c>
      <c r="E236" s="121">
        <v>17439.429466687143</v>
      </c>
      <c r="F236" s="121">
        <v>21897.197966731273</v>
      </c>
      <c r="G236" s="121">
        <v>22446.643682947655</v>
      </c>
      <c r="H236" s="121">
        <v>19337.48321260557</v>
      </c>
      <c r="I236" s="121">
        <v>9495.6267288730705</v>
      </c>
      <c r="J236" s="121">
        <v>7985.2185249882996</v>
      </c>
      <c r="K236" s="121">
        <v>3741.9415777104696</v>
      </c>
    </row>
    <row r="237" spans="3:11" x14ac:dyDescent="0.2">
      <c r="C237" s="89" t="s">
        <v>70</v>
      </c>
      <c r="D237" s="120">
        <v>323.85979956063005</v>
      </c>
      <c r="E237" s="120">
        <v>320.76513533498996</v>
      </c>
      <c r="F237" s="120">
        <v>388.16847966416998</v>
      </c>
      <c r="G237" s="120">
        <v>400.3493025528399</v>
      </c>
      <c r="H237" s="120">
        <v>556.09182156191002</v>
      </c>
      <c r="I237" s="120">
        <v>807.13188014656009</v>
      </c>
      <c r="J237" s="120">
        <v>730.83761567576005</v>
      </c>
      <c r="K237" s="120">
        <v>230.02483967037003</v>
      </c>
    </row>
    <row r="238" spans="3:11" x14ac:dyDescent="0.2">
      <c r="C238" s="90" t="s">
        <v>32</v>
      </c>
      <c r="D238" s="121">
        <v>90.918033014919999</v>
      </c>
      <c r="E238" s="121">
        <v>97.641462202110006</v>
      </c>
      <c r="F238" s="121">
        <v>110.95976043431999</v>
      </c>
      <c r="G238" s="121">
        <v>104.84531844711002</v>
      </c>
      <c r="H238" s="121">
        <v>120.72652510224</v>
      </c>
      <c r="I238" s="121">
        <v>137.50576549373002</v>
      </c>
      <c r="J238" s="121">
        <v>150.50415071102003</v>
      </c>
      <c r="K238" s="121">
        <v>54.21782244816999</v>
      </c>
    </row>
    <row r="239" spans="3:11" x14ac:dyDescent="0.2">
      <c r="C239" s="89" t="s">
        <v>174</v>
      </c>
      <c r="D239" s="120">
        <v>1178.4010458338601</v>
      </c>
      <c r="E239" s="120">
        <v>1493.6157260280902</v>
      </c>
      <c r="F239" s="120">
        <v>1823.8772394139496</v>
      </c>
      <c r="G239" s="120">
        <v>2130.0651172617099</v>
      </c>
      <c r="H239" s="120">
        <v>2324.97087171358</v>
      </c>
      <c r="I239" s="120">
        <v>2885.2128659171285</v>
      </c>
      <c r="J239" s="120">
        <v>3474.2772139653598</v>
      </c>
      <c r="K239" s="120">
        <v>1266.61662985306</v>
      </c>
    </row>
    <row r="240" spans="3:11" x14ac:dyDescent="0.2">
      <c r="C240" s="90" t="s">
        <v>171</v>
      </c>
      <c r="D240" s="121">
        <v>2107.1831991609383</v>
      </c>
      <c r="E240" s="121">
        <v>2362.9432826175898</v>
      </c>
      <c r="F240" s="121">
        <v>2349.3055381932204</v>
      </c>
      <c r="G240" s="121">
        <v>2673.1818886973801</v>
      </c>
      <c r="H240" s="121">
        <v>3197.0865413294209</v>
      </c>
      <c r="I240" s="121">
        <v>3789.9356375678494</v>
      </c>
      <c r="J240" s="121">
        <v>4205.6585587296504</v>
      </c>
      <c r="K240" s="121">
        <v>1550.7280760377898</v>
      </c>
    </row>
    <row r="241" spans="1:11" x14ac:dyDescent="0.2">
      <c r="C241" s="89" t="s">
        <v>71</v>
      </c>
      <c r="D241" s="120">
        <v>3341.5833829398393</v>
      </c>
      <c r="E241" s="120">
        <v>3842.9625949384304</v>
      </c>
      <c r="F241" s="120">
        <v>5515.1296389251884</v>
      </c>
      <c r="G241" s="120">
        <v>4821.798857297078</v>
      </c>
      <c r="H241" s="120">
        <v>7835.9645352329599</v>
      </c>
      <c r="I241" s="120">
        <v>8776.8303661707232</v>
      </c>
      <c r="J241" s="120">
        <v>8389.5497896123925</v>
      </c>
      <c r="K241" s="120">
        <v>5802.0364534267992</v>
      </c>
    </row>
    <row r="242" spans="1:11" x14ac:dyDescent="0.2">
      <c r="C242" s="90" t="s">
        <v>34</v>
      </c>
      <c r="D242" s="121">
        <v>1688.4986281263396</v>
      </c>
      <c r="E242" s="121">
        <v>1899.9397073693999</v>
      </c>
      <c r="F242" s="121">
        <v>2313.6013267449193</v>
      </c>
      <c r="G242" s="121">
        <v>2673.1424515624453</v>
      </c>
      <c r="H242" s="121">
        <v>3259.5335327079806</v>
      </c>
      <c r="I242" s="121">
        <v>3732.69678676693</v>
      </c>
      <c r="J242" s="121">
        <v>3846.5014126363794</v>
      </c>
      <c r="K242" s="121">
        <v>1481.3600256320003</v>
      </c>
    </row>
    <row r="243" spans="1:11" x14ac:dyDescent="0.2">
      <c r="C243" s="89" t="s">
        <v>72</v>
      </c>
      <c r="D243" s="120">
        <v>349.52995005942</v>
      </c>
      <c r="E243" s="120">
        <v>487.52311847556001</v>
      </c>
      <c r="F243" s="120">
        <v>878.48864457392995</v>
      </c>
      <c r="G243" s="120">
        <v>836.36038189045996</v>
      </c>
      <c r="H243" s="120">
        <v>863.47368330832012</v>
      </c>
      <c r="I243" s="120">
        <v>862.7138509117799</v>
      </c>
      <c r="J243" s="120">
        <v>699.05926424474978</v>
      </c>
      <c r="K243" s="120">
        <v>322.76484331508004</v>
      </c>
    </row>
    <row r="244" spans="1:11" x14ac:dyDescent="0.2">
      <c r="C244" s="90" t="s">
        <v>73</v>
      </c>
      <c r="D244" s="121">
        <v>680.20495743991978</v>
      </c>
      <c r="E244" s="121">
        <v>1835.2995484323101</v>
      </c>
      <c r="F244" s="121">
        <v>3963.9318959514103</v>
      </c>
      <c r="G244" s="121">
        <v>1199.2900338028501</v>
      </c>
      <c r="H244" s="121">
        <v>867.13303300850998</v>
      </c>
      <c r="I244" s="121">
        <v>811.95420338731003</v>
      </c>
      <c r="J244" s="121">
        <v>1666.9001044439801</v>
      </c>
      <c r="K244" s="121">
        <v>334.58466186120995</v>
      </c>
    </row>
    <row r="245" spans="1:11" x14ac:dyDescent="0.2">
      <c r="C245" s="89" t="s">
        <v>35</v>
      </c>
      <c r="D245" s="120">
        <v>4232.3553415044698</v>
      </c>
      <c r="E245" s="120">
        <v>4421.2441121315596</v>
      </c>
      <c r="F245" s="120">
        <v>4785.5003978602399</v>
      </c>
      <c r="G245" s="120">
        <v>5346.2304621596695</v>
      </c>
      <c r="H245" s="120">
        <v>6570.4696775350913</v>
      </c>
      <c r="I245" s="120">
        <v>7916.9424376415691</v>
      </c>
      <c r="J245" s="120">
        <v>9141.7252076200912</v>
      </c>
      <c r="K245" s="120">
        <v>3174.0618115814805</v>
      </c>
    </row>
    <row r="246" spans="1:11" x14ac:dyDescent="0.2">
      <c r="C246" s="90" t="s">
        <v>74</v>
      </c>
      <c r="D246" s="121">
        <v>1417.15483162175</v>
      </c>
      <c r="E246" s="121">
        <v>634.38626523209996</v>
      </c>
      <c r="F246" s="121">
        <v>1219.6802275487898</v>
      </c>
      <c r="G246" s="121">
        <v>3071.4136879249709</v>
      </c>
      <c r="H246" s="121">
        <v>2661.1905999731298</v>
      </c>
      <c r="I246" s="121">
        <v>922.79444555084012</v>
      </c>
      <c r="J246" s="121">
        <v>2305.7948532315995</v>
      </c>
      <c r="K246" s="121">
        <v>1680.27406226892</v>
      </c>
    </row>
    <row r="247" spans="1:11" x14ac:dyDescent="0.2">
      <c r="C247" s="89" t="s">
        <v>36</v>
      </c>
      <c r="D247" s="120">
        <v>886.36816351154698</v>
      </c>
      <c r="E247" s="120">
        <v>853.35506364877017</v>
      </c>
      <c r="F247" s="120">
        <v>1064.1549370699706</v>
      </c>
      <c r="G247" s="120">
        <v>1309.7242264674703</v>
      </c>
      <c r="H247" s="120">
        <v>1381.3690250403206</v>
      </c>
      <c r="I247" s="120">
        <v>1480.42301063831</v>
      </c>
      <c r="J247" s="120">
        <v>1722.9567447480499</v>
      </c>
      <c r="K247" s="120">
        <v>665.31864274003999</v>
      </c>
    </row>
    <row r="248" spans="1:11" x14ac:dyDescent="0.2">
      <c r="C248" s="90" t="s">
        <v>172</v>
      </c>
      <c r="D248" s="121">
        <v>29378.386266239297</v>
      </c>
      <c r="E248" s="121">
        <v>34403.464109629727</v>
      </c>
      <c r="F248" s="121">
        <v>43355.71436652929</v>
      </c>
      <c r="G248" s="121">
        <v>42218.913270785873</v>
      </c>
      <c r="H248" s="121">
        <v>50040.182081932886</v>
      </c>
      <c r="I248" s="121">
        <v>57794.064443369971</v>
      </c>
      <c r="J248" s="121">
        <v>64311.870312900021</v>
      </c>
      <c r="K248" s="121">
        <v>29297.75718917491</v>
      </c>
    </row>
    <row r="249" spans="1:11" x14ac:dyDescent="0.2">
      <c r="C249" s="89" t="s">
        <v>76</v>
      </c>
      <c r="D249" s="120">
        <v>352.42044660916997</v>
      </c>
      <c r="E249" s="120">
        <v>450.87958405192001</v>
      </c>
      <c r="F249" s="120">
        <v>535.10942408070002</v>
      </c>
      <c r="G249" s="120">
        <v>576.51937841711003</v>
      </c>
      <c r="H249" s="120">
        <v>644.01339596486002</v>
      </c>
      <c r="I249" s="120">
        <v>767.60169333726003</v>
      </c>
      <c r="J249" s="120">
        <v>847.94544815152994</v>
      </c>
      <c r="K249" s="120">
        <v>348.07041611311007</v>
      </c>
    </row>
    <row r="250" spans="1:11" x14ac:dyDescent="0.2">
      <c r="C250" s="90" t="s">
        <v>77</v>
      </c>
      <c r="D250" s="121">
        <v>1349.9819208662398</v>
      </c>
      <c r="E250" s="121">
        <v>1232.0225870904201</v>
      </c>
      <c r="F250" s="121">
        <v>1887.5694014952905</v>
      </c>
      <c r="G250" s="121">
        <v>1891.1238664613802</v>
      </c>
      <c r="H250" s="121">
        <v>2180.6841337491505</v>
      </c>
      <c r="I250" s="121">
        <v>2591.9580681022494</v>
      </c>
      <c r="J250" s="121">
        <v>1903.9360671905608</v>
      </c>
      <c r="K250" s="121">
        <v>641.77018807133993</v>
      </c>
    </row>
    <row r="251" spans="1:11" x14ac:dyDescent="0.2">
      <c r="C251" s="89" t="s">
        <v>173</v>
      </c>
      <c r="D251" s="120">
        <v>22965.644814019513</v>
      </c>
      <c r="E251" s="120">
        <v>28047.135842406089</v>
      </c>
      <c r="F251" s="120">
        <v>25968.483579785541</v>
      </c>
      <c r="G251" s="120">
        <v>22416.377012384575</v>
      </c>
      <c r="H251" s="120">
        <v>26843.091117547563</v>
      </c>
      <c r="I251" s="120">
        <v>32361.082243755362</v>
      </c>
      <c r="J251" s="120">
        <v>44132.529761804071</v>
      </c>
      <c r="K251" s="120">
        <v>13242.250200773367</v>
      </c>
    </row>
    <row r="252" spans="1:11" x14ac:dyDescent="0.2">
      <c r="C252" s="90" t="s">
        <v>37</v>
      </c>
      <c r="D252" s="121">
        <v>5764.5792357668806</v>
      </c>
      <c r="E252" s="121">
        <v>6081.7497538668795</v>
      </c>
      <c r="F252" s="121">
        <v>8763.5186687149871</v>
      </c>
      <c r="G252" s="121">
        <v>8897.5941248008185</v>
      </c>
      <c r="H252" s="121">
        <v>9894.6514704452202</v>
      </c>
      <c r="I252" s="121">
        <v>5980.453665211402</v>
      </c>
      <c r="J252" s="121">
        <v>5757.3414413687024</v>
      </c>
      <c r="K252" s="121">
        <v>2245.4186150564983</v>
      </c>
    </row>
    <row r="253" spans="1:11" x14ac:dyDescent="0.2">
      <c r="C253" s="89" t="s">
        <v>38</v>
      </c>
      <c r="D253" s="120">
        <v>2870.0775753614103</v>
      </c>
      <c r="E253" s="120">
        <v>3319.8622508487801</v>
      </c>
      <c r="F253" s="120">
        <v>4630.2135629288305</v>
      </c>
      <c r="G253" s="120">
        <v>4675.1983063523094</v>
      </c>
      <c r="H253" s="120">
        <v>4971.1770493430004</v>
      </c>
      <c r="I253" s="120">
        <v>5369.0566442079598</v>
      </c>
      <c r="J253" s="120">
        <v>5806.3741104193095</v>
      </c>
      <c r="K253" s="120">
        <v>2124.6709516399501</v>
      </c>
    </row>
    <row r="254" spans="1:11" x14ac:dyDescent="0.2">
      <c r="C254" s="81" t="s">
        <v>39</v>
      </c>
      <c r="D254" s="45">
        <f t="shared" ref="D254:J254" si="101">SUM(D223:D253)</f>
        <v>178818.8988758238</v>
      </c>
      <c r="E254" s="45">
        <f t="shared" si="101"/>
        <v>213140.94014655682</v>
      </c>
      <c r="F254" s="45">
        <f t="shared" si="101"/>
        <v>244786.18227604521</v>
      </c>
      <c r="G254" s="45">
        <f t="shared" si="101"/>
        <v>242163.3026272693</v>
      </c>
      <c r="H254" s="45">
        <f t="shared" si="101"/>
        <v>294528.95507101959</v>
      </c>
      <c r="I254" s="45">
        <f t="shared" si="101"/>
        <v>310256.94845027383</v>
      </c>
      <c r="J254" s="45">
        <f t="shared" si="101"/>
        <v>343107.20411143429</v>
      </c>
      <c r="K254" s="45">
        <f>SUM(K223:K253)</f>
        <v>141327.73935107462</v>
      </c>
    </row>
    <row r="255" spans="1:11" s="32" customFormat="1" x14ac:dyDescent="0.2">
      <c r="A255" s="5"/>
      <c r="B255" s="5"/>
      <c r="C255" s="74" t="str">
        <f>+'C1 Aprop Resumen 2000-2026'!B20</f>
        <v>* Información con corte a 31 de mayo</v>
      </c>
      <c r="D255" s="131">
        <f>+D254-'C5 Ejecución PGN 2019-2026'!D131</f>
        <v>0</v>
      </c>
      <c r="E255" s="131">
        <f>+E254-'C5 Ejecución PGN 2019-2026'!E131</f>
        <v>0</v>
      </c>
      <c r="F255" s="131">
        <f>+F254-'C5 Ejecución PGN 2019-2026'!F131</f>
        <v>0</v>
      </c>
      <c r="G255" s="131">
        <f>+G254-'C5 Ejecución PGN 2019-2026'!G131</f>
        <v>0</v>
      </c>
      <c r="H255" s="131">
        <f>+H254-'C5 Ejecución PGN 2019-2026'!H131</f>
        <v>0</v>
      </c>
      <c r="I255" s="131">
        <f>+I254-'C5 Ejecución PGN 2019-2026'!I131</f>
        <v>0</v>
      </c>
      <c r="J255" s="131">
        <f>+J254-'C5 Ejecución PGN 2019-2026'!J131</f>
        <v>0</v>
      </c>
      <c r="K255" s="131">
        <f>+K254-'C5 Ejecución PGN 2019-2026'!K131</f>
        <v>0</v>
      </c>
    </row>
    <row r="256" spans="1:11" x14ac:dyDescent="0.2">
      <c r="C256" s="1" t="s">
        <v>227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x14ac:dyDescent="0.2">
      <c r="C260" s="164" t="s">
        <v>92</v>
      </c>
      <c r="D260" s="164"/>
      <c r="E260" s="164"/>
      <c r="F260" s="164"/>
      <c r="G260" s="164"/>
      <c r="H260" s="164"/>
      <c r="I260" s="164"/>
      <c r="J260" s="164"/>
      <c r="K260" s="164"/>
    </row>
    <row r="261" spans="2:11" x14ac:dyDescent="0.2">
      <c r="D261" s="29"/>
      <c r="E261" s="29"/>
      <c r="F261" s="29"/>
      <c r="G261" s="29"/>
      <c r="H261" s="29"/>
    </row>
    <row r="262" spans="2:11" x14ac:dyDescent="0.2">
      <c r="D262" s="30"/>
      <c r="E262" s="30"/>
      <c r="F262" s="30"/>
      <c r="G262" s="30"/>
      <c r="H262" s="30"/>
    </row>
    <row r="263" spans="2:11" ht="13.5" customHeight="1" x14ac:dyDescent="0.2">
      <c r="C263" s="182" t="s">
        <v>21</v>
      </c>
      <c r="D263" s="162">
        <v>2019</v>
      </c>
      <c r="E263" s="162">
        <v>2020</v>
      </c>
      <c r="F263" s="162">
        <v>2021</v>
      </c>
      <c r="G263" s="162">
        <v>2022</v>
      </c>
      <c r="H263" s="162">
        <v>2023</v>
      </c>
      <c r="I263" s="162">
        <v>2024</v>
      </c>
      <c r="J263" s="162">
        <v>2025</v>
      </c>
      <c r="K263" s="162" t="s">
        <v>178</v>
      </c>
    </row>
    <row r="264" spans="2:11" ht="12" thickBot="1" x14ac:dyDescent="0.25">
      <c r="C264" s="183"/>
      <c r="D264" s="163"/>
      <c r="E264" s="163"/>
      <c r="F264" s="163"/>
      <c r="G264" s="163"/>
      <c r="H264" s="163"/>
      <c r="I264" s="163"/>
      <c r="J264" s="163"/>
      <c r="K264" s="163"/>
    </row>
    <row r="265" spans="2:11" x14ac:dyDescent="0.2">
      <c r="C265" s="89" t="s">
        <v>61</v>
      </c>
      <c r="D265" s="118">
        <f t="shared" ref="D265:J265" si="102">+IFERROR(IF(D223&gt;0,+((D223/D15)*100)," "),"0")</f>
        <v>62.817559079066733</v>
      </c>
      <c r="E265" s="118">
        <f t="shared" si="102"/>
        <v>77.78831683488103</v>
      </c>
      <c r="F265" s="118">
        <f t="shared" si="102"/>
        <v>79.73855292923453</v>
      </c>
      <c r="G265" s="118">
        <f t="shared" si="102"/>
        <v>74.071127983602139</v>
      </c>
      <c r="H265" s="118">
        <f t="shared" si="102"/>
        <v>73.825596401226861</v>
      </c>
      <c r="I265" s="118">
        <f t="shared" si="102"/>
        <v>38.305153505876092</v>
      </c>
      <c r="J265" s="118">
        <f t="shared" si="102"/>
        <v>59.325292991769643</v>
      </c>
      <c r="K265" s="118">
        <f>+IFERROR(IF(K223&gt;0,+((K223/K15)*100)," "),"0")</f>
        <v>22.551690918635469</v>
      </c>
    </row>
    <row r="266" spans="2:11" x14ac:dyDescent="0.2">
      <c r="C266" s="90" t="s">
        <v>28</v>
      </c>
      <c r="D266" s="119">
        <f t="shared" ref="D266:J266" si="103">+IFERROR(IF(D224&gt;0,+((D224/D16)*100)," "),"0")</f>
        <v>87.935071562410045</v>
      </c>
      <c r="E266" s="119">
        <f t="shared" si="103"/>
        <v>80.541664751964362</v>
      </c>
      <c r="F266" s="119">
        <f t="shared" si="103"/>
        <v>66.963330523472379</v>
      </c>
      <c r="G266" s="119">
        <f t="shared" si="103"/>
        <v>62.84691827743908</v>
      </c>
      <c r="H266" s="119">
        <f t="shared" si="103"/>
        <v>49.132320089213586</v>
      </c>
      <c r="I266" s="119">
        <f t="shared" si="103"/>
        <v>54.037398329703493</v>
      </c>
      <c r="J266" s="119">
        <f t="shared" si="103"/>
        <v>80.331646666627847</v>
      </c>
      <c r="K266" s="119">
        <f t="shared" ref="K266:K295" si="104">+IFERROR(IF(K224&gt;0,+((K224/K16)*100)," "),"0")</f>
        <v>26.560452953798151</v>
      </c>
    </row>
    <row r="267" spans="2:11" x14ac:dyDescent="0.2">
      <c r="C267" s="89" t="s">
        <v>62</v>
      </c>
      <c r="D267" s="118">
        <f t="shared" ref="D267:J267" si="105">+IFERROR(IF(D225&gt;0,+((D225/D17)*100)," "),"0")</f>
        <v>42.651674068352449</v>
      </c>
      <c r="E267" s="118">
        <f t="shared" si="105"/>
        <v>67.171924254536549</v>
      </c>
      <c r="F267" s="118">
        <f t="shared" si="105"/>
        <v>87.151293573960857</v>
      </c>
      <c r="G267" s="118">
        <f t="shared" si="105"/>
        <v>87.730357052391611</v>
      </c>
      <c r="H267" s="118">
        <f t="shared" si="105"/>
        <v>65.897675697539896</v>
      </c>
      <c r="I267" s="118">
        <f t="shared" si="105"/>
        <v>86.762278801951936</v>
      </c>
      <c r="J267" s="118">
        <f t="shared" si="105"/>
        <v>91.948301921268765</v>
      </c>
      <c r="K267" s="118">
        <f t="shared" si="104"/>
        <v>20.169818001508723</v>
      </c>
    </row>
    <row r="268" spans="2:11" x14ac:dyDescent="0.2">
      <c r="C268" s="90" t="s">
        <v>29</v>
      </c>
      <c r="D268" s="119">
        <f t="shared" ref="D268:J268" si="106">+IFERROR(IF(D226&gt;0,+((D226/D18)*100)," "),"0")</f>
        <v>85.084203788086015</v>
      </c>
      <c r="E268" s="119">
        <f t="shared" si="106"/>
        <v>82.181243777070449</v>
      </c>
      <c r="F268" s="119">
        <f t="shared" si="106"/>
        <v>74.208011953959215</v>
      </c>
      <c r="G268" s="119">
        <f t="shared" si="106"/>
        <v>80.843953588673486</v>
      </c>
      <c r="H268" s="119">
        <f t="shared" si="106"/>
        <v>74.047254796263019</v>
      </c>
      <c r="I268" s="119">
        <f t="shared" si="106"/>
        <v>68.751921055384585</v>
      </c>
      <c r="J268" s="119">
        <f t="shared" si="106"/>
        <v>84.696959856444067</v>
      </c>
      <c r="K268" s="119">
        <f t="shared" si="104"/>
        <v>26.440007066540083</v>
      </c>
    </row>
    <row r="269" spans="2:11" x14ac:dyDescent="0.2">
      <c r="C269" s="89" t="s">
        <v>63</v>
      </c>
      <c r="D269" s="118">
        <f t="shared" ref="D269:J269" si="107">+IFERROR(IF(D227&gt;0,+((D227/D19)*100)," "),"0")</f>
        <v>91.249445303955866</v>
      </c>
      <c r="E269" s="118">
        <f t="shared" si="107"/>
        <v>92.405785845730549</v>
      </c>
      <c r="F269" s="118">
        <f t="shared" si="107"/>
        <v>92.952458658138909</v>
      </c>
      <c r="G269" s="118">
        <f t="shared" si="107"/>
        <v>88.276066263654855</v>
      </c>
      <c r="H269" s="118">
        <f t="shared" si="107"/>
        <v>86.989209923695498</v>
      </c>
      <c r="I269" s="118">
        <f t="shared" si="107"/>
        <v>80.578135475315833</v>
      </c>
      <c r="J269" s="118">
        <f t="shared" si="107"/>
        <v>79.192681551869384</v>
      </c>
      <c r="K269" s="118">
        <f t="shared" si="104"/>
        <v>42.91471630563592</v>
      </c>
    </row>
    <row r="270" spans="2:11" x14ac:dyDescent="0.2">
      <c r="C270" s="90" t="s">
        <v>30</v>
      </c>
      <c r="D270" s="119">
        <f t="shared" ref="D270:J270" si="108">+IFERROR(IF(D228&gt;0,+((D228/D20)*100)," "),"0")</f>
        <v>94.638651082300257</v>
      </c>
      <c r="E270" s="119">
        <f t="shared" si="108"/>
        <v>94.105014370121992</v>
      </c>
      <c r="F270" s="119">
        <f t="shared" si="108"/>
        <v>77.437451683013506</v>
      </c>
      <c r="G270" s="119">
        <f t="shared" si="108"/>
        <v>78.354557238628402</v>
      </c>
      <c r="H270" s="119">
        <f t="shared" si="108"/>
        <v>75.09199853117363</v>
      </c>
      <c r="I270" s="119">
        <f t="shared" si="108"/>
        <v>63.345247397592864</v>
      </c>
      <c r="J270" s="119">
        <f t="shared" si="108"/>
        <v>66.212248447336478</v>
      </c>
      <c r="K270" s="119">
        <f t="shared" si="104"/>
        <v>27.669033454699399</v>
      </c>
    </row>
    <row r="271" spans="2:11" x14ac:dyDescent="0.2">
      <c r="C271" s="89" t="s">
        <v>64</v>
      </c>
      <c r="D271" s="118">
        <f t="shared" ref="D271:J271" si="109">+IFERROR(IF(D229&gt;0,+((D229/D21)*100)," "),"0")</f>
        <v>95.385158673758013</v>
      </c>
      <c r="E271" s="118">
        <f t="shared" si="109"/>
        <v>96.285521779533582</v>
      </c>
      <c r="F271" s="118">
        <f t="shared" si="109"/>
        <v>93.724481902256855</v>
      </c>
      <c r="G271" s="118">
        <f t="shared" si="109"/>
        <v>94.383506695086723</v>
      </c>
      <c r="H271" s="118">
        <f t="shared" si="109"/>
        <v>93.74328255766315</v>
      </c>
      <c r="I271" s="118">
        <f t="shared" si="109"/>
        <v>89.139201153350953</v>
      </c>
      <c r="J271" s="118">
        <f t="shared" si="109"/>
        <v>91.944996994587996</v>
      </c>
      <c r="K271" s="118">
        <f t="shared" si="104"/>
        <v>34.065576583274151</v>
      </c>
    </row>
    <row r="272" spans="2:11" x14ac:dyDescent="0.2">
      <c r="C272" s="90" t="s">
        <v>65</v>
      </c>
      <c r="D272" s="119">
        <f t="shared" ref="D272:J272" si="110">+IFERROR(IF(D230&gt;0,+((D230/D22)*100)," "),"0")</f>
        <v>53.139029697464011</v>
      </c>
      <c r="E272" s="119">
        <f t="shared" si="110"/>
        <v>52.323541849696007</v>
      </c>
      <c r="F272" s="119">
        <f t="shared" si="110"/>
        <v>87.454185933295648</v>
      </c>
      <c r="G272" s="119">
        <f t="shared" si="110"/>
        <v>61.912109701967822</v>
      </c>
      <c r="H272" s="119">
        <f t="shared" si="110"/>
        <v>59.062407078297205</v>
      </c>
      <c r="I272" s="119">
        <f t="shared" si="110"/>
        <v>36.00420199823963</v>
      </c>
      <c r="J272" s="119">
        <f t="shared" si="110"/>
        <v>67.51977537249536</v>
      </c>
      <c r="K272" s="119">
        <f t="shared" si="104"/>
        <v>35.746513618260032</v>
      </c>
    </row>
    <row r="273" spans="3:11" x14ac:dyDescent="0.2">
      <c r="C273" s="89" t="s">
        <v>66</v>
      </c>
      <c r="D273" s="118">
        <f t="shared" ref="D273:J273" si="111">+IFERROR(IF(D231&gt;0,+((D231/D23)*100)," "),"0")</f>
        <v>98.883155845005859</v>
      </c>
      <c r="E273" s="118">
        <f t="shared" si="111"/>
        <v>99.880707442907493</v>
      </c>
      <c r="F273" s="118">
        <f t="shared" si="111"/>
        <v>99.856994726799783</v>
      </c>
      <c r="G273" s="118">
        <f t="shared" si="111"/>
        <v>99.763906728852959</v>
      </c>
      <c r="H273" s="118">
        <f t="shared" si="111"/>
        <v>97.991146095510885</v>
      </c>
      <c r="I273" s="118">
        <f t="shared" si="111"/>
        <v>96.217014648648913</v>
      </c>
      <c r="J273" s="118">
        <f t="shared" si="111"/>
        <v>97.261897981827317</v>
      </c>
      <c r="K273" s="118">
        <f t="shared" si="104"/>
        <v>38.751248218872142</v>
      </c>
    </row>
    <row r="274" spans="3:11" x14ac:dyDescent="0.2">
      <c r="C274" s="90" t="s">
        <v>67</v>
      </c>
      <c r="D274" s="119">
        <f t="shared" ref="D274:J274" si="112">+IFERROR(IF(D232&gt;0,+((D232/D24)*100)," "),"0")</f>
        <v>82.303057944761917</v>
      </c>
      <c r="E274" s="119">
        <f t="shared" si="112"/>
        <v>66.219276173550369</v>
      </c>
      <c r="F274" s="119">
        <f t="shared" si="112"/>
        <v>57.668422839416763</v>
      </c>
      <c r="G274" s="119">
        <f t="shared" si="112"/>
        <v>66.679584851093423</v>
      </c>
      <c r="H274" s="119">
        <f t="shared" si="112"/>
        <v>69.05999284893494</v>
      </c>
      <c r="I274" s="119">
        <f t="shared" si="112"/>
        <v>82.089064744008468</v>
      </c>
      <c r="J274" s="119">
        <f t="shared" si="112"/>
        <v>82.505437848863366</v>
      </c>
      <c r="K274" s="119">
        <f t="shared" si="104"/>
        <v>22.293377712678339</v>
      </c>
    </row>
    <row r="275" spans="3:11" x14ac:dyDescent="0.2">
      <c r="C275" s="89" t="s">
        <v>68</v>
      </c>
      <c r="D275" s="118">
        <f t="shared" ref="D275:J275" si="113">+IFERROR(IF(D233&gt;0,+((D233/D25)*100)," "),"0")</f>
        <v>93.858321863991222</v>
      </c>
      <c r="E275" s="118">
        <f t="shared" si="113"/>
        <v>94.022889700130662</v>
      </c>
      <c r="F275" s="118">
        <f t="shared" si="113"/>
        <v>91.968756423210777</v>
      </c>
      <c r="G275" s="118">
        <f t="shared" si="113"/>
        <v>94.429789169581085</v>
      </c>
      <c r="H275" s="118">
        <f t="shared" si="113"/>
        <v>94.325269532476597</v>
      </c>
      <c r="I275" s="118">
        <f t="shared" si="113"/>
        <v>92.672665746866798</v>
      </c>
      <c r="J275" s="118">
        <f t="shared" si="113"/>
        <v>92.10550288153641</v>
      </c>
      <c r="K275" s="118">
        <f t="shared" si="104"/>
        <v>31.237878480944325</v>
      </c>
    </row>
    <row r="276" spans="3:11" x14ac:dyDescent="0.2">
      <c r="C276" s="90" t="s">
        <v>31</v>
      </c>
      <c r="D276" s="119">
        <f t="shared" ref="D276:J276" si="114">+IFERROR(IF(D234&gt;0,+((D234/D26)*100)," "),"0")</f>
        <v>80.539135038449601</v>
      </c>
      <c r="E276" s="119">
        <f t="shared" si="114"/>
        <v>41.376555534106274</v>
      </c>
      <c r="F276" s="119">
        <f t="shared" si="114"/>
        <v>77.343465809680865</v>
      </c>
      <c r="G276" s="119">
        <f t="shared" si="114"/>
        <v>77.2549654203806</v>
      </c>
      <c r="H276" s="119">
        <f t="shared" si="114"/>
        <v>81.727113332626672</v>
      </c>
      <c r="I276" s="119">
        <f t="shared" si="114"/>
        <v>69.682979507215322</v>
      </c>
      <c r="J276" s="119">
        <f t="shared" si="114"/>
        <v>69.044337117925465</v>
      </c>
      <c r="K276" s="119">
        <f t="shared" si="104"/>
        <v>21.28242297832216</v>
      </c>
    </row>
    <row r="277" spans="3:11" x14ac:dyDescent="0.2">
      <c r="C277" s="89" t="s">
        <v>168</v>
      </c>
      <c r="D277" s="118" t="str">
        <f t="shared" ref="D277:J277" si="115">+IFERROR(IF(D235&gt;0,+((D235/D27)*100)," "),"0")</f>
        <v xml:space="preserve"> </v>
      </c>
      <c r="E277" s="118" t="str">
        <f t="shared" si="115"/>
        <v xml:space="preserve"> </v>
      </c>
      <c r="F277" s="118" t="str">
        <f t="shared" si="115"/>
        <v xml:space="preserve"> </v>
      </c>
      <c r="G277" s="118" t="str">
        <f t="shared" si="115"/>
        <v xml:space="preserve"> </v>
      </c>
      <c r="H277" s="118">
        <f t="shared" si="115"/>
        <v>0.42555537840000002</v>
      </c>
      <c r="I277" s="118">
        <f t="shared" si="115"/>
        <v>78.490215620179058</v>
      </c>
      <c r="J277" s="118">
        <f t="shared" si="115"/>
        <v>94.036748004524114</v>
      </c>
      <c r="K277" s="118">
        <f t="shared" si="104"/>
        <v>35.491435159550484</v>
      </c>
    </row>
    <row r="278" spans="3:11" x14ac:dyDescent="0.2">
      <c r="C278" s="90" t="s">
        <v>69</v>
      </c>
      <c r="D278" s="119">
        <f t="shared" ref="D278:J278" si="116">+IFERROR(IF(D236&gt;0,+((D236/D28)*100)," "),"0")</f>
        <v>88.68393525429174</v>
      </c>
      <c r="E278" s="119">
        <f t="shared" si="116"/>
        <v>96.418588908159549</v>
      </c>
      <c r="F278" s="119">
        <f t="shared" si="116"/>
        <v>91.545127923580964</v>
      </c>
      <c r="G278" s="119">
        <f t="shared" si="116"/>
        <v>95.913733308908931</v>
      </c>
      <c r="H278" s="119">
        <f t="shared" si="116"/>
        <v>88.265943035831768</v>
      </c>
      <c r="I278" s="119">
        <f t="shared" si="116"/>
        <v>70.754276930234496</v>
      </c>
      <c r="J278" s="119">
        <f t="shared" si="116"/>
        <v>72.939119800123294</v>
      </c>
      <c r="K278" s="119">
        <f t="shared" si="104"/>
        <v>28.299989042899842</v>
      </c>
    </row>
    <row r="279" spans="3:11" x14ac:dyDescent="0.2">
      <c r="C279" s="89" t="s">
        <v>70</v>
      </c>
      <c r="D279" s="118">
        <f t="shared" ref="D279:J279" si="117">+IFERROR(IF(D237&gt;0,+((D237/D29)*100)," "),"0")</f>
        <v>84.191317348585201</v>
      </c>
      <c r="E279" s="118">
        <f t="shared" si="117"/>
        <v>84.461583599508543</v>
      </c>
      <c r="F279" s="118">
        <f t="shared" si="117"/>
        <v>63.477733110573809</v>
      </c>
      <c r="G279" s="118">
        <f t="shared" si="117"/>
        <v>58.612227212660471</v>
      </c>
      <c r="H279" s="118">
        <f t="shared" si="117"/>
        <v>54.150337296302176</v>
      </c>
      <c r="I279" s="118">
        <f t="shared" si="117"/>
        <v>62.362982544272704</v>
      </c>
      <c r="J279" s="118">
        <f t="shared" si="117"/>
        <v>71.048269881064556</v>
      </c>
      <c r="K279" s="118">
        <f t="shared" si="104"/>
        <v>27.662610248140819</v>
      </c>
    </row>
    <row r="280" spans="3:11" x14ac:dyDescent="0.2">
      <c r="C280" s="90" t="s">
        <v>32</v>
      </c>
      <c r="D280" s="119">
        <f t="shared" ref="D280:J280" si="118">+IFERROR(IF(D238&gt;0,+((D238/D30)*100)," "),"0")</f>
        <v>93.127205939532715</v>
      </c>
      <c r="E280" s="119">
        <f t="shared" si="118"/>
        <v>97.939832663448939</v>
      </c>
      <c r="F280" s="119">
        <f t="shared" si="118"/>
        <v>94.697338290006144</v>
      </c>
      <c r="G280" s="119">
        <f t="shared" si="118"/>
        <v>93.775999469705923</v>
      </c>
      <c r="H280" s="119">
        <f t="shared" si="118"/>
        <v>83.9579711964616</v>
      </c>
      <c r="I280" s="119">
        <f t="shared" si="118"/>
        <v>81.564557762430482</v>
      </c>
      <c r="J280" s="119">
        <f t="shared" si="118"/>
        <v>85.586638961647026</v>
      </c>
      <c r="K280" s="119">
        <f t="shared" si="104"/>
        <v>30.518028918677409</v>
      </c>
    </row>
    <row r="281" spans="3:11" x14ac:dyDescent="0.2">
      <c r="C281" s="89" t="s">
        <v>174</v>
      </c>
      <c r="D281" s="118">
        <f t="shared" ref="D281:J281" si="119">+IFERROR(IF(D239&gt;0,+((D239/D31)*100)," "),"0")</f>
        <v>84.668838326949341</v>
      </c>
      <c r="E281" s="118">
        <f t="shared" si="119"/>
        <v>83.341757455571027</v>
      </c>
      <c r="F281" s="118">
        <f t="shared" si="119"/>
        <v>81.410643012934997</v>
      </c>
      <c r="G281" s="118">
        <f t="shared" si="119"/>
        <v>69.580346187613543</v>
      </c>
      <c r="H281" s="118">
        <f t="shared" si="119"/>
        <v>68.655228240520501</v>
      </c>
      <c r="I281" s="118">
        <f t="shared" si="119"/>
        <v>70.067367087627062</v>
      </c>
      <c r="J281" s="118">
        <f t="shared" si="119"/>
        <v>77.63154879998072</v>
      </c>
      <c r="K281" s="118">
        <f t="shared" si="104"/>
        <v>29.24019330226114</v>
      </c>
    </row>
    <row r="282" spans="3:11" x14ac:dyDescent="0.2">
      <c r="C282" s="90" t="s">
        <v>171</v>
      </c>
      <c r="D282" s="119">
        <f t="shared" ref="D282:J282" si="120">+IFERROR(IF(D240&gt;0,+((D240/D32)*100)," "),"0")</f>
        <v>76.739798939197584</v>
      </c>
      <c r="E282" s="119">
        <f t="shared" si="120"/>
        <v>79.561596489595928</v>
      </c>
      <c r="F282" s="119">
        <f t="shared" si="120"/>
        <v>67.145321746367742</v>
      </c>
      <c r="G282" s="119">
        <f t="shared" si="120"/>
        <v>67.686816454145898</v>
      </c>
      <c r="H282" s="119">
        <f t="shared" si="120"/>
        <v>72.081372174310019</v>
      </c>
      <c r="I282" s="119">
        <f t="shared" si="120"/>
        <v>77.056577021983159</v>
      </c>
      <c r="J282" s="119">
        <f t="shared" si="120"/>
        <v>81.81458792295588</v>
      </c>
      <c r="K282" s="119">
        <f t="shared" si="104"/>
        <v>27.439246711148595</v>
      </c>
    </row>
    <row r="283" spans="3:11" x14ac:dyDescent="0.2">
      <c r="C283" s="89" t="s">
        <v>71</v>
      </c>
      <c r="D283" s="118">
        <f t="shared" ref="D283:J283" si="121">+IFERROR(IF(D241&gt;0,+((D241/D33)*100)," "),"0")</f>
        <v>83.278552713008963</v>
      </c>
      <c r="E283" s="118">
        <f t="shared" si="121"/>
        <v>88.130684795530257</v>
      </c>
      <c r="F283" s="118">
        <f t="shared" si="121"/>
        <v>89.48075125563598</v>
      </c>
      <c r="G283" s="118">
        <f t="shared" si="121"/>
        <v>83.382307899683283</v>
      </c>
      <c r="H283" s="118">
        <f t="shared" si="121"/>
        <v>86.47836679555428</v>
      </c>
      <c r="I283" s="118">
        <f t="shared" si="121"/>
        <v>73.003298367815844</v>
      </c>
      <c r="J283" s="118">
        <f t="shared" si="121"/>
        <v>77.538023251386761</v>
      </c>
      <c r="K283" s="118">
        <f t="shared" si="104"/>
        <v>43.347039751610026</v>
      </c>
    </row>
    <row r="284" spans="3:11" x14ac:dyDescent="0.2">
      <c r="C284" s="90" t="s">
        <v>34</v>
      </c>
      <c r="D284" s="119">
        <f t="shared" ref="D284:J284" si="122">+IFERROR(IF(D242&gt;0,+((D242/D34)*100)," "),"0")</f>
        <v>88.913753115812256</v>
      </c>
      <c r="E284" s="119">
        <f t="shared" si="122"/>
        <v>80.298111493504408</v>
      </c>
      <c r="F284" s="119">
        <f t="shared" si="122"/>
        <v>80.784599536832275</v>
      </c>
      <c r="G284" s="119">
        <f t="shared" si="122"/>
        <v>83.505630197796094</v>
      </c>
      <c r="H284" s="119">
        <f t="shared" si="122"/>
        <v>80.756865281714425</v>
      </c>
      <c r="I284" s="119">
        <f t="shared" si="122"/>
        <v>87.121294853611928</v>
      </c>
      <c r="J284" s="119">
        <f t="shared" si="122"/>
        <v>90.231510174293092</v>
      </c>
      <c r="K284" s="119">
        <f t="shared" si="104"/>
        <v>29.444405060324424</v>
      </c>
    </row>
    <row r="285" spans="3:11" x14ac:dyDescent="0.2">
      <c r="C285" s="89" t="s">
        <v>72</v>
      </c>
      <c r="D285" s="118">
        <f t="shared" ref="D285:J285" si="123">+IFERROR(IF(D243&gt;0,+((D243/D35)*100)," "),"0")</f>
        <v>69.396474284066954</v>
      </c>
      <c r="E285" s="118">
        <f t="shared" si="123"/>
        <v>78.559075661321003</v>
      </c>
      <c r="F285" s="118">
        <f t="shared" si="123"/>
        <v>56.080600415732754</v>
      </c>
      <c r="G285" s="118">
        <f t="shared" si="123"/>
        <v>45.333639663986268</v>
      </c>
      <c r="H285" s="118">
        <f t="shared" si="123"/>
        <v>44.202348349430778</v>
      </c>
      <c r="I285" s="118">
        <f t="shared" si="123"/>
        <v>56.744128769717776</v>
      </c>
      <c r="J285" s="118">
        <f t="shared" si="123"/>
        <v>61.011784293881256</v>
      </c>
      <c r="K285" s="118">
        <f t="shared" si="104"/>
        <v>19.838467415902485</v>
      </c>
    </row>
    <row r="286" spans="3:11" x14ac:dyDescent="0.2">
      <c r="C286" s="90" t="s">
        <v>73</v>
      </c>
      <c r="D286" s="119">
        <f t="shared" ref="D286:J286" si="124">+IFERROR(IF(D244&gt;0,+((D244/D36)*100)," "),"0")</f>
        <v>41.304506423474777</v>
      </c>
      <c r="E286" s="119">
        <f t="shared" si="124"/>
        <v>34.300712253843663</v>
      </c>
      <c r="F286" s="119">
        <f t="shared" si="124"/>
        <v>44.746715028423232</v>
      </c>
      <c r="G286" s="119">
        <f t="shared" si="124"/>
        <v>19.6231816503267</v>
      </c>
      <c r="H286" s="119">
        <f t="shared" si="124"/>
        <v>15.469077657719588</v>
      </c>
      <c r="I286" s="119">
        <f t="shared" si="124"/>
        <v>27.643430186371571</v>
      </c>
      <c r="J286" s="119">
        <f t="shared" si="124"/>
        <v>40.85624914820913</v>
      </c>
      <c r="K286" s="119">
        <f t="shared" si="104"/>
        <v>3.5014018256070618</v>
      </c>
    </row>
    <row r="287" spans="3:11" x14ac:dyDescent="0.2">
      <c r="C287" s="89" t="s">
        <v>35</v>
      </c>
      <c r="D287" s="118">
        <f t="shared" ref="D287:J287" si="125">+IFERROR(IF(D245&gt;0,+((D245/D37)*100)," "),"0")</f>
        <v>90.494884764196996</v>
      </c>
      <c r="E287" s="118">
        <f t="shared" si="125"/>
        <v>90.675820624780087</v>
      </c>
      <c r="F287" s="118">
        <f t="shared" si="125"/>
        <v>88.005373536842228</v>
      </c>
      <c r="G287" s="118">
        <f t="shared" si="125"/>
        <v>88.571948362192217</v>
      </c>
      <c r="H287" s="118">
        <f t="shared" si="125"/>
        <v>83.13746457646721</v>
      </c>
      <c r="I287" s="118">
        <f t="shared" si="125"/>
        <v>84.858146214866778</v>
      </c>
      <c r="J287" s="118">
        <f t="shared" si="125"/>
        <v>85.640097163968335</v>
      </c>
      <c r="K287" s="118">
        <f t="shared" si="104"/>
        <v>29.095559402705341</v>
      </c>
    </row>
    <row r="288" spans="3:11" x14ac:dyDescent="0.2">
      <c r="C288" s="90" t="s">
        <v>74</v>
      </c>
      <c r="D288" s="119">
        <f t="shared" ref="D288:J288" si="126">+IFERROR(IF(D246&gt;0,+((D246/D38)*100)," "),"0")</f>
        <v>90.92786634176629</v>
      </c>
      <c r="E288" s="119">
        <f t="shared" si="126"/>
        <v>87.866075595584064</v>
      </c>
      <c r="F288" s="119">
        <f t="shared" si="126"/>
        <v>83.403635967001321</v>
      </c>
      <c r="G288" s="119">
        <f t="shared" si="126"/>
        <v>91.509824144987334</v>
      </c>
      <c r="H288" s="119">
        <f t="shared" si="126"/>
        <v>76.880805156010751</v>
      </c>
      <c r="I288" s="119">
        <f t="shared" si="126"/>
        <v>55.779387109853239</v>
      </c>
      <c r="J288" s="119">
        <f t="shared" si="126"/>
        <v>72.806500834654059</v>
      </c>
      <c r="K288" s="119">
        <f t="shared" si="104"/>
        <v>23.707856281435401</v>
      </c>
    </row>
    <row r="289" spans="1:11" x14ac:dyDescent="0.2">
      <c r="C289" s="89" t="s">
        <v>36</v>
      </c>
      <c r="D289" s="118">
        <f t="shared" ref="D289:J289" si="127">+IFERROR(IF(D247&gt;0,+((D247/D39)*100)," "),"0")</f>
        <v>92.410393126191622</v>
      </c>
      <c r="E289" s="118">
        <f t="shared" si="127"/>
        <v>85.060824214007724</v>
      </c>
      <c r="F289" s="118">
        <f t="shared" si="127"/>
        <v>90.578827597338503</v>
      </c>
      <c r="G289" s="118">
        <f t="shared" si="127"/>
        <v>93.161189365494124</v>
      </c>
      <c r="H289" s="118">
        <f t="shared" si="127"/>
        <v>91.066509458001704</v>
      </c>
      <c r="I289" s="118">
        <f t="shared" si="127"/>
        <v>90.072966403194911</v>
      </c>
      <c r="J289" s="118">
        <f t="shared" si="127"/>
        <v>90.476562640908625</v>
      </c>
      <c r="K289" s="118">
        <f t="shared" si="104"/>
        <v>34.471543208813905</v>
      </c>
    </row>
    <row r="290" spans="1:11" x14ac:dyDescent="0.2">
      <c r="C290" s="90" t="s">
        <v>172</v>
      </c>
      <c r="D290" s="119">
        <f t="shared" ref="D290:J290" si="128">+IFERROR(IF(D248&gt;0,+((D248/D40)*100)," "),"0")</f>
        <v>99.229679401162372</v>
      </c>
      <c r="E290" s="119">
        <f t="shared" si="128"/>
        <v>97.215546386247183</v>
      </c>
      <c r="F290" s="119">
        <f t="shared" si="128"/>
        <v>99.056290560068163</v>
      </c>
      <c r="G290" s="119">
        <f t="shared" si="128"/>
        <v>99.388774893242413</v>
      </c>
      <c r="H290" s="119">
        <f t="shared" si="128"/>
        <v>92.832804891601583</v>
      </c>
      <c r="I290" s="119">
        <f t="shared" si="128"/>
        <v>93.99388510567141</v>
      </c>
      <c r="J290" s="119">
        <f t="shared" si="128"/>
        <v>96.050640937912007</v>
      </c>
      <c r="K290" s="119">
        <f t="shared" si="104"/>
        <v>37.142300179149174</v>
      </c>
    </row>
    <row r="291" spans="1:11" x14ac:dyDescent="0.2">
      <c r="C291" s="89" t="s">
        <v>76</v>
      </c>
      <c r="D291" s="118">
        <f t="shared" ref="D291:J291" si="129">+IFERROR(IF(D249&gt;0,+((D249/D41)*100)," "),"0")</f>
        <v>81.996231656276962</v>
      </c>
      <c r="E291" s="118">
        <f t="shared" si="129"/>
        <v>89.633545697331542</v>
      </c>
      <c r="F291" s="118">
        <f t="shared" si="129"/>
        <v>91.875416261447754</v>
      </c>
      <c r="G291" s="118">
        <f t="shared" si="129"/>
        <v>92.974864946467832</v>
      </c>
      <c r="H291" s="118">
        <f t="shared" si="129"/>
        <v>87.112211758977352</v>
      </c>
      <c r="I291" s="118">
        <f t="shared" si="129"/>
        <v>89.728544325785109</v>
      </c>
      <c r="J291" s="118">
        <f t="shared" si="129"/>
        <v>87.602363771359421</v>
      </c>
      <c r="K291" s="118">
        <f t="shared" si="104"/>
        <v>36.991355540892677</v>
      </c>
    </row>
    <row r="292" spans="1:11" x14ac:dyDescent="0.2">
      <c r="C292" s="90" t="s">
        <v>77</v>
      </c>
      <c r="D292" s="119">
        <f t="shared" ref="D292:J292" si="130">+IFERROR(IF(D250&gt;0,+((D250/D42)*100)," "),"0")</f>
        <v>82.018030055101633</v>
      </c>
      <c r="E292" s="119">
        <f t="shared" si="130"/>
        <v>77.672566821475357</v>
      </c>
      <c r="F292" s="119">
        <f t="shared" si="130"/>
        <v>76.668765845596624</v>
      </c>
      <c r="G292" s="119">
        <f t="shared" si="130"/>
        <v>75.747000685764803</v>
      </c>
      <c r="H292" s="119">
        <f t="shared" si="130"/>
        <v>86.392746748570204</v>
      </c>
      <c r="I292" s="119">
        <f t="shared" si="130"/>
        <v>63.949756590535721</v>
      </c>
      <c r="J292" s="119">
        <f t="shared" si="130"/>
        <v>70.042363902417122</v>
      </c>
      <c r="K292" s="119">
        <f t="shared" si="104"/>
        <v>28.112438793387717</v>
      </c>
    </row>
    <row r="293" spans="1:11" x14ac:dyDescent="0.2">
      <c r="C293" s="89" t="s">
        <v>173</v>
      </c>
      <c r="D293" s="118">
        <f t="shared" ref="D293:J293" si="131">+IFERROR(IF(D251&gt;0,+((D251/D43)*100)," "),"0")</f>
        <v>81.898671051092634</v>
      </c>
      <c r="E293" s="118">
        <f t="shared" si="131"/>
        <v>86.437054144127018</v>
      </c>
      <c r="F293" s="118">
        <f t="shared" si="131"/>
        <v>93.120765770531762</v>
      </c>
      <c r="G293" s="118">
        <f t="shared" si="131"/>
        <v>64.802202267113387</v>
      </c>
      <c r="H293" s="118">
        <f t="shared" si="131"/>
        <v>77.331880299799067</v>
      </c>
      <c r="I293" s="118">
        <f t="shared" si="131"/>
        <v>80.550309663697149</v>
      </c>
      <c r="J293" s="118">
        <f t="shared" si="131"/>
        <v>85.159800216849092</v>
      </c>
      <c r="K293" s="118">
        <f t="shared" si="104"/>
        <v>23.317538079157199</v>
      </c>
    </row>
    <row r="294" spans="1:11" x14ac:dyDescent="0.2">
      <c r="C294" s="90" t="s">
        <v>37</v>
      </c>
      <c r="D294" s="119">
        <f t="shared" ref="D294:J294" si="132">+IFERROR(IF(D252&gt;0,+((D252/D44)*100)," "),"0")</f>
        <v>75.519958546000268</v>
      </c>
      <c r="E294" s="119">
        <f t="shared" si="132"/>
        <v>76.655922840819017</v>
      </c>
      <c r="F294" s="119">
        <f t="shared" si="132"/>
        <v>76.499216256769643</v>
      </c>
      <c r="G294" s="119">
        <f t="shared" si="132"/>
        <v>71.459058624897708</v>
      </c>
      <c r="H294" s="119">
        <f t="shared" si="132"/>
        <v>76.557812286884825</v>
      </c>
      <c r="I294" s="119">
        <f t="shared" si="132"/>
        <v>41.729544064501084</v>
      </c>
      <c r="J294" s="119">
        <f t="shared" si="132"/>
        <v>42.158143586267705</v>
      </c>
      <c r="K294" s="119">
        <f t="shared" si="104"/>
        <v>12.618954609186058</v>
      </c>
    </row>
    <row r="295" spans="1:11" x14ac:dyDescent="0.2">
      <c r="C295" s="89" t="s">
        <v>38</v>
      </c>
      <c r="D295" s="118">
        <f t="shared" ref="D295:J295" si="133">+IFERROR(IF(D253&gt;0,+((D253/D45)*100)," "),"0")</f>
        <v>69.147296857097004</v>
      </c>
      <c r="E295" s="118">
        <f t="shared" si="133"/>
        <v>76.009821318196529</v>
      </c>
      <c r="F295" s="118">
        <f t="shared" si="133"/>
        <v>77.472696795285586</v>
      </c>
      <c r="G295" s="118">
        <f t="shared" si="133"/>
        <v>80.26789916150031</v>
      </c>
      <c r="H295" s="118">
        <f t="shared" si="133"/>
        <v>62.527427561013873</v>
      </c>
      <c r="I295" s="118">
        <f t="shared" si="133"/>
        <v>58.735068306562823</v>
      </c>
      <c r="J295" s="118">
        <f t="shared" si="133"/>
        <v>69.589487400230837</v>
      </c>
      <c r="K295" s="118">
        <f t="shared" si="104"/>
        <v>29.197583998619731</v>
      </c>
    </row>
    <row r="296" spans="1:11" x14ac:dyDescent="0.2">
      <c r="C296" s="93" t="s">
        <v>40</v>
      </c>
      <c r="D296" s="76">
        <f t="shared" ref="D296:J296" si="134">+IFERROR(IF(D254&gt;0,+((D254/D46)*100)," "),"")</f>
        <v>90.095794793203169</v>
      </c>
      <c r="E296" s="76">
        <f t="shared" si="134"/>
        <v>83.386279084395412</v>
      </c>
      <c r="F296" s="76">
        <f t="shared" si="134"/>
        <v>89.515611824056634</v>
      </c>
      <c r="G296" s="76">
        <f t="shared" si="134"/>
        <v>86.180922574549925</v>
      </c>
      <c r="H296" s="76">
        <f t="shared" si="134"/>
        <v>85.451290447475287</v>
      </c>
      <c r="I296" s="76">
        <f t="shared" si="134"/>
        <v>81.482899856414008</v>
      </c>
      <c r="J296" s="76">
        <f t="shared" si="134"/>
        <v>86.235197910681919</v>
      </c>
      <c r="K296" s="76">
        <f t="shared" ref="K296" si="135">+IFERROR(IF(K254&gt;0,+((K254/K46)*100)," "),"")</f>
        <v>31.042017578162294</v>
      </c>
    </row>
    <row r="297" spans="1:11" s="32" customFormat="1" x14ac:dyDescent="0.2">
      <c r="A297" s="5"/>
      <c r="B297" s="5"/>
      <c r="C297" s="74" t="str">
        <f>+'C1 Aprop Resumen 2000-2026'!B20</f>
        <v>* Información con corte a 31 de mayo</v>
      </c>
      <c r="D297" s="71"/>
      <c r="E297" s="71"/>
      <c r="F297" s="71"/>
      <c r="G297" s="71"/>
      <c r="H297" s="71"/>
      <c r="I297" s="71"/>
    </row>
    <row r="298" spans="1:11" x14ac:dyDescent="0.2">
      <c r="C298" s="1" t="s">
        <v>227</v>
      </c>
      <c r="D298" s="15"/>
    </row>
  </sheetData>
  <mergeCells count="82">
    <mergeCell ref="A7:C8"/>
    <mergeCell ref="A9:C9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  <mergeCell ref="C221:C222"/>
    <mergeCell ref="F180:F181"/>
    <mergeCell ref="C263:C264"/>
    <mergeCell ref="G221:G222"/>
    <mergeCell ref="H221:H222"/>
    <mergeCell ref="H263:H264"/>
    <mergeCell ref="C180:C181"/>
    <mergeCell ref="C219:K219"/>
    <mergeCell ref="C260:K260"/>
    <mergeCell ref="G263:G264"/>
    <mergeCell ref="K263:K264"/>
    <mergeCell ref="K221:K222"/>
    <mergeCell ref="K180:K181"/>
    <mergeCell ref="H180:H181"/>
    <mergeCell ref="I180:I181"/>
    <mergeCell ref="E263:E264"/>
    <mergeCell ref="F263:F264"/>
    <mergeCell ref="G180:G181"/>
    <mergeCell ref="J221:J222"/>
    <mergeCell ref="D221:D222"/>
    <mergeCell ref="E221:E222"/>
    <mergeCell ref="F221:F222"/>
    <mergeCell ref="I221:I222"/>
    <mergeCell ref="I263:I264"/>
    <mergeCell ref="D180:D181"/>
    <mergeCell ref="E180:E181"/>
    <mergeCell ref="J180:J181"/>
    <mergeCell ref="J263:J264"/>
    <mergeCell ref="D263:D264"/>
    <mergeCell ref="C177:K177"/>
    <mergeCell ref="J138:J139"/>
    <mergeCell ref="D138:D139"/>
    <mergeCell ref="E138:E139"/>
    <mergeCell ref="F138:F139"/>
    <mergeCell ref="C138:C139"/>
    <mergeCell ref="K138:K139"/>
    <mergeCell ref="C136:K136"/>
    <mergeCell ref="K96:K97"/>
    <mergeCell ref="G138:G139"/>
    <mergeCell ref="H138:H139"/>
    <mergeCell ref="I138:I139"/>
    <mergeCell ref="H96:H97"/>
    <mergeCell ref="I96:I97"/>
    <mergeCell ref="J96:J97"/>
    <mergeCell ref="C94:K94"/>
    <mergeCell ref="K55:K56"/>
    <mergeCell ref="C55:C56"/>
    <mergeCell ref="D96:D97"/>
    <mergeCell ref="E96:E97"/>
    <mergeCell ref="F96:F97"/>
    <mergeCell ref="G96:G97"/>
    <mergeCell ref="C96:C97"/>
    <mergeCell ref="D55:D56"/>
    <mergeCell ref="E55:E56"/>
    <mergeCell ref="F55:F56"/>
    <mergeCell ref="G55:G56"/>
    <mergeCell ref="H55:H56"/>
    <mergeCell ref="I55:I56"/>
    <mergeCell ref="C52:K52"/>
    <mergeCell ref="J55:J56"/>
    <mergeCell ref="J13:J14"/>
    <mergeCell ref="C11:K11"/>
    <mergeCell ref="H13:H14"/>
    <mergeCell ref="I13:I14"/>
    <mergeCell ref="K13:K14"/>
    <mergeCell ref="D13:D14"/>
    <mergeCell ref="E13:E14"/>
    <mergeCell ref="F13:F14"/>
    <mergeCell ref="G13:G14"/>
    <mergeCell ref="C13:C14"/>
  </mergeCells>
  <pageMargins left="0.7" right="0.7" top="0.75" bottom="0.75" header="0.3" footer="0.3"/>
  <pageSetup orientation="portrait" r:id="rId1"/>
  <ignoredErrors>
    <ignoredError sqref="D46:I46 D88:J88 D171:I171 D254:J254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/>
  <dimension ref="A1:V277"/>
  <sheetViews>
    <sheetView showGridLines="0" zoomScaleNormal="100" workbookViewId="0">
      <pane xSplit="3" ySplit="7" topLeftCell="D43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3.570312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s="104" customFormat="1" ht="16.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01"/>
      <c r="B4" s="100"/>
      <c r="C4" s="100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s="104" customFormat="1" ht="15" customHeight="1" x14ac:dyDescent="0.25">
      <c r="A5" s="175" t="s">
        <v>204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s="104" customFormat="1" ht="1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s="104" customFormat="1" ht="1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22" ht="18" x14ac:dyDescent="0.2">
      <c r="D9" s="164" t="s">
        <v>127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82" t="s">
        <v>21</v>
      </c>
      <c r="D11" s="186" t="s">
        <v>17</v>
      </c>
      <c r="E11" s="162" t="s">
        <v>18</v>
      </c>
      <c r="F11" s="162" t="s">
        <v>19</v>
      </c>
      <c r="G11" s="162" t="s">
        <v>20</v>
      </c>
      <c r="H11" s="162" t="s">
        <v>22</v>
      </c>
      <c r="I11" s="162" t="s">
        <v>23</v>
      </c>
      <c r="J11" s="162" t="s">
        <v>24</v>
      </c>
      <c r="K11" s="162" t="s">
        <v>25</v>
      </c>
      <c r="L11" s="162" t="s">
        <v>26</v>
      </c>
      <c r="M11" s="162" t="s">
        <v>27</v>
      </c>
      <c r="N11" s="162">
        <v>2010</v>
      </c>
      <c r="O11" s="162">
        <v>2011</v>
      </c>
      <c r="P11" s="162">
        <v>2012</v>
      </c>
      <c r="Q11" s="162">
        <v>2013</v>
      </c>
      <c r="R11" s="162">
        <v>2014</v>
      </c>
      <c r="S11" s="162">
        <v>2015</v>
      </c>
      <c r="T11" s="162">
        <v>2016</v>
      </c>
      <c r="U11" s="162">
        <v>2017</v>
      </c>
      <c r="V11" s="162">
        <v>2018</v>
      </c>
    </row>
    <row r="12" spans="1:22" ht="9.9499999999999993" customHeight="1" thickBot="1" x14ac:dyDescent="0.25">
      <c r="C12" s="183"/>
      <c r="D12" s="187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x14ac:dyDescent="0.2">
      <c r="C13" s="89" t="s">
        <v>61</v>
      </c>
      <c r="D13" s="57">
        <v>455.73818865499999</v>
      </c>
      <c r="E13" s="57">
        <v>688.65635871100005</v>
      </c>
      <c r="F13" s="57">
        <v>720.87196286699998</v>
      </c>
      <c r="G13" s="57">
        <v>506.90501138000002</v>
      </c>
      <c r="H13" s="57">
        <v>593.29683322699998</v>
      </c>
      <c r="I13" s="57">
        <v>638.74097339699995</v>
      </c>
      <c r="J13" s="57">
        <v>962.42674736399999</v>
      </c>
      <c r="K13" s="57">
        <v>1356.7247480000001</v>
      </c>
      <c r="L13" s="57">
        <v>1821.1047550000001</v>
      </c>
      <c r="M13" s="57">
        <v>1568.8600561999999</v>
      </c>
      <c r="N13" s="57">
        <v>1611.2795209139999</v>
      </c>
      <c r="O13" s="57">
        <v>1683.9302925930001</v>
      </c>
      <c r="P13" s="57">
        <v>2205.7566396960001</v>
      </c>
      <c r="Q13" s="57">
        <v>3674.4775542329999</v>
      </c>
      <c r="R13" s="57">
        <v>3358.7342891029998</v>
      </c>
      <c r="S13" s="57">
        <v>3740.4062989409999</v>
      </c>
      <c r="T13" s="57">
        <v>2540.3221184700001</v>
      </c>
      <c r="U13" s="57">
        <v>2789.0052067239999</v>
      </c>
      <c r="V13" s="57">
        <v>2363.434131647</v>
      </c>
    </row>
    <row r="14" spans="1:22" x14ac:dyDescent="0.2">
      <c r="C14" s="90" t="s">
        <v>28</v>
      </c>
      <c r="D14" s="58">
        <v>141.754085656</v>
      </c>
      <c r="E14" s="58">
        <v>158.782401862</v>
      </c>
      <c r="F14" s="58">
        <v>168.623796102</v>
      </c>
      <c r="G14" s="58">
        <v>202.20489032699999</v>
      </c>
      <c r="H14" s="58">
        <v>328.91398564500003</v>
      </c>
      <c r="I14" s="58">
        <v>304.41534765900002</v>
      </c>
      <c r="J14" s="58">
        <v>427.60370880099998</v>
      </c>
      <c r="K14" s="58">
        <v>507.58538470799999</v>
      </c>
      <c r="L14" s="58">
        <v>1453.038795815</v>
      </c>
      <c r="M14" s="58">
        <v>1696.0604347880001</v>
      </c>
      <c r="N14" s="58">
        <v>1888.831576732</v>
      </c>
      <c r="O14" s="58">
        <v>1367.054614615</v>
      </c>
      <c r="P14" s="58">
        <v>371.28138375899999</v>
      </c>
      <c r="Q14" s="58">
        <v>501.44917900000002</v>
      </c>
      <c r="R14" s="58">
        <v>520.54980514299996</v>
      </c>
      <c r="S14" s="58">
        <v>643.46424678400001</v>
      </c>
      <c r="T14" s="58">
        <v>613.20795737100002</v>
      </c>
      <c r="U14" s="58">
        <v>638.95483154099998</v>
      </c>
      <c r="V14" s="58">
        <v>591.536265093</v>
      </c>
    </row>
    <row r="15" spans="1:22" x14ac:dyDescent="0.2">
      <c r="C15" s="89" t="s">
        <v>62</v>
      </c>
      <c r="D15" s="57">
        <v>38.609903136</v>
      </c>
      <c r="E15" s="57">
        <v>67.628036761000004</v>
      </c>
      <c r="F15" s="57">
        <v>65.791099103999997</v>
      </c>
      <c r="G15" s="57">
        <v>45.520443106000002</v>
      </c>
      <c r="H15" s="57">
        <v>65.656223646000001</v>
      </c>
      <c r="I15" s="57">
        <v>57.36848938</v>
      </c>
      <c r="J15" s="57">
        <v>82.823859788999997</v>
      </c>
      <c r="K15" s="57">
        <v>79.906484652000003</v>
      </c>
      <c r="L15" s="57">
        <v>134.71866481500001</v>
      </c>
      <c r="M15" s="57">
        <v>187.005526702</v>
      </c>
      <c r="N15" s="57">
        <v>356.685774659</v>
      </c>
      <c r="O15" s="57">
        <v>379.57683666399998</v>
      </c>
      <c r="P15" s="57">
        <v>425.19206880899998</v>
      </c>
      <c r="Q15" s="57">
        <v>430.150279571</v>
      </c>
      <c r="R15" s="57">
        <v>376.768072066</v>
      </c>
      <c r="S15" s="57">
        <v>354.68630527900001</v>
      </c>
      <c r="T15" s="57">
        <v>306.51649080599998</v>
      </c>
      <c r="U15" s="57">
        <v>380.331423347</v>
      </c>
      <c r="V15" s="57">
        <v>334.77804179999998</v>
      </c>
    </row>
    <row r="16" spans="1:22" x14ac:dyDescent="0.2">
      <c r="C16" s="90" t="s">
        <v>29</v>
      </c>
      <c r="D16" s="58">
        <v>214.73486460699999</v>
      </c>
      <c r="E16" s="58">
        <v>256.84626467700002</v>
      </c>
      <c r="F16" s="58">
        <v>246.5010408359</v>
      </c>
      <c r="G16" s="58">
        <v>173.06651116400002</v>
      </c>
      <c r="H16" s="58">
        <v>155.50000121400001</v>
      </c>
      <c r="I16" s="58">
        <v>172.880426508</v>
      </c>
      <c r="J16" s="58">
        <v>261.33017692200002</v>
      </c>
      <c r="K16" s="58">
        <v>277.600862522</v>
      </c>
      <c r="L16" s="58">
        <v>231.29404711699999</v>
      </c>
      <c r="M16" s="58">
        <v>375.11621524700001</v>
      </c>
      <c r="N16" s="58">
        <v>347.96110141700001</v>
      </c>
      <c r="O16" s="58">
        <v>463.30415873599998</v>
      </c>
      <c r="P16" s="58">
        <v>640.80223745800004</v>
      </c>
      <c r="Q16" s="58">
        <v>873.40503517800005</v>
      </c>
      <c r="R16" s="58">
        <v>676.45114667799999</v>
      </c>
      <c r="S16" s="58">
        <v>633.20071470300002</v>
      </c>
      <c r="T16" s="58">
        <v>585.079948296</v>
      </c>
      <c r="U16" s="58">
        <v>683.51077688700002</v>
      </c>
      <c r="V16" s="58">
        <v>523.30124070600004</v>
      </c>
    </row>
    <row r="17" spans="3:22" x14ac:dyDescent="0.2">
      <c r="C17" s="89" t="s">
        <v>63</v>
      </c>
      <c r="D17" s="57">
        <v>194.10744778</v>
      </c>
      <c r="E17" s="57">
        <v>222.859320268</v>
      </c>
      <c r="F17" s="57">
        <v>196.46879725100001</v>
      </c>
      <c r="G17" s="57">
        <v>230.37490798499999</v>
      </c>
      <c r="H17" s="57">
        <v>230.19336047900001</v>
      </c>
      <c r="I17" s="57">
        <v>252.55743362600001</v>
      </c>
      <c r="J17" s="57">
        <v>301.75468291300001</v>
      </c>
      <c r="K17" s="57">
        <v>290.36770561499998</v>
      </c>
      <c r="L17" s="57">
        <v>321.209</v>
      </c>
      <c r="M17" s="57">
        <v>349.76935064200001</v>
      </c>
      <c r="N17" s="57">
        <v>379.68273353500001</v>
      </c>
      <c r="O17" s="57">
        <v>403.79701867300003</v>
      </c>
      <c r="P17" s="57">
        <v>427.24221370399999</v>
      </c>
      <c r="Q17" s="57">
        <v>467.87731725999998</v>
      </c>
      <c r="R17" s="57">
        <v>471.858594278</v>
      </c>
      <c r="S17" s="57">
        <v>476.20164687400001</v>
      </c>
      <c r="T17" s="57">
        <v>514.24660542000004</v>
      </c>
      <c r="U17" s="57">
        <v>555.65208149900002</v>
      </c>
      <c r="V17" s="57">
        <v>587.45048889199995</v>
      </c>
    </row>
    <row r="18" spans="3:22" x14ac:dyDescent="0.2">
      <c r="C18" s="90" t="s">
        <v>30</v>
      </c>
      <c r="D18" s="58">
        <v>64.452734219000007</v>
      </c>
      <c r="E18" s="58">
        <v>67.700896713000006</v>
      </c>
      <c r="F18" s="58">
        <v>66.492568195000004</v>
      </c>
      <c r="G18" s="58">
        <v>66.093887351000006</v>
      </c>
      <c r="H18" s="58">
        <v>95.719740216999995</v>
      </c>
      <c r="I18" s="58">
        <v>104.982476796</v>
      </c>
      <c r="J18" s="58">
        <v>121.999896268</v>
      </c>
      <c r="K18" s="58">
        <v>142.16052498400001</v>
      </c>
      <c r="L18" s="58">
        <v>178.16015408800001</v>
      </c>
      <c r="M18" s="58">
        <v>190.01618985900004</v>
      </c>
      <c r="N18" s="58">
        <v>211.53837610900001</v>
      </c>
      <c r="O18" s="58">
        <v>232.78285576299999</v>
      </c>
      <c r="P18" s="58">
        <v>338.22762939099994</v>
      </c>
      <c r="Q18" s="58">
        <v>404.61818745400001</v>
      </c>
      <c r="R18" s="58">
        <v>381.624068357</v>
      </c>
      <c r="S18" s="58">
        <v>424.03287208799998</v>
      </c>
      <c r="T18" s="58">
        <v>361.47443244200002</v>
      </c>
      <c r="U18" s="58">
        <v>390.71354418300007</v>
      </c>
      <c r="V18" s="58">
        <v>390.44049939500002</v>
      </c>
    </row>
    <row r="19" spans="3:22" x14ac:dyDescent="0.2">
      <c r="C19" s="89" t="s">
        <v>64</v>
      </c>
      <c r="D19" s="57">
        <v>5980.3705459029998</v>
      </c>
      <c r="E19" s="57">
        <v>7061.9718976640006</v>
      </c>
      <c r="F19" s="57">
        <v>7951.3540990100009</v>
      </c>
      <c r="G19" s="57">
        <v>8936.9323155387974</v>
      </c>
      <c r="H19" s="57">
        <v>10165.261868497619</v>
      </c>
      <c r="I19" s="57">
        <v>10926.169855527</v>
      </c>
      <c r="J19" s="57">
        <v>12211.976788926617</v>
      </c>
      <c r="K19" s="57">
        <v>13648.220256793811</v>
      </c>
      <c r="L19" s="57">
        <v>17387.46112309242</v>
      </c>
      <c r="M19" s="57">
        <v>19036.629761498985</v>
      </c>
      <c r="N19" s="57">
        <v>19295.465982810008</v>
      </c>
      <c r="O19" s="57">
        <v>20063.499561600998</v>
      </c>
      <c r="P19" s="57">
        <v>21903.797645105999</v>
      </c>
      <c r="Q19" s="57">
        <v>24346.843120402005</v>
      </c>
      <c r="R19" s="57">
        <v>25061.14861111332</v>
      </c>
      <c r="S19" s="57">
        <v>25095.354082092319</v>
      </c>
      <c r="T19" s="57">
        <v>26673.274783751898</v>
      </c>
      <c r="U19" s="57">
        <v>27779.910226446438</v>
      </c>
      <c r="V19" s="57">
        <v>29378.099361863999</v>
      </c>
    </row>
    <row r="20" spans="3:22" x14ac:dyDescent="0.2">
      <c r="C20" s="90" t="s">
        <v>65</v>
      </c>
      <c r="D20" s="58">
        <v>30.973297078000002</v>
      </c>
      <c r="E20" s="58">
        <v>65.154537301000005</v>
      </c>
      <c r="F20" s="58">
        <v>22.081202718</v>
      </c>
      <c r="G20" s="58">
        <v>25.806357975000001</v>
      </c>
      <c r="H20" s="58">
        <v>74.551895187</v>
      </c>
      <c r="I20" s="58">
        <v>59.030885363000003</v>
      </c>
      <c r="J20" s="58">
        <v>79.789790707999998</v>
      </c>
      <c r="K20" s="58">
        <v>67.887271096999996</v>
      </c>
      <c r="L20" s="58">
        <v>137.078682211</v>
      </c>
      <c r="M20" s="58">
        <v>127.739831448</v>
      </c>
      <c r="N20" s="58">
        <v>139.148157274</v>
      </c>
      <c r="O20" s="58">
        <v>169.17092118400001</v>
      </c>
      <c r="P20" s="58">
        <v>331.97681589400003</v>
      </c>
      <c r="Q20" s="58">
        <v>388.71691491600001</v>
      </c>
      <c r="R20" s="58">
        <v>352.96095168699998</v>
      </c>
      <c r="S20" s="58">
        <v>436.371406503</v>
      </c>
      <c r="T20" s="58">
        <v>408.78761497599987</v>
      </c>
      <c r="U20" s="58">
        <v>590.46427807999999</v>
      </c>
      <c r="V20" s="58">
        <v>569.19368981100001</v>
      </c>
    </row>
    <row r="21" spans="3:22" x14ac:dyDescent="0.2">
      <c r="C21" s="89" t="s">
        <v>66</v>
      </c>
      <c r="D21" s="57">
        <v>5086.5765290569998</v>
      </c>
      <c r="E21" s="57">
        <v>7595.5141733524997</v>
      </c>
      <c r="F21" s="57">
        <v>8542.7126502800002</v>
      </c>
      <c r="G21" s="57">
        <v>9954.5416386559991</v>
      </c>
      <c r="H21" s="57">
        <v>11352.893065046999</v>
      </c>
      <c r="I21" s="57">
        <v>12417.362844538</v>
      </c>
      <c r="J21" s="57">
        <v>13338.713873000001</v>
      </c>
      <c r="K21" s="57">
        <v>14313.604549264001</v>
      </c>
      <c r="L21" s="57">
        <v>16223.97909579</v>
      </c>
      <c r="M21" s="57">
        <v>18797.361569995999</v>
      </c>
      <c r="N21" s="57">
        <v>20847.124970238001</v>
      </c>
      <c r="O21" s="57">
        <v>21759.051058952002</v>
      </c>
      <c r="P21" s="57">
        <v>23358.473296528999</v>
      </c>
      <c r="Q21" s="57">
        <v>25250.242525132999</v>
      </c>
      <c r="R21" s="57">
        <v>26913.596242172</v>
      </c>
      <c r="S21" s="57">
        <v>29042.756408198002</v>
      </c>
      <c r="T21" s="57">
        <v>31586.97004403</v>
      </c>
      <c r="U21" s="57">
        <v>35566.568035739001</v>
      </c>
      <c r="V21" s="57">
        <v>38219.982019597999</v>
      </c>
    </row>
    <row r="22" spans="3:22" x14ac:dyDescent="0.2">
      <c r="C22" s="90" t="s">
        <v>67</v>
      </c>
      <c r="D22" s="58">
        <v>7.6722027720000003</v>
      </c>
      <c r="E22" s="58">
        <v>7.746850265</v>
      </c>
      <c r="F22" s="58">
        <v>7.2524459999999999</v>
      </c>
      <c r="G22" s="58">
        <v>7.7891209999999997</v>
      </c>
      <c r="H22" s="58">
        <v>9.3371408000000002</v>
      </c>
      <c r="I22" s="58">
        <v>15.849613250000001</v>
      </c>
      <c r="J22" s="58">
        <v>10.482639499999999</v>
      </c>
      <c r="K22" s="58">
        <v>12.935244057</v>
      </c>
      <c r="L22" s="58">
        <v>13.375459135</v>
      </c>
      <c r="M22" s="58">
        <v>12.74252132</v>
      </c>
      <c r="N22" s="58">
        <v>17.406935528999998</v>
      </c>
      <c r="O22" s="58">
        <v>18.325199999999999</v>
      </c>
      <c r="P22" s="58">
        <v>26.653168342000001</v>
      </c>
      <c r="Q22" s="58">
        <v>25.337871</v>
      </c>
      <c r="R22" s="58">
        <v>29.725475093</v>
      </c>
      <c r="S22" s="58">
        <v>29.437030700000001</v>
      </c>
      <c r="T22" s="58">
        <v>37.025740028999998</v>
      </c>
      <c r="U22" s="58">
        <v>44.390362981000003</v>
      </c>
      <c r="V22" s="58">
        <v>47.022288195000002</v>
      </c>
    </row>
    <row r="23" spans="3:22" x14ac:dyDescent="0.2">
      <c r="C23" s="89" t="s">
        <v>68</v>
      </c>
      <c r="D23" s="57">
        <v>646.73614741999995</v>
      </c>
      <c r="E23" s="57">
        <v>671.89234715926</v>
      </c>
      <c r="F23" s="57">
        <v>704.29153640300001</v>
      </c>
      <c r="G23" s="57">
        <v>736.32470112700003</v>
      </c>
      <c r="H23" s="57">
        <v>790.24967266500005</v>
      </c>
      <c r="I23" s="57">
        <v>872.18742914984</v>
      </c>
      <c r="J23" s="57">
        <v>960.33589562683994</v>
      </c>
      <c r="K23" s="57">
        <v>1102.6895179573198</v>
      </c>
      <c r="L23" s="57">
        <v>1285.310836764</v>
      </c>
      <c r="M23" s="57">
        <v>1476.0830182650002</v>
      </c>
      <c r="N23" s="57">
        <v>1622.3760207440002</v>
      </c>
      <c r="O23" s="57">
        <v>1719.263298757</v>
      </c>
      <c r="P23" s="57">
        <v>2042.359144413</v>
      </c>
      <c r="Q23" s="57">
        <v>2281.1722782689999</v>
      </c>
      <c r="R23" s="57">
        <v>2691.9495186600002</v>
      </c>
      <c r="S23" s="57">
        <v>3010.3251226130001</v>
      </c>
      <c r="T23" s="57">
        <v>3237.8265598439998</v>
      </c>
      <c r="U23" s="57">
        <v>3431.2137453810001</v>
      </c>
      <c r="V23" s="57">
        <v>3718.0607365569999</v>
      </c>
    </row>
    <row r="24" spans="3:22" x14ac:dyDescent="0.2">
      <c r="C24" s="90" t="s">
        <v>31</v>
      </c>
      <c r="D24" s="58">
        <v>7234.5183684569984</v>
      </c>
      <c r="E24" s="58">
        <v>7119.8618876150003</v>
      </c>
      <c r="F24" s="58">
        <v>6354.5928007439989</v>
      </c>
      <c r="G24" s="58">
        <v>5234.8823923910004</v>
      </c>
      <c r="H24" s="58">
        <v>6320.8796822559998</v>
      </c>
      <c r="I24" s="58">
        <v>7426.9906596259998</v>
      </c>
      <c r="J24" s="58">
        <v>6368.5201201540012</v>
      </c>
      <c r="K24" s="58">
        <v>7614.263001968181</v>
      </c>
      <c r="L24" s="58">
        <v>8119.2038715839999</v>
      </c>
      <c r="M24" s="58">
        <v>8548.3774566909997</v>
      </c>
      <c r="N24" s="58">
        <v>9324.2008495850005</v>
      </c>
      <c r="O24" s="58">
        <v>8391.9392048280006</v>
      </c>
      <c r="P24" s="58">
        <v>10022.891743639</v>
      </c>
      <c r="Q24" s="58">
        <v>14136.966373534</v>
      </c>
      <c r="R24" s="58">
        <v>17244.51312921205</v>
      </c>
      <c r="S24" s="58">
        <v>17969.976538111881</v>
      </c>
      <c r="T24" s="58">
        <v>18457.119386388189</v>
      </c>
      <c r="U24" s="58">
        <v>20972.034086737436</v>
      </c>
      <c r="V24" s="58">
        <v>12719.880092146999</v>
      </c>
    </row>
    <row r="25" spans="3:22" customFormat="1" ht="15" x14ac:dyDescent="0.25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91.182823984999999</v>
      </c>
      <c r="E26" s="58">
        <v>162.68566615500001</v>
      </c>
      <c r="F26" s="58">
        <v>128.09087666299999</v>
      </c>
      <c r="G26" s="58">
        <v>104.693809457</v>
      </c>
      <c r="H26" s="58">
        <v>231.81034218100001</v>
      </c>
      <c r="I26" s="58">
        <v>454.46985359612</v>
      </c>
      <c r="J26" s="58">
        <v>1249.823854169</v>
      </c>
      <c r="K26" s="58">
        <v>1549.896292854</v>
      </c>
      <c r="L26" s="58">
        <v>2180.1140279159999</v>
      </c>
      <c r="M26" s="58">
        <v>2263.124104898</v>
      </c>
      <c r="N26" s="58">
        <v>3291.9445832810002</v>
      </c>
      <c r="O26" s="58">
        <v>3468.9807849160002</v>
      </c>
      <c r="P26" s="58">
        <v>5554.6469996440001</v>
      </c>
      <c r="Q26" s="58">
        <v>5829.552039526</v>
      </c>
      <c r="R26" s="58">
        <v>8344.2964533239992</v>
      </c>
      <c r="S26" s="58">
        <v>9309.6484931390005</v>
      </c>
      <c r="T26" s="58">
        <v>8186.7058932350001</v>
      </c>
      <c r="U26" s="58">
        <v>8555.1956454079991</v>
      </c>
      <c r="V26" s="58">
        <v>8277.3826260709993</v>
      </c>
    </row>
    <row r="27" spans="3:22" x14ac:dyDescent="0.2">
      <c r="C27" s="89" t="s">
        <v>70</v>
      </c>
      <c r="D27" s="57">
        <v>76.071230251000003</v>
      </c>
      <c r="E27" s="57">
        <v>58.400400412000003</v>
      </c>
      <c r="F27" s="57">
        <v>72.857063006999994</v>
      </c>
      <c r="G27" s="57">
        <v>56.391566804999997</v>
      </c>
      <c r="H27" s="57">
        <v>89.082159090999994</v>
      </c>
      <c r="I27" s="57">
        <v>180.70358302599999</v>
      </c>
      <c r="J27" s="57">
        <v>82.515872901999998</v>
      </c>
      <c r="K27" s="57">
        <v>126.938769178</v>
      </c>
      <c r="L27" s="57">
        <v>135.32660000000001</v>
      </c>
      <c r="M27" s="57">
        <v>136.3426667</v>
      </c>
      <c r="N27" s="57">
        <v>174.264923866</v>
      </c>
      <c r="O27" s="57">
        <v>190.670379922</v>
      </c>
      <c r="P27" s="57">
        <v>276.48674691299999</v>
      </c>
      <c r="Q27" s="57">
        <v>370.18965181999999</v>
      </c>
      <c r="R27" s="57">
        <v>530.58250767599998</v>
      </c>
      <c r="S27" s="57">
        <v>338.69461559299998</v>
      </c>
      <c r="T27" s="57">
        <v>296.777691877</v>
      </c>
      <c r="U27" s="57">
        <v>329.13252807100002</v>
      </c>
      <c r="V27" s="57">
        <v>565.309800139</v>
      </c>
    </row>
    <row r="28" spans="3:22" x14ac:dyDescent="0.2">
      <c r="C28" s="90" t="s">
        <v>32</v>
      </c>
      <c r="D28" s="58">
        <v>149.78138502100001</v>
      </c>
      <c r="E28" s="58">
        <v>173.95927599999999</v>
      </c>
      <c r="F28" s="58">
        <v>174.93027299900001</v>
      </c>
      <c r="G28" s="58">
        <v>209.76689044299999</v>
      </c>
      <c r="H28" s="58">
        <v>193.76040943000001</v>
      </c>
      <c r="I28" s="58">
        <v>230.00198296727999</v>
      </c>
      <c r="J28" s="58">
        <v>245.736133</v>
      </c>
      <c r="K28" s="58">
        <v>239.60971342100001</v>
      </c>
      <c r="L28" s="58">
        <v>314.18756400000001</v>
      </c>
      <c r="M28" s="58">
        <v>286.99057545199997</v>
      </c>
      <c r="N28" s="58">
        <v>297.409150286</v>
      </c>
      <c r="O28" s="58">
        <v>285.18165479300001</v>
      </c>
      <c r="P28" s="58">
        <v>190.63747000000001</v>
      </c>
      <c r="Q28" s="58">
        <v>201.063256</v>
      </c>
      <c r="R28" s="58">
        <v>111.63504500000001</v>
      </c>
      <c r="S28" s="58">
        <v>81.952073188</v>
      </c>
      <c r="T28" s="58">
        <v>94.3245</v>
      </c>
      <c r="U28" s="58">
        <v>93.594885525999999</v>
      </c>
      <c r="V28" s="58">
        <v>95.960207596000004</v>
      </c>
    </row>
    <row r="29" spans="3:22" x14ac:dyDescent="0.2">
      <c r="C29" s="89" t="s">
        <v>33</v>
      </c>
      <c r="D29" s="57">
        <v>432.17962913000002</v>
      </c>
      <c r="E29" s="57">
        <v>571.66843985699995</v>
      </c>
      <c r="F29" s="57">
        <v>581.43428809099998</v>
      </c>
      <c r="G29" s="57">
        <v>571.36808507009994</v>
      </c>
      <c r="H29" s="57">
        <v>714.2184442311999</v>
      </c>
      <c r="I29" s="57">
        <v>804.74038263260002</v>
      </c>
      <c r="J29" s="57">
        <v>1044.1515406672499</v>
      </c>
      <c r="K29" s="57">
        <v>1180.4022083061602</v>
      </c>
      <c r="L29" s="57">
        <v>1331.166112654</v>
      </c>
      <c r="M29" s="57">
        <v>1435.5492521050001</v>
      </c>
      <c r="N29" s="57">
        <v>2246.1263529836106</v>
      </c>
      <c r="O29" s="57">
        <v>5722.8762301059987</v>
      </c>
      <c r="P29" s="57">
        <v>1822.3850881899</v>
      </c>
      <c r="Q29" s="57">
        <v>2325.7482644520001</v>
      </c>
      <c r="R29" s="57">
        <v>2585.2245947093998</v>
      </c>
      <c r="S29" s="57">
        <v>2621.5727695959999</v>
      </c>
      <c r="T29" s="57">
        <v>2700.3968040220002</v>
      </c>
      <c r="U29" s="57">
        <v>3141.8353543829999</v>
      </c>
      <c r="V29" s="57">
        <v>3360.8239516660001</v>
      </c>
    </row>
    <row r="30" spans="3:22" x14ac:dyDescent="0.2">
      <c r="C30" s="90" t="s">
        <v>71</v>
      </c>
      <c r="D30" s="58">
        <v>352.65307182800001</v>
      </c>
      <c r="E30" s="58">
        <v>590.90963249399999</v>
      </c>
      <c r="F30" s="58">
        <v>405.55154998299997</v>
      </c>
      <c r="G30" s="58">
        <v>414.01505701099995</v>
      </c>
      <c r="H30" s="58">
        <v>732.52975751099996</v>
      </c>
      <c r="I30" s="58">
        <v>747.13375692499994</v>
      </c>
      <c r="J30" s="58">
        <v>809.97084109599996</v>
      </c>
      <c r="K30" s="58">
        <v>3882.6960860000004</v>
      </c>
      <c r="L30" s="58">
        <v>1531.2624034719997</v>
      </c>
      <c r="M30" s="58">
        <v>6918.2460796550004</v>
      </c>
      <c r="N30" s="58">
        <v>1159.5177337299999</v>
      </c>
      <c r="O30" s="58">
        <v>1728.4385</v>
      </c>
      <c r="P30" s="58">
        <v>2116.7675739309998</v>
      </c>
      <c r="Q30" s="58">
        <v>2762.6414842290001</v>
      </c>
      <c r="R30" s="58">
        <v>2387.4822316606301</v>
      </c>
      <c r="S30" s="58">
        <v>2592.038946229</v>
      </c>
      <c r="T30" s="58">
        <v>2600.6258245839999</v>
      </c>
      <c r="U30" s="58">
        <v>3195.7847643109999</v>
      </c>
      <c r="V30" s="58">
        <v>3480.9694466608998</v>
      </c>
    </row>
    <row r="31" spans="3:22" x14ac:dyDescent="0.2">
      <c r="C31" s="89" t="s">
        <v>34</v>
      </c>
      <c r="D31" s="57">
        <v>372.13503703999999</v>
      </c>
      <c r="E31" s="57">
        <v>378.04073936899999</v>
      </c>
      <c r="F31" s="57">
        <v>404.13230059699998</v>
      </c>
      <c r="G31" s="57">
        <v>412.286651629</v>
      </c>
      <c r="H31" s="57">
        <v>473.03829823699999</v>
      </c>
      <c r="I31" s="57">
        <v>495.70422640754998</v>
      </c>
      <c r="J31" s="57">
        <v>547.90313965099995</v>
      </c>
      <c r="K31" s="57">
        <v>625.50592196100001</v>
      </c>
      <c r="L31" s="57">
        <v>715.44024330800005</v>
      </c>
      <c r="M31" s="57">
        <v>821.26536280100026</v>
      </c>
      <c r="N31" s="57">
        <v>959.26224595500003</v>
      </c>
      <c r="O31" s="57">
        <v>973.92987700599997</v>
      </c>
      <c r="P31" s="57">
        <v>1159.4161880649999</v>
      </c>
      <c r="Q31" s="57">
        <v>1292.092646431</v>
      </c>
      <c r="R31" s="57">
        <v>1375.5468423269999</v>
      </c>
      <c r="S31" s="57">
        <v>1522.982163375</v>
      </c>
      <c r="T31" s="57">
        <v>1543.7571878230001</v>
      </c>
      <c r="U31" s="57">
        <v>1756.437004832</v>
      </c>
      <c r="V31" s="57">
        <v>1865.28031351</v>
      </c>
    </row>
    <row r="32" spans="3:22" x14ac:dyDescent="0.2">
      <c r="C32" s="90" t="s">
        <v>72</v>
      </c>
      <c r="D32" s="58">
        <v>488.24420580700001</v>
      </c>
      <c r="E32" s="58">
        <v>1075.06053548</v>
      </c>
      <c r="F32" s="58">
        <v>874.10934513100005</v>
      </c>
      <c r="G32" s="58">
        <v>408.708437145</v>
      </c>
      <c r="H32" s="58">
        <v>309.51508172199999</v>
      </c>
      <c r="I32" s="58">
        <v>274.88533562800001</v>
      </c>
      <c r="J32" s="58">
        <v>358.64129650000001</v>
      </c>
      <c r="K32" s="58">
        <v>395.21073898499998</v>
      </c>
      <c r="L32" s="58">
        <v>604.98314319500003</v>
      </c>
      <c r="M32" s="58">
        <v>1127.7695994119999</v>
      </c>
      <c r="N32" s="58">
        <v>996.24535197</v>
      </c>
      <c r="O32" s="58">
        <v>872.89819113700003</v>
      </c>
      <c r="P32" s="58">
        <v>977.99000492300001</v>
      </c>
      <c r="Q32" s="58">
        <v>591.41849101299999</v>
      </c>
      <c r="R32" s="58">
        <v>383.991211443</v>
      </c>
      <c r="S32" s="58">
        <v>312.460718305</v>
      </c>
      <c r="T32" s="58">
        <v>454.15663779099998</v>
      </c>
      <c r="U32" s="58">
        <v>425.94560604899999</v>
      </c>
      <c r="V32" s="58">
        <v>382.14572114100002</v>
      </c>
    </row>
    <row r="33" spans="3:22" x14ac:dyDescent="0.2">
      <c r="C33" s="89" t="s">
        <v>73</v>
      </c>
      <c r="D33" s="57">
        <v>788.64917344800006</v>
      </c>
      <c r="E33" s="57">
        <v>823.16822162699998</v>
      </c>
      <c r="F33" s="57">
        <v>1165.5151175221699</v>
      </c>
      <c r="G33" s="57">
        <v>806.84023752600001</v>
      </c>
      <c r="H33" s="57">
        <v>770.95554905400002</v>
      </c>
      <c r="I33" s="57">
        <v>675.71378415688002</v>
      </c>
      <c r="J33" s="57">
        <v>217.030193064</v>
      </c>
      <c r="K33" s="57">
        <v>362.34810905799998</v>
      </c>
      <c r="L33" s="57">
        <v>355.45520646300002</v>
      </c>
      <c r="M33" s="57">
        <v>325.41378096900002</v>
      </c>
      <c r="N33" s="57">
        <v>335.65336545299999</v>
      </c>
      <c r="O33" s="57">
        <v>335.138720933</v>
      </c>
      <c r="P33" s="57">
        <v>882.40733118000003</v>
      </c>
      <c r="Q33" s="57">
        <v>642.57953437100002</v>
      </c>
      <c r="R33" s="57">
        <v>694.38194127999998</v>
      </c>
      <c r="S33" s="57">
        <v>684.37340295880006</v>
      </c>
      <c r="T33" s="57">
        <v>802.33224501899997</v>
      </c>
      <c r="U33" s="57">
        <v>1839.40135902</v>
      </c>
      <c r="V33" s="57">
        <v>1480.8436193499999</v>
      </c>
    </row>
    <row r="34" spans="3:22" x14ac:dyDescent="0.2">
      <c r="C34" s="90" t="s">
        <v>35</v>
      </c>
      <c r="D34" s="58">
        <v>707.14812569900005</v>
      </c>
      <c r="E34" s="58">
        <v>807.42037819300003</v>
      </c>
      <c r="F34" s="58">
        <v>831.69149248400004</v>
      </c>
      <c r="G34" s="58">
        <v>817.38061475199993</v>
      </c>
      <c r="H34" s="58">
        <v>1038.009006604</v>
      </c>
      <c r="I34" s="58">
        <v>1075.5264957039999</v>
      </c>
      <c r="J34" s="58">
        <v>1221.275173988</v>
      </c>
      <c r="K34" s="58">
        <v>1319.3999355589999</v>
      </c>
      <c r="L34" s="58">
        <v>1470.0992216110001</v>
      </c>
      <c r="M34" s="58">
        <v>1687.143017745</v>
      </c>
      <c r="N34" s="58">
        <v>1861.532493312</v>
      </c>
      <c r="O34" s="58">
        <v>2138.2053795299998</v>
      </c>
      <c r="P34" s="58">
        <v>2448.6605311620001</v>
      </c>
      <c r="Q34" s="58">
        <v>2832.3559804759998</v>
      </c>
      <c r="R34" s="58">
        <v>3025.9262864000002</v>
      </c>
      <c r="S34" s="58">
        <v>3237.7842055589999</v>
      </c>
      <c r="T34" s="58">
        <v>3498.4142182219998</v>
      </c>
      <c r="U34" s="58">
        <v>3814.4177567709999</v>
      </c>
      <c r="V34" s="58">
        <v>4194.4414775880005</v>
      </c>
    </row>
    <row r="35" spans="3:22" x14ac:dyDescent="0.2">
      <c r="C35" s="89" t="s">
        <v>74</v>
      </c>
      <c r="D35" s="57">
        <v>207.256947981</v>
      </c>
      <c r="E35" s="57">
        <v>181.52090089699999</v>
      </c>
      <c r="F35" s="57">
        <v>236.85970930299999</v>
      </c>
      <c r="G35" s="57">
        <v>323.87121100500002</v>
      </c>
      <c r="H35" s="57">
        <v>145.80608832499999</v>
      </c>
      <c r="I35" s="57">
        <v>197.870351064</v>
      </c>
      <c r="J35" s="57">
        <v>530.98868430699997</v>
      </c>
      <c r="K35" s="57">
        <v>437.743565461</v>
      </c>
      <c r="L35" s="57">
        <v>360.00672041000001</v>
      </c>
      <c r="M35" s="57">
        <v>409.94161735699998</v>
      </c>
      <c r="N35" s="57">
        <v>733.202881918</v>
      </c>
      <c r="O35" s="57">
        <v>610.51750938400005</v>
      </c>
      <c r="P35" s="57">
        <v>444.02459049599997</v>
      </c>
      <c r="Q35" s="57">
        <v>602.11792023199996</v>
      </c>
      <c r="R35" s="57">
        <v>1135.385</v>
      </c>
      <c r="S35" s="57">
        <v>884.41746009600001</v>
      </c>
      <c r="T35" s="57">
        <v>722.56124523431004</v>
      </c>
      <c r="U35" s="57">
        <v>761.18206072600003</v>
      </c>
      <c r="V35" s="57">
        <v>1811.113463059</v>
      </c>
    </row>
    <row r="36" spans="3:22" x14ac:dyDescent="0.2">
      <c r="C36" s="90" t="s">
        <v>36</v>
      </c>
      <c r="D36" s="58">
        <v>154.97528293400001</v>
      </c>
      <c r="E36" s="58">
        <v>162.72203570400001</v>
      </c>
      <c r="F36" s="58">
        <v>181.49688214400007</v>
      </c>
      <c r="G36" s="58">
        <v>184.73480170100004</v>
      </c>
      <c r="H36" s="58">
        <v>194.25009334500001</v>
      </c>
      <c r="I36" s="58">
        <v>254.780148707</v>
      </c>
      <c r="J36" s="58">
        <v>244.66206040599999</v>
      </c>
      <c r="K36" s="58">
        <v>247.47541701900002</v>
      </c>
      <c r="L36" s="58">
        <v>235.29121003099999</v>
      </c>
      <c r="M36" s="58">
        <v>228.35324849899999</v>
      </c>
      <c r="N36" s="58">
        <v>263.93131164599998</v>
      </c>
      <c r="O36" s="58">
        <v>261.33477109199998</v>
      </c>
      <c r="P36" s="58">
        <v>407.21036496599999</v>
      </c>
      <c r="Q36" s="58">
        <v>415.73329999999999</v>
      </c>
      <c r="R36" s="58">
        <v>484.695097154</v>
      </c>
      <c r="S36" s="58">
        <v>603.31535247500005</v>
      </c>
      <c r="T36" s="58">
        <v>710.98099391430992</v>
      </c>
      <c r="U36" s="58">
        <v>657.70469433200003</v>
      </c>
      <c r="V36" s="58">
        <v>656.02550949099998</v>
      </c>
    </row>
    <row r="37" spans="3:22" x14ac:dyDescent="0.2">
      <c r="C37" s="92" t="s">
        <v>75</v>
      </c>
      <c r="D37" s="59">
        <v>5029.9560922250002</v>
      </c>
      <c r="E37" s="59">
        <v>6312.8725988095002</v>
      </c>
      <c r="F37" s="59">
        <v>7426.2934486131699</v>
      </c>
      <c r="G37" s="59">
        <v>8384.4118271829902</v>
      </c>
      <c r="H37" s="59">
        <v>10992.547554606001</v>
      </c>
      <c r="I37" s="59">
        <v>14076.834299443</v>
      </c>
      <c r="J37" s="59">
        <v>15978.101197694999</v>
      </c>
      <c r="K37" s="59">
        <v>17613.186326122999</v>
      </c>
      <c r="L37" s="59">
        <v>18738.889534729999</v>
      </c>
      <c r="M37" s="59">
        <v>21984.662599292998</v>
      </c>
      <c r="N37" s="59">
        <v>25066.005792849999</v>
      </c>
      <c r="O37" s="59">
        <v>24186.415984357001</v>
      </c>
      <c r="P37" s="59">
        <v>27193.251842459998</v>
      </c>
      <c r="Q37" s="59">
        <v>28294.169204235001</v>
      </c>
      <c r="R37" s="59">
        <v>35412.613546934001</v>
      </c>
      <c r="S37" s="59">
        <v>34680.660184811</v>
      </c>
      <c r="T37" s="59">
        <v>35857.385222710996</v>
      </c>
      <c r="U37" s="59">
        <v>38230.246281998552</v>
      </c>
      <c r="V37" s="59">
        <v>48583.812756184001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0.25044</v>
      </c>
      <c r="V38" s="60">
        <v>160.90533445</v>
      </c>
    </row>
    <row r="39" spans="3:22" x14ac:dyDescent="0.2">
      <c r="C39" s="89" t="s">
        <v>77</v>
      </c>
      <c r="D39" s="57">
        <v>40.798965516999999</v>
      </c>
      <c r="E39" s="57">
        <v>28.159935483999998</v>
      </c>
      <c r="F39" s="57">
        <v>19.687412516999999</v>
      </c>
      <c r="G39" s="57">
        <v>20.044454474999998</v>
      </c>
      <c r="H39" s="57">
        <v>22.161999999999999</v>
      </c>
      <c r="I39" s="57">
        <v>46.019775166000002</v>
      </c>
      <c r="J39" s="57">
        <v>46.882230249000003</v>
      </c>
      <c r="K39" s="57">
        <v>38.492296000000003</v>
      </c>
      <c r="L39" s="57">
        <v>40.112000000000002</v>
      </c>
      <c r="M39" s="57">
        <v>136.7834</v>
      </c>
      <c r="N39" s="57">
        <v>138.13016639</v>
      </c>
      <c r="O39" s="57">
        <v>141.40459999999999</v>
      </c>
      <c r="P39" s="57">
        <v>188.12960000000001</v>
      </c>
      <c r="Q39" s="57">
        <v>82.991399999999999</v>
      </c>
      <c r="R39" s="57">
        <v>121.826400085</v>
      </c>
      <c r="S39" s="57">
        <v>79.350290000000001</v>
      </c>
      <c r="T39" s="57">
        <v>78.107100180000003</v>
      </c>
      <c r="U39" s="57">
        <v>81.005120832000003</v>
      </c>
      <c r="V39" s="57">
        <v>81.101511235999993</v>
      </c>
    </row>
    <row r="40" spans="3:22" x14ac:dyDescent="0.2">
      <c r="C40" s="90" t="s">
        <v>37</v>
      </c>
      <c r="D40" s="58">
        <v>755.43052690000002</v>
      </c>
      <c r="E40" s="58">
        <v>1103.577093162</v>
      </c>
      <c r="F40" s="58">
        <v>1024.6277267603</v>
      </c>
      <c r="G40" s="58">
        <v>463.33741395599998</v>
      </c>
      <c r="H40" s="58">
        <v>778.31883263999998</v>
      </c>
      <c r="I40" s="58">
        <v>1204.9900845239999</v>
      </c>
      <c r="J40" s="58">
        <v>2103.068013912</v>
      </c>
      <c r="K40" s="58">
        <v>2402.4658951279998</v>
      </c>
      <c r="L40" s="58">
        <v>1836.7087687559999</v>
      </c>
      <c r="M40" s="58">
        <v>2949.4157648079999</v>
      </c>
      <c r="N40" s="58">
        <v>3062.0358792249999</v>
      </c>
      <c r="O40" s="58">
        <v>4520.3639000000003</v>
      </c>
      <c r="P40" s="58">
        <v>7125.9928</v>
      </c>
      <c r="Q40" s="58">
        <v>7395.1703858381507</v>
      </c>
      <c r="R40" s="58">
        <v>6203.3413056600002</v>
      </c>
      <c r="S40" s="58">
        <v>5665.762970535</v>
      </c>
      <c r="T40" s="58">
        <v>4251.1874260470004</v>
      </c>
      <c r="U40" s="58">
        <v>4141.5231383780001</v>
      </c>
      <c r="V40" s="58">
        <v>3342.3875069209998</v>
      </c>
    </row>
    <row r="41" spans="3:22" x14ac:dyDescent="0.2">
      <c r="C41" s="89" t="s">
        <v>38</v>
      </c>
      <c r="D41" s="57">
        <v>163.81334069900001</v>
      </c>
      <c r="E41" s="57">
        <v>171.472019614</v>
      </c>
      <c r="F41" s="57">
        <v>168.67569499999999</v>
      </c>
      <c r="G41" s="57">
        <v>213.44012144499999</v>
      </c>
      <c r="H41" s="57">
        <v>233.407374258</v>
      </c>
      <c r="I41" s="57">
        <v>187.918046283</v>
      </c>
      <c r="J41" s="57">
        <v>214.67966415500001</v>
      </c>
      <c r="K41" s="57">
        <v>384.55845286499999</v>
      </c>
      <c r="L41" s="57">
        <v>443.66907999199998</v>
      </c>
      <c r="M41" s="57">
        <v>721.81587497400005</v>
      </c>
      <c r="N41" s="57">
        <v>635.32842581900002</v>
      </c>
      <c r="O41" s="57">
        <v>1145.79693681</v>
      </c>
      <c r="P41" s="57">
        <v>3079.5346038369998</v>
      </c>
      <c r="Q41" s="57">
        <v>3596.4738398539998</v>
      </c>
      <c r="R41" s="57">
        <v>3718.86679761</v>
      </c>
      <c r="S41" s="57">
        <v>3889.4122064889998</v>
      </c>
      <c r="T41" s="57">
        <v>3243.9887006190002</v>
      </c>
      <c r="U41" s="57">
        <v>3847.3850422740002</v>
      </c>
      <c r="V41" s="57">
        <v>3805.3449053690001</v>
      </c>
    </row>
    <row r="42" spans="3:22" ht="21.75" customHeight="1" x14ac:dyDescent="0.2">
      <c r="C42" s="81" t="s">
        <v>39</v>
      </c>
      <c r="D42" s="45">
        <f>+SUM(D13:D41)</f>
        <v>29906.520153205001</v>
      </c>
      <c r="E42" s="45">
        <f t="shared" ref="E42:V42" si="0">+SUM(E13:E41)</f>
        <v>36586.252845606257</v>
      </c>
      <c r="F42" s="45">
        <f t="shared" si="0"/>
        <v>38742.987180324533</v>
      </c>
      <c r="G42" s="45">
        <f t="shared" si="0"/>
        <v>39511.73335760388</v>
      </c>
      <c r="H42" s="45">
        <f t="shared" si="0"/>
        <v>47101.864460115808</v>
      </c>
      <c r="I42" s="45">
        <f t="shared" si="0"/>
        <v>54155.828541050258</v>
      </c>
      <c r="J42" s="45">
        <f t="shared" si="0"/>
        <v>60023.188075733698</v>
      </c>
      <c r="K42" s="45">
        <f t="shared" si="0"/>
        <v>70219.875279536471</v>
      </c>
      <c r="L42" s="45">
        <f t="shared" si="0"/>
        <v>77598.646321949418</v>
      </c>
      <c r="M42" s="45">
        <f t="shared" si="0"/>
        <v>93798.578877324981</v>
      </c>
      <c r="N42" s="45">
        <f t="shared" si="0"/>
        <v>97262.29265823061</v>
      </c>
      <c r="O42" s="45">
        <f t="shared" si="0"/>
        <v>103233.848442352</v>
      </c>
      <c r="P42" s="45">
        <f t="shared" si="0"/>
        <v>115962.19572250691</v>
      </c>
      <c r="Q42" s="45">
        <f t="shared" si="0"/>
        <v>130015.55403442717</v>
      </c>
      <c r="R42" s="45">
        <f t="shared" si="0"/>
        <v>144595.67516482543</v>
      </c>
      <c r="S42" s="45">
        <f t="shared" si="0"/>
        <v>148360.63852523599</v>
      </c>
      <c r="T42" s="45">
        <f t="shared" si="0"/>
        <v>150363.55337310271</v>
      </c>
      <c r="U42" s="45">
        <f t="shared" si="0"/>
        <v>164693.79028245743</v>
      </c>
      <c r="V42" s="45">
        <f t="shared" si="0"/>
        <v>171587.02700613689</v>
      </c>
    </row>
    <row r="43" spans="3:22" x14ac:dyDescent="0.2">
      <c r="C43" s="1" t="s">
        <v>227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x14ac:dyDescent="0.2">
      <c r="D47" s="164" t="s">
        <v>126</v>
      </c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3:22" ht="11.25" hidden="1" customHeight="1" x14ac:dyDescent="0.2">
      <c r="H48" s="28"/>
      <c r="I48" s="28"/>
      <c r="J48" s="28"/>
      <c r="L48" s="184"/>
      <c r="M48" s="184"/>
      <c r="N48" s="184"/>
      <c r="O48" s="184"/>
      <c r="P48" s="184"/>
      <c r="Q48" s="184"/>
      <c r="R48" s="29"/>
      <c r="S48" s="29"/>
      <c r="T48" s="29"/>
      <c r="U48" s="29"/>
      <c r="V48" s="29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82" t="s">
        <v>21</v>
      </c>
      <c r="D50" s="186">
        <v>2000</v>
      </c>
      <c r="E50" s="162">
        <v>2001</v>
      </c>
      <c r="F50" s="162">
        <v>2002</v>
      </c>
      <c r="G50" s="162">
        <v>2003</v>
      </c>
      <c r="H50" s="162">
        <v>2004</v>
      </c>
      <c r="I50" s="162">
        <v>2005</v>
      </c>
      <c r="J50" s="162">
        <v>2006</v>
      </c>
      <c r="K50" s="162">
        <v>2007</v>
      </c>
      <c r="L50" s="162">
        <v>2008</v>
      </c>
      <c r="M50" s="162">
        <v>2009</v>
      </c>
      <c r="N50" s="162">
        <v>2010</v>
      </c>
      <c r="O50" s="162">
        <v>2011</v>
      </c>
      <c r="P50" s="162">
        <v>2012</v>
      </c>
      <c r="Q50" s="162">
        <v>2013</v>
      </c>
      <c r="R50" s="162">
        <v>2014</v>
      </c>
      <c r="S50" s="162">
        <v>2015</v>
      </c>
      <c r="T50" s="162">
        <v>2016</v>
      </c>
      <c r="U50" s="162">
        <v>2017</v>
      </c>
      <c r="V50" s="162">
        <v>2018</v>
      </c>
    </row>
    <row r="51" spans="3:22" ht="12" thickBot="1" x14ac:dyDescent="0.25">
      <c r="C51" s="183"/>
      <c r="D51" s="187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3:22" x14ac:dyDescent="0.2">
      <c r="C52" s="89" t="s">
        <v>61</v>
      </c>
      <c r="D52" s="57">
        <v>401.56290239759994</v>
      </c>
      <c r="E52" s="57">
        <v>655.35726794729987</v>
      </c>
      <c r="F52" s="57">
        <v>642.00975351002</v>
      </c>
      <c r="G52" s="57">
        <v>495.73200722872997</v>
      </c>
      <c r="H52" s="57">
        <v>564.83055554718999</v>
      </c>
      <c r="I52" s="57">
        <v>604.20264785228005</v>
      </c>
      <c r="J52" s="57">
        <v>939.17885066853</v>
      </c>
      <c r="K52" s="57">
        <v>1327.2030640308001</v>
      </c>
      <c r="L52" s="57">
        <v>1812.44610594656</v>
      </c>
      <c r="M52" s="57">
        <v>1460.6779135174099</v>
      </c>
      <c r="N52" s="57">
        <v>1485.68058675064</v>
      </c>
      <c r="O52" s="57">
        <v>1623.77477761456</v>
      </c>
      <c r="P52" s="57">
        <v>2063.32092329037</v>
      </c>
      <c r="Q52" s="57">
        <v>3490.0626243741413</v>
      </c>
      <c r="R52" s="57">
        <v>3176.9837444009813</v>
      </c>
      <c r="S52" s="57">
        <v>3602.3153688331599</v>
      </c>
      <c r="T52" s="57">
        <v>2390.5916001806199</v>
      </c>
      <c r="U52" s="57">
        <v>2699.2349641130204</v>
      </c>
      <c r="V52" s="57">
        <v>2170.6298390485299</v>
      </c>
    </row>
    <row r="53" spans="3:22" x14ac:dyDescent="0.2">
      <c r="C53" s="90" t="s">
        <v>28</v>
      </c>
      <c r="D53" s="58">
        <v>111.71647603154001</v>
      </c>
      <c r="E53" s="58">
        <v>145.52967124622998</v>
      </c>
      <c r="F53" s="58">
        <v>145.93318715294001</v>
      </c>
      <c r="G53" s="58">
        <v>188.69888505054996</v>
      </c>
      <c r="H53" s="58">
        <v>320.46235781308002</v>
      </c>
      <c r="I53" s="58">
        <v>295.81179734798997</v>
      </c>
      <c r="J53" s="58">
        <v>417.54211007788001</v>
      </c>
      <c r="K53" s="58">
        <v>492.17398079791997</v>
      </c>
      <c r="L53" s="58">
        <v>1431.7997943872499</v>
      </c>
      <c r="M53" s="58">
        <v>1669.7998386147492</v>
      </c>
      <c r="N53" s="58">
        <v>1798.6087716106094</v>
      </c>
      <c r="O53" s="58">
        <v>1345.3937175430697</v>
      </c>
      <c r="P53" s="58">
        <v>328.03004950088996</v>
      </c>
      <c r="Q53" s="58">
        <v>446.0952538828999</v>
      </c>
      <c r="R53" s="58">
        <v>492.37910700289109</v>
      </c>
      <c r="S53" s="58">
        <v>489.0984949413899</v>
      </c>
      <c r="T53" s="58">
        <v>585.4743198969602</v>
      </c>
      <c r="U53" s="58">
        <v>616.44551041553007</v>
      </c>
      <c r="V53" s="58">
        <v>580.91628927783006</v>
      </c>
    </row>
    <row r="54" spans="3:22" x14ac:dyDescent="0.2">
      <c r="C54" s="89" t="s">
        <v>62</v>
      </c>
      <c r="D54" s="57">
        <v>30.637689067499998</v>
      </c>
      <c r="E54" s="57">
        <v>67.445529471400008</v>
      </c>
      <c r="F54" s="57">
        <v>58.918551371</v>
      </c>
      <c r="G54" s="57">
        <v>45.388667969650001</v>
      </c>
      <c r="H54" s="57">
        <v>65.317829818169997</v>
      </c>
      <c r="I54" s="57">
        <v>57.117453982999997</v>
      </c>
      <c r="J54" s="57">
        <v>82.474461810800008</v>
      </c>
      <c r="K54" s="57">
        <v>79.039759750040005</v>
      </c>
      <c r="L54" s="57">
        <v>134.27919879699999</v>
      </c>
      <c r="M54" s="57">
        <v>142.27880729255</v>
      </c>
      <c r="N54" s="57">
        <v>351.17318956411998</v>
      </c>
      <c r="O54" s="57">
        <v>366.99315033341003</v>
      </c>
      <c r="P54" s="57">
        <v>407.80303115371999</v>
      </c>
      <c r="Q54" s="57">
        <v>424.28876876882998</v>
      </c>
      <c r="R54" s="57">
        <v>373.12421581008005</v>
      </c>
      <c r="S54" s="57">
        <v>351.76707124660999</v>
      </c>
      <c r="T54" s="57">
        <v>304.86812616272999</v>
      </c>
      <c r="U54" s="57">
        <v>378.87878355872999</v>
      </c>
      <c r="V54" s="57">
        <v>330.47588643464002</v>
      </c>
    </row>
    <row r="55" spans="3:22" x14ac:dyDescent="0.2">
      <c r="C55" s="90" t="s">
        <v>29</v>
      </c>
      <c r="D55" s="58">
        <v>163.96027890849993</v>
      </c>
      <c r="E55" s="58">
        <v>233.79578239758993</v>
      </c>
      <c r="F55" s="58">
        <v>213.84415606988992</v>
      </c>
      <c r="G55" s="58">
        <v>162.8509699379</v>
      </c>
      <c r="H55" s="58">
        <v>150.92430422829</v>
      </c>
      <c r="I55" s="58">
        <v>166.20342096813999</v>
      </c>
      <c r="J55" s="58">
        <v>255.05094186146999</v>
      </c>
      <c r="K55" s="58">
        <v>253.30090511134992</v>
      </c>
      <c r="L55" s="58">
        <v>219.58843177363994</v>
      </c>
      <c r="M55" s="58">
        <v>348.35809031879984</v>
      </c>
      <c r="N55" s="58">
        <v>325.79909340413991</v>
      </c>
      <c r="O55" s="58">
        <v>436.87325290573011</v>
      </c>
      <c r="P55" s="58">
        <v>618.51211542444003</v>
      </c>
      <c r="Q55" s="58">
        <v>842.97030744970584</v>
      </c>
      <c r="R55" s="58">
        <v>627.1706029741481</v>
      </c>
      <c r="S55" s="58">
        <v>608.94799054613975</v>
      </c>
      <c r="T55" s="58">
        <v>579.44155618967989</v>
      </c>
      <c r="U55" s="58">
        <v>677.30919084805998</v>
      </c>
      <c r="V55" s="58">
        <v>517.57039609358003</v>
      </c>
    </row>
    <row r="56" spans="3:22" x14ac:dyDescent="0.2">
      <c r="C56" s="89" t="s">
        <v>63</v>
      </c>
      <c r="D56" s="57">
        <v>168.79393668191997</v>
      </c>
      <c r="E56" s="57">
        <v>203.40935560746996</v>
      </c>
      <c r="F56" s="57">
        <v>189.84707649563001</v>
      </c>
      <c r="G56" s="57">
        <v>223.61736213158002</v>
      </c>
      <c r="H56" s="57">
        <v>224.13232336331998</v>
      </c>
      <c r="I56" s="57">
        <v>249.61787514109</v>
      </c>
      <c r="J56" s="57">
        <v>297.62011859314003</v>
      </c>
      <c r="K56" s="57">
        <v>286.39307326238003</v>
      </c>
      <c r="L56" s="57">
        <v>312.04858945469999</v>
      </c>
      <c r="M56" s="57">
        <v>335.88749799144</v>
      </c>
      <c r="N56" s="57">
        <v>368.03583255067991</v>
      </c>
      <c r="O56" s="57">
        <v>375.31122420841996</v>
      </c>
      <c r="P56" s="57">
        <v>382.08341104164003</v>
      </c>
      <c r="Q56" s="57">
        <v>428.70724475166395</v>
      </c>
      <c r="R56" s="57">
        <v>454.90285966250997</v>
      </c>
      <c r="S56" s="57">
        <v>468.02706454525003</v>
      </c>
      <c r="T56" s="57">
        <v>507.71892556345</v>
      </c>
      <c r="U56" s="57">
        <v>551.0496349074001</v>
      </c>
      <c r="V56" s="57">
        <v>579.75178442992797</v>
      </c>
    </row>
    <row r="57" spans="3:22" x14ac:dyDescent="0.2">
      <c r="C57" s="90" t="s">
        <v>30</v>
      </c>
      <c r="D57" s="58">
        <v>49.550189355699999</v>
      </c>
      <c r="E57" s="58">
        <v>66.929372251839993</v>
      </c>
      <c r="F57" s="58">
        <v>60.515076424119997</v>
      </c>
      <c r="G57" s="58">
        <v>65.708148339239997</v>
      </c>
      <c r="H57" s="58">
        <v>95.14983942536</v>
      </c>
      <c r="I57" s="58">
        <v>101.11033525520999</v>
      </c>
      <c r="J57" s="58">
        <v>121.14806983556001</v>
      </c>
      <c r="K57" s="58">
        <v>132.78610442671001</v>
      </c>
      <c r="L57" s="58">
        <v>175.63195114676</v>
      </c>
      <c r="M57" s="58">
        <v>176.85385177531003</v>
      </c>
      <c r="N57" s="58">
        <v>201.84512557791004</v>
      </c>
      <c r="O57" s="58">
        <v>226.43918947459002</v>
      </c>
      <c r="P57" s="58">
        <v>333.90133833286995</v>
      </c>
      <c r="Q57" s="58">
        <v>392.66597538141997</v>
      </c>
      <c r="R57" s="58">
        <v>379.7551591071599</v>
      </c>
      <c r="S57" s="58">
        <v>420.96978830496005</v>
      </c>
      <c r="T57" s="58">
        <v>359.56059307237996</v>
      </c>
      <c r="U57" s="58">
        <v>390.03882353523005</v>
      </c>
      <c r="V57" s="58">
        <v>387.77158545917501</v>
      </c>
    </row>
    <row r="58" spans="3:22" x14ac:dyDescent="0.2">
      <c r="C58" s="89" t="s">
        <v>64</v>
      </c>
      <c r="D58" s="57">
        <v>5881.9137397517707</v>
      </c>
      <c r="E58" s="57">
        <v>6947.4081094106505</v>
      </c>
      <c r="F58" s="57">
        <v>7730.9903724155301</v>
      </c>
      <c r="G58" s="57">
        <v>8808.4870222074114</v>
      </c>
      <c r="H58" s="57">
        <v>10078.320152693152</v>
      </c>
      <c r="I58" s="57">
        <v>10852.143301154987</v>
      </c>
      <c r="J58" s="57">
        <v>12144.429157110138</v>
      </c>
      <c r="K58" s="57">
        <v>13431.095170397664</v>
      </c>
      <c r="L58" s="57">
        <v>17327.318424446537</v>
      </c>
      <c r="M58" s="57">
        <v>18623.640487156943</v>
      </c>
      <c r="N58" s="57">
        <v>18833.962442304412</v>
      </c>
      <c r="O58" s="57">
        <v>19775.583918646334</v>
      </c>
      <c r="P58" s="57">
        <v>21824.76043152875</v>
      </c>
      <c r="Q58" s="57">
        <v>24283.264007370824</v>
      </c>
      <c r="R58" s="57">
        <v>24948.028715225926</v>
      </c>
      <c r="S58" s="57">
        <v>24916.98712488508</v>
      </c>
      <c r="T58" s="57">
        <v>26624.721649907642</v>
      </c>
      <c r="U58" s="57">
        <v>27747.071447555696</v>
      </c>
      <c r="V58" s="57">
        <v>29320.749456451766</v>
      </c>
    </row>
    <row r="59" spans="3:22" x14ac:dyDescent="0.2">
      <c r="C59" s="90" t="s">
        <v>65</v>
      </c>
      <c r="D59" s="58">
        <v>26.603475761999999</v>
      </c>
      <c r="E59" s="58">
        <v>64.91539123375</v>
      </c>
      <c r="F59" s="58">
        <v>18.900776577620004</v>
      </c>
      <c r="G59" s="58">
        <v>25.206146926890003</v>
      </c>
      <c r="H59" s="58">
        <v>74.30795957286</v>
      </c>
      <c r="I59" s="58">
        <v>58.928507966959998</v>
      </c>
      <c r="J59" s="58">
        <v>78.583310694480005</v>
      </c>
      <c r="K59" s="58">
        <v>65.846800826250004</v>
      </c>
      <c r="L59" s="58">
        <v>135.39079560528998</v>
      </c>
      <c r="M59" s="58">
        <v>124.95618072685001</v>
      </c>
      <c r="N59" s="58">
        <v>136.58452152435001</v>
      </c>
      <c r="O59" s="58">
        <v>167.79727104141998</v>
      </c>
      <c r="P59" s="58">
        <v>310.36695906248997</v>
      </c>
      <c r="Q59" s="58">
        <v>369.69504137496</v>
      </c>
      <c r="R59" s="58">
        <v>337.52356759051003</v>
      </c>
      <c r="S59" s="58">
        <v>428.83673213946997</v>
      </c>
      <c r="T59" s="58">
        <v>401.4679066773499</v>
      </c>
      <c r="U59" s="58">
        <v>583.23011535326009</v>
      </c>
      <c r="V59" s="58">
        <v>564.9468893080799</v>
      </c>
    </row>
    <row r="60" spans="3:22" x14ac:dyDescent="0.2">
      <c r="C60" s="89" t="s">
        <v>66</v>
      </c>
      <c r="D60" s="57">
        <v>4824.8918579194797</v>
      </c>
      <c r="E60" s="57">
        <v>7355.6131956173394</v>
      </c>
      <c r="F60" s="57">
        <v>8511.172586160299</v>
      </c>
      <c r="G60" s="57">
        <v>9920.9565057015607</v>
      </c>
      <c r="H60" s="57">
        <v>11347.29442635958</v>
      </c>
      <c r="I60" s="57">
        <v>12394.23529913898</v>
      </c>
      <c r="J60" s="57">
        <v>13268.624493641191</v>
      </c>
      <c r="K60" s="57">
        <v>14282.8304844543</v>
      </c>
      <c r="L60" s="57">
        <v>16167.513457614288</v>
      </c>
      <c r="M60" s="57">
        <v>18681.802611226816</v>
      </c>
      <c r="N60" s="57">
        <v>20347.653712593041</v>
      </c>
      <c r="O60" s="57">
        <v>21735.896318722549</v>
      </c>
      <c r="P60" s="57">
        <v>23217.954922476161</v>
      </c>
      <c r="Q60" s="57">
        <v>25135.909486531207</v>
      </c>
      <c r="R60" s="57">
        <v>26899.573173887726</v>
      </c>
      <c r="S60" s="57">
        <v>29024.321735368154</v>
      </c>
      <c r="T60" s="57">
        <v>31329.877250446789</v>
      </c>
      <c r="U60" s="57">
        <v>35535.142029625378</v>
      </c>
      <c r="V60" s="57">
        <v>38208.679807909553</v>
      </c>
    </row>
    <row r="61" spans="3:22" x14ac:dyDescent="0.2">
      <c r="C61" s="90" t="s">
        <v>67</v>
      </c>
      <c r="D61" s="58">
        <v>7.4295917412500003</v>
      </c>
      <c r="E61" s="58">
        <v>7.3417645684099995</v>
      </c>
      <c r="F61" s="58">
        <v>7.0843165802100012</v>
      </c>
      <c r="G61" s="58">
        <v>7.32479480762</v>
      </c>
      <c r="H61" s="58">
        <v>8.9158559538899986</v>
      </c>
      <c r="I61" s="58">
        <v>15.059707627030001</v>
      </c>
      <c r="J61" s="58">
        <v>10.143358523770001</v>
      </c>
      <c r="K61" s="58">
        <v>11.968338796159999</v>
      </c>
      <c r="L61" s="58">
        <v>12.575097560189999</v>
      </c>
      <c r="M61" s="58">
        <v>11.03232457438</v>
      </c>
      <c r="N61" s="58">
        <v>13.01217580674</v>
      </c>
      <c r="O61" s="58">
        <v>15.867524772253697</v>
      </c>
      <c r="P61" s="58">
        <v>24.189978582790001</v>
      </c>
      <c r="Q61" s="58">
        <v>23.161046842160001</v>
      </c>
      <c r="R61" s="58">
        <v>27.61587641765</v>
      </c>
      <c r="S61" s="58">
        <v>27.583692186610001</v>
      </c>
      <c r="T61" s="58">
        <v>36.023311639420001</v>
      </c>
      <c r="U61" s="58">
        <v>43.647680682549996</v>
      </c>
      <c r="V61" s="58">
        <v>44.538242784319998</v>
      </c>
    </row>
    <row r="62" spans="3:22" x14ac:dyDescent="0.2">
      <c r="C62" s="89" t="s">
        <v>68</v>
      </c>
      <c r="D62" s="57">
        <v>621.54403203644006</v>
      </c>
      <c r="E62" s="57">
        <v>661.88006743620997</v>
      </c>
      <c r="F62" s="57">
        <v>691.77164816239997</v>
      </c>
      <c r="G62" s="57">
        <v>724.63171796771985</v>
      </c>
      <c r="H62" s="57">
        <v>787.04214412584986</v>
      </c>
      <c r="I62" s="57">
        <v>869.79517545002989</v>
      </c>
      <c r="J62" s="57">
        <v>957.45615143064003</v>
      </c>
      <c r="K62" s="57">
        <v>1092.2657236448201</v>
      </c>
      <c r="L62" s="57">
        <v>1260.0108011912203</v>
      </c>
      <c r="M62" s="57">
        <v>1456.1966179532396</v>
      </c>
      <c r="N62" s="57">
        <v>1536.2844840353896</v>
      </c>
      <c r="O62" s="57">
        <v>1679.7408602435903</v>
      </c>
      <c r="P62" s="57">
        <v>1962.8225785651696</v>
      </c>
      <c r="Q62" s="57">
        <v>2245.9038712012198</v>
      </c>
      <c r="R62" s="57">
        <v>2520.689382123961</v>
      </c>
      <c r="S62" s="57">
        <v>2773.0067797714401</v>
      </c>
      <c r="T62" s="57">
        <v>3150.9910011704806</v>
      </c>
      <c r="U62" s="57">
        <v>3410.0705701823599</v>
      </c>
      <c r="V62" s="57">
        <v>3602.7946200902011</v>
      </c>
    </row>
    <row r="63" spans="3:22" x14ac:dyDescent="0.2">
      <c r="C63" s="90" t="s">
        <v>31</v>
      </c>
      <c r="D63" s="58">
        <v>6806.9658194834574</v>
      </c>
      <c r="E63" s="58">
        <v>6718.5384397668176</v>
      </c>
      <c r="F63" s="58">
        <v>6077.7852418291404</v>
      </c>
      <c r="G63" s="58">
        <v>5156.3240278891899</v>
      </c>
      <c r="H63" s="58">
        <v>6087.2466954559213</v>
      </c>
      <c r="I63" s="58">
        <v>6814.3126595591011</v>
      </c>
      <c r="J63" s="58">
        <v>6107.2689297648194</v>
      </c>
      <c r="K63" s="58">
        <v>6361.6167179759113</v>
      </c>
      <c r="L63" s="58">
        <v>7157.6403557720096</v>
      </c>
      <c r="M63" s="58">
        <v>6509.1975379856203</v>
      </c>
      <c r="N63" s="58">
        <v>7320.8118323707313</v>
      </c>
      <c r="O63" s="58">
        <v>8177.2658141985421</v>
      </c>
      <c r="P63" s="58">
        <v>9290.2603894992772</v>
      </c>
      <c r="Q63" s="58">
        <v>11990.370181218581</v>
      </c>
      <c r="R63" s="58">
        <v>13066.113684059783</v>
      </c>
      <c r="S63" s="58">
        <v>16781.419986287809</v>
      </c>
      <c r="T63" s="58">
        <v>17624.970385263452</v>
      </c>
      <c r="U63" s="58">
        <v>20425.663039767522</v>
      </c>
      <c r="V63" s="58">
        <v>11445.70825511857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3:22" x14ac:dyDescent="0.2">
      <c r="C65" s="90" t="s">
        <v>69</v>
      </c>
      <c r="D65" s="58">
        <v>54.06818210638</v>
      </c>
      <c r="E65" s="58">
        <v>156.03351264116</v>
      </c>
      <c r="F65" s="58">
        <v>116.73705316876999</v>
      </c>
      <c r="G65" s="58">
        <v>102.91874749474</v>
      </c>
      <c r="H65" s="58">
        <v>230.08568841875999</v>
      </c>
      <c r="I65" s="58">
        <v>452.76405182385992</v>
      </c>
      <c r="J65" s="58">
        <v>1245.5753062653398</v>
      </c>
      <c r="K65" s="58">
        <v>1476.6572799683399</v>
      </c>
      <c r="L65" s="58">
        <v>2174.34734881444</v>
      </c>
      <c r="M65" s="58">
        <v>2234.5421590197398</v>
      </c>
      <c r="N65" s="58">
        <v>3283.9371270922393</v>
      </c>
      <c r="O65" s="58">
        <v>3428.9067537988999</v>
      </c>
      <c r="P65" s="58">
        <v>5324.0116478137097</v>
      </c>
      <c r="Q65" s="58">
        <v>5703.6686103576376</v>
      </c>
      <c r="R65" s="58">
        <v>8200.452840640146</v>
      </c>
      <c r="S65" s="58">
        <v>9198.9218797163903</v>
      </c>
      <c r="T65" s="58">
        <v>8072.7111914908119</v>
      </c>
      <c r="U65" s="58">
        <v>8425.6007527461388</v>
      </c>
      <c r="V65" s="58">
        <v>8160.4646608894946</v>
      </c>
    </row>
    <row r="66" spans="3:22" x14ac:dyDescent="0.2">
      <c r="C66" s="89" t="s">
        <v>70</v>
      </c>
      <c r="D66" s="57">
        <v>52.363829609820009</v>
      </c>
      <c r="E66" s="57">
        <v>56.645977563179997</v>
      </c>
      <c r="F66" s="57">
        <v>66.793552743859991</v>
      </c>
      <c r="G66" s="57">
        <v>55.513441987929994</v>
      </c>
      <c r="H66" s="57">
        <v>87.684684412489972</v>
      </c>
      <c r="I66" s="57">
        <v>179.84546498010002</v>
      </c>
      <c r="J66" s="57">
        <v>82.060869025349973</v>
      </c>
      <c r="K66" s="57">
        <v>122.86258941415002</v>
      </c>
      <c r="L66" s="57">
        <v>133.09034554108999</v>
      </c>
      <c r="M66" s="57">
        <v>123.828854965</v>
      </c>
      <c r="N66" s="57">
        <v>152.95341866069001</v>
      </c>
      <c r="O66" s="57">
        <v>179.75661791419</v>
      </c>
      <c r="P66" s="57">
        <v>252.45254665129136</v>
      </c>
      <c r="Q66" s="57">
        <v>314.46333257384993</v>
      </c>
      <c r="R66" s="57">
        <v>514.93637249641995</v>
      </c>
      <c r="S66" s="57">
        <v>330.83620690152998</v>
      </c>
      <c r="T66" s="57">
        <v>293.58610741503992</v>
      </c>
      <c r="U66" s="57">
        <v>321.56426414546996</v>
      </c>
      <c r="V66" s="57">
        <v>553.61020359441989</v>
      </c>
    </row>
    <row r="67" spans="3:22" x14ac:dyDescent="0.2">
      <c r="C67" s="90" t="s">
        <v>32</v>
      </c>
      <c r="D67" s="58">
        <v>144.63770948121996</v>
      </c>
      <c r="E67" s="58">
        <v>169.40609887143003</v>
      </c>
      <c r="F67" s="58">
        <v>165.34751289256999</v>
      </c>
      <c r="G67" s="58">
        <v>206.74813731475999</v>
      </c>
      <c r="H67" s="58">
        <v>191.91146700714</v>
      </c>
      <c r="I67" s="58">
        <v>222.00826227328002</v>
      </c>
      <c r="J67" s="58">
        <v>236.00417173566007</v>
      </c>
      <c r="K67" s="58">
        <v>224.50955914967</v>
      </c>
      <c r="L67" s="58">
        <v>291.45233544477003</v>
      </c>
      <c r="M67" s="58">
        <v>243.07101533208001</v>
      </c>
      <c r="N67" s="58">
        <v>248.66384747855</v>
      </c>
      <c r="O67" s="58">
        <v>255.05853423415999</v>
      </c>
      <c r="P67" s="58">
        <v>156.59731384120002</v>
      </c>
      <c r="Q67" s="58">
        <v>156.48146447372</v>
      </c>
      <c r="R67" s="58">
        <v>97.063487768360005</v>
      </c>
      <c r="S67" s="58">
        <v>78.467664396429996</v>
      </c>
      <c r="T67" s="58">
        <v>91.844631029039988</v>
      </c>
      <c r="U67" s="58">
        <v>91.949771863300001</v>
      </c>
      <c r="V67" s="58">
        <v>93.367220128209993</v>
      </c>
    </row>
    <row r="68" spans="3:22" x14ac:dyDescent="0.2">
      <c r="C68" s="89" t="s">
        <v>33</v>
      </c>
      <c r="D68" s="57">
        <v>413.40173080963007</v>
      </c>
      <c r="E68" s="57">
        <v>533.22403580733999</v>
      </c>
      <c r="F68" s="57">
        <v>512.80101290003006</v>
      </c>
      <c r="G68" s="57">
        <v>557.40515761366987</v>
      </c>
      <c r="H68" s="57">
        <v>697.62203127681994</v>
      </c>
      <c r="I68" s="57">
        <v>792.30341978525985</v>
      </c>
      <c r="J68" s="57">
        <v>970.12462797487979</v>
      </c>
      <c r="K68" s="57">
        <v>982.30386412967005</v>
      </c>
      <c r="L68" s="57">
        <v>1297.2355110866999</v>
      </c>
      <c r="M68" s="57">
        <v>1367.38956487006</v>
      </c>
      <c r="N68" s="57">
        <v>2095.3780669187204</v>
      </c>
      <c r="O68" s="57">
        <v>5649.9343884384789</v>
      </c>
      <c r="P68" s="57">
        <v>1643.2630836603496</v>
      </c>
      <c r="Q68" s="57">
        <v>2148.34818906695</v>
      </c>
      <c r="R68" s="57">
        <v>2486.8227096816918</v>
      </c>
      <c r="S68" s="57">
        <v>2490.1815575527207</v>
      </c>
      <c r="T68" s="57">
        <v>2636.1510499249393</v>
      </c>
      <c r="U68" s="57">
        <v>2949.4049778070898</v>
      </c>
      <c r="V68" s="57">
        <v>3070.8013148136997</v>
      </c>
    </row>
    <row r="69" spans="3:22" x14ac:dyDescent="0.2">
      <c r="C69" s="90" t="s">
        <v>71</v>
      </c>
      <c r="D69" s="58">
        <v>309.75708150156993</v>
      </c>
      <c r="E69" s="58">
        <v>441.92534898290995</v>
      </c>
      <c r="F69" s="58">
        <v>332.93142577543995</v>
      </c>
      <c r="G69" s="58">
        <v>406.22346620174994</v>
      </c>
      <c r="H69" s="58">
        <v>709.12770672703994</v>
      </c>
      <c r="I69" s="58">
        <v>681.70120858793007</v>
      </c>
      <c r="J69" s="58">
        <v>624.0191051447498</v>
      </c>
      <c r="K69" s="58">
        <v>2377.9116898084999</v>
      </c>
      <c r="L69" s="58">
        <v>1504.3389966556902</v>
      </c>
      <c r="M69" s="58">
        <v>6162.7036987778501</v>
      </c>
      <c r="N69" s="58">
        <v>1133.38981735684</v>
      </c>
      <c r="O69" s="58">
        <v>1701.3820327694098</v>
      </c>
      <c r="P69" s="58">
        <v>2081.5813354716306</v>
      </c>
      <c r="Q69" s="58">
        <v>2711.5692748000301</v>
      </c>
      <c r="R69" s="58">
        <v>2343.6066518997895</v>
      </c>
      <c r="S69" s="58">
        <v>2577.3933358942695</v>
      </c>
      <c r="T69" s="58">
        <v>2531.0210534592707</v>
      </c>
      <c r="U69" s="58">
        <v>3120.89471841559</v>
      </c>
      <c r="V69" s="58">
        <v>3447.3570016334565</v>
      </c>
    </row>
    <row r="70" spans="3:22" x14ac:dyDescent="0.2">
      <c r="C70" s="89" t="s">
        <v>34</v>
      </c>
      <c r="D70" s="57">
        <v>352.64739156511007</v>
      </c>
      <c r="E70" s="57">
        <v>367.45480569193012</v>
      </c>
      <c r="F70" s="57">
        <v>390.87543407270994</v>
      </c>
      <c r="G70" s="57">
        <v>396.75453811597004</v>
      </c>
      <c r="H70" s="57">
        <v>451.44203439654007</v>
      </c>
      <c r="I70" s="57">
        <v>471.62595802755993</v>
      </c>
      <c r="J70" s="57">
        <v>528.43712089637995</v>
      </c>
      <c r="K70" s="57">
        <v>590.76663871211997</v>
      </c>
      <c r="L70" s="57">
        <v>671.6764186756501</v>
      </c>
      <c r="M70" s="57">
        <v>758.94404964252976</v>
      </c>
      <c r="N70" s="57">
        <v>858.19037791543997</v>
      </c>
      <c r="O70" s="57">
        <v>906.06990248962961</v>
      </c>
      <c r="P70" s="57">
        <v>1026.3630100729038</v>
      </c>
      <c r="Q70" s="57">
        <v>1162.6264805836099</v>
      </c>
      <c r="R70" s="57">
        <v>1298.2722684044365</v>
      </c>
      <c r="S70" s="57">
        <v>1456.6957550822226</v>
      </c>
      <c r="T70" s="57">
        <v>1494.51239856958</v>
      </c>
      <c r="U70" s="57">
        <v>1697.94734207123</v>
      </c>
      <c r="V70" s="57">
        <v>1803.8548274912737</v>
      </c>
    </row>
    <row r="71" spans="3:22" x14ac:dyDescent="0.2">
      <c r="C71" s="90" t="s">
        <v>72</v>
      </c>
      <c r="D71" s="58">
        <v>336.83319619929006</v>
      </c>
      <c r="E71" s="58">
        <v>1043.5659275333501</v>
      </c>
      <c r="F71" s="58">
        <v>836.09778568134993</v>
      </c>
      <c r="G71" s="58">
        <v>387.80129319841996</v>
      </c>
      <c r="H71" s="58">
        <v>255.34552804986001</v>
      </c>
      <c r="I71" s="58">
        <v>147.23123168022002</v>
      </c>
      <c r="J71" s="58">
        <v>246.22332915672001</v>
      </c>
      <c r="K71" s="58">
        <v>370.03487913985003</v>
      </c>
      <c r="L71" s="58">
        <v>571.82257794052998</v>
      </c>
      <c r="M71" s="58">
        <v>1046.5759246120101</v>
      </c>
      <c r="N71" s="58">
        <v>931.63405313936994</v>
      </c>
      <c r="O71" s="58">
        <v>804.37928149938</v>
      </c>
      <c r="P71" s="58">
        <v>899.8342677070998</v>
      </c>
      <c r="Q71" s="58">
        <v>482.37997093910997</v>
      </c>
      <c r="R71" s="58">
        <v>327.58171755116996</v>
      </c>
      <c r="S71" s="58">
        <v>290.39337988307</v>
      </c>
      <c r="T71" s="58">
        <v>436.67096452707995</v>
      </c>
      <c r="U71" s="58">
        <v>415.70359143943006</v>
      </c>
      <c r="V71" s="58">
        <v>364.11066639639205</v>
      </c>
    </row>
    <row r="72" spans="3:22" x14ac:dyDescent="0.2">
      <c r="C72" s="89" t="s">
        <v>73</v>
      </c>
      <c r="D72" s="57">
        <v>762.28565926158001</v>
      </c>
      <c r="E72" s="57">
        <v>772.33627741254008</v>
      </c>
      <c r="F72" s="57">
        <v>979.07513374427003</v>
      </c>
      <c r="G72" s="57">
        <v>803.92326195932003</v>
      </c>
      <c r="H72" s="57">
        <v>707.35849650255989</v>
      </c>
      <c r="I72" s="57">
        <v>642.02551454637</v>
      </c>
      <c r="J72" s="57">
        <v>214.75170458604001</v>
      </c>
      <c r="K72" s="57">
        <v>356.11692727984996</v>
      </c>
      <c r="L72" s="57">
        <v>317.12580321259003</v>
      </c>
      <c r="M72" s="57">
        <v>293.70969434574999</v>
      </c>
      <c r="N72" s="57">
        <v>282.71764181632</v>
      </c>
      <c r="O72" s="57">
        <v>307.59308730922999</v>
      </c>
      <c r="P72" s="57">
        <v>851.40714584752004</v>
      </c>
      <c r="Q72" s="57">
        <v>598.2181961041</v>
      </c>
      <c r="R72" s="57">
        <v>653.53956497640991</v>
      </c>
      <c r="S72" s="57">
        <v>662.58467391706006</v>
      </c>
      <c r="T72" s="57">
        <v>788.16224678059018</v>
      </c>
      <c r="U72" s="57">
        <v>1810.4229897998102</v>
      </c>
      <c r="V72" s="57">
        <v>1458.5010537872097</v>
      </c>
    </row>
    <row r="73" spans="3:22" x14ac:dyDescent="0.2">
      <c r="C73" s="90" t="s">
        <v>35</v>
      </c>
      <c r="D73" s="58">
        <v>693.86277905126985</v>
      </c>
      <c r="E73" s="58">
        <v>784.09983190525998</v>
      </c>
      <c r="F73" s="58">
        <v>812.05066112399993</v>
      </c>
      <c r="G73" s="58">
        <v>812.51717354948994</v>
      </c>
      <c r="H73" s="58">
        <v>1029.04818081038</v>
      </c>
      <c r="I73" s="58">
        <v>1073.3435872458097</v>
      </c>
      <c r="J73" s="58">
        <v>1206.1236660642696</v>
      </c>
      <c r="K73" s="58">
        <v>1307.5646770472197</v>
      </c>
      <c r="L73" s="58">
        <v>1451.3263726257503</v>
      </c>
      <c r="M73" s="58">
        <v>1672.3279706095102</v>
      </c>
      <c r="N73" s="58">
        <v>1821.33226706957</v>
      </c>
      <c r="O73" s="58">
        <v>2040.1017287811303</v>
      </c>
      <c r="P73" s="58">
        <v>2328.11987771129</v>
      </c>
      <c r="Q73" s="58">
        <v>2773.1078426067897</v>
      </c>
      <c r="R73" s="58">
        <v>3002.9268764008398</v>
      </c>
      <c r="S73" s="58">
        <v>3180.3440038501099</v>
      </c>
      <c r="T73" s="58">
        <v>3463.9680928966905</v>
      </c>
      <c r="U73" s="58">
        <v>3755.6286057264497</v>
      </c>
      <c r="V73" s="58">
        <v>4164.0876768170301</v>
      </c>
    </row>
    <row r="74" spans="3:22" x14ac:dyDescent="0.2">
      <c r="C74" s="89" t="s">
        <v>74</v>
      </c>
      <c r="D74" s="57">
        <v>198.42565235831</v>
      </c>
      <c r="E74" s="57">
        <v>176.0110872857</v>
      </c>
      <c r="F74" s="57">
        <v>192.58197455976</v>
      </c>
      <c r="G74" s="57">
        <v>295.89192497656995</v>
      </c>
      <c r="H74" s="57">
        <v>142.20019158814</v>
      </c>
      <c r="I74" s="57">
        <v>191.68116008835003</v>
      </c>
      <c r="J74" s="57">
        <v>475.68494288053</v>
      </c>
      <c r="K74" s="57">
        <v>419.03946525936004</v>
      </c>
      <c r="L74" s="57">
        <v>348.54694123237999</v>
      </c>
      <c r="M74" s="57">
        <v>402.95509837689997</v>
      </c>
      <c r="N74" s="57">
        <v>716.36426021534999</v>
      </c>
      <c r="O74" s="57">
        <v>564.83984555546101</v>
      </c>
      <c r="P74" s="57">
        <v>410.42986125185996</v>
      </c>
      <c r="Q74" s="57">
        <v>537.56004978213377</v>
      </c>
      <c r="R74" s="57">
        <v>1073.6582748854701</v>
      </c>
      <c r="S74" s="57">
        <v>819.10191569458004</v>
      </c>
      <c r="T74" s="57">
        <v>684.70982323829003</v>
      </c>
      <c r="U74" s="57">
        <v>732.16183776983996</v>
      </c>
      <c r="V74" s="57">
        <v>1770.7239411979299</v>
      </c>
    </row>
    <row r="75" spans="3:22" x14ac:dyDescent="0.2">
      <c r="C75" s="90" t="s">
        <v>36</v>
      </c>
      <c r="D75" s="58">
        <v>143.25089314589999</v>
      </c>
      <c r="E75" s="58">
        <v>153.71917253966996</v>
      </c>
      <c r="F75" s="58">
        <v>171.5246813356901</v>
      </c>
      <c r="G75" s="58">
        <v>182.30649268251</v>
      </c>
      <c r="H75" s="58">
        <v>181.27390622671987</v>
      </c>
      <c r="I75" s="58">
        <v>229.01851968030002</v>
      </c>
      <c r="J75" s="58">
        <v>233.03605428581005</v>
      </c>
      <c r="K75" s="58">
        <v>212.88686172930014</v>
      </c>
      <c r="L75" s="58">
        <v>216.20465437638001</v>
      </c>
      <c r="M75" s="58">
        <v>214.90002311249995</v>
      </c>
      <c r="N75" s="58">
        <v>224.71179654165999</v>
      </c>
      <c r="O75" s="58">
        <v>255.71278250812907</v>
      </c>
      <c r="P75" s="58">
        <v>392.52897132629346</v>
      </c>
      <c r="Q75" s="58">
        <v>410.62226171878939</v>
      </c>
      <c r="R75" s="58">
        <v>475.5392210883229</v>
      </c>
      <c r="S75" s="58">
        <v>595.57208270437172</v>
      </c>
      <c r="T75" s="58">
        <v>693.5988668929399</v>
      </c>
      <c r="U75" s="58">
        <v>633.48167668526014</v>
      </c>
      <c r="V75" s="58">
        <v>623.73979111704</v>
      </c>
    </row>
    <row r="76" spans="3:22" x14ac:dyDescent="0.2">
      <c r="C76" s="92" t="s">
        <v>75</v>
      </c>
      <c r="D76" s="59">
        <v>4618.6667307593179</v>
      </c>
      <c r="E76" s="59">
        <v>6179.438225162362</v>
      </c>
      <c r="F76" s="59">
        <v>7174.4800372763621</v>
      </c>
      <c r="G76" s="59">
        <v>8335.4494994189299</v>
      </c>
      <c r="H76" s="59">
        <v>10914.36281098876</v>
      </c>
      <c r="I76" s="59">
        <v>13936.811854865718</v>
      </c>
      <c r="J76" s="59">
        <v>15738.995585116689</v>
      </c>
      <c r="K76" s="59">
        <v>17048.391502971801</v>
      </c>
      <c r="L76" s="59">
        <v>18672.085448771893</v>
      </c>
      <c r="M76" s="59">
        <v>21054.915548604095</v>
      </c>
      <c r="N76" s="59">
        <v>21943.084392448789</v>
      </c>
      <c r="O76" s="59">
        <v>23981.325042586777</v>
      </c>
      <c r="P76" s="59">
        <v>26819.695642238166</v>
      </c>
      <c r="Q76" s="59">
        <v>27898.038279102893</v>
      </c>
      <c r="R76" s="59">
        <v>34641.949501520176</v>
      </c>
      <c r="S76" s="59">
        <v>34274.847240225747</v>
      </c>
      <c r="T76" s="59">
        <v>35760.753505564448</v>
      </c>
      <c r="U76" s="59">
        <v>38141.804496900499</v>
      </c>
      <c r="V76" s="59">
        <v>46553.414837580727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0.150079299</v>
      </c>
      <c r="V77" s="60">
        <v>134.3385293323</v>
      </c>
    </row>
    <row r="78" spans="3:22" x14ac:dyDescent="0.2">
      <c r="C78" s="89" t="s">
        <v>77</v>
      </c>
      <c r="D78" s="57">
        <v>31.976987569110001</v>
      </c>
      <c r="E78" s="57">
        <v>25.194439005000003</v>
      </c>
      <c r="F78" s="57">
        <v>18.40647352277</v>
      </c>
      <c r="G78" s="57">
        <v>18.581367574089999</v>
      </c>
      <c r="H78" s="57">
        <v>20.34691229709</v>
      </c>
      <c r="I78" s="57">
        <v>43.909406968110005</v>
      </c>
      <c r="J78" s="57">
        <v>35.07592224111</v>
      </c>
      <c r="K78" s="57">
        <v>36.938266852529999</v>
      </c>
      <c r="L78" s="57">
        <v>37.479677777910005</v>
      </c>
      <c r="M78" s="57">
        <v>41.922732791570006</v>
      </c>
      <c r="N78" s="57">
        <v>109.66908352528002</v>
      </c>
      <c r="O78" s="57">
        <v>120.72715453567</v>
      </c>
      <c r="P78" s="57">
        <v>142.63382943910997</v>
      </c>
      <c r="Q78" s="57">
        <v>49.836944066150004</v>
      </c>
      <c r="R78" s="57">
        <v>65.150523882519991</v>
      </c>
      <c r="S78" s="57">
        <v>66.834934689059992</v>
      </c>
      <c r="T78" s="57">
        <v>73.857570800030004</v>
      </c>
      <c r="U78" s="57">
        <v>77.425549961179996</v>
      </c>
      <c r="V78" s="57">
        <v>74.705770584220005</v>
      </c>
    </row>
    <row r="79" spans="3:22" x14ac:dyDescent="0.2">
      <c r="C79" s="90" t="s">
        <v>37</v>
      </c>
      <c r="D79" s="58">
        <v>540.76940650167023</v>
      </c>
      <c r="E79" s="58">
        <v>937.81543040784049</v>
      </c>
      <c r="F79" s="58">
        <v>866.42098619666979</v>
      </c>
      <c r="G79" s="58">
        <v>448.84728472097993</v>
      </c>
      <c r="H79" s="58">
        <v>751.77634544792033</v>
      </c>
      <c r="I79" s="58">
        <v>1163.1195614873002</v>
      </c>
      <c r="J79" s="58">
        <v>1678.8485298579396</v>
      </c>
      <c r="K79" s="58">
        <v>2330.46813377025</v>
      </c>
      <c r="L79" s="58">
        <v>1801.3187120846394</v>
      </c>
      <c r="M79" s="58">
        <v>2879.7898973181104</v>
      </c>
      <c r="N79" s="58">
        <v>2948.7907117232298</v>
      </c>
      <c r="O79" s="58">
        <v>4351.9490612945392</v>
      </c>
      <c r="P79" s="58">
        <v>6816.5358849085605</v>
      </c>
      <c r="Q79" s="58">
        <v>7319.6306633445511</v>
      </c>
      <c r="R79" s="58">
        <v>6086.3250565357421</v>
      </c>
      <c r="S79" s="58">
        <v>5516.9219597039782</v>
      </c>
      <c r="T79" s="58">
        <v>4236.3281000595998</v>
      </c>
      <c r="U79" s="58">
        <v>4080.6513279284209</v>
      </c>
      <c r="V79" s="58">
        <v>3322.0739970335389</v>
      </c>
    </row>
    <row r="80" spans="3:22" x14ac:dyDescent="0.2">
      <c r="C80" s="89" t="s">
        <v>38</v>
      </c>
      <c r="D80" s="57">
        <v>158.69702701501001</v>
      </c>
      <c r="E80" s="57">
        <v>167.73073958185</v>
      </c>
      <c r="F80" s="57">
        <v>151.27687048185001</v>
      </c>
      <c r="G80" s="57">
        <v>197.80711719422001</v>
      </c>
      <c r="H80" s="57">
        <v>232.43541347651001</v>
      </c>
      <c r="I80" s="57">
        <v>183.92211736440004</v>
      </c>
      <c r="J80" s="57">
        <v>210.84903539402001</v>
      </c>
      <c r="K80" s="57">
        <v>380.06764234456</v>
      </c>
      <c r="L80" s="57">
        <v>437.96980219007003</v>
      </c>
      <c r="M80" s="57">
        <v>699.93693469993991</v>
      </c>
      <c r="N80" s="57">
        <v>631.28187687535001</v>
      </c>
      <c r="O80" s="57">
        <v>1129.7404812147299</v>
      </c>
      <c r="P80" s="57">
        <v>3068.2044200879891</v>
      </c>
      <c r="Q80" s="57">
        <v>3553.8750003447003</v>
      </c>
      <c r="R80" s="57">
        <v>3703.3156352031797</v>
      </c>
      <c r="S80" s="57">
        <v>3872.9469504103795</v>
      </c>
      <c r="T80" s="57">
        <v>3234.8663231339101</v>
      </c>
      <c r="U80" s="57">
        <v>3844.8466182278307</v>
      </c>
      <c r="V80" s="57">
        <v>3791.4838826937298</v>
      </c>
    </row>
    <row r="81" spans="3:22" x14ac:dyDescent="0.2">
      <c r="C81" s="81" t="s">
        <v>40</v>
      </c>
      <c r="D81" s="45">
        <f>+SUM(D52:D80)</f>
        <v>27907.214246072348</v>
      </c>
      <c r="E81" s="45">
        <f t="shared" ref="E81:V81" si="1">+SUM(E52:E80)</f>
        <v>35092.764857346527</v>
      </c>
      <c r="F81" s="45">
        <f t="shared" si="1"/>
        <v>37136.173338224908</v>
      </c>
      <c r="G81" s="45">
        <f t="shared" si="1"/>
        <v>39033.615160161389</v>
      </c>
      <c r="H81" s="45">
        <f t="shared" si="1"/>
        <v>46405.965841983387</v>
      </c>
      <c r="I81" s="45">
        <f t="shared" si="1"/>
        <v>52889.849500849363</v>
      </c>
      <c r="J81" s="45">
        <f t="shared" si="1"/>
        <v>58405.329924637888</v>
      </c>
      <c r="K81" s="45">
        <f t="shared" si="1"/>
        <v>66053.040101051491</v>
      </c>
      <c r="L81" s="45">
        <f t="shared" si="1"/>
        <v>76072.263950125925</v>
      </c>
      <c r="M81" s="45">
        <f t="shared" si="1"/>
        <v>88738.194926211771</v>
      </c>
      <c r="N81" s="45">
        <f t="shared" si="1"/>
        <v>90101.55050687016</v>
      </c>
      <c r="O81" s="45">
        <f t="shared" si="1"/>
        <v>101604.41371463427</v>
      </c>
      <c r="P81" s="45">
        <f t="shared" si="1"/>
        <v>112977.66496648754</v>
      </c>
      <c r="Q81" s="45">
        <f t="shared" si="1"/>
        <v>125893.52036901264</v>
      </c>
      <c r="R81" s="45">
        <f t="shared" si="1"/>
        <v>138275.00079119799</v>
      </c>
      <c r="S81" s="45">
        <f t="shared" si="1"/>
        <v>145305.325369678</v>
      </c>
      <c r="T81" s="45">
        <f t="shared" si="1"/>
        <v>148388.44855195319</v>
      </c>
      <c r="U81" s="45">
        <f t="shared" si="1"/>
        <v>163157.42039133128</v>
      </c>
      <c r="V81" s="45">
        <f t="shared" si="1"/>
        <v>167141.16842749686</v>
      </c>
    </row>
    <row r="82" spans="3:22" x14ac:dyDescent="0.2">
      <c r="C82" s="1" t="s">
        <v>227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x14ac:dyDescent="0.2">
      <c r="D86" s="164" t="s">
        <v>129</v>
      </c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</row>
    <row r="87" spans="3:22" ht="0.75" customHeight="1" x14ac:dyDescent="0.2">
      <c r="H87" s="28"/>
      <c r="I87" s="28"/>
      <c r="J87" s="28"/>
      <c r="L87" s="184"/>
      <c r="M87" s="184"/>
      <c r="N87" s="184"/>
      <c r="O87" s="184"/>
      <c r="P87" s="184"/>
      <c r="Q87" s="184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82" t="s">
        <v>21</v>
      </c>
      <c r="D89" s="186">
        <v>2000</v>
      </c>
      <c r="E89" s="162">
        <v>2001</v>
      </c>
      <c r="F89" s="162">
        <v>2002</v>
      </c>
      <c r="G89" s="162">
        <v>2003</v>
      </c>
      <c r="H89" s="162">
        <v>2004</v>
      </c>
      <c r="I89" s="162">
        <v>2005</v>
      </c>
      <c r="J89" s="162">
        <v>2006</v>
      </c>
      <c r="K89" s="162">
        <v>2007</v>
      </c>
      <c r="L89" s="162">
        <v>2008</v>
      </c>
      <c r="M89" s="162">
        <v>2009</v>
      </c>
      <c r="N89" s="162">
        <v>2010</v>
      </c>
      <c r="O89" s="162">
        <v>2011</v>
      </c>
      <c r="P89" s="162">
        <v>2012</v>
      </c>
      <c r="Q89" s="162">
        <v>2013</v>
      </c>
      <c r="R89" s="162">
        <v>2014</v>
      </c>
      <c r="S89" s="162">
        <v>2015</v>
      </c>
      <c r="T89" s="162">
        <v>2016</v>
      </c>
      <c r="U89" s="162">
        <v>2017</v>
      </c>
      <c r="V89" s="162">
        <v>2018</v>
      </c>
    </row>
    <row r="90" spans="3:22" ht="12" thickBot="1" x14ac:dyDescent="0.25">
      <c r="C90" s="183"/>
      <c r="D90" s="187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 spans="3:22" x14ac:dyDescent="0.2">
      <c r="C91" s="89" t="s">
        <v>61</v>
      </c>
      <c r="D91" s="61">
        <f t="shared" ref="D91:V91" si="2">+IFERROR(IF(D52&gt;0,+((D52/D13)*100)," "),"")</f>
        <v>88.112629661937007</v>
      </c>
      <c r="E91" s="61">
        <f t="shared" si="2"/>
        <v>95.164628868594463</v>
      </c>
      <c r="F91" s="61">
        <f t="shared" si="2"/>
        <v>89.060164159619291</v>
      </c>
      <c r="G91" s="61">
        <f t="shared" si="2"/>
        <v>97.795838687636433</v>
      </c>
      <c r="H91" s="61">
        <f t="shared" si="2"/>
        <v>95.202017592951051</v>
      </c>
      <c r="I91" s="61">
        <f t="shared" si="2"/>
        <v>94.592749332951726</v>
      </c>
      <c r="J91" s="61">
        <f t="shared" si="2"/>
        <v>97.584450270200421</v>
      </c>
      <c r="K91" s="61">
        <f t="shared" si="2"/>
        <v>97.824047655007476</v>
      </c>
      <c r="L91" s="61">
        <f t="shared" si="2"/>
        <v>99.524538660960232</v>
      </c>
      <c r="M91" s="61">
        <f t="shared" si="2"/>
        <v>93.104410922117395</v>
      </c>
      <c r="N91" s="61">
        <f t="shared" si="2"/>
        <v>92.205018897521029</v>
      </c>
      <c r="O91" s="61">
        <f t="shared" si="2"/>
        <v>96.427671902866621</v>
      </c>
      <c r="P91" s="61">
        <f t="shared" si="2"/>
        <v>93.542546179289261</v>
      </c>
      <c r="Q91" s="61">
        <f t="shared" si="2"/>
        <v>94.981193186323523</v>
      </c>
      <c r="R91" s="61">
        <f t="shared" si="2"/>
        <v>94.588719170442104</v>
      </c>
      <c r="S91" s="61">
        <f t="shared" si="2"/>
        <v>96.308130211765047</v>
      </c>
      <c r="T91" s="61">
        <f t="shared" si="2"/>
        <v>94.105845191807376</v>
      </c>
      <c r="U91" s="61">
        <f t="shared" si="2"/>
        <v>96.781280924304028</v>
      </c>
      <c r="V91" s="61">
        <f t="shared" si="2"/>
        <v>91.842197334092361</v>
      </c>
    </row>
    <row r="92" spans="3:22" x14ac:dyDescent="0.2">
      <c r="C92" s="90" t="s">
        <v>28</v>
      </c>
      <c r="D92" s="63">
        <f t="shared" ref="D92:V92" si="3">+IFERROR(IF(D53&gt;0,+((D53/D14)*100)," "),"")</f>
        <v>78.810057230129232</v>
      </c>
      <c r="E92" s="63">
        <f t="shared" si="3"/>
        <v>91.653526801233212</v>
      </c>
      <c r="F92" s="63">
        <f t="shared" si="3"/>
        <v>86.543649547935388</v>
      </c>
      <c r="G92" s="63">
        <f t="shared" si="3"/>
        <v>93.320633712365463</v>
      </c>
      <c r="H92" s="63">
        <f t="shared" si="3"/>
        <v>97.430444371239986</v>
      </c>
      <c r="I92" s="63">
        <f t="shared" si="3"/>
        <v>97.173746206565255</v>
      </c>
      <c r="J92" s="63">
        <f t="shared" si="3"/>
        <v>97.646980483089663</v>
      </c>
      <c r="K92" s="63">
        <f t="shared" si="3"/>
        <v>96.96378099638433</v>
      </c>
      <c r="L92" s="63">
        <f t="shared" si="3"/>
        <v>98.538304586985419</v>
      </c>
      <c r="M92" s="63">
        <f t="shared" si="3"/>
        <v>98.451670964393827</v>
      </c>
      <c r="N92" s="63">
        <f t="shared" si="3"/>
        <v>95.223353620681664</v>
      </c>
      <c r="O92" s="63">
        <f t="shared" si="3"/>
        <v>98.415506093146789</v>
      </c>
      <c r="P92" s="63">
        <f t="shared" si="3"/>
        <v>88.35079372409777</v>
      </c>
      <c r="Q92" s="63">
        <f t="shared" si="3"/>
        <v>88.961209343788724</v>
      </c>
      <c r="R92" s="63">
        <f t="shared" si="3"/>
        <v>94.588279956733416</v>
      </c>
      <c r="S92" s="63">
        <f t="shared" si="3"/>
        <v>76.010205288930678</v>
      </c>
      <c r="T92" s="63">
        <f t="shared" si="3"/>
        <v>95.477286760442254</v>
      </c>
      <c r="U92" s="63">
        <f t="shared" si="3"/>
        <v>96.477165518698243</v>
      </c>
      <c r="V92" s="63">
        <f t="shared" si="3"/>
        <v>98.20467882666496</v>
      </c>
    </row>
    <row r="93" spans="3:22" x14ac:dyDescent="0.2">
      <c r="C93" s="89" t="s">
        <v>62</v>
      </c>
      <c r="D93" s="61">
        <f t="shared" ref="D93:V93" si="4">+IFERROR(IF(D54&gt;0,+((D54/D15)*100)," "),"")</f>
        <v>79.351893112970075</v>
      </c>
      <c r="E93" s="61">
        <f t="shared" si="4"/>
        <v>99.730130729293549</v>
      </c>
      <c r="F93" s="61">
        <f t="shared" si="4"/>
        <v>89.55398552905136</v>
      </c>
      <c r="G93" s="61">
        <f t="shared" si="4"/>
        <v>99.71051438132281</v>
      </c>
      <c r="H93" s="61">
        <f t="shared" si="4"/>
        <v>99.484597485145471</v>
      </c>
      <c r="I93" s="61">
        <f t="shared" si="4"/>
        <v>99.562415884202252</v>
      </c>
      <c r="J93" s="61">
        <f t="shared" si="4"/>
        <v>99.578143328395825</v>
      </c>
      <c r="K93" s="61">
        <f t="shared" si="4"/>
        <v>98.915325951661288</v>
      </c>
      <c r="L93" s="61">
        <f t="shared" si="4"/>
        <v>99.673789805886585</v>
      </c>
      <c r="M93" s="61">
        <f t="shared" si="4"/>
        <v>76.082675096162461</v>
      </c>
      <c r="N93" s="61">
        <f t="shared" si="4"/>
        <v>98.454498192379504</v>
      </c>
      <c r="O93" s="61">
        <f t="shared" si="4"/>
        <v>96.684811844372632</v>
      </c>
      <c r="P93" s="61">
        <f t="shared" si="4"/>
        <v>95.910309967919162</v>
      </c>
      <c r="Q93" s="61">
        <f t="shared" si="4"/>
        <v>98.637334187480747</v>
      </c>
      <c r="R93" s="61">
        <f t="shared" si="4"/>
        <v>99.032864903881332</v>
      </c>
      <c r="S93" s="61">
        <f t="shared" si="4"/>
        <v>99.176953271400279</v>
      </c>
      <c r="T93" s="61">
        <f t="shared" si="4"/>
        <v>99.462226440432119</v>
      </c>
      <c r="U93" s="61">
        <f t="shared" si="4"/>
        <v>99.618059487305459</v>
      </c>
      <c r="V93" s="61">
        <f t="shared" si="4"/>
        <v>98.714923074933893</v>
      </c>
    </row>
    <row r="94" spans="3:22" x14ac:dyDescent="0.2">
      <c r="C94" s="90" t="s">
        <v>29</v>
      </c>
      <c r="D94" s="63">
        <f t="shared" ref="D94:V94" si="5">+IFERROR(IF(D55&gt;0,+((D55/D16)*100)," "),"")</f>
        <v>76.354754598688075</v>
      </c>
      <c r="E94" s="63">
        <f t="shared" si="5"/>
        <v>91.025572317200144</v>
      </c>
      <c r="F94" s="63">
        <f t="shared" si="5"/>
        <v>86.751826825854934</v>
      </c>
      <c r="G94" s="63">
        <f t="shared" si="5"/>
        <v>94.097332200555172</v>
      </c>
      <c r="H94" s="63">
        <f t="shared" si="5"/>
        <v>97.057429614156149</v>
      </c>
      <c r="I94" s="63">
        <f t="shared" si="5"/>
        <v>96.137789757505587</v>
      </c>
      <c r="J94" s="63">
        <f t="shared" si="5"/>
        <v>97.597202460700046</v>
      </c>
      <c r="K94" s="63">
        <f t="shared" si="5"/>
        <v>91.246440234412347</v>
      </c>
      <c r="L94" s="63">
        <f t="shared" si="5"/>
        <v>94.939076258439641</v>
      </c>
      <c r="M94" s="63">
        <f t="shared" si="5"/>
        <v>92.866710677761304</v>
      </c>
      <c r="N94" s="63">
        <f t="shared" si="5"/>
        <v>93.630894969980872</v>
      </c>
      <c r="O94" s="63">
        <f t="shared" si="5"/>
        <v>94.295128733059627</v>
      </c>
      <c r="P94" s="63">
        <f t="shared" si="5"/>
        <v>96.521528682237019</v>
      </c>
      <c r="Q94" s="63">
        <f t="shared" si="5"/>
        <v>96.515393602912809</v>
      </c>
      <c r="R94" s="63">
        <f t="shared" si="5"/>
        <v>92.714840687924777</v>
      </c>
      <c r="S94" s="63">
        <f t="shared" si="5"/>
        <v>96.169820470238108</v>
      </c>
      <c r="T94" s="63">
        <f t="shared" si="5"/>
        <v>99.036303991831971</v>
      </c>
      <c r="U94" s="63">
        <f t="shared" si="5"/>
        <v>99.092686428854165</v>
      </c>
      <c r="V94" s="63">
        <f t="shared" si="5"/>
        <v>98.904866993113117</v>
      </c>
    </row>
    <row r="95" spans="3:22" x14ac:dyDescent="0.2">
      <c r="C95" s="89" t="s">
        <v>63</v>
      </c>
      <c r="D95" s="61">
        <f t="shared" ref="D95:V95" si="6">+IFERROR(IF(D56&gt;0,+((D56/D17)*100)," "),"")</f>
        <v>86.959021208310261</v>
      </c>
      <c r="E95" s="61">
        <f t="shared" si="6"/>
        <v>91.272537025985528</v>
      </c>
      <c r="F95" s="61">
        <f t="shared" si="6"/>
        <v>96.629632365026197</v>
      </c>
      <c r="G95" s="61">
        <f t="shared" si="6"/>
        <v>97.066717937068063</v>
      </c>
      <c r="H95" s="61">
        <f t="shared" si="6"/>
        <v>97.366980045354978</v>
      </c>
      <c r="I95" s="61">
        <f t="shared" si="6"/>
        <v>98.836083166230196</v>
      </c>
      <c r="J95" s="61">
        <f t="shared" si="6"/>
        <v>98.62982596328024</v>
      </c>
      <c r="K95" s="61">
        <f t="shared" si="6"/>
        <v>98.631172724872528</v>
      </c>
      <c r="L95" s="61">
        <f t="shared" si="6"/>
        <v>97.148146364111838</v>
      </c>
      <c r="M95" s="61">
        <f t="shared" si="6"/>
        <v>96.03114091469709</v>
      </c>
      <c r="N95" s="61">
        <f t="shared" si="6"/>
        <v>96.93246493568914</v>
      </c>
      <c r="O95" s="61">
        <f t="shared" si="6"/>
        <v>92.945516398760674</v>
      </c>
      <c r="P95" s="61">
        <f t="shared" si="6"/>
        <v>89.430163683767759</v>
      </c>
      <c r="Q95" s="61">
        <f t="shared" si="6"/>
        <v>91.628131763744136</v>
      </c>
      <c r="R95" s="61">
        <f t="shared" si="6"/>
        <v>96.406606805279381</v>
      </c>
      <c r="S95" s="61">
        <f t="shared" si="6"/>
        <v>98.283377980229261</v>
      </c>
      <c r="T95" s="61">
        <f t="shared" si="6"/>
        <v>98.730632387700695</v>
      </c>
      <c r="U95" s="61">
        <f t="shared" si="6"/>
        <v>99.171703527289282</v>
      </c>
      <c r="V95" s="61">
        <f t="shared" si="6"/>
        <v>98.689471775469514</v>
      </c>
    </row>
    <row r="96" spans="3:22" x14ac:dyDescent="0.2">
      <c r="C96" s="90" t="s">
        <v>30</v>
      </c>
      <c r="D96" s="63">
        <f t="shared" ref="D96:V96" si="7">+IFERROR(IF(D57&gt;0,+((D57/D18)*100)," "),"")</f>
        <v>76.878335661193887</v>
      </c>
      <c r="E96" s="63">
        <f t="shared" si="7"/>
        <v>98.860392552212886</v>
      </c>
      <c r="F96" s="63">
        <f t="shared" si="7"/>
        <v>91.010285911426877</v>
      </c>
      <c r="G96" s="63">
        <f t="shared" si="7"/>
        <v>99.416377176135072</v>
      </c>
      <c r="H96" s="63">
        <f t="shared" si="7"/>
        <v>99.404615191863229</v>
      </c>
      <c r="I96" s="63">
        <f t="shared" si="7"/>
        <v>96.311630608302096</v>
      </c>
      <c r="J96" s="63">
        <f t="shared" si="7"/>
        <v>99.301781019084828</v>
      </c>
      <c r="K96" s="63">
        <f t="shared" si="7"/>
        <v>93.405749902552017</v>
      </c>
      <c r="L96" s="63">
        <f t="shared" si="7"/>
        <v>98.580938058691146</v>
      </c>
      <c r="M96" s="63">
        <f t="shared" si="7"/>
        <v>93.073043884598988</v>
      </c>
      <c r="N96" s="63">
        <f t="shared" si="7"/>
        <v>95.417734262035125</v>
      </c>
      <c r="O96" s="63">
        <f t="shared" si="7"/>
        <v>97.274856746809334</v>
      </c>
      <c r="P96" s="63">
        <f t="shared" si="7"/>
        <v>98.72089365794281</v>
      </c>
      <c r="Q96" s="63">
        <f t="shared" si="7"/>
        <v>97.046051699310027</v>
      </c>
      <c r="R96" s="63">
        <f t="shared" si="7"/>
        <v>99.510274795327689</v>
      </c>
      <c r="S96" s="63">
        <f t="shared" si="7"/>
        <v>99.277630583695824</v>
      </c>
      <c r="T96" s="63">
        <f t="shared" si="7"/>
        <v>99.470546407199308</v>
      </c>
      <c r="U96" s="63">
        <f t="shared" si="7"/>
        <v>99.827310658200787</v>
      </c>
      <c r="V96" s="63">
        <f t="shared" si="7"/>
        <v>99.316435170029607</v>
      </c>
    </row>
    <row r="97" spans="3:22" x14ac:dyDescent="0.2">
      <c r="C97" s="89" t="s">
        <v>64</v>
      </c>
      <c r="D97" s="61">
        <f t="shared" ref="D97:V97" si="8">+IFERROR(IF(D58&gt;0,+((D58/D19)*100)," "),"")</f>
        <v>98.353667128223705</v>
      </c>
      <c r="E97" s="61">
        <f t="shared" si="8"/>
        <v>98.377736559795053</v>
      </c>
      <c r="F97" s="61">
        <f t="shared" si="8"/>
        <v>97.228601269035337</v>
      </c>
      <c r="G97" s="61">
        <f t="shared" si="8"/>
        <v>98.562758575355261</v>
      </c>
      <c r="H97" s="61">
        <f t="shared" si="8"/>
        <v>99.144717401979563</v>
      </c>
      <c r="I97" s="61">
        <f t="shared" si="8"/>
        <v>99.322483950452536</v>
      </c>
      <c r="J97" s="61">
        <f t="shared" si="8"/>
        <v>99.446873892867799</v>
      </c>
      <c r="K97" s="61">
        <f t="shared" si="8"/>
        <v>98.409132602559907</v>
      </c>
      <c r="L97" s="61">
        <f t="shared" si="8"/>
        <v>99.654103044601456</v>
      </c>
      <c r="M97" s="61">
        <f t="shared" si="8"/>
        <v>97.830554675296042</v>
      </c>
      <c r="N97" s="61">
        <f t="shared" si="8"/>
        <v>97.608228062920361</v>
      </c>
      <c r="O97" s="61">
        <f t="shared" si="8"/>
        <v>98.564977948783678</v>
      </c>
      <c r="P97" s="61">
        <f t="shared" si="8"/>
        <v>99.639162053732235</v>
      </c>
      <c r="Q97" s="61">
        <f t="shared" si="8"/>
        <v>99.738860957386706</v>
      </c>
      <c r="R97" s="61">
        <f t="shared" si="8"/>
        <v>99.54862445595478</v>
      </c>
      <c r="S97" s="61">
        <f t="shared" si="8"/>
        <v>99.289243113989301</v>
      </c>
      <c r="T97" s="61">
        <f t="shared" si="8"/>
        <v>99.817970855705227</v>
      </c>
      <c r="U97" s="61">
        <f t="shared" si="8"/>
        <v>99.881789470797216</v>
      </c>
      <c r="V97" s="61">
        <f t="shared" si="8"/>
        <v>99.804786876421687</v>
      </c>
    </row>
    <row r="98" spans="3:22" x14ac:dyDescent="0.2">
      <c r="C98" s="90" t="s">
        <v>65</v>
      </c>
      <c r="D98" s="63">
        <f t="shared" ref="D98:V98" si="9">+IFERROR(IF(D59&gt;0,+((D59/D20)*100)," "),"")</f>
        <v>85.891649490864694</v>
      </c>
      <c r="E98" s="63">
        <f t="shared" si="9"/>
        <v>99.63295562035043</v>
      </c>
      <c r="F98" s="63">
        <f t="shared" si="9"/>
        <v>85.596680665463026</v>
      </c>
      <c r="G98" s="63">
        <f t="shared" si="9"/>
        <v>97.674173749385901</v>
      </c>
      <c r="H98" s="63">
        <f t="shared" si="9"/>
        <v>99.672797568018723</v>
      </c>
      <c r="I98" s="63">
        <f t="shared" si="9"/>
        <v>99.826569777142154</v>
      </c>
      <c r="J98" s="63">
        <f t="shared" si="9"/>
        <v>98.487926835232287</v>
      </c>
      <c r="K98" s="63">
        <f t="shared" si="9"/>
        <v>96.994325684656729</v>
      </c>
      <c r="L98" s="63">
        <f t="shared" si="9"/>
        <v>98.768673160198659</v>
      </c>
      <c r="M98" s="63">
        <f t="shared" si="9"/>
        <v>97.820843593109672</v>
      </c>
      <c r="N98" s="63">
        <f t="shared" si="9"/>
        <v>98.157621487863565</v>
      </c>
      <c r="O98" s="63">
        <f t="shared" si="9"/>
        <v>99.188010484919005</v>
      </c>
      <c r="P98" s="63">
        <f t="shared" si="9"/>
        <v>93.490552413030542</v>
      </c>
      <c r="Q98" s="63">
        <f t="shared" si="9"/>
        <v>95.106497090523945</v>
      </c>
      <c r="R98" s="63">
        <f t="shared" si="9"/>
        <v>95.626319562346495</v>
      </c>
      <c r="S98" s="63">
        <f t="shared" si="9"/>
        <v>98.273334537679375</v>
      </c>
      <c r="T98" s="63">
        <f t="shared" si="9"/>
        <v>98.209410454110824</v>
      </c>
      <c r="U98" s="63">
        <f t="shared" si="9"/>
        <v>98.774834821462349</v>
      </c>
      <c r="V98" s="63">
        <f t="shared" si="9"/>
        <v>99.253891851062122</v>
      </c>
    </row>
    <row r="99" spans="3:22" x14ac:dyDescent="0.2">
      <c r="C99" s="89" t="s">
        <v>66</v>
      </c>
      <c r="D99" s="61">
        <f t="shared" ref="D99:V99" si="10">+IFERROR(IF(D60&gt;0,+((D60/D21)*100)," "),"")</f>
        <v>94.855387122504695</v>
      </c>
      <c r="E99" s="61">
        <f t="shared" si="10"/>
        <v>96.841543939489839</v>
      </c>
      <c r="F99" s="61">
        <f t="shared" si="10"/>
        <v>99.630795680354908</v>
      </c>
      <c r="G99" s="61">
        <f t="shared" si="10"/>
        <v>99.662614973410541</v>
      </c>
      <c r="H99" s="61">
        <f t="shared" si="10"/>
        <v>99.950685356980458</v>
      </c>
      <c r="I99" s="61">
        <f t="shared" si="10"/>
        <v>99.813748332165446</v>
      </c>
      <c r="J99" s="61">
        <f t="shared" si="10"/>
        <v>99.474541698501511</v>
      </c>
      <c r="K99" s="61">
        <f t="shared" si="10"/>
        <v>99.785001292275581</v>
      </c>
      <c r="L99" s="61">
        <f t="shared" si="10"/>
        <v>99.651961840912591</v>
      </c>
      <c r="M99" s="61">
        <f t="shared" si="10"/>
        <v>99.385238410513765</v>
      </c>
      <c r="N99" s="61">
        <f t="shared" si="10"/>
        <v>97.604124029773786</v>
      </c>
      <c r="O99" s="61">
        <f t="shared" si="10"/>
        <v>99.893585707544332</v>
      </c>
      <c r="P99" s="61">
        <f t="shared" si="10"/>
        <v>99.398426548392109</v>
      </c>
      <c r="Q99" s="61">
        <f t="shared" si="10"/>
        <v>99.547200235847271</v>
      </c>
      <c r="R99" s="61">
        <f t="shared" si="10"/>
        <v>99.947895969910178</v>
      </c>
      <c r="S99" s="61">
        <f t="shared" si="10"/>
        <v>99.93652574648651</v>
      </c>
      <c r="T99" s="61">
        <f t="shared" si="10"/>
        <v>99.186079597932803</v>
      </c>
      <c r="U99" s="61">
        <f t="shared" si="10"/>
        <v>99.911641724661081</v>
      </c>
      <c r="V99" s="61">
        <f t="shared" si="10"/>
        <v>99.970428526934811</v>
      </c>
    </row>
    <row r="100" spans="3:22" x14ac:dyDescent="0.2">
      <c r="C100" s="90" t="s">
        <v>67</v>
      </c>
      <c r="D100" s="63">
        <f t="shared" ref="D100:V100" si="11">+IFERROR(IF(D61&gt;0,+((D61/D22)*100)," "),"")</f>
        <v>96.837791727358692</v>
      </c>
      <c r="E100" s="63">
        <f t="shared" si="11"/>
        <v>94.770962614055378</v>
      </c>
      <c r="F100" s="63">
        <f t="shared" si="11"/>
        <v>97.681755647818704</v>
      </c>
      <c r="G100" s="63">
        <f t="shared" si="11"/>
        <v>94.038785732305357</v>
      </c>
      <c r="H100" s="63">
        <f t="shared" si="11"/>
        <v>95.48807439949924</v>
      </c>
      <c r="I100" s="63">
        <f t="shared" si="11"/>
        <v>95.016246702612762</v>
      </c>
      <c r="J100" s="63">
        <f t="shared" si="11"/>
        <v>96.763401276653667</v>
      </c>
      <c r="K100" s="63">
        <f t="shared" si="11"/>
        <v>92.525032720068751</v>
      </c>
      <c r="L100" s="63">
        <f t="shared" si="11"/>
        <v>94.016193636929685</v>
      </c>
      <c r="M100" s="63">
        <f t="shared" si="11"/>
        <v>86.578819821664624</v>
      </c>
      <c r="N100" s="63">
        <f t="shared" si="11"/>
        <v>74.752823580357855</v>
      </c>
      <c r="O100" s="63">
        <f t="shared" si="11"/>
        <v>86.588548950372697</v>
      </c>
      <c r="P100" s="63">
        <f t="shared" si="11"/>
        <v>90.758360403522801</v>
      </c>
      <c r="Q100" s="63">
        <f t="shared" si="11"/>
        <v>91.408811901205127</v>
      </c>
      <c r="R100" s="63">
        <f t="shared" si="11"/>
        <v>92.903061536443573</v>
      </c>
      <c r="S100" s="63">
        <f t="shared" si="11"/>
        <v>93.704057544805295</v>
      </c>
      <c r="T100" s="63">
        <f t="shared" si="11"/>
        <v>97.2926175444573</v>
      </c>
      <c r="U100" s="63">
        <f t="shared" si="11"/>
        <v>98.326928980581002</v>
      </c>
      <c r="V100" s="63">
        <f t="shared" si="11"/>
        <v>94.717302143233141</v>
      </c>
    </row>
    <row r="101" spans="3:22" x14ac:dyDescent="0.2">
      <c r="C101" s="89" t="s">
        <v>68</v>
      </c>
      <c r="D101" s="61">
        <f t="shared" ref="D101:V101" si="12">+IFERROR(IF(D62&gt;0,+((D62/D23)*100)," "),"")</f>
        <v>96.104730579223414</v>
      </c>
      <c r="E101" s="61">
        <f t="shared" si="12"/>
        <v>98.509838701782854</v>
      </c>
      <c r="F101" s="61">
        <f t="shared" si="12"/>
        <v>98.222342937053824</v>
      </c>
      <c r="G101" s="61">
        <f t="shared" si="12"/>
        <v>98.411980048831282</v>
      </c>
      <c r="H101" s="61">
        <f t="shared" si="12"/>
        <v>99.594112006610104</v>
      </c>
      <c r="I101" s="61">
        <f t="shared" si="12"/>
        <v>99.725717934029163</v>
      </c>
      <c r="J101" s="61">
        <f t="shared" si="12"/>
        <v>99.700131567578225</v>
      </c>
      <c r="K101" s="61">
        <f t="shared" si="12"/>
        <v>99.054693624746776</v>
      </c>
      <c r="L101" s="61">
        <f t="shared" si="12"/>
        <v>98.031601784633111</v>
      </c>
      <c r="M101" s="61">
        <f t="shared" si="12"/>
        <v>98.652758681883938</v>
      </c>
      <c r="N101" s="61">
        <f t="shared" si="12"/>
        <v>94.69349055904253</v>
      </c>
      <c r="O101" s="61">
        <f t="shared" si="12"/>
        <v>97.701199197238495</v>
      </c>
      <c r="P101" s="61">
        <f t="shared" si="12"/>
        <v>96.105652325380305</v>
      </c>
      <c r="Q101" s="61">
        <f t="shared" si="12"/>
        <v>98.453934961258497</v>
      </c>
      <c r="R101" s="61">
        <f t="shared" si="12"/>
        <v>93.638062848173718</v>
      </c>
      <c r="S101" s="61">
        <f t="shared" si="12"/>
        <v>92.116521200355777</v>
      </c>
      <c r="T101" s="61">
        <f t="shared" si="12"/>
        <v>97.31809110004636</v>
      </c>
      <c r="U101" s="61">
        <f t="shared" si="12"/>
        <v>99.38379894790576</v>
      </c>
      <c r="V101" s="61">
        <f t="shared" si="12"/>
        <v>96.899832341804682</v>
      </c>
    </row>
    <row r="102" spans="3:22" x14ac:dyDescent="0.2">
      <c r="C102" s="90" t="s">
        <v>31</v>
      </c>
      <c r="D102" s="63">
        <f t="shared" ref="D102:V102" si="13">+IFERROR(IF(D63&gt;0,+((D63/D24)*100)," "),"")</f>
        <v>94.090103484460002</v>
      </c>
      <c r="E102" s="63">
        <f t="shared" si="13"/>
        <v>94.363325382107703</v>
      </c>
      <c r="F102" s="63">
        <f t="shared" si="13"/>
        <v>95.643976449876547</v>
      </c>
      <c r="G102" s="63">
        <f t="shared" si="13"/>
        <v>98.499328951191018</v>
      </c>
      <c r="H102" s="63">
        <f t="shared" si="13"/>
        <v>96.303790001636415</v>
      </c>
      <c r="I102" s="63">
        <f t="shared" si="13"/>
        <v>91.750656111667297</v>
      </c>
      <c r="J102" s="63">
        <f t="shared" si="13"/>
        <v>95.897772395153169</v>
      </c>
      <c r="K102" s="63">
        <f t="shared" si="13"/>
        <v>83.548686410379077</v>
      </c>
      <c r="L102" s="63">
        <f t="shared" si="13"/>
        <v>88.156923621818166</v>
      </c>
      <c r="M102" s="63">
        <f t="shared" si="13"/>
        <v>76.145415559425629</v>
      </c>
      <c r="N102" s="63">
        <f t="shared" si="13"/>
        <v>78.514094134904482</v>
      </c>
      <c r="O102" s="63">
        <f t="shared" si="13"/>
        <v>97.441909606471484</v>
      </c>
      <c r="P102" s="63">
        <f t="shared" si="13"/>
        <v>92.690419363207383</v>
      </c>
      <c r="Q102" s="63">
        <f t="shared" si="13"/>
        <v>84.815722584343916</v>
      </c>
      <c r="R102" s="63">
        <f t="shared" si="13"/>
        <v>75.769687355950367</v>
      </c>
      <c r="S102" s="63">
        <f t="shared" si="13"/>
        <v>93.385875884126463</v>
      </c>
      <c r="T102" s="63">
        <f t="shared" si="13"/>
        <v>95.49144704704878</v>
      </c>
      <c r="U102" s="63">
        <f t="shared" si="13"/>
        <v>97.394763690015949</v>
      </c>
      <c r="V102" s="63">
        <f t="shared" si="13"/>
        <v>89.982831380501153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59.296454906106511</v>
      </c>
      <c r="E104" s="63">
        <f t="shared" si="15"/>
        <v>95.911038955637238</v>
      </c>
      <c r="F104" s="63">
        <f t="shared" si="15"/>
        <v>91.136118519899526</v>
      </c>
      <c r="G104" s="63">
        <f t="shared" si="15"/>
        <v>98.304520609703232</v>
      </c>
      <c r="H104" s="63">
        <f t="shared" si="15"/>
        <v>99.256006550003974</v>
      </c>
      <c r="I104" s="63">
        <f t="shared" si="15"/>
        <v>99.624661182966818</v>
      </c>
      <c r="J104" s="63">
        <f t="shared" si="15"/>
        <v>99.660068265660911</v>
      </c>
      <c r="K104" s="63">
        <f t="shared" si="15"/>
        <v>95.2745862272632</v>
      </c>
      <c r="L104" s="63">
        <f t="shared" si="15"/>
        <v>99.735487271412481</v>
      </c>
      <c r="M104" s="63">
        <f t="shared" si="15"/>
        <v>98.737057953808133</v>
      </c>
      <c r="N104" s="63">
        <f t="shared" si="15"/>
        <v>99.756756045365137</v>
      </c>
      <c r="O104" s="63">
        <f t="shared" si="15"/>
        <v>98.844789475590289</v>
      </c>
      <c r="P104" s="63">
        <f t="shared" si="15"/>
        <v>95.847884629841076</v>
      </c>
      <c r="Q104" s="63">
        <f t="shared" si="15"/>
        <v>97.840598586051939</v>
      </c>
      <c r="R104" s="63">
        <f t="shared" si="15"/>
        <v>98.276144507946469</v>
      </c>
      <c r="S104" s="63">
        <f t="shared" si="15"/>
        <v>98.810625197028514</v>
      </c>
      <c r="T104" s="63">
        <f t="shared" si="15"/>
        <v>98.607563246673053</v>
      </c>
      <c r="U104" s="63">
        <f t="shared" si="15"/>
        <v>98.485190777239325</v>
      </c>
      <c r="V104" s="63">
        <f t="shared" si="15"/>
        <v>98.587500778165648</v>
      </c>
    </row>
    <row r="105" spans="3:22" x14ac:dyDescent="0.2">
      <c r="C105" s="89" t="s">
        <v>70</v>
      </c>
      <c r="D105" s="61">
        <f t="shared" ref="D105:V105" si="16">+IFERROR(IF(D66&gt;0,+((D66/D27)*100)," "),"")</f>
        <v>68.835260632756302</v>
      </c>
      <c r="E105" s="61">
        <f t="shared" si="16"/>
        <v>96.995871883680593</v>
      </c>
      <c r="F105" s="61">
        <f t="shared" si="16"/>
        <v>91.67752581166026</v>
      </c>
      <c r="G105" s="61">
        <f t="shared" si="16"/>
        <v>98.442808265805908</v>
      </c>
      <c r="H105" s="61">
        <f t="shared" si="16"/>
        <v>98.43125189962845</v>
      </c>
      <c r="I105" s="61">
        <f t="shared" si="16"/>
        <v>99.525123945231059</v>
      </c>
      <c r="J105" s="61">
        <f t="shared" si="16"/>
        <v>99.448586240867371</v>
      </c>
      <c r="K105" s="61">
        <f t="shared" si="16"/>
        <v>96.788861440641398</v>
      </c>
      <c r="L105" s="61">
        <f t="shared" si="16"/>
        <v>98.347513010073385</v>
      </c>
      <c r="M105" s="61">
        <f t="shared" si="16"/>
        <v>90.821793325683871</v>
      </c>
      <c r="N105" s="61">
        <f t="shared" si="16"/>
        <v>87.770628344177084</v>
      </c>
      <c r="O105" s="61">
        <f t="shared" si="16"/>
        <v>94.276110420362812</v>
      </c>
      <c r="P105" s="61">
        <f t="shared" si="16"/>
        <v>91.307286685509268</v>
      </c>
      <c r="Q105" s="61">
        <f t="shared" si="16"/>
        <v>84.946548621179105</v>
      </c>
      <c r="R105" s="61">
        <f t="shared" si="16"/>
        <v>97.051140029453379</v>
      </c>
      <c r="S105" s="61">
        <f t="shared" si="16"/>
        <v>97.679795210883057</v>
      </c>
      <c r="T105" s="61">
        <f t="shared" si="16"/>
        <v>98.924587477658918</v>
      </c>
      <c r="U105" s="61">
        <f t="shared" si="16"/>
        <v>97.700542097772399</v>
      </c>
      <c r="V105" s="61">
        <f t="shared" si="16"/>
        <v>97.930409743170316</v>
      </c>
    </row>
    <row r="106" spans="3:22" x14ac:dyDescent="0.2">
      <c r="C106" s="90" t="s">
        <v>32</v>
      </c>
      <c r="D106" s="63">
        <f t="shared" ref="D106:V106" si="17">+IFERROR(IF(D67&gt;0,+((D67/D28)*100)," "),"")</f>
        <v>96.565877970043559</v>
      </c>
      <c r="E106" s="63">
        <f t="shared" si="17"/>
        <v>97.382618947799045</v>
      </c>
      <c r="F106" s="63">
        <f t="shared" si="17"/>
        <v>94.52195440952363</v>
      </c>
      <c r="G106" s="63">
        <f t="shared" si="17"/>
        <v>98.560901045029169</v>
      </c>
      <c r="H106" s="63">
        <f t="shared" si="17"/>
        <v>99.045758404258549</v>
      </c>
      <c r="I106" s="63">
        <f t="shared" si="17"/>
        <v>96.524499227844856</v>
      </c>
      <c r="J106" s="63">
        <f t="shared" si="17"/>
        <v>96.039670216369871</v>
      </c>
      <c r="K106" s="63">
        <f t="shared" si="17"/>
        <v>93.698020812370544</v>
      </c>
      <c r="L106" s="63">
        <f t="shared" si="17"/>
        <v>92.763803803759089</v>
      </c>
      <c r="M106" s="63">
        <f t="shared" si="17"/>
        <v>84.696514841733659</v>
      </c>
      <c r="N106" s="63">
        <f t="shared" si="17"/>
        <v>83.610019140105578</v>
      </c>
      <c r="O106" s="63">
        <f t="shared" si="17"/>
        <v>89.437216576674615</v>
      </c>
      <c r="P106" s="63">
        <f t="shared" si="17"/>
        <v>82.144036973004319</v>
      </c>
      <c r="Q106" s="63">
        <f t="shared" si="17"/>
        <v>77.826982207887852</v>
      </c>
      <c r="R106" s="63">
        <f t="shared" si="17"/>
        <v>86.947147975225874</v>
      </c>
      <c r="S106" s="63">
        <f t="shared" si="17"/>
        <v>95.748235943248574</v>
      </c>
      <c r="T106" s="63">
        <f t="shared" si="17"/>
        <v>97.37091744884944</v>
      </c>
      <c r="U106" s="63">
        <f t="shared" si="17"/>
        <v>98.242303889304935</v>
      </c>
      <c r="V106" s="63">
        <f t="shared" si="17"/>
        <v>97.297851335725866</v>
      </c>
    </row>
    <row r="107" spans="3:22" x14ac:dyDescent="0.2">
      <c r="C107" s="89" t="s">
        <v>33</v>
      </c>
      <c r="D107" s="61">
        <f t="shared" ref="D107:V107" si="18">+IFERROR(IF(D68&gt;0,+((D68/D29)*100)," "),"")</f>
        <v>95.655070934701186</v>
      </c>
      <c r="E107" s="61">
        <f t="shared" si="18"/>
        <v>93.2750522209558</v>
      </c>
      <c r="F107" s="61">
        <f t="shared" si="18"/>
        <v>88.195867255040838</v>
      </c>
      <c r="G107" s="61">
        <f t="shared" si="18"/>
        <v>97.5562290192115</v>
      </c>
      <c r="H107" s="61">
        <f t="shared" si="18"/>
        <v>97.676283343222153</v>
      </c>
      <c r="I107" s="61">
        <f t="shared" si="18"/>
        <v>98.454537250056433</v>
      </c>
      <c r="J107" s="61">
        <f t="shared" si="18"/>
        <v>92.91032864395676</v>
      </c>
      <c r="K107" s="61">
        <f t="shared" si="18"/>
        <v>83.217725044690056</v>
      </c>
      <c r="L107" s="61">
        <f t="shared" si="18"/>
        <v>97.451061798767455</v>
      </c>
      <c r="M107" s="61">
        <f t="shared" si="18"/>
        <v>95.252013322775582</v>
      </c>
      <c r="N107" s="61">
        <f t="shared" si="18"/>
        <v>93.288521553355807</v>
      </c>
      <c r="O107" s="61">
        <f t="shared" si="18"/>
        <v>98.725433877395446</v>
      </c>
      <c r="P107" s="61">
        <f t="shared" si="18"/>
        <v>90.171012389732354</v>
      </c>
      <c r="Q107" s="61">
        <f t="shared" si="18"/>
        <v>92.37234407108761</v>
      </c>
      <c r="R107" s="61">
        <f t="shared" si="18"/>
        <v>96.193681383463343</v>
      </c>
      <c r="S107" s="61">
        <f t="shared" si="18"/>
        <v>94.988076868698656</v>
      </c>
      <c r="T107" s="61">
        <f t="shared" si="18"/>
        <v>97.620877272504075</v>
      </c>
      <c r="U107" s="61">
        <f t="shared" si="18"/>
        <v>93.875224037202926</v>
      </c>
      <c r="V107" s="61">
        <f t="shared" si="18"/>
        <v>91.370490063648447</v>
      </c>
    </row>
    <row r="108" spans="3:22" x14ac:dyDescent="0.2">
      <c r="C108" s="90" t="s">
        <v>71</v>
      </c>
      <c r="D108" s="63">
        <f t="shared" ref="D108:V108" si="19">+IFERROR(IF(D69&gt;0,+((D69/D30)*100)," "),"")</f>
        <v>87.836206812526569</v>
      </c>
      <c r="E108" s="63">
        <f t="shared" si="19"/>
        <v>74.787298206278123</v>
      </c>
      <c r="F108" s="63">
        <f t="shared" si="19"/>
        <v>82.093491145427961</v>
      </c>
      <c r="G108" s="63">
        <f t="shared" si="19"/>
        <v>98.118041680536521</v>
      </c>
      <c r="H108" s="63">
        <f t="shared" si="19"/>
        <v>96.805310563290163</v>
      </c>
      <c r="I108" s="63">
        <f t="shared" si="19"/>
        <v>91.242190875383216</v>
      </c>
      <c r="J108" s="63">
        <f t="shared" si="19"/>
        <v>77.042169110725965</v>
      </c>
      <c r="K108" s="63">
        <f t="shared" si="19"/>
        <v>61.243827411128969</v>
      </c>
      <c r="L108" s="63">
        <f t="shared" si="19"/>
        <v>98.24175093992622</v>
      </c>
      <c r="M108" s="63">
        <f t="shared" si="19"/>
        <v>89.078989498522901</v>
      </c>
      <c r="N108" s="63">
        <f t="shared" si="19"/>
        <v>97.746656595832278</v>
      </c>
      <c r="O108" s="63">
        <f t="shared" si="19"/>
        <v>98.434629451346396</v>
      </c>
      <c r="P108" s="63">
        <f t="shared" si="19"/>
        <v>98.337737270132791</v>
      </c>
      <c r="Q108" s="63">
        <f t="shared" si="19"/>
        <v>98.151326919525246</v>
      </c>
      <c r="R108" s="63">
        <f t="shared" si="19"/>
        <v>98.162265704891865</v>
      </c>
      <c r="S108" s="63">
        <f t="shared" si="19"/>
        <v>99.434977226864689</v>
      </c>
      <c r="T108" s="63">
        <f t="shared" si="19"/>
        <v>97.323537647486702</v>
      </c>
      <c r="U108" s="63">
        <f t="shared" si="19"/>
        <v>97.65659919492245</v>
      </c>
      <c r="V108" s="63">
        <f t="shared" si="19"/>
        <v>99.034394138113285</v>
      </c>
    </row>
    <row r="109" spans="3:22" x14ac:dyDescent="0.2">
      <c r="C109" s="89" t="s">
        <v>34</v>
      </c>
      <c r="D109" s="61">
        <f t="shared" ref="D109:V109" si="20">+IFERROR(IF(D70&gt;0,+((D70/D31)*100)," "),"")</f>
        <v>94.763286566646173</v>
      </c>
      <c r="E109" s="61">
        <f t="shared" si="20"/>
        <v>97.199790240930326</v>
      </c>
      <c r="F109" s="61">
        <f t="shared" si="20"/>
        <v>96.719671626171305</v>
      </c>
      <c r="G109" s="61">
        <f t="shared" si="20"/>
        <v>96.232690665181494</v>
      </c>
      <c r="H109" s="61">
        <f t="shared" si="20"/>
        <v>95.434563349109666</v>
      </c>
      <c r="I109" s="61">
        <f t="shared" si="20"/>
        <v>95.142613861800371</v>
      </c>
      <c r="J109" s="61">
        <f t="shared" si="20"/>
        <v>96.447178826713909</v>
      </c>
      <c r="K109" s="61">
        <f t="shared" si="20"/>
        <v>94.4462103348326</v>
      </c>
      <c r="L109" s="61">
        <f t="shared" si="20"/>
        <v>93.882951785043858</v>
      </c>
      <c r="M109" s="61">
        <f t="shared" si="20"/>
        <v>92.411549788740871</v>
      </c>
      <c r="N109" s="61">
        <f t="shared" si="20"/>
        <v>89.463583241625727</v>
      </c>
      <c r="O109" s="61">
        <f t="shared" si="20"/>
        <v>93.032355191219551</v>
      </c>
      <c r="P109" s="61">
        <f t="shared" si="20"/>
        <v>88.524122798892918</v>
      </c>
      <c r="Q109" s="61">
        <f t="shared" si="20"/>
        <v>89.980117431594422</v>
      </c>
      <c r="R109" s="61">
        <f t="shared" si="20"/>
        <v>94.382265180309048</v>
      </c>
      <c r="S109" s="61">
        <f t="shared" si="20"/>
        <v>95.647591292475582</v>
      </c>
      <c r="T109" s="61">
        <f t="shared" si="20"/>
        <v>96.810068990003217</v>
      </c>
      <c r="U109" s="61">
        <f t="shared" si="20"/>
        <v>96.669982322174747</v>
      </c>
      <c r="V109" s="61">
        <f t="shared" si="20"/>
        <v>96.706903215895807</v>
      </c>
    </row>
    <row r="110" spans="3:22" x14ac:dyDescent="0.2">
      <c r="C110" s="90" t="s">
        <v>72</v>
      </c>
      <c r="D110" s="63">
        <f t="shared" ref="D110:V110" si="21">+IFERROR(IF(D71&gt;0,+((D71/D32)*100)," "),"")</f>
        <v>68.988672511238818</v>
      </c>
      <c r="E110" s="63">
        <f t="shared" si="21"/>
        <v>97.070433998157327</v>
      </c>
      <c r="F110" s="63">
        <f t="shared" si="21"/>
        <v>95.651395370455234</v>
      </c>
      <c r="G110" s="63">
        <f t="shared" si="21"/>
        <v>94.884582248258624</v>
      </c>
      <c r="H110" s="63">
        <f t="shared" si="21"/>
        <v>82.498573778451942</v>
      </c>
      <c r="I110" s="63">
        <f t="shared" si="21"/>
        <v>53.560962553297784</v>
      </c>
      <c r="J110" s="63">
        <f t="shared" si="21"/>
        <v>68.654483340214</v>
      </c>
      <c r="K110" s="63">
        <f t="shared" si="21"/>
        <v>93.629763222070366</v>
      </c>
      <c r="L110" s="63">
        <f t="shared" si="21"/>
        <v>94.51876211304922</v>
      </c>
      <c r="M110" s="63">
        <f t="shared" si="21"/>
        <v>92.800508646240971</v>
      </c>
      <c r="N110" s="63">
        <f t="shared" si="21"/>
        <v>93.514519420053901</v>
      </c>
      <c r="O110" s="63">
        <f t="shared" si="21"/>
        <v>92.150412232110341</v>
      </c>
      <c r="P110" s="63">
        <f t="shared" si="21"/>
        <v>92.008534154492338</v>
      </c>
      <c r="Q110" s="63">
        <f t="shared" si="21"/>
        <v>81.563221013410413</v>
      </c>
      <c r="R110" s="63">
        <f t="shared" si="21"/>
        <v>85.309691417194443</v>
      </c>
      <c r="S110" s="63">
        <f t="shared" si="21"/>
        <v>92.937563946713595</v>
      </c>
      <c r="T110" s="63">
        <f t="shared" si="21"/>
        <v>96.149858482974139</v>
      </c>
      <c r="U110" s="63">
        <f t="shared" si="21"/>
        <v>97.595464194460618</v>
      </c>
      <c r="V110" s="63">
        <f t="shared" si="21"/>
        <v>95.280581792003474</v>
      </c>
    </row>
    <row r="111" spans="3:22" x14ac:dyDescent="0.2">
      <c r="C111" s="89" t="s">
        <v>73</v>
      </c>
      <c r="D111" s="61">
        <f t="shared" ref="D111:V111" si="22">+IFERROR(IF(D72&gt;0,+((D72/D33)*100)," "),"")</f>
        <v>96.657130309138864</v>
      </c>
      <c r="E111" s="61">
        <f t="shared" si="22"/>
        <v>93.824841280438392</v>
      </c>
      <c r="F111" s="61">
        <f t="shared" si="22"/>
        <v>84.00364088161615</v>
      </c>
      <c r="G111" s="61">
        <f t="shared" si="22"/>
        <v>99.638469249423622</v>
      </c>
      <c r="H111" s="61">
        <f t="shared" si="22"/>
        <v>91.750879459979657</v>
      </c>
      <c r="I111" s="61">
        <f t="shared" si="22"/>
        <v>95.014417287262461</v>
      </c>
      <c r="J111" s="61">
        <f t="shared" si="22"/>
        <v>98.950151384103464</v>
      </c>
      <c r="K111" s="61">
        <f t="shared" si="22"/>
        <v>98.280332745671203</v>
      </c>
      <c r="L111" s="61">
        <f t="shared" si="22"/>
        <v>89.216811977010735</v>
      </c>
      <c r="M111" s="61">
        <f t="shared" si="22"/>
        <v>90.257300557818027</v>
      </c>
      <c r="N111" s="61">
        <f t="shared" si="22"/>
        <v>84.229050239005474</v>
      </c>
      <c r="O111" s="61">
        <f t="shared" si="22"/>
        <v>91.780826295724609</v>
      </c>
      <c r="P111" s="61">
        <f t="shared" si="22"/>
        <v>96.486862219172082</v>
      </c>
      <c r="Q111" s="61">
        <f t="shared" si="22"/>
        <v>93.096366147060081</v>
      </c>
      <c r="R111" s="61">
        <f t="shared" si="22"/>
        <v>94.118168420638554</v>
      </c>
      <c r="S111" s="61">
        <f t="shared" si="22"/>
        <v>96.816251340636668</v>
      </c>
      <c r="T111" s="61">
        <f t="shared" si="22"/>
        <v>98.233898945682512</v>
      </c>
      <c r="U111" s="61">
        <f t="shared" si="22"/>
        <v>98.424576067746898</v>
      </c>
      <c r="V111" s="61">
        <f t="shared" si="22"/>
        <v>98.491227211918755</v>
      </c>
    </row>
    <row r="112" spans="3:22" x14ac:dyDescent="0.2">
      <c r="C112" s="90" t="s">
        <v>35</v>
      </c>
      <c r="D112" s="63">
        <f t="shared" ref="D112:V112" si="23">+IFERROR(IF(D73&gt;0,+((D73/D34)*100)," "),"")</f>
        <v>98.121278107808337</v>
      </c>
      <c r="E112" s="63">
        <f t="shared" si="23"/>
        <v>97.111721859196663</v>
      </c>
      <c r="F112" s="63">
        <f t="shared" si="23"/>
        <v>97.638447484735096</v>
      </c>
      <c r="G112" s="63">
        <f t="shared" si="23"/>
        <v>99.404996752463276</v>
      </c>
      <c r="H112" s="63">
        <f t="shared" si="23"/>
        <v>99.136729475697265</v>
      </c>
      <c r="I112" s="63">
        <f t="shared" si="23"/>
        <v>99.797038151369634</v>
      </c>
      <c r="J112" s="63">
        <f t="shared" si="23"/>
        <v>98.759369858125083</v>
      </c>
      <c r="K112" s="63">
        <f t="shared" si="23"/>
        <v>99.102981727313349</v>
      </c>
      <c r="L112" s="63">
        <f t="shared" si="23"/>
        <v>98.723021636275845</v>
      </c>
      <c r="M112" s="63">
        <f t="shared" si="23"/>
        <v>99.121885520097081</v>
      </c>
      <c r="N112" s="63">
        <f t="shared" si="23"/>
        <v>97.840476790662592</v>
      </c>
      <c r="O112" s="63">
        <f t="shared" si="23"/>
        <v>95.411869613271961</v>
      </c>
      <c r="P112" s="63">
        <f t="shared" si="23"/>
        <v>95.077281970420444</v>
      </c>
      <c r="Q112" s="63">
        <f t="shared" si="23"/>
        <v>97.908167678158421</v>
      </c>
      <c r="R112" s="63">
        <f t="shared" si="23"/>
        <v>99.239921669522118</v>
      </c>
      <c r="S112" s="63">
        <f t="shared" si="23"/>
        <v>98.225941012057874</v>
      </c>
      <c r="T112" s="63">
        <f t="shared" si="23"/>
        <v>99.015378878067324</v>
      </c>
      <c r="U112" s="63">
        <f t="shared" si="23"/>
        <v>98.458764750132758</v>
      </c>
      <c r="V112" s="63">
        <f t="shared" si="23"/>
        <v>99.276332714780764</v>
      </c>
    </row>
    <row r="113" spans="3:22" x14ac:dyDescent="0.2">
      <c r="C113" s="89" t="s">
        <v>74</v>
      </c>
      <c r="D113" s="61">
        <f t="shared" ref="D113:V113" si="24">+IFERROR(IF(D74&gt;0,+((D74/D35)*100)," "),"")</f>
        <v>95.738962814650932</v>
      </c>
      <c r="E113" s="61">
        <f t="shared" si="24"/>
        <v>96.964639562676908</v>
      </c>
      <c r="F113" s="61">
        <f t="shared" si="24"/>
        <v>81.306345906809241</v>
      </c>
      <c r="G113" s="61">
        <f t="shared" si="24"/>
        <v>91.360983910361171</v>
      </c>
      <c r="H113" s="61">
        <f t="shared" si="24"/>
        <v>97.526923067284756</v>
      </c>
      <c r="I113" s="61">
        <f t="shared" si="24"/>
        <v>96.872097844690174</v>
      </c>
      <c r="J113" s="61">
        <f t="shared" si="24"/>
        <v>89.584760831834373</v>
      </c>
      <c r="K113" s="61">
        <f t="shared" si="24"/>
        <v>95.727155879049391</v>
      </c>
      <c r="L113" s="61">
        <f t="shared" si="24"/>
        <v>96.816787429809963</v>
      </c>
      <c r="M113" s="61">
        <f t="shared" si="24"/>
        <v>98.295728297813739</v>
      </c>
      <c r="N113" s="61">
        <f t="shared" si="24"/>
        <v>97.703415777826521</v>
      </c>
      <c r="O113" s="61">
        <f t="shared" si="24"/>
        <v>92.518205763725447</v>
      </c>
      <c r="P113" s="61">
        <f t="shared" si="24"/>
        <v>92.434038572815794</v>
      </c>
      <c r="Q113" s="61">
        <f t="shared" si="24"/>
        <v>89.278201448481781</v>
      </c>
      <c r="R113" s="61">
        <f t="shared" si="24"/>
        <v>94.56336616085909</v>
      </c>
      <c r="S113" s="61">
        <f t="shared" si="24"/>
        <v>92.614851317574605</v>
      </c>
      <c r="T113" s="61">
        <f t="shared" si="24"/>
        <v>94.761492919019531</v>
      </c>
      <c r="U113" s="61">
        <f t="shared" si="24"/>
        <v>96.187479388507768</v>
      </c>
      <c r="V113" s="61">
        <f t="shared" si="24"/>
        <v>97.769906596969818</v>
      </c>
    </row>
    <row r="114" spans="3:22" x14ac:dyDescent="0.2">
      <c r="C114" s="90" t="s">
        <v>36</v>
      </c>
      <c r="D114" s="63">
        <f t="shared" ref="D114:V114" si="25">+IFERROR(IF(D75&gt;0,+((D75/D36)*100)," "),"")</f>
        <v>92.434671151338932</v>
      </c>
      <c r="E114" s="63">
        <f t="shared" si="25"/>
        <v>94.4673361998084</v>
      </c>
      <c r="F114" s="63">
        <f t="shared" si="25"/>
        <v>94.505580101151281</v>
      </c>
      <c r="G114" s="63">
        <f t="shared" si="25"/>
        <v>98.68551621235919</v>
      </c>
      <c r="H114" s="63">
        <f t="shared" si="25"/>
        <v>93.31985540144187</v>
      </c>
      <c r="I114" s="63">
        <f t="shared" si="25"/>
        <v>89.888682788891003</v>
      </c>
      <c r="J114" s="63">
        <f t="shared" si="25"/>
        <v>95.248136919595396</v>
      </c>
      <c r="K114" s="63">
        <f t="shared" si="25"/>
        <v>86.023437921090832</v>
      </c>
      <c r="L114" s="63">
        <f t="shared" si="25"/>
        <v>91.888113605219118</v>
      </c>
      <c r="M114" s="63">
        <f t="shared" si="25"/>
        <v>94.10859032007204</v>
      </c>
      <c r="N114" s="63">
        <f t="shared" si="25"/>
        <v>85.140256811611849</v>
      </c>
      <c r="O114" s="63">
        <f t="shared" si="25"/>
        <v>97.848740693640124</v>
      </c>
      <c r="P114" s="63">
        <f t="shared" si="25"/>
        <v>96.394641467210107</v>
      </c>
      <c r="Q114" s="63">
        <f t="shared" si="25"/>
        <v>98.770596851103676</v>
      </c>
      <c r="R114" s="63">
        <f t="shared" si="25"/>
        <v>98.111002954344301</v>
      </c>
      <c r="S114" s="63">
        <f t="shared" si="25"/>
        <v>98.716546870742988</v>
      </c>
      <c r="T114" s="63">
        <f t="shared" si="25"/>
        <v>97.555191043058315</v>
      </c>
      <c r="U114" s="63">
        <f t="shared" si="25"/>
        <v>96.317037440132296</v>
      </c>
      <c r="V114" s="63">
        <f t="shared" si="25"/>
        <v>95.078587965426848</v>
      </c>
    </row>
    <row r="115" spans="3:22" x14ac:dyDescent="0.2">
      <c r="C115" s="92" t="s">
        <v>75</v>
      </c>
      <c r="D115" s="62">
        <f t="shared" ref="D115:V115" si="26">+IFERROR(IF(D76&gt;0,+((D76/D37)*100)," "),"")</f>
        <v>91.823201755151928</v>
      </c>
      <c r="E115" s="62">
        <f t="shared" si="26"/>
        <v>97.886312901795264</v>
      </c>
      <c r="F115" s="62">
        <f t="shared" si="26"/>
        <v>96.609164274489672</v>
      </c>
      <c r="G115" s="62">
        <f t="shared" si="26"/>
        <v>99.416031454880113</v>
      </c>
      <c r="H115" s="62">
        <f t="shared" si="26"/>
        <v>99.288747733599919</v>
      </c>
      <c r="I115" s="62">
        <f t="shared" si="26"/>
        <v>99.005298765342275</v>
      </c>
      <c r="J115" s="62">
        <f t="shared" si="26"/>
        <v>98.503541756183125</v>
      </c>
      <c r="K115" s="62">
        <f t="shared" si="26"/>
        <v>96.793341007733943</v>
      </c>
      <c r="L115" s="62">
        <f t="shared" si="26"/>
        <v>99.64350029475176</v>
      </c>
      <c r="M115" s="62">
        <f t="shared" si="26"/>
        <v>95.770928725925486</v>
      </c>
      <c r="N115" s="62">
        <f t="shared" si="26"/>
        <v>87.541208494845179</v>
      </c>
      <c r="O115" s="62">
        <f t="shared" si="26"/>
        <v>99.152040790570751</v>
      </c>
      <c r="P115" s="62">
        <f t="shared" si="26"/>
        <v>98.626290807785793</v>
      </c>
      <c r="Q115" s="62">
        <f t="shared" si="26"/>
        <v>98.599955622401467</v>
      </c>
      <c r="R115" s="62">
        <f t="shared" si="26"/>
        <v>97.823758349853435</v>
      </c>
      <c r="S115" s="62">
        <f t="shared" si="26"/>
        <v>98.829858075299882</v>
      </c>
      <c r="T115" s="62">
        <f t="shared" si="26"/>
        <v>99.730510976898159</v>
      </c>
      <c r="U115" s="62">
        <f t="shared" si="26"/>
        <v>99.768660174340283</v>
      </c>
      <c r="V115" s="62">
        <f t="shared" si="26"/>
        <v>95.820834546698194</v>
      </c>
    </row>
    <row r="116" spans="3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>
        <f t="shared" si="27"/>
        <v>59.926249401054143</v>
      </c>
      <c r="V116" s="64">
        <f t="shared" si="27"/>
        <v>83.48917069250092</v>
      </c>
    </row>
    <row r="117" spans="3:22" x14ac:dyDescent="0.2">
      <c r="C117" s="89" t="s">
        <v>77</v>
      </c>
      <c r="D117" s="61">
        <f t="shared" ref="D117:V117" si="28">+IFERROR(IF(D78&gt;0,+((D78/D39)*100)," "),"")</f>
        <v>78.376956777950454</v>
      </c>
      <c r="E117" s="61">
        <f t="shared" si="28"/>
        <v>89.469093490342189</v>
      </c>
      <c r="F117" s="61">
        <f t="shared" si="28"/>
        <v>93.493614292259522</v>
      </c>
      <c r="G117" s="61">
        <f t="shared" si="28"/>
        <v>92.700789623709625</v>
      </c>
      <c r="H117" s="61">
        <f t="shared" si="28"/>
        <v>91.809910193529461</v>
      </c>
      <c r="I117" s="61">
        <f t="shared" si="28"/>
        <v>95.414214453943785</v>
      </c>
      <c r="J117" s="61">
        <f t="shared" si="28"/>
        <v>74.817093928372074</v>
      </c>
      <c r="K117" s="61">
        <f t="shared" si="28"/>
        <v>95.962752787025224</v>
      </c>
      <c r="L117" s="61">
        <f t="shared" si="28"/>
        <v>93.437569250872571</v>
      </c>
      <c r="M117" s="61">
        <f t="shared" si="28"/>
        <v>30.648991611240845</v>
      </c>
      <c r="N117" s="61">
        <f t="shared" si="28"/>
        <v>79.395461825216159</v>
      </c>
      <c r="O117" s="61">
        <f t="shared" si="28"/>
        <v>85.377105508356877</v>
      </c>
      <c r="P117" s="61">
        <f t="shared" si="28"/>
        <v>75.816793018807232</v>
      </c>
      <c r="Q117" s="61">
        <f t="shared" si="28"/>
        <v>60.050733047219353</v>
      </c>
      <c r="R117" s="61">
        <f t="shared" si="28"/>
        <v>53.478165518363461</v>
      </c>
      <c r="S117" s="61">
        <f t="shared" si="28"/>
        <v>84.227713205660621</v>
      </c>
      <c r="T117" s="61">
        <f t="shared" si="28"/>
        <v>94.559355845785035</v>
      </c>
      <c r="U117" s="61">
        <f t="shared" si="28"/>
        <v>95.581056068981326</v>
      </c>
      <c r="V117" s="61">
        <f t="shared" si="28"/>
        <v>92.113906936741529</v>
      </c>
    </row>
    <row r="118" spans="3:22" x14ac:dyDescent="0.2">
      <c r="C118" s="90" t="s">
        <v>37</v>
      </c>
      <c r="D118" s="63">
        <f t="shared" ref="D118:V118" si="29">+IFERROR(IF(D79&gt;0,+((D79/D40)*100)," "),"")</f>
        <v>71.584267149062995</v>
      </c>
      <c r="E118" s="63">
        <f t="shared" si="29"/>
        <v>84.979602804257695</v>
      </c>
      <c r="F118" s="63">
        <f t="shared" si="29"/>
        <v>84.559588186838042</v>
      </c>
      <c r="G118" s="63">
        <f t="shared" si="29"/>
        <v>96.872661520833688</v>
      </c>
      <c r="H118" s="63">
        <f t="shared" si="29"/>
        <v>96.58976680519865</v>
      </c>
      <c r="I118" s="63">
        <f t="shared" si="29"/>
        <v>96.525239205330095</v>
      </c>
      <c r="J118" s="63">
        <f t="shared" si="29"/>
        <v>79.828541861327977</v>
      </c>
      <c r="K118" s="63">
        <f t="shared" si="29"/>
        <v>97.003172386182243</v>
      </c>
      <c r="L118" s="63">
        <f t="shared" si="29"/>
        <v>98.073180829025489</v>
      </c>
      <c r="M118" s="63">
        <f t="shared" si="29"/>
        <v>97.639333581902719</v>
      </c>
      <c r="N118" s="63">
        <f t="shared" si="29"/>
        <v>96.301638126773597</v>
      </c>
      <c r="O118" s="63">
        <f t="shared" si="29"/>
        <v>96.274307944423214</v>
      </c>
      <c r="P118" s="63">
        <f t="shared" si="29"/>
        <v>95.657350157700989</v>
      </c>
      <c r="Q118" s="63">
        <f t="shared" si="29"/>
        <v>98.97852627387384</v>
      </c>
      <c r="R118" s="63">
        <f t="shared" si="29"/>
        <v>98.113657731237652</v>
      </c>
      <c r="S118" s="63">
        <f t="shared" si="29"/>
        <v>97.372974979626321</v>
      </c>
      <c r="T118" s="63">
        <f t="shared" si="29"/>
        <v>99.650466457998121</v>
      </c>
      <c r="U118" s="63">
        <f t="shared" si="29"/>
        <v>98.530207162541188</v>
      </c>
      <c r="V118" s="63">
        <f t="shared" si="29"/>
        <v>99.392245517750467</v>
      </c>
    </row>
    <row r="119" spans="3:22" x14ac:dyDescent="0.2">
      <c r="C119" s="89" t="s">
        <v>38</v>
      </c>
      <c r="D119" s="61">
        <f t="shared" ref="D119:V119" si="30">+IFERROR(IF(D80&gt;0,+((D80/D41)*100)," "),"")</f>
        <v>96.876741746332485</v>
      </c>
      <c r="E119" s="61">
        <f t="shared" si="30"/>
        <v>97.818139635509056</v>
      </c>
      <c r="F119" s="61">
        <f t="shared" si="30"/>
        <v>89.685043527966499</v>
      </c>
      <c r="G119" s="61">
        <f t="shared" si="30"/>
        <v>92.675695579189238</v>
      </c>
      <c r="H119" s="61">
        <f t="shared" si="30"/>
        <v>99.583577517814149</v>
      </c>
      <c r="I119" s="61">
        <f t="shared" si="30"/>
        <v>97.873578936329409</v>
      </c>
      <c r="J119" s="61">
        <f t="shared" si="30"/>
        <v>98.21565364560368</v>
      </c>
      <c r="K119" s="61">
        <f t="shared" si="30"/>
        <v>98.832216406379061</v>
      </c>
      <c r="L119" s="61">
        <f t="shared" si="30"/>
        <v>98.715421457354495</v>
      </c>
      <c r="M119" s="61">
        <f t="shared" si="30"/>
        <v>96.968902869468167</v>
      </c>
      <c r="N119" s="61">
        <f t="shared" si="30"/>
        <v>99.363077617936952</v>
      </c>
      <c r="O119" s="61">
        <f t="shared" si="30"/>
        <v>98.598664817522319</v>
      </c>
      <c r="P119" s="61">
        <f t="shared" si="30"/>
        <v>99.632081297774874</v>
      </c>
      <c r="Q119" s="61">
        <f t="shared" si="30"/>
        <v>98.815538735823836</v>
      </c>
      <c r="R119" s="61">
        <f t="shared" si="30"/>
        <v>99.581830615261225</v>
      </c>
      <c r="S119" s="61">
        <f t="shared" si="30"/>
        <v>99.576664667963186</v>
      </c>
      <c r="T119" s="61">
        <f t="shared" si="30"/>
        <v>99.718791329841892</v>
      </c>
      <c r="U119" s="61">
        <f t="shared" si="30"/>
        <v>99.934022095052143</v>
      </c>
      <c r="V119" s="61">
        <f t="shared" si="30"/>
        <v>99.635748584689026</v>
      </c>
    </row>
    <row r="120" spans="3:22" x14ac:dyDescent="0.2">
      <c r="C120" s="93" t="s">
        <v>40</v>
      </c>
      <c r="D120" s="65">
        <f t="shared" ref="D120:V120" si="31">+IFERROR(IF(D81&gt;0,+((D81/D42)*100)," "),"")</f>
        <v>93.314815976948779</v>
      </c>
      <c r="E120" s="65">
        <f t="shared" si="31"/>
        <v>95.917898467049241</v>
      </c>
      <c r="F120" s="65">
        <f t="shared" si="31"/>
        <v>95.852633059446589</v>
      </c>
      <c r="G120" s="65">
        <f t="shared" si="31"/>
        <v>98.789933630308639</v>
      </c>
      <c r="H120" s="65">
        <f t="shared" si="31"/>
        <v>98.522566726160733</v>
      </c>
      <c r="I120" s="65">
        <f t="shared" si="31"/>
        <v>97.66234018700078</v>
      </c>
      <c r="J120" s="65">
        <f t="shared" si="31"/>
        <v>97.304611429412091</v>
      </c>
      <c r="K120" s="65">
        <f t="shared" si="31"/>
        <v>94.066017403338677</v>
      </c>
      <c r="L120" s="65">
        <f t="shared" si="31"/>
        <v>98.032978094114327</v>
      </c>
      <c r="M120" s="65">
        <f t="shared" si="31"/>
        <v>94.605052643994242</v>
      </c>
      <c r="N120" s="65">
        <f t="shared" si="31"/>
        <v>92.63769961034896</v>
      </c>
      <c r="O120" s="65">
        <f t="shared" si="31"/>
        <v>98.421608074964254</v>
      </c>
      <c r="P120" s="65">
        <f t="shared" si="31"/>
        <v>97.426289889196966</v>
      </c>
      <c r="Q120" s="65">
        <f t="shared" si="31"/>
        <v>96.829584201654015</v>
      </c>
      <c r="R120" s="65">
        <f t="shared" si="31"/>
        <v>95.628725156252102</v>
      </c>
      <c r="S120" s="65">
        <f t="shared" si="31"/>
        <v>97.9406174131299</v>
      </c>
      <c r="T120" s="65">
        <f t="shared" si="31"/>
        <v>98.686447096492444</v>
      </c>
      <c r="U120" s="65">
        <f t="shared" si="31"/>
        <v>99.067135507361144</v>
      </c>
      <c r="V120" s="65">
        <f t="shared" si="31"/>
        <v>97.408977440654056</v>
      </c>
    </row>
    <row r="121" spans="3:22" x14ac:dyDescent="0.2">
      <c r="C121" s="1" t="s">
        <v>227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D126" s="164" t="s">
        <v>130</v>
      </c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82" t="s">
        <v>21</v>
      </c>
      <c r="D128" s="186">
        <v>2000</v>
      </c>
      <c r="E128" s="162">
        <v>2001</v>
      </c>
      <c r="F128" s="162">
        <v>2002</v>
      </c>
      <c r="G128" s="162">
        <v>2003</v>
      </c>
      <c r="H128" s="162">
        <v>2004</v>
      </c>
      <c r="I128" s="162">
        <v>2005</v>
      </c>
      <c r="J128" s="162">
        <v>2006</v>
      </c>
      <c r="K128" s="162">
        <v>2007</v>
      </c>
      <c r="L128" s="162">
        <v>2008</v>
      </c>
      <c r="M128" s="162">
        <v>2009</v>
      </c>
      <c r="N128" s="162">
        <v>2010</v>
      </c>
      <c r="O128" s="162">
        <v>2011</v>
      </c>
      <c r="P128" s="162">
        <v>2012</v>
      </c>
      <c r="Q128" s="162">
        <v>2013</v>
      </c>
      <c r="R128" s="162">
        <v>2014</v>
      </c>
      <c r="S128" s="162">
        <v>2015</v>
      </c>
      <c r="T128" s="162">
        <v>2016</v>
      </c>
      <c r="U128" s="162">
        <v>2017</v>
      </c>
      <c r="V128" s="162">
        <v>2018</v>
      </c>
    </row>
    <row r="129" spans="3:22" ht="12" thickBot="1" x14ac:dyDescent="0.25">
      <c r="C129" s="183"/>
      <c r="D129" s="187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 spans="3:22" x14ac:dyDescent="0.2">
      <c r="C130" s="89" t="s">
        <v>61</v>
      </c>
      <c r="D130" s="57">
        <v>393.80340831217995</v>
      </c>
      <c r="E130" s="57">
        <v>463.38114339603999</v>
      </c>
      <c r="F130" s="57">
        <v>454.51567656092004</v>
      </c>
      <c r="G130" s="57">
        <v>377.88421909742999</v>
      </c>
      <c r="H130" s="57">
        <v>447.22584668524001</v>
      </c>
      <c r="I130" s="57">
        <v>525.91836065907</v>
      </c>
      <c r="J130" s="57">
        <v>784.23123482629001</v>
      </c>
      <c r="K130" s="57">
        <v>1266.19795046168</v>
      </c>
      <c r="L130" s="57">
        <v>1778.46879956156</v>
      </c>
      <c r="M130" s="57">
        <v>1374.1112894406699</v>
      </c>
      <c r="N130" s="57">
        <v>1313.1424508774599</v>
      </c>
      <c r="O130" s="57">
        <v>1323.59800854374</v>
      </c>
      <c r="P130" s="57">
        <v>1883.9109933114803</v>
      </c>
      <c r="Q130" s="57">
        <v>3236.9935843145904</v>
      </c>
      <c r="R130" s="57">
        <v>3069.6991900534999</v>
      </c>
      <c r="S130" s="57">
        <v>3297.9339206438808</v>
      </c>
      <c r="T130" s="57">
        <v>2047.0101928436002</v>
      </c>
      <c r="U130" s="57">
        <v>2560.7058814571806</v>
      </c>
      <c r="V130" s="57">
        <v>1411.492959577326</v>
      </c>
    </row>
    <row r="131" spans="3:22" x14ac:dyDescent="0.2">
      <c r="C131" s="90" t="s">
        <v>28</v>
      </c>
      <c r="D131" s="58">
        <v>105.36411822376002</v>
      </c>
      <c r="E131" s="58">
        <v>121.12908912543</v>
      </c>
      <c r="F131" s="58">
        <v>125.45739772023002</v>
      </c>
      <c r="G131" s="58">
        <v>148.79243990870998</v>
      </c>
      <c r="H131" s="58">
        <v>147.79874074354001</v>
      </c>
      <c r="I131" s="58">
        <v>176.46876929830006</v>
      </c>
      <c r="J131" s="58">
        <v>231.28084950596994</v>
      </c>
      <c r="K131" s="58">
        <v>476.33743959263001</v>
      </c>
      <c r="L131" s="58">
        <v>1419.3224649887798</v>
      </c>
      <c r="M131" s="58">
        <v>1595.7270464640892</v>
      </c>
      <c r="N131" s="58">
        <v>1762.0715834062098</v>
      </c>
      <c r="O131" s="58">
        <v>1310.7966267254792</v>
      </c>
      <c r="P131" s="58">
        <v>300.42576987130093</v>
      </c>
      <c r="Q131" s="58">
        <v>353.99734630664994</v>
      </c>
      <c r="R131" s="58">
        <v>387.96736236191111</v>
      </c>
      <c r="S131" s="58">
        <v>435.97937028932671</v>
      </c>
      <c r="T131" s="58">
        <v>436.508509026007</v>
      </c>
      <c r="U131" s="58">
        <v>470.63356677989998</v>
      </c>
      <c r="V131" s="58">
        <v>438.61583760881001</v>
      </c>
    </row>
    <row r="132" spans="3:22" x14ac:dyDescent="0.2">
      <c r="C132" s="89" t="s">
        <v>62</v>
      </c>
      <c r="D132" s="57">
        <v>26.883463909399996</v>
      </c>
      <c r="E132" s="57">
        <v>36.734291064950007</v>
      </c>
      <c r="F132" s="57">
        <v>21.144634523460002</v>
      </c>
      <c r="G132" s="57">
        <v>14.322931532209999</v>
      </c>
      <c r="H132" s="57">
        <v>39.001306372670001</v>
      </c>
      <c r="I132" s="57">
        <v>31.683368930039997</v>
      </c>
      <c r="J132" s="57">
        <v>42.78220327759999</v>
      </c>
      <c r="K132" s="57">
        <v>73.761489766970001</v>
      </c>
      <c r="L132" s="57">
        <v>128.924043614</v>
      </c>
      <c r="M132" s="57">
        <v>137.70957373637</v>
      </c>
      <c r="N132" s="57">
        <v>334.97356513327003</v>
      </c>
      <c r="O132" s="57">
        <v>360.75645416604004</v>
      </c>
      <c r="P132" s="57">
        <v>386.60125251065989</v>
      </c>
      <c r="Q132" s="57">
        <v>414.57717876032001</v>
      </c>
      <c r="R132" s="57">
        <v>357.03357931108002</v>
      </c>
      <c r="S132" s="57">
        <v>348.12832931024997</v>
      </c>
      <c r="T132" s="57">
        <v>301.58693116602996</v>
      </c>
      <c r="U132" s="57">
        <v>378.87148355873001</v>
      </c>
      <c r="V132" s="57">
        <v>269.02530627726998</v>
      </c>
    </row>
    <row r="133" spans="3:22" x14ac:dyDescent="0.2">
      <c r="C133" s="90" t="s">
        <v>29</v>
      </c>
      <c r="D133" s="58">
        <v>161.93054900271994</v>
      </c>
      <c r="E133" s="58">
        <v>176.59941116815997</v>
      </c>
      <c r="F133" s="58">
        <v>154.48142783740997</v>
      </c>
      <c r="G133" s="58">
        <v>132.74968304020996</v>
      </c>
      <c r="H133" s="58">
        <v>124.13531226962999</v>
      </c>
      <c r="I133" s="58">
        <v>137.49935706698002</v>
      </c>
      <c r="J133" s="58">
        <v>225.8856260924</v>
      </c>
      <c r="K133" s="58">
        <v>248.07751538932996</v>
      </c>
      <c r="L133" s="58">
        <v>212.87707500753996</v>
      </c>
      <c r="M133" s="58">
        <v>344.19348912579989</v>
      </c>
      <c r="N133" s="58">
        <v>318.60872112630994</v>
      </c>
      <c r="O133" s="58">
        <v>426.41815785840009</v>
      </c>
      <c r="P133" s="58">
        <v>613.79847621238002</v>
      </c>
      <c r="Q133" s="58">
        <v>827.62307729819895</v>
      </c>
      <c r="R133" s="58">
        <v>620.06493026538806</v>
      </c>
      <c r="S133" s="58">
        <v>605.10739815613931</v>
      </c>
      <c r="T133" s="58">
        <v>570.60822934098996</v>
      </c>
      <c r="U133" s="58">
        <v>676.34967277252986</v>
      </c>
      <c r="V133" s="58">
        <v>436.64470449598991</v>
      </c>
    </row>
    <row r="134" spans="3:22" x14ac:dyDescent="0.2">
      <c r="C134" s="89" t="s">
        <v>63</v>
      </c>
      <c r="D134" s="57">
        <v>168.14562193961999</v>
      </c>
      <c r="E134" s="57">
        <v>180.69071360991998</v>
      </c>
      <c r="F134" s="57">
        <v>184.05198404973004</v>
      </c>
      <c r="G134" s="57">
        <v>210.33975556671001</v>
      </c>
      <c r="H134" s="57">
        <v>215.22518708013999</v>
      </c>
      <c r="I134" s="57">
        <v>236.83228545257001</v>
      </c>
      <c r="J134" s="57">
        <v>283.22669989996001</v>
      </c>
      <c r="K134" s="57">
        <v>281.94951835113</v>
      </c>
      <c r="L134" s="57">
        <v>303.85727323988999</v>
      </c>
      <c r="M134" s="57">
        <v>330.79597615343999</v>
      </c>
      <c r="N134" s="57">
        <v>357.08557373495995</v>
      </c>
      <c r="O134" s="57">
        <v>360.81539852363915</v>
      </c>
      <c r="P134" s="57">
        <v>373.40592849296479</v>
      </c>
      <c r="Q134" s="57">
        <v>423.26555274894389</v>
      </c>
      <c r="R134" s="57">
        <v>450.19480671739558</v>
      </c>
      <c r="S134" s="57">
        <v>465.18767009626691</v>
      </c>
      <c r="T134" s="57">
        <v>498.15282536520493</v>
      </c>
      <c r="U134" s="57">
        <v>545.56243541779997</v>
      </c>
      <c r="V134" s="57">
        <v>542.03879845238998</v>
      </c>
    </row>
    <row r="135" spans="3:22" x14ac:dyDescent="0.2">
      <c r="C135" s="90" t="s">
        <v>30</v>
      </c>
      <c r="D135" s="58">
        <v>48.325885016399994</v>
      </c>
      <c r="E135" s="58">
        <v>55.954571232379998</v>
      </c>
      <c r="F135" s="58">
        <v>49.577073996719996</v>
      </c>
      <c r="G135" s="58">
        <v>56.834429197740008</v>
      </c>
      <c r="H135" s="58">
        <v>76.691398095829996</v>
      </c>
      <c r="I135" s="58">
        <v>88.316897927529993</v>
      </c>
      <c r="J135" s="58">
        <v>109.65787601216999</v>
      </c>
      <c r="K135" s="58">
        <v>126.07135567179</v>
      </c>
      <c r="L135" s="58">
        <v>161.60781300227006</v>
      </c>
      <c r="M135" s="58">
        <v>166.27372079337002</v>
      </c>
      <c r="N135" s="58">
        <v>186.91276749066003</v>
      </c>
      <c r="O135" s="58">
        <v>209.71437075002996</v>
      </c>
      <c r="P135" s="58">
        <v>318.27757878482987</v>
      </c>
      <c r="Q135" s="58">
        <v>378.87061234774001</v>
      </c>
      <c r="R135" s="58">
        <v>373.31578372993988</v>
      </c>
      <c r="S135" s="58">
        <v>416.86386965650001</v>
      </c>
      <c r="T135" s="58">
        <v>356.12658205702996</v>
      </c>
      <c r="U135" s="58">
        <v>364.24974974160011</v>
      </c>
      <c r="V135" s="58">
        <v>353.84142500815</v>
      </c>
    </row>
    <row r="136" spans="3:22" x14ac:dyDescent="0.2">
      <c r="C136" s="89" t="s">
        <v>64</v>
      </c>
      <c r="D136" s="57">
        <v>5725.6073833876808</v>
      </c>
      <c r="E136" s="57">
        <v>6383.378340163591</v>
      </c>
      <c r="F136" s="57">
        <v>7236.3221084827219</v>
      </c>
      <c r="G136" s="57">
        <v>7968.1095519540295</v>
      </c>
      <c r="H136" s="57">
        <v>9084.805631486448</v>
      </c>
      <c r="I136" s="57">
        <v>9819.8241768088083</v>
      </c>
      <c r="J136" s="57">
        <v>11179.420138522795</v>
      </c>
      <c r="K136" s="57">
        <v>13274.89798111721</v>
      </c>
      <c r="L136" s="57">
        <v>17009.989157153799</v>
      </c>
      <c r="M136" s="57">
        <v>18234.143149460331</v>
      </c>
      <c r="N136" s="57">
        <v>18400.852962762609</v>
      </c>
      <c r="O136" s="57">
        <v>19391.876123807553</v>
      </c>
      <c r="P136" s="57">
        <v>21558.990864304706</v>
      </c>
      <c r="Q136" s="57">
        <v>23887.095374678935</v>
      </c>
      <c r="R136" s="57">
        <v>24363.985339893577</v>
      </c>
      <c r="S136" s="57">
        <v>24563.681241128234</v>
      </c>
      <c r="T136" s="57">
        <v>26369.519952486837</v>
      </c>
      <c r="U136" s="57">
        <v>27482.08745472816</v>
      </c>
      <c r="V136" s="57">
        <v>28105.209644068484</v>
      </c>
    </row>
    <row r="137" spans="3:22" x14ac:dyDescent="0.2">
      <c r="C137" s="90" t="s">
        <v>65</v>
      </c>
      <c r="D137" s="58">
        <v>26.603475761999999</v>
      </c>
      <c r="E137" s="58">
        <v>41.296022113150002</v>
      </c>
      <c r="F137" s="58">
        <v>16.20004219035</v>
      </c>
      <c r="G137" s="58">
        <v>15.294040166369999</v>
      </c>
      <c r="H137" s="58">
        <v>64.219984456809996</v>
      </c>
      <c r="I137" s="58">
        <v>52.425183884500001</v>
      </c>
      <c r="J137" s="58">
        <v>74.444470773470002</v>
      </c>
      <c r="K137" s="58">
        <v>61.987200678250005</v>
      </c>
      <c r="L137" s="58">
        <v>128.02979135131</v>
      </c>
      <c r="M137" s="58">
        <v>109.10136194885001</v>
      </c>
      <c r="N137" s="58">
        <v>122.24055765635001</v>
      </c>
      <c r="O137" s="58">
        <v>143.29676863781</v>
      </c>
      <c r="P137" s="58">
        <v>281.16788766278995</v>
      </c>
      <c r="Q137" s="58">
        <v>344.95288635995001</v>
      </c>
      <c r="R137" s="58">
        <v>314.72410842301997</v>
      </c>
      <c r="S137" s="58">
        <v>378.48716233880998</v>
      </c>
      <c r="T137" s="58">
        <v>287.10083077555998</v>
      </c>
      <c r="U137" s="58">
        <v>470.91748321387007</v>
      </c>
      <c r="V137" s="58">
        <v>402.91693743241996</v>
      </c>
    </row>
    <row r="138" spans="3:22" x14ac:dyDescent="0.2">
      <c r="C138" s="89" t="s">
        <v>66</v>
      </c>
      <c r="D138" s="57">
        <v>4803.0531955098186</v>
      </c>
      <c r="E138" s="57">
        <v>7252.2968010890099</v>
      </c>
      <c r="F138" s="57">
        <v>8446.1788369353817</v>
      </c>
      <c r="G138" s="57">
        <v>9513.8228954365604</v>
      </c>
      <c r="H138" s="57">
        <v>11163.145205133509</v>
      </c>
      <c r="I138" s="57">
        <v>12113.404578277798</v>
      </c>
      <c r="J138" s="57">
        <v>12972.339196374303</v>
      </c>
      <c r="K138" s="57">
        <v>14212.032502236738</v>
      </c>
      <c r="L138" s="57">
        <v>16102.565993123822</v>
      </c>
      <c r="M138" s="57">
        <v>18441.163648176138</v>
      </c>
      <c r="N138" s="57">
        <v>20047.399318491316</v>
      </c>
      <c r="O138" s="57">
        <v>21630.525794718309</v>
      </c>
      <c r="P138" s="57">
        <v>22672.73755008509</v>
      </c>
      <c r="Q138" s="57">
        <v>25105.037613336783</v>
      </c>
      <c r="R138" s="57">
        <v>26828.165364997054</v>
      </c>
      <c r="S138" s="57">
        <v>28970.740038748558</v>
      </c>
      <c r="T138" s="57">
        <v>31285.818301969048</v>
      </c>
      <c r="U138" s="57">
        <v>35498.26454876802</v>
      </c>
      <c r="V138" s="57">
        <v>37893.798495672636</v>
      </c>
    </row>
    <row r="139" spans="3:22" x14ac:dyDescent="0.2">
      <c r="C139" s="90" t="s">
        <v>67</v>
      </c>
      <c r="D139" s="58">
        <v>7.4045054842500004</v>
      </c>
      <c r="E139" s="58">
        <v>7.29339134641</v>
      </c>
      <c r="F139" s="58">
        <v>6.9801095823700008</v>
      </c>
      <c r="G139" s="58">
        <v>6.9523888979499997</v>
      </c>
      <c r="H139" s="58">
        <v>7.6253730743200006</v>
      </c>
      <c r="I139" s="58">
        <v>8.0707973098400014</v>
      </c>
      <c r="J139" s="58">
        <v>8.6403963375700013</v>
      </c>
      <c r="K139" s="58">
        <v>11.94799093916</v>
      </c>
      <c r="L139" s="58">
        <v>12.526274638189999</v>
      </c>
      <c r="M139" s="58">
        <v>10.84248966338</v>
      </c>
      <c r="N139" s="58">
        <v>12.5078455849</v>
      </c>
      <c r="O139" s="58">
        <v>14.983436807059997</v>
      </c>
      <c r="P139" s="58">
        <v>24.150157966790001</v>
      </c>
      <c r="Q139" s="58">
        <v>23.152407537560002</v>
      </c>
      <c r="R139" s="58">
        <v>27.59831932885</v>
      </c>
      <c r="S139" s="58">
        <v>27.559647344609999</v>
      </c>
      <c r="T139" s="58">
        <v>35.993698510270008</v>
      </c>
      <c r="U139" s="58">
        <v>40.887443530509998</v>
      </c>
      <c r="V139" s="58">
        <v>40.610318521009994</v>
      </c>
    </row>
    <row r="140" spans="3:22" x14ac:dyDescent="0.2">
      <c r="C140" s="89" t="s">
        <v>68</v>
      </c>
      <c r="D140" s="57">
        <v>621.37803659734004</v>
      </c>
      <c r="E140" s="57">
        <v>653.47315880602002</v>
      </c>
      <c r="F140" s="57">
        <v>677.80792142389998</v>
      </c>
      <c r="G140" s="57">
        <v>708.45942764801987</v>
      </c>
      <c r="H140" s="57">
        <v>750.68621175725002</v>
      </c>
      <c r="I140" s="57">
        <v>843.98791163680994</v>
      </c>
      <c r="J140" s="57">
        <v>914.05535962166005</v>
      </c>
      <c r="K140" s="57">
        <v>1078.9824745814701</v>
      </c>
      <c r="L140" s="57">
        <v>1231.8558414526201</v>
      </c>
      <c r="M140" s="57">
        <v>1415.5474103396298</v>
      </c>
      <c r="N140" s="57">
        <v>1465.1994372798599</v>
      </c>
      <c r="O140" s="57">
        <v>1585.27986689963</v>
      </c>
      <c r="P140" s="57">
        <v>1858.9802940310906</v>
      </c>
      <c r="Q140" s="57">
        <v>2144.07791018129</v>
      </c>
      <c r="R140" s="57">
        <v>2429.0003644760081</v>
      </c>
      <c r="S140" s="57">
        <v>2705.3494564265002</v>
      </c>
      <c r="T140" s="57">
        <v>3076.98586252312</v>
      </c>
      <c r="U140" s="57">
        <v>3384.0535180542602</v>
      </c>
      <c r="V140" s="57">
        <v>3423.7238300148106</v>
      </c>
    </row>
    <row r="141" spans="3:22" x14ac:dyDescent="0.2">
      <c r="C141" s="90" t="s">
        <v>31</v>
      </c>
      <c r="D141" s="58">
        <v>6422.7436406703164</v>
      </c>
      <c r="E141" s="58">
        <v>6371.7623466712184</v>
      </c>
      <c r="F141" s="58">
        <v>5045.6848271404197</v>
      </c>
      <c r="G141" s="58">
        <v>4478.5119452043609</v>
      </c>
      <c r="H141" s="58">
        <v>5026.0133559141204</v>
      </c>
      <c r="I141" s="58">
        <v>6191.1451264360121</v>
      </c>
      <c r="J141" s="58">
        <v>5375.4792387134576</v>
      </c>
      <c r="K141" s="58">
        <v>6314.9104375046818</v>
      </c>
      <c r="L141" s="58">
        <v>6415.450105436139</v>
      </c>
      <c r="M141" s="58">
        <v>6300.1851471651989</v>
      </c>
      <c r="N141" s="58">
        <v>7288.3407358892209</v>
      </c>
      <c r="O141" s="58">
        <v>8015.1027397554435</v>
      </c>
      <c r="P141" s="58">
        <v>9225.0600682175918</v>
      </c>
      <c r="Q141" s="58">
        <v>11949.992893619408</v>
      </c>
      <c r="R141" s="58">
        <v>11865.240984657923</v>
      </c>
      <c r="S141" s="58">
        <v>15262.670848575255</v>
      </c>
      <c r="T141" s="58">
        <v>15512.240537353811</v>
      </c>
      <c r="U141" s="58">
        <v>18950.581450912203</v>
      </c>
      <c r="V141" s="58">
        <v>10510.236464627478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3:22" x14ac:dyDescent="0.2">
      <c r="C143" s="90" t="s">
        <v>69</v>
      </c>
      <c r="D143" s="58">
        <v>53.943874091259993</v>
      </c>
      <c r="E143" s="58">
        <v>129.14848443165002</v>
      </c>
      <c r="F143" s="58">
        <v>73.440603297509995</v>
      </c>
      <c r="G143" s="58">
        <v>94.963058584950019</v>
      </c>
      <c r="H143" s="58">
        <v>132.46646337178001</v>
      </c>
      <c r="I143" s="58">
        <v>282.42553669736998</v>
      </c>
      <c r="J143" s="58">
        <v>978.97528602032992</v>
      </c>
      <c r="K143" s="58">
        <v>1415.2149180058</v>
      </c>
      <c r="L143" s="58">
        <v>1707.7067196893699</v>
      </c>
      <c r="M143" s="58">
        <v>1937.0707193802302</v>
      </c>
      <c r="N143" s="58">
        <v>2736.2591847785902</v>
      </c>
      <c r="O143" s="58">
        <v>3119.3061814827706</v>
      </c>
      <c r="P143" s="58">
        <v>4911.4675950936389</v>
      </c>
      <c r="Q143" s="58">
        <v>5227.965825860987</v>
      </c>
      <c r="R143" s="58">
        <v>7657.186011687515</v>
      </c>
      <c r="S143" s="58">
        <v>8878.7511877402594</v>
      </c>
      <c r="T143" s="58">
        <v>7027.3234600156184</v>
      </c>
      <c r="U143" s="58">
        <v>8225.9366649636486</v>
      </c>
      <c r="V143" s="58">
        <v>7563.95818923557</v>
      </c>
    </row>
    <row r="144" spans="3:22" x14ac:dyDescent="0.2">
      <c r="C144" s="89" t="s">
        <v>70</v>
      </c>
      <c r="D144" s="57">
        <v>52.157762267820004</v>
      </c>
      <c r="E144" s="57">
        <v>49.538383830459999</v>
      </c>
      <c r="F144" s="57">
        <v>51.571027737859993</v>
      </c>
      <c r="G144" s="57">
        <v>45.060712832819995</v>
      </c>
      <c r="H144" s="57">
        <v>70.105030703669996</v>
      </c>
      <c r="I144" s="57">
        <v>147.21931461414002</v>
      </c>
      <c r="J144" s="57">
        <v>80.23992378830998</v>
      </c>
      <c r="K144" s="57">
        <v>110.37895819415003</v>
      </c>
      <c r="L144" s="57">
        <v>126.96569922667999</v>
      </c>
      <c r="M144" s="57">
        <v>117.855386439</v>
      </c>
      <c r="N144" s="57">
        <v>146.75654274969</v>
      </c>
      <c r="O144" s="57">
        <v>175.73268651636999</v>
      </c>
      <c r="P144" s="57">
        <v>236.34955570042996</v>
      </c>
      <c r="Q144" s="57">
        <v>300.97341866987995</v>
      </c>
      <c r="R144" s="57">
        <v>508.07313271056</v>
      </c>
      <c r="S144" s="57">
        <v>313.49406574337002</v>
      </c>
      <c r="T144" s="57">
        <v>282.12197816016004</v>
      </c>
      <c r="U144" s="57">
        <v>304.12363144928003</v>
      </c>
      <c r="V144" s="57">
        <v>525.61277775247993</v>
      </c>
    </row>
    <row r="145" spans="3:22" x14ac:dyDescent="0.2">
      <c r="C145" s="90" t="s">
        <v>32</v>
      </c>
      <c r="D145" s="58">
        <v>139.68433894953998</v>
      </c>
      <c r="E145" s="58">
        <v>163.66972713332001</v>
      </c>
      <c r="F145" s="58">
        <v>160.16384840993996</v>
      </c>
      <c r="G145" s="58">
        <v>170.93427034018001</v>
      </c>
      <c r="H145" s="58">
        <v>182.28205063031001</v>
      </c>
      <c r="I145" s="58">
        <v>210.42065092359999</v>
      </c>
      <c r="J145" s="58">
        <v>213.24822961639998</v>
      </c>
      <c r="K145" s="58">
        <v>219.56595850878995</v>
      </c>
      <c r="L145" s="58">
        <v>277.04793417359997</v>
      </c>
      <c r="M145" s="58">
        <v>235.32379884835004</v>
      </c>
      <c r="N145" s="58">
        <v>243.18752670640001</v>
      </c>
      <c r="O145" s="58">
        <v>250.59683510959997</v>
      </c>
      <c r="P145" s="58">
        <v>146.34905700431</v>
      </c>
      <c r="Q145" s="58">
        <v>153.50597432922001</v>
      </c>
      <c r="R145" s="58">
        <v>94.671019058360002</v>
      </c>
      <c r="S145" s="58">
        <v>77.520762284279996</v>
      </c>
      <c r="T145" s="58">
        <v>91.513801852660009</v>
      </c>
      <c r="U145" s="58">
        <v>90.889326090649988</v>
      </c>
      <c r="V145" s="58">
        <v>91.984617962000002</v>
      </c>
    </row>
    <row r="146" spans="3:22" x14ac:dyDescent="0.2">
      <c r="C146" s="89" t="s">
        <v>33</v>
      </c>
      <c r="D146" s="57">
        <v>406.52856989331008</v>
      </c>
      <c r="E146" s="57">
        <v>477.53825495146992</v>
      </c>
      <c r="F146" s="57">
        <v>465.48145909527994</v>
      </c>
      <c r="G146" s="57">
        <v>507.82928139168985</v>
      </c>
      <c r="H146" s="57">
        <v>635.52579442744991</v>
      </c>
      <c r="I146" s="57">
        <v>739.41995010290987</v>
      </c>
      <c r="J146" s="57">
        <v>853.89814939897974</v>
      </c>
      <c r="K146" s="57">
        <v>974.45366554609018</v>
      </c>
      <c r="L146" s="57">
        <v>1169.6436032494698</v>
      </c>
      <c r="M146" s="57">
        <v>1297.5864759347701</v>
      </c>
      <c r="N146" s="57">
        <v>2013.5641731741105</v>
      </c>
      <c r="O146" s="57">
        <v>5589.694514162723</v>
      </c>
      <c r="P146" s="57">
        <v>1573.6496023301788</v>
      </c>
      <c r="Q146" s="57">
        <v>2059.4475558532945</v>
      </c>
      <c r="R146" s="57">
        <v>2372.1244706054244</v>
      </c>
      <c r="S146" s="57">
        <v>2355.9085086198597</v>
      </c>
      <c r="T146" s="57">
        <v>2269.532691581408</v>
      </c>
      <c r="U146" s="57">
        <v>2631.3629951748185</v>
      </c>
      <c r="V146" s="57">
        <v>2696.7327809577951</v>
      </c>
    </row>
    <row r="147" spans="3:22" x14ac:dyDescent="0.2">
      <c r="C147" s="90" t="s">
        <v>71</v>
      </c>
      <c r="D147" s="58">
        <v>309.11277189656994</v>
      </c>
      <c r="E147" s="58">
        <v>429.54614996766998</v>
      </c>
      <c r="F147" s="58">
        <v>319.09515175374997</v>
      </c>
      <c r="G147" s="58">
        <v>380.69877296965996</v>
      </c>
      <c r="H147" s="58">
        <v>606.52980261533003</v>
      </c>
      <c r="I147" s="58">
        <v>586.78128322673001</v>
      </c>
      <c r="J147" s="58">
        <v>533.61649625220991</v>
      </c>
      <c r="K147" s="58">
        <v>2328.3102433415906</v>
      </c>
      <c r="L147" s="58">
        <v>1455.8154797956402</v>
      </c>
      <c r="M147" s="58">
        <v>6113.5735164679609</v>
      </c>
      <c r="N147" s="58">
        <v>1067.61759265253</v>
      </c>
      <c r="O147" s="58">
        <v>1598.9001665785495</v>
      </c>
      <c r="P147" s="58">
        <v>2033.7903960556707</v>
      </c>
      <c r="Q147" s="58">
        <v>2565.06923696795</v>
      </c>
      <c r="R147" s="58">
        <v>2270.49003492363</v>
      </c>
      <c r="S147" s="58">
        <v>2481.56696376745</v>
      </c>
      <c r="T147" s="58">
        <v>2350.4530928481304</v>
      </c>
      <c r="U147" s="58">
        <v>2910.7385374306505</v>
      </c>
      <c r="V147" s="58">
        <v>3224.7987924609697</v>
      </c>
    </row>
    <row r="148" spans="3:22" x14ac:dyDescent="0.2">
      <c r="C148" s="89" t="s">
        <v>34</v>
      </c>
      <c r="D148" s="57">
        <v>348.52733106389007</v>
      </c>
      <c r="E148" s="57">
        <v>342.22287886696012</v>
      </c>
      <c r="F148" s="57">
        <v>361.26538679825995</v>
      </c>
      <c r="G148" s="57">
        <v>368.78584386511</v>
      </c>
      <c r="H148" s="57">
        <v>384.81814624096995</v>
      </c>
      <c r="I148" s="57">
        <v>433.84811028299987</v>
      </c>
      <c r="J148" s="57">
        <v>494.88462458687997</v>
      </c>
      <c r="K148" s="57">
        <v>573.14330849801991</v>
      </c>
      <c r="L148" s="57">
        <v>648.33916652427001</v>
      </c>
      <c r="M148" s="57">
        <v>736.36788013875002</v>
      </c>
      <c r="N148" s="57">
        <v>828.58921965372019</v>
      </c>
      <c r="O148" s="57">
        <v>861.59100630764965</v>
      </c>
      <c r="P148" s="57">
        <v>1012.6950725734301</v>
      </c>
      <c r="Q148" s="57">
        <v>1145.4272375098201</v>
      </c>
      <c r="R148" s="57">
        <v>1269.35594018605</v>
      </c>
      <c r="S148" s="57">
        <v>1365.24767211733</v>
      </c>
      <c r="T148" s="57">
        <v>1469.6225561803965</v>
      </c>
      <c r="U148" s="57">
        <v>1640.1447396660401</v>
      </c>
      <c r="V148" s="57">
        <v>1725.79122920126</v>
      </c>
    </row>
    <row r="149" spans="3:22" x14ac:dyDescent="0.2">
      <c r="C149" s="90" t="s">
        <v>72</v>
      </c>
      <c r="D149" s="58">
        <v>90.850860183410006</v>
      </c>
      <c r="E149" s="58">
        <v>270.11666876848</v>
      </c>
      <c r="F149" s="58">
        <v>98.047804377399999</v>
      </c>
      <c r="G149" s="58">
        <v>92.051796275100003</v>
      </c>
      <c r="H149" s="58">
        <v>197.50160205099999</v>
      </c>
      <c r="I149" s="58">
        <v>66.743941218540002</v>
      </c>
      <c r="J149" s="58">
        <v>94.616241406479986</v>
      </c>
      <c r="K149" s="58">
        <v>251.21669781646003</v>
      </c>
      <c r="L149" s="58">
        <v>230.71571702653</v>
      </c>
      <c r="M149" s="58">
        <v>405.44593803201002</v>
      </c>
      <c r="N149" s="58">
        <v>474.43721916143994</v>
      </c>
      <c r="O149" s="58">
        <v>338.07461712564003</v>
      </c>
      <c r="P149" s="58">
        <v>497.11834625809598</v>
      </c>
      <c r="Q149" s="58">
        <v>339.42556425910999</v>
      </c>
      <c r="R149" s="58">
        <v>325.84543045428001</v>
      </c>
      <c r="S149" s="58">
        <v>290.19803000934348</v>
      </c>
      <c r="T149" s="58">
        <v>374.65449055536993</v>
      </c>
      <c r="U149" s="58">
        <v>415.51293292955006</v>
      </c>
      <c r="V149" s="58">
        <v>251.05042607148803</v>
      </c>
    </row>
    <row r="150" spans="3:22" x14ac:dyDescent="0.2">
      <c r="C150" s="89" t="s">
        <v>73</v>
      </c>
      <c r="D150" s="57">
        <v>761.44450446958001</v>
      </c>
      <c r="E150" s="57">
        <v>512.96438136608003</v>
      </c>
      <c r="F150" s="57">
        <v>593.26046287281008</v>
      </c>
      <c r="G150" s="57">
        <v>495.39503517050002</v>
      </c>
      <c r="H150" s="57">
        <v>609.11668188007002</v>
      </c>
      <c r="I150" s="57">
        <v>573.97672880661003</v>
      </c>
      <c r="J150" s="57">
        <v>194.72001890770997</v>
      </c>
      <c r="K150" s="57">
        <v>351.79594114575002</v>
      </c>
      <c r="L150" s="57">
        <v>311.87358812064002</v>
      </c>
      <c r="M150" s="57">
        <v>288.33534932996997</v>
      </c>
      <c r="N150" s="57">
        <v>280.11018148782</v>
      </c>
      <c r="O150" s="57">
        <v>290.21996289473998</v>
      </c>
      <c r="P150" s="57">
        <v>834.5322593546</v>
      </c>
      <c r="Q150" s="57">
        <v>585.73813599634002</v>
      </c>
      <c r="R150" s="57">
        <v>642.74615486378991</v>
      </c>
      <c r="S150" s="57">
        <v>655.77612519081003</v>
      </c>
      <c r="T150" s="57">
        <v>718.08801970011018</v>
      </c>
      <c r="U150" s="57">
        <v>1131.63673761574</v>
      </c>
      <c r="V150" s="57">
        <v>558.64661362711013</v>
      </c>
    </row>
    <row r="151" spans="3:22" x14ac:dyDescent="0.2">
      <c r="C151" s="90" t="s">
        <v>35</v>
      </c>
      <c r="D151" s="58">
        <v>693.18703127137996</v>
      </c>
      <c r="E151" s="58">
        <v>773.71666460527001</v>
      </c>
      <c r="F151" s="58">
        <v>763.19454848389</v>
      </c>
      <c r="G151" s="58">
        <v>781.96057965095997</v>
      </c>
      <c r="H151" s="58">
        <v>864.50179858742013</v>
      </c>
      <c r="I151" s="58">
        <v>1018.2931509903799</v>
      </c>
      <c r="J151" s="58">
        <v>1145.28599044168</v>
      </c>
      <c r="K151" s="58">
        <v>1275.6140060299599</v>
      </c>
      <c r="L151" s="58">
        <v>1413.8958981514702</v>
      </c>
      <c r="M151" s="58">
        <v>1621.1318475708399</v>
      </c>
      <c r="N151" s="58">
        <v>1714.9293613870102</v>
      </c>
      <c r="O151" s="58">
        <v>1870.4370601861901</v>
      </c>
      <c r="P151" s="58">
        <v>2245.8668583066051</v>
      </c>
      <c r="Q151" s="58">
        <v>2665.0010377140898</v>
      </c>
      <c r="R151" s="58">
        <v>2936.8906013802894</v>
      </c>
      <c r="S151" s="58">
        <v>3112.78532762755</v>
      </c>
      <c r="T151" s="58">
        <v>3392.3736358426099</v>
      </c>
      <c r="U151" s="58">
        <v>3690.34656984302</v>
      </c>
      <c r="V151" s="58">
        <v>4064.0492505275456</v>
      </c>
    </row>
    <row r="152" spans="3:22" x14ac:dyDescent="0.2">
      <c r="C152" s="89" t="s">
        <v>74</v>
      </c>
      <c r="D152" s="57">
        <v>177.33679243630999</v>
      </c>
      <c r="E152" s="57">
        <v>127.9117655087</v>
      </c>
      <c r="F152" s="57">
        <v>170.28563016976</v>
      </c>
      <c r="G152" s="57">
        <v>233.55357986727</v>
      </c>
      <c r="H152" s="57">
        <v>131.52460243851999</v>
      </c>
      <c r="I152" s="57">
        <v>187.81437728384003</v>
      </c>
      <c r="J152" s="57">
        <v>467.38311832686003</v>
      </c>
      <c r="K152" s="57">
        <v>325.35100926236004</v>
      </c>
      <c r="L152" s="57">
        <v>337.40821311558</v>
      </c>
      <c r="M152" s="57">
        <v>376.17067802577998</v>
      </c>
      <c r="N152" s="57">
        <v>694.00797125234999</v>
      </c>
      <c r="O152" s="57">
        <v>542.44112495445995</v>
      </c>
      <c r="P152" s="57">
        <v>398.68248306786001</v>
      </c>
      <c r="Q152" s="57">
        <v>527.42353669712998</v>
      </c>
      <c r="R152" s="57">
        <v>1062.96284212772</v>
      </c>
      <c r="S152" s="57">
        <v>810.93330338825001</v>
      </c>
      <c r="T152" s="57">
        <v>679.63398142729</v>
      </c>
      <c r="U152" s="57">
        <v>719.7070845556899</v>
      </c>
      <c r="V152" s="57">
        <v>1747.2424568099279</v>
      </c>
    </row>
    <row r="153" spans="3:22" x14ac:dyDescent="0.2">
      <c r="C153" s="90" t="s">
        <v>36</v>
      </c>
      <c r="D153" s="58">
        <v>143.24411659589998</v>
      </c>
      <c r="E153" s="58">
        <v>152.44271137986996</v>
      </c>
      <c r="F153" s="58">
        <v>168.08505800050006</v>
      </c>
      <c r="G153" s="58">
        <v>180.51509950736002</v>
      </c>
      <c r="H153" s="58">
        <v>176.14275006640989</v>
      </c>
      <c r="I153" s="58">
        <v>219.40034441810005</v>
      </c>
      <c r="J153" s="58">
        <v>220.52892572786004</v>
      </c>
      <c r="K153" s="58">
        <v>208.36990485992015</v>
      </c>
      <c r="L153" s="58">
        <v>212.67738090085004</v>
      </c>
      <c r="M153" s="58">
        <v>211.94075357322993</v>
      </c>
      <c r="N153" s="58">
        <v>219.30363592160003</v>
      </c>
      <c r="O153" s="58">
        <v>251.76046382955889</v>
      </c>
      <c r="P153" s="58">
        <v>389.4112442870134</v>
      </c>
      <c r="Q153" s="58">
        <v>410.39848858378934</v>
      </c>
      <c r="R153" s="58">
        <v>474.50575525990592</v>
      </c>
      <c r="S153" s="58">
        <v>595.19709729326678</v>
      </c>
      <c r="T153" s="58">
        <v>692.92700481483598</v>
      </c>
      <c r="U153" s="58">
        <v>633.4686220612374</v>
      </c>
      <c r="V153" s="58">
        <v>609.30578621268</v>
      </c>
    </row>
    <row r="154" spans="3:22" x14ac:dyDescent="0.2">
      <c r="C154" s="92" t="s">
        <v>75</v>
      </c>
      <c r="D154" s="59">
        <v>4582.8995783566288</v>
      </c>
      <c r="E154" s="59">
        <v>5908.7307126637115</v>
      </c>
      <c r="F154" s="59">
        <v>6983.6116245455223</v>
      </c>
      <c r="G154" s="59">
        <v>7790.3463358347808</v>
      </c>
      <c r="H154" s="59">
        <v>9830.435433999688</v>
      </c>
      <c r="I154" s="59">
        <v>12960.445241862775</v>
      </c>
      <c r="J154" s="59">
        <v>14666.393105036846</v>
      </c>
      <c r="K154" s="59">
        <v>16435.813470666879</v>
      </c>
      <c r="L154" s="59">
        <v>18293.590216062734</v>
      </c>
      <c r="M154" s="59">
        <v>20772.925881725594</v>
      </c>
      <c r="N154" s="59">
        <v>21657.576214399112</v>
      </c>
      <c r="O154" s="59">
        <v>23701.124253673261</v>
      </c>
      <c r="P154" s="59">
        <v>26383.905795227747</v>
      </c>
      <c r="Q154" s="59">
        <v>27786.267961960308</v>
      </c>
      <c r="R154" s="59">
        <v>33462.111691685801</v>
      </c>
      <c r="S154" s="59">
        <v>30877.953514013006</v>
      </c>
      <c r="T154" s="59">
        <v>32512.267699404103</v>
      </c>
      <c r="U154" s="59">
        <v>35431.744203658127</v>
      </c>
      <c r="V154" s="59">
        <v>44169.985295188628</v>
      </c>
    </row>
    <row r="155" spans="3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0.150079299</v>
      </c>
      <c r="V155" s="60">
        <v>120.54937830268</v>
      </c>
    </row>
    <row r="156" spans="3:22" x14ac:dyDescent="0.2">
      <c r="C156" s="89" t="s">
        <v>77</v>
      </c>
      <c r="D156" s="57">
        <v>30.98173367111</v>
      </c>
      <c r="E156" s="57">
        <v>22.95268081052</v>
      </c>
      <c r="F156" s="57">
        <v>15.943144517769998</v>
      </c>
      <c r="G156" s="57">
        <v>17.917919501730001</v>
      </c>
      <c r="H156" s="57">
        <v>19.460005050660001</v>
      </c>
      <c r="I156" s="57">
        <v>37.521038156160003</v>
      </c>
      <c r="J156" s="57">
        <v>31.288427094749999</v>
      </c>
      <c r="K156" s="57">
        <v>36.35329778853</v>
      </c>
      <c r="L156" s="57">
        <v>36.991574337910002</v>
      </c>
      <c r="M156" s="57">
        <v>41.782519544570007</v>
      </c>
      <c r="N156" s="57">
        <v>109.15932987828002</v>
      </c>
      <c r="O156" s="57">
        <v>120.59611987466999</v>
      </c>
      <c r="P156" s="57">
        <v>142.38121663110999</v>
      </c>
      <c r="Q156" s="57">
        <v>45.453974121150004</v>
      </c>
      <c r="R156" s="57">
        <v>64.873460866019997</v>
      </c>
      <c r="S156" s="57">
        <v>66.655501069059994</v>
      </c>
      <c r="T156" s="57">
        <v>73.804294810030001</v>
      </c>
      <c r="U156" s="57">
        <v>77.41360390717999</v>
      </c>
      <c r="V156" s="57">
        <v>73.965030995220005</v>
      </c>
    </row>
    <row r="157" spans="3:22" x14ac:dyDescent="0.2">
      <c r="C157" s="90" t="s">
        <v>37</v>
      </c>
      <c r="D157" s="58">
        <v>525.42086522344005</v>
      </c>
      <c r="E157" s="58">
        <v>787.40352863522037</v>
      </c>
      <c r="F157" s="58">
        <v>492.14368254742038</v>
      </c>
      <c r="G157" s="58">
        <v>357.35620685398993</v>
      </c>
      <c r="H157" s="58">
        <v>562.02190754903995</v>
      </c>
      <c r="I157" s="58">
        <v>904.34105468814028</v>
      </c>
      <c r="J157" s="58">
        <v>1185.2682480457997</v>
      </c>
      <c r="K157" s="58">
        <v>2084.4592858494293</v>
      </c>
      <c r="L157" s="58">
        <v>1602.8579979605902</v>
      </c>
      <c r="M157" s="58">
        <v>2675.7239960309198</v>
      </c>
      <c r="N157" s="58">
        <v>2457.9874304287</v>
      </c>
      <c r="O157" s="58">
        <v>3828.3965660502399</v>
      </c>
      <c r="P157" s="58">
        <v>6256.6259322712422</v>
      </c>
      <c r="Q157" s="58">
        <v>6875.9654889956764</v>
      </c>
      <c r="R157" s="58">
        <v>5619.7066689185822</v>
      </c>
      <c r="S157" s="58">
        <v>4830.0168715551918</v>
      </c>
      <c r="T157" s="58">
        <v>3821.0082432524005</v>
      </c>
      <c r="U157" s="58">
        <v>3169.6952901696509</v>
      </c>
      <c r="V157" s="58">
        <v>2365.4790972590804</v>
      </c>
    </row>
    <row r="158" spans="3:22" x14ac:dyDescent="0.2">
      <c r="C158" s="89" t="s">
        <v>38</v>
      </c>
      <c r="D158" s="57">
        <v>115.50451451101002</v>
      </c>
      <c r="E158" s="57">
        <v>39.864611042459998</v>
      </c>
      <c r="F158" s="57">
        <v>79.276713876469998</v>
      </c>
      <c r="G158" s="57">
        <v>53.791981717299997</v>
      </c>
      <c r="H158" s="57">
        <v>20.608321978860001</v>
      </c>
      <c r="I158" s="57">
        <v>49.72028344153</v>
      </c>
      <c r="J158" s="57">
        <v>139.00405960691998</v>
      </c>
      <c r="K158" s="57">
        <v>338.46168632449002</v>
      </c>
      <c r="L158" s="57">
        <v>397.84936249447998</v>
      </c>
      <c r="M158" s="57">
        <v>657.01831289666006</v>
      </c>
      <c r="N158" s="57">
        <v>315.11706956661999</v>
      </c>
      <c r="O158" s="57">
        <v>960.24870659873</v>
      </c>
      <c r="P158" s="57">
        <v>3011.09604453375</v>
      </c>
      <c r="Q158" s="57">
        <v>3478.0356304709599</v>
      </c>
      <c r="R158" s="57">
        <v>3668.24190724048</v>
      </c>
      <c r="S158" s="57">
        <v>3805.9499987766899</v>
      </c>
      <c r="T158" s="57">
        <v>3173.94806763313</v>
      </c>
      <c r="U158" s="57">
        <v>3771.1127399833404</v>
      </c>
      <c r="V158" s="57">
        <v>2307.5260106526898</v>
      </c>
    </row>
    <row r="159" spans="3:22" x14ac:dyDescent="0.2">
      <c r="C159" s="81" t="s">
        <v>39</v>
      </c>
      <c r="D159" s="45">
        <f>+SUM(D130:D158)</f>
        <v>26942.067928696641</v>
      </c>
      <c r="E159" s="45">
        <f t="shared" ref="E159:V159" si="32">+SUM(E130:E158)</f>
        <v>31931.756883748116</v>
      </c>
      <c r="F159" s="45">
        <f t="shared" si="32"/>
        <v>33213.268186927759</v>
      </c>
      <c r="G159" s="45">
        <f t="shared" si="32"/>
        <v>35203.234182013708</v>
      </c>
      <c r="H159" s="45">
        <f t="shared" si="32"/>
        <v>41569.61394466069</v>
      </c>
      <c r="I159" s="45">
        <f t="shared" si="32"/>
        <v>48643.947820402085</v>
      </c>
      <c r="J159" s="45">
        <f t="shared" si="32"/>
        <v>53500.794134215677</v>
      </c>
      <c r="K159" s="45">
        <f t="shared" si="32"/>
        <v>64355.656208129265</v>
      </c>
      <c r="L159" s="45">
        <f t="shared" si="32"/>
        <v>73128.853183399726</v>
      </c>
      <c r="M159" s="45">
        <f t="shared" si="32"/>
        <v>85948.047356405921</v>
      </c>
      <c r="N159" s="45">
        <f t="shared" si="32"/>
        <v>86567.938172631097</v>
      </c>
      <c r="O159" s="45">
        <f t="shared" si="32"/>
        <v>98272.284012538308</v>
      </c>
      <c r="P159" s="45">
        <f t="shared" si="32"/>
        <v>109571.42828014737</v>
      </c>
      <c r="Q159" s="45">
        <f t="shared" si="32"/>
        <v>123255.73550548006</v>
      </c>
      <c r="R159" s="45">
        <f t="shared" si="32"/>
        <v>133516.77525618405</v>
      </c>
      <c r="S159" s="45">
        <f t="shared" si="32"/>
        <v>137995.64388191004</v>
      </c>
      <c r="T159" s="45">
        <f t="shared" si="32"/>
        <v>139706.92547149578</v>
      </c>
      <c r="U159" s="45">
        <f t="shared" si="32"/>
        <v>155667.14844773235</v>
      </c>
      <c r="V159" s="45">
        <f t="shared" si="32"/>
        <v>155924.83245497389</v>
      </c>
    </row>
    <row r="160" spans="3:22" x14ac:dyDescent="0.2">
      <c r="C160" s="1" t="s">
        <v>227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D164" s="164" t="s">
        <v>131</v>
      </c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</row>
    <row r="165" spans="2:22" ht="2.25" customHeight="1" x14ac:dyDescent="0.2"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82" t="s">
        <v>21</v>
      </c>
      <c r="D167" s="186">
        <v>2000</v>
      </c>
      <c r="E167" s="162">
        <v>2001</v>
      </c>
      <c r="F167" s="162">
        <v>2002</v>
      </c>
      <c r="G167" s="162">
        <v>2003</v>
      </c>
      <c r="H167" s="162">
        <v>2004</v>
      </c>
      <c r="I167" s="162">
        <v>2005</v>
      </c>
      <c r="J167" s="162">
        <v>2006</v>
      </c>
      <c r="K167" s="162">
        <v>2007</v>
      </c>
      <c r="L167" s="162">
        <v>2008</v>
      </c>
      <c r="M167" s="162">
        <v>2009</v>
      </c>
      <c r="N167" s="162">
        <v>2010</v>
      </c>
      <c r="O167" s="162">
        <v>2011</v>
      </c>
      <c r="P167" s="162">
        <v>2012</v>
      </c>
      <c r="Q167" s="162">
        <v>2013</v>
      </c>
      <c r="R167" s="162">
        <v>2014</v>
      </c>
      <c r="S167" s="162">
        <v>2015</v>
      </c>
      <c r="T167" s="162">
        <v>2016</v>
      </c>
      <c r="U167" s="162">
        <v>2017</v>
      </c>
      <c r="V167" s="162">
        <v>2018</v>
      </c>
    </row>
    <row r="168" spans="2:22" ht="12" thickBot="1" x14ac:dyDescent="0.25">
      <c r="C168" s="183"/>
      <c r="D168" s="187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</row>
    <row r="169" spans="2:22" x14ac:dyDescent="0.2">
      <c r="C169" s="89" t="s">
        <v>61</v>
      </c>
      <c r="D169" s="61">
        <f t="shared" ref="D169:V169" si="33">+IFERROR(IF(D130&gt;0,+((D130/D13)*100)," "),"")</f>
        <v>86.410008666246412</v>
      </c>
      <c r="E169" s="61">
        <f t="shared" si="33"/>
        <v>67.287717238736988</v>
      </c>
      <c r="F169" s="61">
        <f t="shared" si="33"/>
        <v>63.050819004425286</v>
      </c>
      <c r="G169" s="61">
        <f t="shared" si="33"/>
        <v>74.547343311654515</v>
      </c>
      <c r="H169" s="61">
        <f t="shared" si="33"/>
        <v>75.379779840174535</v>
      </c>
      <c r="I169" s="61">
        <f t="shared" si="33"/>
        <v>82.336719039971968</v>
      </c>
      <c r="J169" s="61">
        <f t="shared" si="33"/>
        <v>81.484771383819975</v>
      </c>
      <c r="K169" s="61">
        <f t="shared" si="33"/>
        <v>93.327548740319727</v>
      </c>
      <c r="L169" s="61">
        <f t="shared" si="33"/>
        <v>97.658786221859046</v>
      </c>
      <c r="M169" s="61">
        <f t="shared" si="33"/>
        <v>87.586606849368138</v>
      </c>
      <c r="N169" s="61">
        <f t="shared" si="33"/>
        <v>81.4968746163036</v>
      </c>
      <c r="O169" s="61">
        <f t="shared" si="33"/>
        <v>78.601710199392969</v>
      </c>
      <c r="P169" s="61">
        <f t="shared" si="33"/>
        <v>85.408832479866092</v>
      </c>
      <c r="Q169" s="61">
        <f t="shared" si="33"/>
        <v>88.09398170321036</v>
      </c>
      <c r="R169" s="61">
        <f t="shared" si="33"/>
        <v>91.394523228966378</v>
      </c>
      <c r="S169" s="61">
        <f t="shared" si="33"/>
        <v>88.170472859528829</v>
      </c>
      <c r="T169" s="61">
        <f t="shared" si="33"/>
        <v>80.580733362920341</v>
      </c>
      <c r="U169" s="61">
        <f t="shared" si="33"/>
        <v>91.814309822139677</v>
      </c>
      <c r="V169" s="61">
        <f t="shared" si="33"/>
        <v>59.722119634182604</v>
      </c>
    </row>
    <row r="170" spans="2:22" x14ac:dyDescent="0.2">
      <c r="C170" s="90" t="s">
        <v>28</v>
      </c>
      <c r="D170" s="63">
        <f t="shared" ref="D170:V170" si="34">+IFERROR(IF(D131&gt;0,+((D131/D14)*100)," "),"")</f>
        <v>74.328805223611766</v>
      </c>
      <c r="E170" s="63">
        <f t="shared" si="34"/>
        <v>76.286217934091326</v>
      </c>
      <c r="F170" s="63">
        <f t="shared" si="34"/>
        <v>74.400767044967509</v>
      </c>
      <c r="G170" s="63">
        <f t="shared" si="34"/>
        <v>73.584985836933555</v>
      </c>
      <c r="H170" s="63">
        <f t="shared" si="34"/>
        <v>44.935377391662691</v>
      </c>
      <c r="I170" s="63">
        <f t="shared" si="34"/>
        <v>57.969734658706116</v>
      </c>
      <c r="J170" s="63">
        <f t="shared" si="34"/>
        <v>54.087662184802141</v>
      </c>
      <c r="K170" s="63">
        <f t="shared" si="34"/>
        <v>93.843805188885398</v>
      </c>
      <c r="L170" s="63">
        <f t="shared" si="34"/>
        <v>97.67959871936462</v>
      </c>
      <c r="M170" s="63">
        <f t="shared" si="34"/>
        <v>94.084327051915935</v>
      </c>
      <c r="N170" s="63">
        <f t="shared" si="34"/>
        <v>93.288973199764769</v>
      </c>
      <c r="O170" s="63">
        <f t="shared" si="34"/>
        <v>95.884730040184635</v>
      </c>
      <c r="P170" s="63">
        <f t="shared" si="34"/>
        <v>80.915926036924148</v>
      </c>
      <c r="Q170" s="63">
        <f t="shared" si="34"/>
        <v>70.594860083847095</v>
      </c>
      <c r="R170" s="63">
        <f t="shared" si="34"/>
        <v>74.530305943603764</v>
      </c>
      <c r="S170" s="63">
        <f t="shared" si="34"/>
        <v>67.755026400973847</v>
      </c>
      <c r="T170" s="63">
        <f t="shared" si="34"/>
        <v>71.184416930505151</v>
      </c>
      <c r="U170" s="63">
        <f t="shared" si="34"/>
        <v>73.656781911304904</v>
      </c>
      <c r="V170" s="63">
        <f t="shared" si="34"/>
        <v>74.148596373859149</v>
      </c>
    </row>
    <row r="171" spans="2:22" x14ac:dyDescent="0.2">
      <c r="C171" s="89" t="s">
        <v>62</v>
      </c>
      <c r="D171" s="61">
        <f t="shared" ref="D171:V171" si="35">+IFERROR(IF(D132&gt;0,+((D132/D15)*100)," "),"")</f>
        <v>69.628415835971808</v>
      </c>
      <c r="E171" s="61">
        <f t="shared" si="35"/>
        <v>54.318139080053975</v>
      </c>
      <c r="F171" s="61">
        <f t="shared" si="35"/>
        <v>32.139050436040584</v>
      </c>
      <c r="G171" s="61">
        <f t="shared" si="35"/>
        <v>31.464833281295778</v>
      </c>
      <c r="H171" s="61">
        <f t="shared" si="35"/>
        <v>59.402299137632617</v>
      </c>
      <c r="I171" s="61">
        <f t="shared" si="35"/>
        <v>55.227825017622934</v>
      </c>
      <c r="J171" s="61">
        <f t="shared" si="35"/>
        <v>51.654442797752807</v>
      </c>
      <c r="K171" s="61">
        <f t="shared" si="35"/>
        <v>92.309766958474</v>
      </c>
      <c r="L171" s="61">
        <f t="shared" si="35"/>
        <v>95.69872429410033</v>
      </c>
      <c r="M171" s="61">
        <f t="shared" si="35"/>
        <v>73.639306904450549</v>
      </c>
      <c r="N171" s="61">
        <f t="shared" si="35"/>
        <v>93.912790733948569</v>
      </c>
      <c r="O171" s="61">
        <f t="shared" si="35"/>
        <v>95.041746313245227</v>
      </c>
      <c r="P171" s="61">
        <f t="shared" si="35"/>
        <v>90.923909656537973</v>
      </c>
      <c r="Q171" s="61">
        <f t="shared" si="35"/>
        <v>96.379613927901786</v>
      </c>
      <c r="R171" s="61">
        <f t="shared" si="35"/>
        <v>94.762164254867372</v>
      </c>
      <c r="S171" s="61">
        <f t="shared" si="35"/>
        <v>98.151049005517294</v>
      </c>
      <c r="T171" s="61">
        <f t="shared" si="35"/>
        <v>98.39174733241677</v>
      </c>
      <c r="U171" s="61">
        <f t="shared" si="35"/>
        <v>99.616140108691994</v>
      </c>
      <c r="V171" s="61">
        <f t="shared" si="35"/>
        <v>80.359304580074166</v>
      </c>
    </row>
    <row r="172" spans="2:22" x14ac:dyDescent="0.2">
      <c r="C172" s="90" t="s">
        <v>29</v>
      </c>
      <c r="D172" s="63">
        <f t="shared" ref="D172:V172" si="36">+IFERROR(IF(D133&gt;0,+((D133/D16)*100)," "),"")</f>
        <v>75.409528536076053</v>
      </c>
      <c r="E172" s="63">
        <f t="shared" si="36"/>
        <v>68.756853984325843</v>
      </c>
      <c r="F172" s="63">
        <f t="shared" si="36"/>
        <v>62.669685821022938</v>
      </c>
      <c r="G172" s="63">
        <f t="shared" si="36"/>
        <v>76.704431231305449</v>
      </c>
      <c r="H172" s="63">
        <f t="shared" si="36"/>
        <v>79.829782186814427</v>
      </c>
      <c r="I172" s="63">
        <f t="shared" si="36"/>
        <v>79.534369416087287</v>
      </c>
      <c r="J172" s="63">
        <f t="shared" si="36"/>
        <v>86.436870304427472</v>
      </c>
      <c r="K172" s="63">
        <f t="shared" si="36"/>
        <v>89.364821541096504</v>
      </c>
      <c r="L172" s="63">
        <f t="shared" si="36"/>
        <v>92.037420617166248</v>
      </c>
      <c r="M172" s="63">
        <f t="shared" si="36"/>
        <v>91.756494423777795</v>
      </c>
      <c r="N172" s="63">
        <f t="shared" si="36"/>
        <v>91.564465059123407</v>
      </c>
      <c r="O172" s="63">
        <f t="shared" si="36"/>
        <v>92.038491305963376</v>
      </c>
      <c r="P172" s="63">
        <f t="shared" si="36"/>
        <v>95.785944607069212</v>
      </c>
      <c r="Q172" s="63">
        <f t="shared" si="36"/>
        <v>94.75822143955574</v>
      </c>
      <c r="R172" s="63">
        <f t="shared" si="36"/>
        <v>91.664406707044492</v>
      </c>
      <c r="S172" s="63">
        <f t="shared" si="36"/>
        <v>95.563284138104962</v>
      </c>
      <c r="T172" s="63">
        <f t="shared" si="36"/>
        <v>97.526539920371945</v>
      </c>
      <c r="U172" s="63">
        <f t="shared" si="36"/>
        <v>98.952305602687801</v>
      </c>
      <c r="V172" s="63">
        <f t="shared" si="36"/>
        <v>83.440410710072186</v>
      </c>
    </row>
    <row r="173" spans="2:22" x14ac:dyDescent="0.2">
      <c r="C173" s="89" t="s">
        <v>63</v>
      </c>
      <c r="D173" s="61">
        <f t="shared" ref="D173:V173" si="37">+IFERROR(IF(D134&gt;0,+((D134/D17)*100)," "),"")</f>
        <v>86.625023337690294</v>
      </c>
      <c r="E173" s="61">
        <f t="shared" si="37"/>
        <v>81.078374192575808</v>
      </c>
      <c r="F173" s="61">
        <f t="shared" si="37"/>
        <v>93.680007525364545</v>
      </c>
      <c r="G173" s="61">
        <f t="shared" si="37"/>
        <v>91.303240186385878</v>
      </c>
      <c r="H173" s="61">
        <f t="shared" si="37"/>
        <v>93.497565104521968</v>
      </c>
      <c r="I173" s="61">
        <f t="shared" si="37"/>
        <v>93.773634793614264</v>
      </c>
      <c r="J173" s="61">
        <f t="shared" si="37"/>
        <v>93.859918648426785</v>
      </c>
      <c r="K173" s="61">
        <f t="shared" si="37"/>
        <v>97.100852780428795</v>
      </c>
      <c r="L173" s="61">
        <f t="shared" si="37"/>
        <v>94.597994838217474</v>
      </c>
      <c r="M173" s="61">
        <f t="shared" si="37"/>
        <v>94.575461099225961</v>
      </c>
      <c r="N173" s="61">
        <f t="shared" si="37"/>
        <v>94.048409947523453</v>
      </c>
      <c r="O173" s="61">
        <f t="shared" si="37"/>
        <v>89.355637074634288</v>
      </c>
      <c r="P173" s="61">
        <f t="shared" si="37"/>
        <v>87.399118466244587</v>
      </c>
      <c r="Q173" s="61">
        <f t="shared" si="37"/>
        <v>90.465072174835683</v>
      </c>
      <c r="R173" s="61">
        <f t="shared" si="37"/>
        <v>95.408839041333422</v>
      </c>
      <c r="S173" s="61">
        <f t="shared" si="37"/>
        <v>97.687119133242447</v>
      </c>
      <c r="T173" s="61">
        <f t="shared" si="37"/>
        <v>96.870415888958405</v>
      </c>
      <c r="U173" s="61">
        <f t="shared" si="37"/>
        <v>98.184179198252821</v>
      </c>
      <c r="V173" s="61">
        <f t="shared" si="37"/>
        <v>92.269699098342457</v>
      </c>
    </row>
    <row r="174" spans="2:22" x14ac:dyDescent="0.2">
      <c r="C174" s="90" t="s">
        <v>30</v>
      </c>
      <c r="D174" s="63">
        <f t="shared" ref="D174:V174" si="38">+IFERROR(IF(D135&gt;0,+((D135/D18)*100)," "),"")</f>
        <v>74.97879741175359</v>
      </c>
      <c r="E174" s="63">
        <f t="shared" si="38"/>
        <v>82.649675187589551</v>
      </c>
      <c r="F174" s="63">
        <f t="shared" si="38"/>
        <v>74.560323570789691</v>
      </c>
      <c r="G174" s="63">
        <f t="shared" si="38"/>
        <v>85.990447037732139</v>
      </c>
      <c r="H174" s="63">
        <f t="shared" si="38"/>
        <v>80.120775424137094</v>
      </c>
      <c r="I174" s="63">
        <f t="shared" si="38"/>
        <v>84.125370845599065</v>
      </c>
      <c r="J174" s="63">
        <f t="shared" si="38"/>
        <v>89.883581352628354</v>
      </c>
      <c r="K174" s="63">
        <f t="shared" si="38"/>
        <v>88.682393150967314</v>
      </c>
      <c r="L174" s="63">
        <f t="shared" si="38"/>
        <v>90.709291215838235</v>
      </c>
      <c r="M174" s="63">
        <f t="shared" si="38"/>
        <v>87.505028343506979</v>
      </c>
      <c r="N174" s="63">
        <f t="shared" si="38"/>
        <v>88.358798497322738</v>
      </c>
      <c r="O174" s="63">
        <f t="shared" si="38"/>
        <v>90.090127154185083</v>
      </c>
      <c r="P174" s="63">
        <f t="shared" si="38"/>
        <v>94.101590505160274</v>
      </c>
      <c r="Q174" s="63">
        <f t="shared" si="38"/>
        <v>93.636574947786499</v>
      </c>
      <c r="R174" s="63">
        <f t="shared" si="38"/>
        <v>97.822913878878325</v>
      </c>
      <c r="S174" s="63">
        <f t="shared" si="38"/>
        <v>98.309328614972998</v>
      </c>
      <c r="T174" s="63">
        <f t="shared" si="38"/>
        <v>98.520545326306546</v>
      </c>
      <c r="U174" s="63">
        <f t="shared" si="38"/>
        <v>93.226803924410405</v>
      </c>
      <c r="V174" s="63">
        <f t="shared" si="38"/>
        <v>90.626209513725783</v>
      </c>
    </row>
    <row r="175" spans="2:22" x14ac:dyDescent="0.2">
      <c r="C175" s="89" t="s">
        <v>64</v>
      </c>
      <c r="D175" s="61">
        <f t="shared" ref="D175:V175" si="39">+IFERROR(IF(D136&gt;0,+((D136/D19)*100)," "),"")</f>
        <v>95.740010413069626</v>
      </c>
      <c r="E175" s="61">
        <f t="shared" si="39"/>
        <v>90.390877118544196</v>
      </c>
      <c r="F175" s="61">
        <f t="shared" si="39"/>
        <v>91.007418590296396</v>
      </c>
      <c r="G175" s="61">
        <f t="shared" si="39"/>
        <v>89.159336454856458</v>
      </c>
      <c r="H175" s="61">
        <f t="shared" si="39"/>
        <v>89.371092934068628</v>
      </c>
      <c r="I175" s="61">
        <f t="shared" si="39"/>
        <v>89.874350359302298</v>
      </c>
      <c r="J175" s="61">
        <f t="shared" si="39"/>
        <v>91.544721479162106</v>
      </c>
      <c r="K175" s="61">
        <f t="shared" si="39"/>
        <v>97.264681631359451</v>
      </c>
      <c r="L175" s="61">
        <f t="shared" si="39"/>
        <v>97.829056448975763</v>
      </c>
      <c r="M175" s="61">
        <f t="shared" si="39"/>
        <v>95.784513214299835</v>
      </c>
      <c r="N175" s="61">
        <f t="shared" si="39"/>
        <v>95.363610182597327</v>
      </c>
      <c r="O175" s="61">
        <f t="shared" si="39"/>
        <v>96.652511015182768</v>
      </c>
      <c r="P175" s="61">
        <f t="shared" si="39"/>
        <v>98.425812791060309</v>
      </c>
      <c r="Q175" s="61">
        <f t="shared" si="39"/>
        <v>98.111674094873464</v>
      </c>
      <c r="R175" s="61">
        <f t="shared" si="39"/>
        <v>97.218151162829841</v>
      </c>
      <c r="S175" s="61">
        <f t="shared" si="39"/>
        <v>97.88138936304756</v>
      </c>
      <c r="T175" s="61">
        <f t="shared" si="39"/>
        <v>98.861201582004128</v>
      </c>
      <c r="U175" s="61">
        <f t="shared" si="39"/>
        <v>98.927920323389856</v>
      </c>
      <c r="V175" s="61">
        <f t="shared" si="39"/>
        <v>95.66721556041891</v>
      </c>
    </row>
    <row r="176" spans="2:22" x14ac:dyDescent="0.2">
      <c r="C176" s="90" t="s">
        <v>65</v>
      </c>
      <c r="D176" s="63">
        <f t="shared" ref="D176:V176" si="40">+IFERROR(IF(D137&gt;0,+((D137/D20)*100)," "),"")</f>
        <v>85.891649490864694</v>
      </c>
      <c r="E176" s="63">
        <f t="shared" si="40"/>
        <v>63.381652028885149</v>
      </c>
      <c r="F176" s="63">
        <f t="shared" si="40"/>
        <v>73.365759996144433</v>
      </c>
      <c r="G176" s="63">
        <f t="shared" si="40"/>
        <v>59.264620684507882</v>
      </c>
      <c r="H176" s="63">
        <f t="shared" si="40"/>
        <v>86.141317126446936</v>
      </c>
      <c r="I176" s="63">
        <f t="shared" si="40"/>
        <v>88.809753677453074</v>
      </c>
      <c r="J176" s="63">
        <f t="shared" si="40"/>
        <v>93.300747016505142</v>
      </c>
      <c r="K176" s="63">
        <f t="shared" si="40"/>
        <v>91.309018136375315</v>
      </c>
      <c r="L176" s="63">
        <f t="shared" si="40"/>
        <v>93.398761416628304</v>
      </c>
      <c r="M176" s="63">
        <f t="shared" si="40"/>
        <v>85.409038599884724</v>
      </c>
      <c r="N176" s="63">
        <f t="shared" si="40"/>
        <v>87.849210547318407</v>
      </c>
      <c r="O176" s="63">
        <f t="shared" si="40"/>
        <v>84.705319114478428</v>
      </c>
      <c r="P176" s="63">
        <f t="shared" si="40"/>
        <v>84.695037183731131</v>
      </c>
      <c r="Q176" s="63">
        <f t="shared" si="40"/>
        <v>88.741413898721845</v>
      </c>
      <c r="R176" s="63">
        <f t="shared" si="40"/>
        <v>89.166834721737771</v>
      </c>
      <c r="S176" s="63">
        <f t="shared" si="40"/>
        <v>86.735096914790148</v>
      </c>
      <c r="T176" s="63">
        <f t="shared" si="40"/>
        <v>70.232272274788912</v>
      </c>
      <c r="U176" s="63">
        <f t="shared" si="40"/>
        <v>79.753763385169094</v>
      </c>
      <c r="V176" s="63">
        <f t="shared" si="40"/>
        <v>70.787316276504754</v>
      </c>
    </row>
    <row r="177" spans="3:22" x14ac:dyDescent="0.2">
      <c r="C177" s="89" t="s">
        <v>66</v>
      </c>
      <c r="D177" s="61">
        <f t="shared" ref="D177:V177" si="41">+IFERROR(IF(D138&gt;0,+((D138/D21)*100)," "),"")</f>
        <v>94.426048012301436</v>
      </c>
      <c r="E177" s="61">
        <f t="shared" si="41"/>
        <v>95.481314833594723</v>
      </c>
      <c r="F177" s="61">
        <f t="shared" si="41"/>
        <v>98.869986416534161</v>
      </c>
      <c r="G177" s="61">
        <f t="shared" si="41"/>
        <v>95.572686727151591</v>
      </c>
      <c r="H177" s="61">
        <f t="shared" si="41"/>
        <v>98.328638710623622</v>
      </c>
      <c r="I177" s="61">
        <f t="shared" si="41"/>
        <v>97.55215120903145</v>
      </c>
      <c r="J177" s="61">
        <f t="shared" si="41"/>
        <v>97.253298330603627</v>
      </c>
      <c r="K177" s="61">
        <f t="shared" si="41"/>
        <v>99.290381072931865</v>
      </c>
      <c r="L177" s="61">
        <f t="shared" si="41"/>
        <v>99.251644113017363</v>
      </c>
      <c r="M177" s="61">
        <f t="shared" si="41"/>
        <v>98.105064263974057</v>
      </c>
      <c r="N177" s="61">
        <f t="shared" si="41"/>
        <v>96.163856393203389</v>
      </c>
      <c r="O177" s="61">
        <f t="shared" si="41"/>
        <v>99.409325048755676</v>
      </c>
      <c r="P177" s="61">
        <f t="shared" si="41"/>
        <v>97.064295522491165</v>
      </c>
      <c r="Q177" s="61">
        <f t="shared" si="41"/>
        <v>99.424936565850061</v>
      </c>
      <c r="R177" s="61">
        <f t="shared" si="41"/>
        <v>99.682573534929233</v>
      </c>
      <c r="S177" s="61">
        <f t="shared" si="41"/>
        <v>99.752033283489865</v>
      </c>
      <c r="T177" s="61">
        <f t="shared" si="41"/>
        <v>99.046595030668755</v>
      </c>
      <c r="U177" s="61">
        <f t="shared" si="41"/>
        <v>99.807955923938607</v>
      </c>
      <c r="V177" s="61">
        <f t="shared" si="41"/>
        <v>99.146562853540573</v>
      </c>
    </row>
    <row r="178" spans="3:22" x14ac:dyDescent="0.2">
      <c r="C178" s="90" t="s">
        <v>67</v>
      </c>
      <c r="D178" s="63">
        <f t="shared" ref="D178:V178" si="42">+IFERROR(IF(D139&gt;0,+((D139/D22)*100)," "),"")</f>
        <v>96.510815789085086</v>
      </c>
      <c r="E178" s="63">
        <f t="shared" si="42"/>
        <v>94.146538230657285</v>
      </c>
      <c r="F178" s="63">
        <f t="shared" si="42"/>
        <v>96.244902511097649</v>
      </c>
      <c r="G178" s="63">
        <f t="shared" si="42"/>
        <v>89.257682579972766</v>
      </c>
      <c r="H178" s="63">
        <f t="shared" si="42"/>
        <v>81.667110281982673</v>
      </c>
      <c r="I178" s="63">
        <f t="shared" si="42"/>
        <v>50.921099351367459</v>
      </c>
      <c r="J178" s="63">
        <f t="shared" si="42"/>
        <v>82.42577012755234</v>
      </c>
      <c r="K178" s="63">
        <f t="shared" si="42"/>
        <v>92.367727168582164</v>
      </c>
      <c r="L178" s="63">
        <f t="shared" si="42"/>
        <v>93.651174974712376</v>
      </c>
      <c r="M178" s="63">
        <f t="shared" si="42"/>
        <v>85.089044711757253</v>
      </c>
      <c r="N178" s="63">
        <f t="shared" si="42"/>
        <v>71.855528872740976</v>
      </c>
      <c r="O178" s="63">
        <f t="shared" si="42"/>
        <v>81.764110662148283</v>
      </c>
      <c r="P178" s="63">
        <f t="shared" si="42"/>
        <v>90.608957467672752</v>
      </c>
      <c r="Q178" s="63">
        <f t="shared" si="42"/>
        <v>91.37471549034251</v>
      </c>
      <c r="R178" s="63">
        <f t="shared" si="42"/>
        <v>92.843997421420781</v>
      </c>
      <c r="S178" s="63">
        <f t="shared" si="42"/>
        <v>93.622375250673628</v>
      </c>
      <c r="T178" s="63">
        <f t="shared" si="42"/>
        <v>97.21263770036289</v>
      </c>
      <c r="U178" s="63">
        <f t="shared" si="42"/>
        <v>92.108828999687773</v>
      </c>
      <c r="V178" s="63">
        <f t="shared" si="42"/>
        <v>86.363977764332176</v>
      </c>
    </row>
    <row r="179" spans="3:22" x14ac:dyDescent="0.2">
      <c r="C179" s="89" t="s">
        <v>68</v>
      </c>
      <c r="D179" s="61">
        <f t="shared" ref="D179:V179" si="43">+IFERROR(IF(D140&gt;0,+((D140/D23)*100)," "),"")</f>
        <v>96.079063939162808</v>
      </c>
      <c r="E179" s="61">
        <f t="shared" si="43"/>
        <v>97.258610187909454</v>
      </c>
      <c r="F179" s="61">
        <f t="shared" si="43"/>
        <v>96.239680074197864</v>
      </c>
      <c r="G179" s="61">
        <f t="shared" si="43"/>
        <v>96.215626959637461</v>
      </c>
      <c r="H179" s="61">
        <f t="shared" si="43"/>
        <v>94.993549219156506</v>
      </c>
      <c r="I179" s="61">
        <f t="shared" si="43"/>
        <v>96.766805325259341</v>
      </c>
      <c r="J179" s="61">
        <f t="shared" si="43"/>
        <v>95.180797029879713</v>
      </c>
      <c r="K179" s="61">
        <f t="shared" si="43"/>
        <v>97.850070850427059</v>
      </c>
      <c r="L179" s="61">
        <f t="shared" si="43"/>
        <v>95.841084212285764</v>
      </c>
      <c r="M179" s="61">
        <f t="shared" si="43"/>
        <v>95.898902217808555</v>
      </c>
      <c r="N179" s="61">
        <f t="shared" si="43"/>
        <v>90.311951024025788</v>
      </c>
      <c r="O179" s="61">
        <f t="shared" si="43"/>
        <v>92.206927702450344</v>
      </c>
      <c r="P179" s="61">
        <f t="shared" si="43"/>
        <v>91.02122411312655</v>
      </c>
      <c r="Q179" s="61">
        <f t="shared" si="43"/>
        <v>93.990179111253283</v>
      </c>
      <c r="R179" s="61">
        <f t="shared" si="43"/>
        <v>90.232017637727353</v>
      </c>
      <c r="S179" s="61">
        <f t="shared" si="43"/>
        <v>89.869012356984982</v>
      </c>
      <c r="T179" s="61">
        <f t="shared" si="43"/>
        <v>95.032448639601341</v>
      </c>
      <c r="U179" s="61">
        <f t="shared" si="43"/>
        <v>98.625552622880875</v>
      </c>
      <c r="V179" s="61">
        <f t="shared" si="43"/>
        <v>92.083590683492943</v>
      </c>
    </row>
    <row r="180" spans="3:22" x14ac:dyDescent="0.2">
      <c r="C180" s="90" t="s">
        <v>31</v>
      </c>
      <c r="D180" s="63">
        <f t="shared" ref="D180:V180" si="44">+IFERROR(IF(D141&gt;0,+((D141/D24)*100)," "),"")</f>
        <v>88.779146220347215</v>
      </c>
      <c r="E180" s="63">
        <f t="shared" si="44"/>
        <v>89.492780158487335</v>
      </c>
      <c r="F180" s="63">
        <f t="shared" si="44"/>
        <v>79.402173913482983</v>
      </c>
      <c r="G180" s="63">
        <f t="shared" si="44"/>
        <v>85.551338301581751</v>
      </c>
      <c r="H180" s="63">
        <f t="shared" si="44"/>
        <v>79.514460147424842</v>
      </c>
      <c r="I180" s="63">
        <f t="shared" si="44"/>
        <v>83.360076916372194</v>
      </c>
      <c r="J180" s="63">
        <f t="shared" si="44"/>
        <v>84.407038641552873</v>
      </c>
      <c r="K180" s="63">
        <f t="shared" si="44"/>
        <v>82.935281272427346</v>
      </c>
      <c r="L180" s="63">
        <f t="shared" si="44"/>
        <v>79.015753353469236</v>
      </c>
      <c r="M180" s="63">
        <f t="shared" si="44"/>
        <v>73.700362192522377</v>
      </c>
      <c r="N180" s="63">
        <f t="shared" si="44"/>
        <v>78.165848778489249</v>
      </c>
      <c r="O180" s="63">
        <f t="shared" si="44"/>
        <v>95.509542480291586</v>
      </c>
      <c r="P180" s="63">
        <f t="shared" si="44"/>
        <v>92.039905290529049</v>
      </c>
      <c r="Q180" s="63">
        <f t="shared" si="44"/>
        <v>84.530107647360225</v>
      </c>
      <c r="R180" s="63">
        <f t="shared" si="44"/>
        <v>68.805891449369554</v>
      </c>
      <c r="S180" s="63">
        <f t="shared" si="44"/>
        <v>84.934283671462794</v>
      </c>
      <c r="T180" s="63">
        <f t="shared" si="44"/>
        <v>84.044753748484851</v>
      </c>
      <c r="U180" s="63">
        <f t="shared" si="44"/>
        <v>90.361198978292791</v>
      </c>
      <c r="V180" s="63">
        <f t="shared" si="44"/>
        <v>82.628424077018536</v>
      </c>
    </row>
    <row r="181" spans="3:22" x14ac:dyDescent="0.2">
      <c r="C181" s="89" t="s">
        <v>168</v>
      </c>
      <c r="D181" s="61" t="str">
        <f t="shared" ref="D181:V181" si="45">+IFERROR(IF(D142&gt;0,+((D142/D25)*100)," "),"")</f>
        <v xml:space="preserve"> </v>
      </c>
      <c r="E181" s="61" t="str">
        <f t="shared" si="45"/>
        <v xml:space="preserve"> </v>
      </c>
      <c r="F181" s="61" t="str">
        <f t="shared" si="45"/>
        <v xml:space="preserve"> </v>
      </c>
      <c r="G181" s="61" t="str">
        <f t="shared" si="45"/>
        <v xml:space="preserve"> </v>
      </c>
      <c r="H181" s="61" t="str">
        <f t="shared" si="45"/>
        <v xml:space="preserve"> </v>
      </c>
      <c r="I181" s="61" t="str">
        <f t="shared" si="45"/>
        <v xml:space="preserve"> </v>
      </c>
      <c r="J181" s="61" t="str">
        <f t="shared" si="45"/>
        <v xml:space="preserve"> </v>
      </c>
      <c r="K181" s="61" t="str">
        <f t="shared" si="45"/>
        <v xml:space="preserve"> </v>
      </c>
      <c r="L181" s="61" t="str">
        <f t="shared" si="45"/>
        <v xml:space="preserve"> </v>
      </c>
      <c r="M181" s="61" t="str">
        <f t="shared" si="45"/>
        <v xml:space="preserve"> </v>
      </c>
      <c r="N181" s="61" t="str">
        <f t="shared" si="45"/>
        <v xml:space="preserve"> </v>
      </c>
      <c r="O181" s="61" t="str">
        <f t="shared" si="45"/>
        <v xml:space="preserve"> </v>
      </c>
      <c r="P181" s="61" t="str">
        <f t="shared" si="45"/>
        <v xml:space="preserve"> </v>
      </c>
      <c r="Q181" s="61" t="str">
        <f t="shared" si="45"/>
        <v xml:space="preserve"> </v>
      </c>
      <c r="R181" s="61" t="str">
        <f t="shared" si="45"/>
        <v xml:space="preserve"> </v>
      </c>
      <c r="S181" s="61" t="str">
        <f t="shared" si="45"/>
        <v xml:space="preserve"> </v>
      </c>
      <c r="T181" s="61" t="str">
        <f t="shared" si="45"/>
        <v xml:space="preserve"> </v>
      </c>
      <c r="U181" s="61" t="str">
        <f t="shared" si="45"/>
        <v xml:space="preserve"> </v>
      </c>
      <c r="V181" s="61" t="str">
        <f t="shared" si="45"/>
        <v xml:space="preserve"> </v>
      </c>
    </row>
    <row r="182" spans="3:22" x14ac:dyDescent="0.2">
      <c r="C182" s="90" t="s">
        <v>69</v>
      </c>
      <c r="D182" s="63">
        <f t="shared" ref="D182:V182" si="46">+IFERROR(IF(D143&gt;0,+((D143/D26)*100)," "),"")</f>
        <v>59.160126582758622</v>
      </c>
      <c r="E182" s="63">
        <f t="shared" si="46"/>
        <v>79.38528788922487</v>
      </c>
      <c r="F182" s="63">
        <f t="shared" si="46"/>
        <v>57.334765137667191</v>
      </c>
      <c r="G182" s="63">
        <f t="shared" si="46"/>
        <v>90.705514564309937</v>
      </c>
      <c r="H182" s="63">
        <f t="shared" si="46"/>
        <v>57.144328473640215</v>
      </c>
      <c r="I182" s="63">
        <f t="shared" si="46"/>
        <v>62.14395398563817</v>
      </c>
      <c r="J182" s="63">
        <f t="shared" si="46"/>
        <v>78.329060751624425</v>
      </c>
      <c r="K182" s="63">
        <f t="shared" si="46"/>
        <v>91.31029763286962</v>
      </c>
      <c r="L182" s="63">
        <f t="shared" si="46"/>
        <v>78.33107341278793</v>
      </c>
      <c r="M182" s="63">
        <f t="shared" si="46"/>
        <v>85.592774836691291</v>
      </c>
      <c r="N182" s="63">
        <f t="shared" si="46"/>
        <v>83.119843471102058</v>
      </c>
      <c r="O182" s="63">
        <f t="shared" si="46"/>
        <v>89.919961362896487</v>
      </c>
      <c r="P182" s="63">
        <f t="shared" si="46"/>
        <v>88.420877067587142</v>
      </c>
      <c r="Q182" s="63">
        <f t="shared" si="46"/>
        <v>89.680404093040266</v>
      </c>
      <c r="R182" s="63">
        <f t="shared" si="46"/>
        <v>91.765507787504717</v>
      </c>
      <c r="S182" s="63">
        <f t="shared" si="46"/>
        <v>95.371497584293294</v>
      </c>
      <c r="T182" s="63">
        <f t="shared" si="46"/>
        <v>85.838230317062866</v>
      </c>
      <c r="U182" s="63">
        <f t="shared" si="46"/>
        <v>96.151356507889091</v>
      </c>
      <c r="V182" s="63">
        <f t="shared" si="46"/>
        <v>91.381038317736099</v>
      </c>
    </row>
    <row r="183" spans="3:22" x14ac:dyDescent="0.2">
      <c r="C183" s="89" t="s">
        <v>70</v>
      </c>
      <c r="D183" s="61">
        <f t="shared" ref="D183:V183" si="47">+IFERROR(IF(D144&gt;0,+((D144/D27)*100)," "),"")</f>
        <v>68.564373279784519</v>
      </c>
      <c r="E183" s="61">
        <f t="shared" si="47"/>
        <v>84.825418115251395</v>
      </c>
      <c r="F183" s="61">
        <f t="shared" si="47"/>
        <v>70.783841139609379</v>
      </c>
      <c r="G183" s="61">
        <f t="shared" si="47"/>
        <v>79.906828956603235</v>
      </c>
      <c r="H183" s="61">
        <f t="shared" si="47"/>
        <v>78.697049351998402</v>
      </c>
      <c r="I183" s="61">
        <f t="shared" si="47"/>
        <v>81.470058395553679</v>
      </c>
      <c r="J183" s="61">
        <f t="shared" si="47"/>
        <v>97.241804475130451</v>
      </c>
      <c r="K183" s="61">
        <f t="shared" si="47"/>
        <v>86.954489088649538</v>
      </c>
      <c r="L183" s="61">
        <f t="shared" si="47"/>
        <v>93.821687108580264</v>
      </c>
      <c r="M183" s="61">
        <f t="shared" si="47"/>
        <v>86.440576007158299</v>
      </c>
      <c r="N183" s="61">
        <f t="shared" si="47"/>
        <v>84.214619611309487</v>
      </c>
      <c r="O183" s="61">
        <f t="shared" si="47"/>
        <v>92.165697990563217</v>
      </c>
      <c r="P183" s="61">
        <f t="shared" si="47"/>
        <v>85.483140996555719</v>
      </c>
      <c r="Q183" s="61">
        <f t="shared" si="47"/>
        <v>81.302493786677871</v>
      </c>
      <c r="R183" s="61">
        <f t="shared" si="47"/>
        <v>95.757610807029224</v>
      </c>
      <c r="S183" s="61">
        <f t="shared" si="47"/>
        <v>92.559506797736418</v>
      </c>
      <c r="T183" s="61">
        <f t="shared" si="47"/>
        <v>95.06171989405658</v>
      </c>
      <c r="U183" s="61">
        <f t="shared" si="47"/>
        <v>92.40157247042896</v>
      </c>
      <c r="V183" s="61">
        <f t="shared" si="47"/>
        <v>92.977828727405893</v>
      </c>
    </row>
    <row r="184" spans="3:22" x14ac:dyDescent="0.2">
      <c r="C184" s="90" t="s">
        <v>32</v>
      </c>
      <c r="D184" s="63">
        <f t="shared" ref="D184:V184" si="48">+IFERROR(IF(D145&gt;0,+((D145/D28)*100)," "),"")</f>
        <v>93.258811119923621</v>
      </c>
      <c r="E184" s="63">
        <f t="shared" si="48"/>
        <v>94.085081805767018</v>
      </c>
      <c r="F184" s="63">
        <f t="shared" si="48"/>
        <v>91.558679732269979</v>
      </c>
      <c r="G184" s="63">
        <f t="shared" si="48"/>
        <v>81.487726675639507</v>
      </c>
      <c r="H184" s="63">
        <f t="shared" si="48"/>
        <v>94.076004053946434</v>
      </c>
      <c r="I184" s="63">
        <f t="shared" si="48"/>
        <v>91.486450772702412</v>
      </c>
      <c r="J184" s="63">
        <f t="shared" si="48"/>
        <v>86.779354347697819</v>
      </c>
      <c r="K184" s="63">
        <f t="shared" si="48"/>
        <v>91.634832066681412</v>
      </c>
      <c r="L184" s="63">
        <f t="shared" si="48"/>
        <v>88.179153447843007</v>
      </c>
      <c r="M184" s="63">
        <f t="shared" si="48"/>
        <v>81.997047630474768</v>
      </c>
      <c r="N184" s="63">
        <f t="shared" si="48"/>
        <v>81.768676744660212</v>
      </c>
      <c r="O184" s="63">
        <f t="shared" si="48"/>
        <v>87.872705308304788</v>
      </c>
      <c r="P184" s="63">
        <f t="shared" si="48"/>
        <v>76.768253903238431</v>
      </c>
      <c r="Q184" s="63">
        <f t="shared" si="48"/>
        <v>76.347104579476238</v>
      </c>
      <c r="R184" s="63">
        <f t="shared" si="48"/>
        <v>84.804031796968417</v>
      </c>
      <c r="S184" s="63">
        <f t="shared" si="48"/>
        <v>94.592801949555977</v>
      </c>
      <c r="T184" s="63">
        <f t="shared" si="48"/>
        <v>97.020182299042148</v>
      </c>
      <c r="U184" s="63">
        <f t="shared" si="48"/>
        <v>97.109287093899567</v>
      </c>
      <c r="V184" s="63">
        <f t="shared" si="48"/>
        <v>95.857043525022846</v>
      </c>
    </row>
    <row r="185" spans="3:22" x14ac:dyDescent="0.2">
      <c r="C185" s="89" t="s">
        <v>33</v>
      </c>
      <c r="D185" s="61">
        <f t="shared" ref="D185:V185" si="49">+IFERROR(IF(D146&gt;0,+((D146/D29)*100)," "),"")</f>
        <v>94.064722743104099</v>
      </c>
      <c r="E185" s="61">
        <f t="shared" si="49"/>
        <v>83.534129515864791</v>
      </c>
      <c r="F185" s="61">
        <f t="shared" si="49"/>
        <v>80.057449075385051</v>
      </c>
      <c r="G185" s="61">
        <f t="shared" si="49"/>
        <v>88.879532242229686</v>
      </c>
      <c r="H185" s="61">
        <f t="shared" si="49"/>
        <v>88.9819913726176</v>
      </c>
      <c r="I185" s="61">
        <f t="shared" si="49"/>
        <v>91.883042787538116</v>
      </c>
      <c r="J185" s="61">
        <f t="shared" si="49"/>
        <v>81.779139918072474</v>
      </c>
      <c r="K185" s="61">
        <f t="shared" si="49"/>
        <v>82.552680661653483</v>
      </c>
      <c r="L185" s="61">
        <f t="shared" si="49"/>
        <v>87.866089147770126</v>
      </c>
      <c r="M185" s="61">
        <f t="shared" si="49"/>
        <v>90.389547696261204</v>
      </c>
      <c r="N185" s="61">
        <f t="shared" si="49"/>
        <v>89.646077590400054</v>
      </c>
      <c r="O185" s="61">
        <f t="shared" si="49"/>
        <v>97.672818516628851</v>
      </c>
      <c r="P185" s="61">
        <f t="shared" si="49"/>
        <v>86.351101780207173</v>
      </c>
      <c r="Q185" s="61">
        <f t="shared" si="49"/>
        <v>88.549891118097761</v>
      </c>
      <c r="R185" s="61">
        <f t="shared" si="49"/>
        <v>91.756997649640198</v>
      </c>
      <c r="S185" s="61">
        <f t="shared" si="49"/>
        <v>89.866225951947129</v>
      </c>
      <c r="T185" s="61">
        <f t="shared" si="49"/>
        <v>84.04441481345043</v>
      </c>
      <c r="U185" s="61">
        <f t="shared" si="49"/>
        <v>83.75241533595802</v>
      </c>
      <c r="V185" s="61">
        <f t="shared" si="49"/>
        <v>80.240227388911364</v>
      </c>
    </row>
    <row r="186" spans="3:22" x14ac:dyDescent="0.2">
      <c r="C186" s="90" t="s">
        <v>71</v>
      </c>
      <c r="D186" s="63">
        <f t="shared" ref="D186:V186" si="50">+IFERROR(IF(D147&gt;0,+((D147/D30)*100)," "),"")</f>
        <v>87.653503284194841</v>
      </c>
      <c r="E186" s="63">
        <f t="shared" si="50"/>
        <v>72.692358754539597</v>
      </c>
      <c r="F186" s="63">
        <f t="shared" si="50"/>
        <v>78.681773443382454</v>
      </c>
      <c r="G186" s="63">
        <f t="shared" si="50"/>
        <v>91.95288106624227</v>
      </c>
      <c r="H186" s="63">
        <f t="shared" si="50"/>
        <v>82.799339739617622</v>
      </c>
      <c r="I186" s="63">
        <f t="shared" si="50"/>
        <v>78.53764841810424</v>
      </c>
      <c r="J186" s="63">
        <f t="shared" si="50"/>
        <v>65.880951409331573</v>
      </c>
      <c r="K186" s="63">
        <f t="shared" si="50"/>
        <v>59.966327308925273</v>
      </c>
      <c r="L186" s="63">
        <f t="shared" si="50"/>
        <v>95.072893874668992</v>
      </c>
      <c r="M186" s="63">
        <f t="shared" si="50"/>
        <v>88.36883577250309</v>
      </c>
      <c r="N186" s="63">
        <f t="shared" si="50"/>
        <v>92.074278952005287</v>
      </c>
      <c r="O186" s="63">
        <f t="shared" si="50"/>
        <v>92.505470491345193</v>
      </c>
      <c r="P186" s="63">
        <f t="shared" si="50"/>
        <v>96.080005244920017</v>
      </c>
      <c r="Q186" s="63">
        <f t="shared" si="50"/>
        <v>92.848429722462214</v>
      </c>
      <c r="R186" s="63">
        <f t="shared" si="50"/>
        <v>95.099766809337666</v>
      </c>
      <c r="S186" s="63">
        <f t="shared" si="50"/>
        <v>95.738027678084521</v>
      </c>
      <c r="T186" s="63">
        <f t="shared" si="50"/>
        <v>90.380287338110719</v>
      </c>
      <c r="U186" s="63">
        <f t="shared" si="50"/>
        <v>91.080556173131257</v>
      </c>
      <c r="V186" s="63">
        <f t="shared" si="50"/>
        <v>92.640824398913907</v>
      </c>
    </row>
    <row r="187" spans="3:22" x14ac:dyDescent="0.2">
      <c r="C187" s="89" t="s">
        <v>34</v>
      </c>
      <c r="D187" s="61">
        <f t="shared" ref="D187:V187" si="51">+IFERROR(IF(D148&gt;0,+((D148/D31)*100)," "),"")</f>
        <v>93.656145316525951</v>
      </c>
      <c r="E187" s="61">
        <f t="shared" si="51"/>
        <v>90.525396664437636</v>
      </c>
      <c r="F187" s="61">
        <f t="shared" si="51"/>
        <v>89.392851366887683</v>
      </c>
      <c r="G187" s="61">
        <f t="shared" si="51"/>
        <v>89.448892513979658</v>
      </c>
      <c r="H187" s="61">
        <f t="shared" si="51"/>
        <v>81.35031511722751</v>
      </c>
      <c r="I187" s="61">
        <f t="shared" si="51"/>
        <v>87.521567735495907</v>
      </c>
      <c r="J187" s="61">
        <f t="shared" si="51"/>
        <v>90.323378125211804</v>
      </c>
      <c r="K187" s="61">
        <f t="shared" si="51"/>
        <v>91.628758158065068</v>
      </c>
      <c r="L187" s="61">
        <f t="shared" si="51"/>
        <v>90.621008894680983</v>
      </c>
      <c r="M187" s="61">
        <f t="shared" si="51"/>
        <v>89.662600359438073</v>
      </c>
      <c r="N187" s="61">
        <f t="shared" si="51"/>
        <v>86.377757818333876</v>
      </c>
      <c r="O187" s="61">
        <f t="shared" si="51"/>
        <v>88.46540460965258</v>
      </c>
      <c r="P187" s="61">
        <f t="shared" si="51"/>
        <v>87.345259018986184</v>
      </c>
      <c r="Q187" s="61">
        <f t="shared" si="51"/>
        <v>88.649002118671831</v>
      </c>
      <c r="R187" s="61">
        <f t="shared" si="51"/>
        <v>92.280095531948021</v>
      </c>
      <c r="S187" s="61">
        <f t="shared" si="51"/>
        <v>89.643050650828187</v>
      </c>
      <c r="T187" s="61">
        <f t="shared" si="51"/>
        <v>95.197779014253655</v>
      </c>
      <c r="U187" s="61">
        <f t="shared" si="51"/>
        <v>93.379081353556259</v>
      </c>
      <c r="V187" s="61">
        <f t="shared" si="51"/>
        <v>92.521816517418983</v>
      </c>
    </row>
    <row r="188" spans="3:22" x14ac:dyDescent="0.2">
      <c r="C188" s="90" t="s">
        <v>72</v>
      </c>
      <c r="D188" s="63">
        <f t="shared" ref="D188:V188" si="52">+IFERROR(IF(D149&gt;0,+((D149/D32)*100)," "),"")</f>
        <v>18.607667864331564</v>
      </c>
      <c r="E188" s="63">
        <f t="shared" si="52"/>
        <v>25.125717097212259</v>
      </c>
      <c r="F188" s="63">
        <f t="shared" si="52"/>
        <v>11.216880922684322</v>
      </c>
      <c r="G188" s="63">
        <f t="shared" si="52"/>
        <v>22.52260729387444</v>
      </c>
      <c r="H188" s="63">
        <f t="shared" si="52"/>
        <v>63.81000917699766</v>
      </c>
      <c r="I188" s="63">
        <f t="shared" si="52"/>
        <v>24.280648171375724</v>
      </c>
      <c r="J188" s="63">
        <f t="shared" si="52"/>
        <v>26.381859069171636</v>
      </c>
      <c r="K188" s="63">
        <f t="shared" si="52"/>
        <v>63.565250899215776</v>
      </c>
      <c r="L188" s="63">
        <f t="shared" si="52"/>
        <v>38.135891821396584</v>
      </c>
      <c r="M188" s="63">
        <f t="shared" si="52"/>
        <v>35.951132061318432</v>
      </c>
      <c r="N188" s="63">
        <f t="shared" si="52"/>
        <v>47.62252774612962</v>
      </c>
      <c r="O188" s="63">
        <f t="shared" si="52"/>
        <v>38.730131481344742</v>
      </c>
      <c r="P188" s="63">
        <f t="shared" si="52"/>
        <v>50.830616238990658</v>
      </c>
      <c r="Q188" s="63">
        <f t="shared" si="52"/>
        <v>57.391774085002197</v>
      </c>
      <c r="R188" s="63">
        <f t="shared" si="52"/>
        <v>84.857522970326841</v>
      </c>
      <c r="S188" s="63">
        <f t="shared" si="52"/>
        <v>92.875044128290909</v>
      </c>
      <c r="T188" s="63">
        <f t="shared" si="52"/>
        <v>82.494553504199487</v>
      </c>
      <c r="U188" s="63">
        <f t="shared" si="52"/>
        <v>97.550702960356446</v>
      </c>
      <c r="V188" s="63">
        <f t="shared" si="52"/>
        <v>65.694946242472284</v>
      </c>
    </row>
    <row r="189" spans="3:22" x14ac:dyDescent="0.2">
      <c r="C189" s="89" t="s">
        <v>73</v>
      </c>
      <c r="D189" s="61">
        <f t="shared" ref="D189:V189" si="53">+IFERROR(IF(D150&gt;0,+((D150/D33)*100)," "),"")</f>
        <v>96.550472644321644</v>
      </c>
      <c r="E189" s="61">
        <f t="shared" si="53"/>
        <v>62.315863014269546</v>
      </c>
      <c r="F189" s="61">
        <f t="shared" si="53"/>
        <v>50.901138385407975</v>
      </c>
      <c r="G189" s="61">
        <f t="shared" si="53"/>
        <v>61.39939632776882</v>
      </c>
      <c r="H189" s="61">
        <f t="shared" si="53"/>
        <v>79.008015783463236</v>
      </c>
      <c r="I189" s="61">
        <f t="shared" si="53"/>
        <v>84.943764988128507</v>
      </c>
      <c r="J189" s="61">
        <f t="shared" si="53"/>
        <v>89.720244063133194</v>
      </c>
      <c r="K189" s="61">
        <f t="shared" si="53"/>
        <v>97.087836903666329</v>
      </c>
      <c r="L189" s="61">
        <f t="shared" si="53"/>
        <v>87.739209455946877</v>
      </c>
      <c r="M189" s="61">
        <f t="shared" si="53"/>
        <v>88.6057586348618</v>
      </c>
      <c r="N189" s="61">
        <f t="shared" si="53"/>
        <v>83.452218961005045</v>
      </c>
      <c r="O189" s="61">
        <f t="shared" si="53"/>
        <v>86.596965604806954</v>
      </c>
      <c r="P189" s="61">
        <f t="shared" si="53"/>
        <v>94.574492965580987</v>
      </c>
      <c r="Q189" s="61">
        <f t="shared" si="53"/>
        <v>91.154184760910539</v>
      </c>
      <c r="R189" s="61">
        <f t="shared" si="53"/>
        <v>92.563777462151961</v>
      </c>
      <c r="S189" s="61">
        <f t="shared" si="53"/>
        <v>95.821392584172131</v>
      </c>
      <c r="T189" s="61">
        <f t="shared" si="53"/>
        <v>89.50008231105123</v>
      </c>
      <c r="U189" s="61">
        <f t="shared" si="53"/>
        <v>61.522012695405195</v>
      </c>
      <c r="V189" s="61">
        <f t="shared" si="53"/>
        <v>37.724889132609555</v>
      </c>
    </row>
    <row r="190" spans="3:22" x14ac:dyDescent="0.2">
      <c r="C190" s="90" t="s">
        <v>35</v>
      </c>
      <c r="D190" s="63">
        <f t="shared" ref="D190:V190" si="54">+IFERROR(IF(D151&gt;0,+((D151/D34)*100)," "),"")</f>
        <v>98.025718527667763</v>
      </c>
      <c r="E190" s="63">
        <f t="shared" si="54"/>
        <v>95.825753907381113</v>
      </c>
      <c r="F190" s="63">
        <f t="shared" si="54"/>
        <v>91.764140355033419</v>
      </c>
      <c r="G190" s="63">
        <f t="shared" si="54"/>
        <v>95.666641163029453</v>
      </c>
      <c r="H190" s="63">
        <f t="shared" si="54"/>
        <v>83.284614400000791</v>
      </c>
      <c r="I190" s="63">
        <f t="shared" si="54"/>
        <v>94.678574173464952</v>
      </c>
      <c r="J190" s="63">
        <f t="shared" si="54"/>
        <v>93.777881908613452</v>
      </c>
      <c r="K190" s="63">
        <f t="shared" si="54"/>
        <v>96.681375498893829</v>
      </c>
      <c r="L190" s="63">
        <f t="shared" si="54"/>
        <v>96.176902712869975</v>
      </c>
      <c r="M190" s="63">
        <f t="shared" si="54"/>
        <v>96.087399261362606</v>
      </c>
      <c r="N190" s="63">
        <f t="shared" si="54"/>
        <v>92.12459989542505</v>
      </c>
      <c r="O190" s="63">
        <f t="shared" si="54"/>
        <v>87.476959795009591</v>
      </c>
      <c r="P190" s="63">
        <f t="shared" si="54"/>
        <v>91.718179377067017</v>
      </c>
      <c r="Q190" s="63">
        <f t="shared" si="54"/>
        <v>94.091316772484774</v>
      </c>
      <c r="R190" s="63">
        <f t="shared" si="54"/>
        <v>97.05757257141785</v>
      </c>
      <c r="S190" s="63">
        <f t="shared" si="54"/>
        <v>96.139369704848235</v>
      </c>
      <c r="T190" s="63">
        <f t="shared" si="54"/>
        <v>96.968895740616929</v>
      </c>
      <c r="U190" s="63">
        <f t="shared" si="54"/>
        <v>96.747309947691491</v>
      </c>
      <c r="V190" s="63">
        <f t="shared" si="54"/>
        <v>96.891308944059062</v>
      </c>
    </row>
    <row r="191" spans="3:22" x14ac:dyDescent="0.2">
      <c r="C191" s="89" t="s">
        <v>74</v>
      </c>
      <c r="D191" s="61">
        <f t="shared" ref="D191:V191" si="55">+IFERROR(IF(D152&gt;0,+((D152/D35)*100)," "),"")</f>
        <v>85.563738231138629</v>
      </c>
      <c r="E191" s="61">
        <f t="shared" si="55"/>
        <v>70.466687239107912</v>
      </c>
      <c r="F191" s="61">
        <f t="shared" si="55"/>
        <v>71.893033505299172</v>
      </c>
      <c r="G191" s="61">
        <f t="shared" si="55"/>
        <v>72.113102965383462</v>
      </c>
      <c r="H191" s="61">
        <f t="shared" si="55"/>
        <v>90.205151204216691</v>
      </c>
      <c r="I191" s="61">
        <f t="shared" si="55"/>
        <v>94.917897640507334</v>
      </c>
      <c r="J191" s="61">
        <f t="shared" si="55"/>
        <v>88.021295394806316</v>
      </c>
      <c r="K191" s="61">
        <f t="shared" si="55"/>
        <v>74.32456692303947</v>
      </c>
      <c r="L191" s="61">
        <f t="shared" si="55"/>
        <v>93.722754045068015</v>
      </c>
      <c r="M191" s="61">
        <f t="shared" si="55"/>
        <v>91.76201246681174</v>
      </c>
      <c r="N191" s="61">
        <f t="shared" si="55"/>
        <v>94.654288515189791</v>
      </c>
      <c r="O191" s="61">
        <f t="shared" si="55"/>
        <v>88.849396883272391</v>
      </c>
      <c r="P191" s="61">
        <f t="shared" si="55"/>
        <v>89.788379202717053</v>
      </c>
      <c r="Q191" s="61">
        <f t="shared" si="55"/>
        <v>87.594725048859246</v>
      </c>
      <c r="R191" s="61">
        <f t="shared" si="55"/>
        <v>93.621356819732512</v>
      </c>
      <c r="S191" s="61">
        <f t="shared" si="55"/>
        <v>91.691236319579943</v>
      </c>
      <c r="T191" s="61">
        <f t="shared" si="55"/>
        <v>94.059013808151349</v>
      </c>
      <c r="U191" s="61">
        <f t="shared" si="55"/>
        <v>94.551240982905966</v>
      </c>
      <c r="V191" s="61">
        <f t="shared" si="55"/>
        <v>96.47338460279606</v>
      </c>
    </row>
    <row r="192" spans="3:22" x14ac:dyDescent="0.2">
      <c r="C192" s="90" t="s">
        <v>36</v>
      </c>
      <c r="D192" s="63">
        <f t="shared" ref="D192:V192" si="56">+IFERROR(IF(D153&gt;0,+((D153/D36)*100)," "),"")</f>
        <v>92.430298486310221</v>
      </c>
      <c r="E192" s="63">
        <f t="shared" si="56"/>
        <v>93.682893481723227</v>
      </c>
      <c r="F192" s="63">
        <f t="shared" si="56"/>
        <v>92.61043827030646</v>
      </c>
      <c r="G192" s="63">
        <f t="shared" si="56"/>
        <v>97.715805492638168</v>
      </c>
      <c r="H192" s="63">
        <f t="shared" si="56"/>
        <v>90.678334837950175</v>
      </c>
      <c r="I192" s="63">
        <f t="shared" si="56"/>
        <v>86.113594615416005</v>
      </c>
      <c r="J192" s="63">
        <f t="shared" si="56"/>
        <v>90.136135272427339</v>
      </c>
      <c r="K192" s="63">
        <f t="shared" si="56"/>
        <v>84.198223552815548</v>
      </c>
      <c r="L192" s="63">
        <f t="shared" si="56"/>
        <v>90.389003853067635</v>
      </c>
      <c r="M192" s="63">
        <f t="shared" si="56"/>
        <v>92.812672894451097</v>
      </c>
      <c r="N192" s="63">
        <f t="shared" si="56"/>
        <v>83.091177986393234</v>
      </c>
      <c r="O192" s="63">
        <f t="shared" si="56"/>
        <v>96.336382172783829</v>
      </c>
      <c r="P192" s="63">
        <f t="shared" si="56"/>
        <v>95.629010896991105</v>
      </c>
      <c r="Q192" s="63">
        <f t="shared" si="56"/>
        <v>98.716770723872585</v>
      </c>
      <c r="R192" s="63">
        <f t="shared" si="56"/>
        <v>97.897783172571138</v>
      </c>
      <c r="S192" s="63">
        <f t="shared" si="56"/>
        <v>98.65439274030912</v>
      </c>
      <c r="T192" s="63">
        <f t="shared" si="56"/>
        <v>97.460693147354391</v>
      </c>
      <c r="U192" s="63">
        <f t="shared" si="56"/>
        <v>96.315052563920332</v>
      </c>
      <c r="V192" s="63">
        <f t="shared" si="56"/>
        <v>92.878367898442065</v>
      </c>
    </row>
    <row r="193" spans="3:22" x14ac:dyDescent="0.2">
      <c r="C193" s="92" t="s">
        <v>75</v>
      </c>
      <c r="D193" s="62">
        <f t="shared" ref="D193:V193" si="57">+IFERROR(IF(D154&gt;0,+((D154/D37)*100)," "),"")</f>
        <v>91.112118959459622</v>
      </c>
      <c r="E193" s="62">
        <f t="shared" si="57"/>
        <v>93.598130172593656</v>
      </c>
      <c r="F193" s="62">
        <f t="shared" si="57"/>
        <v>94.038993649647438</v>
      </c>
      <c r="G193" s="62">
        <f t="shared" si="57"/>
        <v>92.914643226109234</v>
      </c>
      <c r="H193" s="62">
        <f t="shared" si="57"/>
        <v>89.428182003912511</v>
      </c>
      <c r="I193" s="62">
        <f t="shared" si="57"/>
        <v>92.069317334903928</v>
      </c>
      <c r="J193" s="62">
        <f t="shared" si="57"/>
        <v>91.790588403286748</v>
      </c>
      <c r="K193" s="62">
        <f t="shared" si="57"/>
        <v>93.315389767325058</v>
      </c>
      <c r="L193" s="62">
        <f t="shared" si="57"/>
        <v>97.623662182105491</v>
      </c>
      <c r="M193" s="62">
        <f t="shared" si="57"/>
        <v>94.488263296765936</v>
      </c>
      <c r="N193" s="62">
        <f t="shared" si="57"/>
        <v>86.402183073686473</v>
      </c>
      <c r="O193" s="62">
        <f t="shared" si="57"/>
        <v>97.993535995586896</v>
      </c>
      <c r="P193" s="62">
        <f t="shared" si="57"/>
        <v>97.023724665512319</v>
      </c>
      <c r="Q193" s="62">
        <f t="shared" si="57"/>
        <v>98.204926115311878</v>
      </c>
      <c r="R193" s="62">
        <f t="shared" si="57"/>
        <v>94.492070310870716</v>
      </c>
      <c r="S193" s="62">
        <f t="shared" si="57"/>
        <v>89.035079924852596</v>
      </c>
      <c r="T193" s="62">
        <f t="shared" si="57"/>
        <v>90.671050043023783</v>
      </c>
      <c r="U193" s="62">
        <f t="shared" si="57"/>
        <v>92.679874312873167</v>
      </c>
      <c r="V193" s="62">
        <f t="shared" si="57"/>
        <v>90.915024551189518</v>
      </c>
    </row>
    <row r="194" spans="3:22" ht="22.5" x14ac:dyDescent="0.2">
      <c r="C194" s="91" t="s">
        <v>76</v>
      </c>
      <c r="D194" s="64" t="str">
        <f t="shared" ref="D194:V194" si="58">+IFERROR(IF(D155&gt;0,+((D155/D38)*100)," "),"")</f>
        <v xml:space="preserve"> </v>
      </c>
      <c r="E194" s="64" t="str">
        <f t="shared" si="58"/>
        <v xml:space="preserve"> </v>
      </c>
      <c r="F194" s="64" t="str">
        <f t="shared" si="58"/>
        <v xml:space="preserve"> </v>
      </c>
      <c r="G194" s="64" t="str">
        <f t="shared" si="58"/>
        <v xml:space="preserve"> </v>
      </c>
      <c r="H194" s="64" t="str">
        <f t="shared" si="58"/>
        <v xml:space="preserve"> </v>
      </c>
      <c r="I194" s="64" t="str">
        <f t="shared" si="58"/>
        <v xml:space="preserve"> </v>
      </c>
      <c r="J194" s="64" t="str">
        <f t="shared" si="58"/>
        <v xml:space="preserve"> </v>
      </c>
      <c r="K194" s="64" t="str">
        <f t="shared" si="58"/>
        <v xml:space="preserve"> </v>
      </c>
      <c r="L194" s="64" t="str">
        <f t="shared" si="58"/>
        <v xml:space="preserve"> </v>
      </c>
      <c r="M194" s="64" t="str">
        <f t="shared" si="58"/>
        <v xml:space="preserve"> </v>
      </c>
      <c r="N194" s="64" t="str">
        <f t="shared" si="58"/>
        <v xml:space="preserve"> </v>
      </c>
      <c r="O194" s="64" t="str">
        <f t="shared" si="58"/>
        <v xml:space="preserve"> </v>
      </c>
      <c r="P194" s="64" t="str">
        <f t="shared" si="58"/>
        <v xml:space="preserve"> </v>
      </c>
      <c r="Q194" s="64" t="str">
        <f t="shared" si="58"/>
        <v xml:space="preserve"> </v>
      </c>
      <c r="R194" s="64" t="str">
        <f t="shared" si="58"/>
        <v xml:space="preserve"> </v>
      </c>
      <c r="S194" s="64" t="str">
        <f t="shared" si="58"/>
        <v xml:space="preserve"> </v>
      </c>
      <c r="T194" s="64" t="str">
        <f t="shared" si="58"/>
        <v xml:space="preserve"> </v>
      </c>
      <c r="U194" s="64">
        <f t="shared" si="58"/>
        <v>59.926249401054143</v>
      </c>
      <c r="V194" s="64">
        <f t="shared" si="58"/>
        <v>74.919441741777504</v>
      </c>
    </row>
    <row r="195" spans="3:22" x14ac:dyDescent="0.2">
      <c r="C195" s="89" t="s">
        <v>77</v>
      </c>
      <c r="D195" s="61">
        <f t="shared" ref="D195:V195" si="59">+IFERROR(IF(D156&gt;0,+((D156/D39)*100)," "),"")</f>
        <v>75.937547137563115</v>
      </c>
      <c r="E195" s="61">
        <f t="shared" si="59"/>
        <v>81.508286208827883</v>
      </c>
      <c r="F195" s="61">
        <f t="shared" si="59"/>
        <v>80.981411366288782</v>
      </c>
      <c r="G195" s="61">
        <f t="shared" si="59"/>
        <v>89.390906218364435</v>
      </c>
      <c r="H195" s="61">
        <f t="shared" si="59"/>
        <v>87.807982360166065</v>
      </c>
      <c r="I195" s="61">
        <f t="shared" si="59"/>
        <v>81.53242387824838</v>
      </c>
      <c r="J195" s="61">
        <f t="shared" si="59"/>
        <v>66.738350391121543</v>
      </c>
      <c r="K195" s="61">
        <f t="shared" si="59"/>
        <v>94.443048522047107</v>
      </c>
      <c r="L195" s="61">
        <f t="shared" si="59"/>
        <v>92.220717834837444</v>
      </c>
      <c r="M195" s="61">
        <f t="shared" si="59"/>
        <v>30.546484108868476</v>
      </c>
      <c r="N195" s="61">
        <f t="shared" si="59"/>
        <v>79.02642321451853</v>
      </c>
      <c r="O195" s="61">
        <f t="shared" si="59"/>
        <v>85.284439031453005</v>
      </c>
      <c r="P195" s="61">
        <f t="shared" si="59"/>
        <v>75.682517068611205</v>
      </c>
      <c r="Q195" s="61">
        <f t="shared" si="59"/>
        <v>54.769499154309976</v>
      </c>
      <c r="R195" s="61">
        <f t="shared" si="59"/>
        <v>53.250741071522157</v>
      </c>
      <c r="S195" s="61">
        <f t="shared" si="59"/>
        <v>84.001584706319278</v>
      </c>
      <c r="T195" s="61">
        <f t="shared" si="59"/>
        <v>94.491146950720136</v>
      </c>
      <c r="U195" s="61">
        <f t="shared" si="59"/>
        <v>95.566308786491888</v>
      </c>
      <c r="V195" s="61">
        <f t="shared" si="59"/>
        <v>91.20055824852227</v>
      </c>
    </row>
    <row r="196" spans="3:22" x14ac:dyDescent="0.2">
      <c r="C196" s="90" t="s">
        <v>37</v>
      </c>
      <c r="D196" s="63">
        <f t="shared" ref="D196:V196" si="60">+IFERROR(IF(D157&gt;0,+((D157/D40)*100)," "),"")</f>
        <v>69.552506354167036</v>
      </c>
      <c r="E196" s="63">
        <f t="shared" si="60"/>
        <v>71.350115321724346</v>
      </c>
      <c r="F196" s="63">
        <f t="shared" si="60"/>
        <v>48.031462519904245</v>
      </c>
      <c r="G196" s="63">
        <f t="shared" si="60"/>
        <v>77.126559628082532</v>
      </c>
      <c r="H196" s="63">
        <f t="shared" si="60"/>
        <v>72.2097274252896</v>
      </c>
      <c r="I196" s="63">
        <f t="shared" si="60"/>
        <v>75.049667736094008</v>
      </c>
      <c r="J196" s="63">
        <f t="shared" si="60"/>
        <v>56.359006946286797</v>
      </c>
      <c r="K196" s="63">
        <f t="shared" si="60"/>
        <v>86.763324718845695</v>
      </c>
      <c r="L196" s="63">
        <f t="shared" si="60"/>
        <v>87.267944990876458</v>
      </c>
      <c r="M196" s="63">
        <f t="shared" si="60"/>
        <v>90.72047515163068</v>
      </c>
      <c r="N196" s="63">
        <f t="shared" si="60"/>
        <v>80.272979396009418</v>
      </c>
      <c r="O196" s="63">
        <f t="shared" si="60"/>
        <v>84.692220598661081</v>
      </c>
      <c r="P196" s="63">
        <f t="shared" si="60"/>
        <v>87.800059695138089</v>
      </c>
      <c r="Q196" s="63">
        <f t="shared" si="60"/>
        <v>92.979135439032504</v>
      </c>
      <c r="R196" s="63">
        <f t="shared" si="60"/>
        <v>90.591608489945514</v>
      </c>
      <c r="S196" s="63">
        <f t="shared" si="60"/>
        <v>85.249187032247292</v>
      </c>
      <c r="T196" s="63">
        <f t="shared" si="60"/>
        <v>89.880964077027173</v>
      </c>
      <c r="U196" s="63">
        <f t="shared" si="60"/>
        <v>76.534530516013021</v>
      </c>
      <c r="V196" s="63">
        <f t="shared" si="60"/>
        <v>70.772137951118495</v>
      </c>
    </row>
    <row r="197" spans="3:22" x14ac:dyDescent="0.2">
      <c r="C197" s="89" t="s">
        <v>38</v>
      </c>
      <c r="D197" s="61">
        <f t="shared" ref="D197:V197" si="61">+IFERROR(IF(D158&gt;0,+((D158/D41)*100)," "),"")</f>
        <v>70.509833947678658</v>
      </c>
      <c r="E197" s="61">
        <f t="shared" si="61"/>
        <v>23.248464170538767</v>
      </c>
      <c r="F197" s="61">
        <f t="shared" si="61"/>
        <v>46.999488501571015</v>
      </c>
      <c r="G197" s="61">
        <f t="shared" si="61"/>
        <v>25.202375894993718</v>
      </c>
      <c r="H197" s="61">
        <f t="shared" si="61"/>
        <v>8.8293362814151326</v>
      </c>
      <c r="I197" s="61">
        <f t="shared" si="61"/>
        <v>26.458493170290026</v>
      </c>
      <c r="J197" s="61">
        <f t="shared" si="61"/>
        <v>64.749523507060374</v>
      </c>
      <c r="K197" s="61">
        <f t="shared" si="61"/>
        <v>88.013066362971784</v>
      </c>
      <c r="L197" s="61">
        <f t="shared" si="61"/>
        <v>89.672546597489685</v>
      </c>
      <c r="M197" s="61">
        <f t="shared" si="61"/>
        <v>91.022979083180459</v>
      </c>
      <c r="N197" s="61">
        <f t="shared" si="61"/>
        <v>49.599082421096377</v>
      </c>
      <c r="O197" s="61">
        <f t="shared" si="61"/>
        <v>83.806185524648654</v>
      </c>
      <c r="P197" s="61">
        <f t="shared" si="61"/>
        <v>97.777633048254188</v>
      </c>
      <c r="Q197" s="61">
        <f t="shared" si="61"/>
        <v>96.706824110033068</v>
      </c>
      <c r="R197" s="61">
        <f t="shared" si="61"/>
        <v>98.638701165579391</v>
      </c>
      <c r="S197" s="61">
        <f t="shared" si="61"/>
        <v>97.854117710304308</v>
      </c>
      <c r="T197" s="61">
        <f t="shared" si="61"/>
        <v>97.840910081699562</v>
      </c>
      <c r="U197" s="61">
        <f t="shared" si="61"/>
        <v>98.017554742959163</v>
      </c>
      <c r="V197" s="61">
        <f t="shared" si="61"/>
        <v>60.639076562993743</v>
      </c>
    </row>
    <row r="198" spans="3:22" x14ac:dyDescent="0.2">
      <c r="C198" s="93" t="s">
        <v>40</v>
      </c>
      <c r="D198" s="65">
        <f t="shared" ref="D198:V198" si="62">+IFERROR(IF(D159&gt;0,+((D159/D42)*100)," "),"")</f>
        <v>90.087605614688442</v>
      </c>
      <c r="E198" s="65">
        <f t="shared" si="62"/>
        <v>87.278019474964864</v>
      </c>
      <c r="F198" s="65">
        <f t="shared" si="62"/>
        <v>85.72717439762873</v>
      </c>
      <c r="G198" s="65">
        <f t="shared" si="62"/>
        <v>89.09564625627587</v>
      </c>
      <c r="H198" s="65">
        <f t="shared" si="62"/>
        <v>88.254710129065842</v>
      </c>
      <c r="I198" s="65">
        <f t="shared" si="62"/>
        <v>89.822183744321904</v>
      </c>
      <c r="J198" s="65">
        <f t="shared" si="62"/>
        <v>89.133542967946894</v>
      </c>
      <c r="K198" s="65">
        <f t="shared" si="62"/>
        <v>91.648776008128053</v>
      </c>
      <c r="L198" s="65">
        <f t="shared" si="62"/>
        <v>94.239856813990102</v>
      </c>
      <c r="M198" s="65">
        <f t="shared" si="62"/>
        <v>91.630436606948578</v>
      </c>
      <c r="N198" s="65">
        <f t="shared" si="62"/>
        <v>89.004624306792408</v>
      </c>
      <c r="O198" s="65">
        <f t="shared" si="62"/>
        <v>95.193858889621524</v>
      </c>
      <c r="P198" s="65">
        <f t="shared" si="62"/>
        <v>94.488921667495504</v>
      </c>
      <c r="Q198" s="65">
        <f t="shared" si="62"/>
        <v>94.800761663364398</v>
      </c>
      <c r="R198" s="65">
        <f t="shared" si="62"/>
        <v>92.338014331332886</v>
      </c>
      <c r="S198" s="65">
        <f t="shared" si="62"/>
        <v>93.01364920887498</v>
      </c>
      <c r="T198" s="65">
        <f t="shared" si="62"/>
        <v>92.912758668874872</v>
      </c>
      <c r="U198" s="65">
        <f t="shared" si="62"/>
        <v>94.519136502205725</v>
      </c>
      <c r="V198" s="65">
        <f t="shared" si="62"/>
        <v>90.872156931419511</v>
      </c>
    </row>
    <row r="199" spans="3:22" x14ac:dyDescent="0.2">
      <c r="C199" s="1" t="s">
        <v>227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2" ht="18" x14ac:dyDescent="0.2">
      <c r="D203" s="188" t="s">
        <v>128</v>
      </c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82" t="s">
        <v>21</v>
      </c>
      <c r="D205" s="186">
        <v>2000</v>
      </c>
      <c r="E205" s="162">
        <v>2001</v>
      </c>
      <c r="F205" s="162">
        <v>2002</v>
      </c>
      <c r="G205" s="162">
        <v>2003</v>
      </c>
      <c r="H205" s="162">
        <v>2004</v>
      </c>
      <c r="I205" s="162">
        <v>2005</v>
      </c>
      <c r="J205" s="162">
        <v>2006</v>
      </c>
      <c r="K205" s="162">
        <v>2007</v>
      </c>
      <c r="L205" s="162">
        <v>2008</v>
      </c>
      <c r="M205" s="162">
        <v>2009</v>
      </c>
      <c r="N205" s="162">
        <v>2010</v>
      </c>
      <c r="O205" s="162">
        <v>2011</v>
      </c>
      <c r="P205" s="162">
        <v>2012</v>
      </c>
      <c r="Q205" s="162">
        <v>2013</v>
      </c>
      <c r="R205" s="162">
        <v>2014</v>
      </c>
      <c r="S205" s="162">
        <v>2015</v>
      </c>
      <c r="T205" s="162">
        <v>2016</v>
      </c>
      <c r="U205" s="162">
        <v>2017</v>
      </c>
      <c r="V205" s="162">
        <v>2018</v>
      </c>
    </row>
    <row r="206" spans="3:22" ht="12" thickBot="1" x14ac:dyDescent="0.25">
      <c r="C206" s="183"/>
      <c r="D206" s="187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</row>
    <row r="207" spans="3:22" x14ac:dyDescent="0.2">
      <c r="C207" s="89" t="s">
        <v>61</v>
      </c>
      <c r="D207" s="57">
        <v>275.98790125587993</v>
      </c>
      <c r="E207" s="57">
        <v>441.66933913215996</v>
      </c>
      <c r="F207" s="57">
        <v>414.12815016537002</v>
      </c>
      <c r="G207" s="57">
        <v>334.78241763442003</v>
      </c>
      <c r="H207" s="57">
        <v>396.96979182841</v>
      </c>
      <c r="I207" s="57">
        <v>463.08590328106999</v>
      </c>
      <c r="J207" s="57">
        <v>758.81117368653008</v>
      </c>
      <c r="K207" s="57">
        <v>1206.9790656279599</v>
      </c>
      <c r="L207" s="57">
        <v>1670.7211293862299</v>
      </c>
      <c r="M207" s="57">
        <v>1203.20797437393</v>
      </c>
      <c r="N207" s="57">
        <v>1245.8737328965801</v>
      </c>
      <c r="O207" s="57">
        <v>1311.56400002329</v>
      </c>
      <c r="P207" s="57">
        <v>1359.8893927986601</v>
      </c>
      <c r="Q207" s="57">
        <v>2489.4067437030003</v>
      </c>
      <c r="R207" s="57">
        <v>1900.92607639883</v>
      </c>
      <c r="S207" s="57">
        <v>2194.39772330095</v>
      </c>
      <c r="T207" s="57">
        <v>1264.90820507494</v>
      </c>
      <c r="U207" s="57">
        <v>1678.4059499479306</v>
      </c>
      <c r="V207" s="57">
        <v>1410.2956982935459</v>
      </c>
    </row>
    <row r="208" spans="3:22" x14ac:dyDescent="0.2">
      <c r="C208" s="90" t="s">
        <v>28</v>
      </c>
      <c r="D208" s="58">
        <v>87.216290228200009</v>
      </c>
      <c r="E208" s="58">
        <v>116.11631413385001</v>
      </c>
      <c r="F208" s="58">
        <v>115.42349030326004</v>
      </c>
      <c r="G208" s="58">
        <v>129.75048422883</v>
      </c>
      <c r="H208" s="58">
        <v>131.86722541421</v>
      </c>
      <c r="I208" s="58">
        <v>158.97679503558001</v>
      </c>
      <c r="J208" s="58">
        <v>195.81961632541993</v>
      </c>
      <c r="K208" s="58">
        <v>411.25945887124999</v>
      </c>
      <c r="L208" s="58">
        <v>1158.3585545574902</v>
      </c>
      <c r="M208" s="58">
        <v>1348.9745628359592</v>
      </c>
      <c r="N208" s="58">
        <v>1586.124757545</v>
      </c>
      <c r="O208" s="58">
        <v>1300.9583683210196</v>
      </c>
      <c r="P208" s="58">
        <v>281.04411476165097</v>
      </c>
      <c r="Q208" s="58">
        <v>330.69761164399995</v>
      </c>
      <c r="R208" s="58">
        <v>369.42061253104117</v>
      </c>
      <c r="S208" s="58">
        <v>405.74442659307681</v>
      </c>
      <c r="T208" s="58">
        <v>390.98920338352701</v>
      </c>
      <c r="U208" s="58">
        <v>423.37593084781003</v>
      </c>
      <c r="V208" s="58">
        <v>434.49967743814994</v>
      </c>
    </row>
    <row r="209" spans="3:22" x14ac:dyDescent="0.2">
      <c r="C209" s="89" t="s">
        <v>62</v>
      </c>
      <c r="D209" s="57">
        <v>26.883463909399996</v>
      </c>
      <c r="E209" s="57">
        <v>36.734291064950007</v>
      </c>
      <c r="F209" s="57">
        <v>21.144634523460002</v>
      </c>
      <c r="G209" s="57">
        <v>14.322931532209999</v>
      </c>
      <c r="H209" s="57">
        <v>39.001306372670001</v>
      </c>
      <c r="I209" s="57">
        <v>31.683368930039997</v>
      </c>
      <c r="J209" s="57">
        <v>42.78220327759999</v>
      </c>
      <c r="K209" s="57">
        <v>60.059780622979993</v>
      </c>
      <c r="L209" s="57">
        <v>88.734781320929997</v>
      </c>
      <c r="M209" s="57">
        <v>74.21520932144999</v>
      </c>
      <c r="N209" s="57">
        <v>220.57057114527001</v>
      </c>
      <c r="O209" s="57">
        <v>234.31040817924</v>
      </c>
      <c r="P209" s="57">
        <v>314.32878550468001</v>
      </c>
      <c r="Q209" s="57">
        <v>371.50547393150998</v>
      </c>
      <c r="R209" s="57">
        <v>300.10470642536001</v>
      </c>
      <c r="S209" s="57">
        <v>178.15722769886003</v>
      </c>
      <c r="T209" s="57">
        <v>243.68148692774</v>
      </c>
      <c r="U209" s="57">
        <v>335.84673051295999</v>
      </c>
      <c r="V209" s="57">
        <v>207.61466380429002</v>
      </c>
    </row>
    <row r="210" spans="3:22" x14ac:dyDescent="0.2">
      <c r="C210" s="90" t="s">
        <v>29</v>
      </c>
      <c r="D210" s="58">
        <v>100.66916970502002</v>
      </c>
      <c r="E210" s="58">
        <v>149.57520751286</v>
      </c>
      <c r="F210" s="58">
        <v>127.61971813378996</v>
      </c>
      <c r="G210" s="58">
        <v>123.43321844402996</v>
      </c>
      <c r="H210" s="58">
        <v>117.24278211482</v>
      </c>
      <c r="I210" s="58">
        <v>134.18517826077002</v>
      </c>
      <c r="J210" s="58">
        <v>178.34873249479</v>
      </c>
      <c r="K210" s="58">
        <v>236.65814857880994</v>
      </c>
      <c r="L210" s="58">
        <v>197.38201792473998</v>
      </c>
      <c r="M210" s="58">
        <v>287.16048022430988</v>
      </c>
      <c r="N210" s="58">
        <v>259.96223806669997</v>
      </c>
      <c r="O210" s="58">
        <v>418.74282959288007</v>
      </c>
      <c r="P210" s="58">
        <v>570.72196151671994</v>
      </c>
      <c r="Q210" s="58">
        <v>609.59919011328896</v>
      </c>
      <c r="R210" s="58">
        <v>495.69592965788786</v>
      </c>
      <c r="S210" s="58">
        <v>471.34733388548932</v>
      </c>
      <c r="T210" s="58">
        <v>431.84167367725018</v>
      </c>
      <c r="U210" s="58">
        <v>491.37020911867</v>
      </c>
      <c r="V210" s="58">
        <v>436.50565377298994</v>
      </c>
    </row>
    <row r="211" spans="3:22" x14ac:dyDescent="0.2">
      <c r="C211" s="89" t="s">
        <v>63</v>
      </c>
      <c r="D211" s="57">
        <v>162.36267304875</v>
      </c>
      <c r="E211" s="57">
        <v>176.21229391991997</v>
      </c>
      <c r="F211" s="57">
        <v>183.29421470424003</v>
      </c>
      <c r="G211" s="57">
        <v>202.09252200271001</v>
      </c>
      <c r="H211" s="57">
        <v>212.16128308813998</v>
      </c>
      <c r="I211" s="57">
        <v>236.41392533257002</v>
      </c>
      <c r="J211" s="57">
        <v>274.78853444552004</v>
      </c>
      <c r="K211" s="57">
        <v>281.66485840589002</v>
      </c>
      <c r="L211" s="57">
        <v>297.87884068074999</v>
      </c>
      <c r="M211" s="57">
        <v>326.31256272717002</v>
      </c>
      <c r="N211" s="57">
        <v>355.46258701021998</v>
      </c>
      <c r="O211" s="57">
        <v>346.6549673574392</v>
      </c>
      <c r="P211" s="57">
        <v>370.51268875836479</v>
      </c>
      <c r="Q211" s="57">
        <v>411.76176550960389</v>
      </c>
      <c r="R211" s="57">
        <v>439.48566167304551</v>
      </c>
      <c r="S211" s="57">
        <v>449.98909190262697</v>
      </c>
      <c r="T211" s="57">
        <v>492.71259834402497</v>
      </c>
      <c r="U211" s="57">
        <v>524.98183610379999</v>
      </c>
      <c r="V211" s="57">
        <v>542.02806151796005</v>
      </c>
    </row>
    <row r="212" spans="3:22" x14ac:dyDescent="0.2">
      <c r="C212" s="90" t="s">
        <v>30</v>
      </c>
      <c r="D212" s="58">
        <v>36.862653660769993</v>
      </c>
      <c r="E212" s="58">
        <v>51.607301139560001</v>
      </c>
      <c r="F212" s="58">
        <v>44.141861496219995</v>
      </c>
      <c r="G212" s="58">
        <v>50.387320205310004</v>
      </c>
      <c r="H212" s="58">
        <v>68.098206338370005</v>
      </c>
      <c r="I212" s="58">
        <v>86.108264923530001</v>
      </c>
      <c r="J212" s="58">
        <v>103.58782896269</v>
      </c>
      <c r="K212" s="58">
        <v>113.03389730914999</v>
      </c>
      <c r="L212" s="58">
        <v>144.35656958442001</v>
      </c>
      <c r="M212" s="58">
        <v>157.27303054080002</v>
      </c>
      <c r="N212" s="58">
        <v>182.12372306666003</v>
      </c>
      <c r="O212" s="58">
        <v>197.14376049856</v>
      </c>
      <c r="P212" s="58">
        <v>268.82472002884998</v>
      </c>
      <c r="Q212" s="58">
        <v>341.93770487211998</v>
      </c>
      <c r="R212" s="58">
        <v>333.34941839994997</v>
      </c>
      <c r="S212" s="58">
        <v>355.39749230767006</v>
      </c>
      <c r="T212" s="58">
        <v>292.46712350643998</v>
      </c>
      <c r="U212" s="58">
        <v>309.22611819270003</v>
      </c>
      <c r="V212" s="58">
        <v>351.04374513497999</v>
      </c>
    </row>
    <row r="213" spans="3:22" x14ac:dyDescent="0.2">
      <c r="C213" s="89" t="s">
        <v>64</v>
      </c>
      <c r="D213" s="57">
        <v>5069.4470050195323</v>
      </c>
      <c r="E213" s="57">
        <v>6163.3838719162513</v>
      </c>
      <c r="F213" s="57">
        <v>6731.1338877677899</v>
      </c>
      <c r="G213" s="57">
        <v>7584.7682722113677</v>
      </c>
      <c r="H213" s="57">
        <v>8362.7230983331192</v>
      </c>
      <c r="I213" s="57">
        <v>9363.0132225666985</v>
      </c>
      <c r="J213" s="57">
        <v>10866.459338306166</v>
      </c>
      <c r="K213" s="57">
        <v>12832.411711653098</v>
      </c>
      <c r="L213" s="57">
        <v>16346.682250443821</v>
      </c>
      <c r="M213" s="57">
        <v>17177.881899469994</v>
      </c>
      <c r="N213" s="57">
        <v>17583.073190401923</v>
      </c>
      <c r="O213" s="57">
        <v>18578.001174527093</v>
      </c>
      <c r="P213" s="57">
        <v>20506.738634450998</v>
      </c>
      <c r="Q213" s="57">
        <v>22759.40834462344</v>
      </c>
      <c r="R213" s="57">
        <v>23172.447113334118</v>
      </c>
      <c r="S213" s="57">
        <v>23333.421744294094</v>
      </c>
      <c r="T213" s="57">
        <v>24722.831340902721</v>
      </c>
      <c r="U213" s="57">
        <v>26053.390542935082</v>
      </c>
      <c r="V213" s="57">
        <v>28025.373863472469</v>
      </c>
    </row>
    <row r="214" spans="3:22" x14ac:dyDescent="0.2">
      <c r="C214" s="90" t="s">
        <v>65</v>
      </c>
      <c r="D214" s="58">
        <v>15.439114914999999</v>
      </c>
      <c r="E214" s="58">
        <v>39.765011636259999</v>
      </c>
      <c r="F214" s="58">
        <v>9.183587975630001</v>
      </c>
      <c r="G214" s="58">
        <v>14.824183222369999</v>
      </c>
      <c r="H214" s="58">
        <v>63.57781698878</v>
      </c>
      <c r="I214" s="58">
        <v>51.958599876500003</v>
      </c>
      <c r="J214" s="58">
        <v>73.478303505469995</v>
      </c>
      <c r="K214" s="58">
        <v>58.29104918677001</v>
      </c>
      <c r="L214" s="58">
        <v>126.09042507592</v>
      </c>
      <c r="M214" s="58">
        <v>107.96479185285001</v>
      </c>
      <c r="N214" s="58">
        <v>121.07837556635</v>
      </c>
      <c r="O214" s="58">
        <v>138.07299162980999</v>
      </c>
      <c r="P214" s="58">
        <v>208.78518284340998</v>
      </c>
      <c r="Q214" s="58">
        <v>277.95694301465005</v>
      </c>
      <c r="R214" s="58">
        <v>250.48148130179004</v>
      </c>
      <c r="S214" s="58">
        <v>352.26475720273999</v>
      </c>
      <c r="T214" s="58">
        <v>224.82246659068002</v>
      </c>
      <c r="U214" s="58">
        <v>358.76980480957002</v>
      </c>
      <c r="V214" s="58">
        <v>402.91398656441999</v>
      </c>
    </row>
    <row r="215" spans="3:22" x14ac:dyDescent="0.2">
      <c r="C215" s="89" t="s">
        <v>66</v>
      </c>
      <c r="D215" s="57">
        <v>4501.8825597581299</v>
      </c>
      <c r="E215" s="57">
        <v>7241.4954405333192</v>
      </c>
      <c r="F215" s="57">
        <v>8068.8203302662996</v>
      </c>
      <c r="G215" s="57">
        <v>9509.5687956031525</v>
      </c>
      <c r="H215" s="57">
        <v>10931.966540156729</v>
      </c>
      <c r="I215" s="57">
        <v>12109.290190763579</v>
      </c>
      <c r="J215" s="57">
        <v>12967.364274796104</v>
      </c>
      <c r="K215" s="57">
        <v>14095.933907888886</v>
      </c>
      <c r="L215" s="57">
        <v>15542.441838068529</v>
      </c>
      <c r="M215" s="57">
        <v>18210.977355125386</v>
      </c>
      <c r="N215" s="57">
        <v>19863.141842430137</v>
      </c>
      <c r="O215" s="57">
        <v>21234.72247092121</v>
      </c>
      <c r="P215" s="57">
        <v>22309.793257904199</v>
      </c>
      <c r="Q215" s="57">
        <v>24495.159402304405</v>
      </c>
      <c r="R215" s="57">
        <v>26062.877950541966</v>
      </c>
      <c r="S215" s="57">
        <v>28696.743540038064</v>
      </c>
      <c r="T215" s="57">
        <v>31029.778235183789</v>
      </c>
      <c r="U215" s="57">
        <v>35333.282671304623</v>
      </c>
      <c r="V215" s="57">
        <v>37862.248274665712</v>
      </c>
    </row>
    <row r="216" spans="3:22" x14ac:dyDescent="0.2">
      <c r="C216" s="90" t="s">
        <v>67</v>
      </c>
      <c r="D216" s="58">
        <v>6.8725113413500001</v>
      </c>
      <c r="E216" s="58">
        <v>7.228465944509999</v>
      </c>
      <c r="F216" s="58">
        <v>6.7868790077600005</v>
      </c>
      <c r="G216" s="58">
        <v>6.9388001499099996</v>
      </c>
      <c r="H216" s="58">
        <v>7.0620499641699999</v>
      </c>
      <c r="I216" s="58">
        <v>8.0463550798400014</v>
      </c>
      <c r="J216" s="58">
        <v>8.6073253585700016</v>
      </c>
      <c r="K216" s="58">
        <v>10.162401276760001</v>
      </c>
      <c r="L216" s="58">
        <v>11.135997856949999</v>
      </c>
      <c r="M216" s="58">
        <v>10.678598171369998</v>
      </c>
      <c r="N216" s="58">
        <v>11.817122014050002</v>
      </c>
      <c r="O216" s="58">
        <v>14.583122343979998</v>
      </c>
      <c r="P216" s="58">
        <v>23.38847486061</v>
      </c>
      <c r="Q216" s="58">
        <v>22.908657461260002</v>
      </c>
      <c r="R216" s="58">
        <v>27.084665869089999</v>
      </c>
      <c r="S216" s="58">
        <v>27.06407959161</v>
      </c>
      <c r="T216" s="58">
        <v>32.713595718969998</v>
      </c>
      <c r="U216" s="58">
        <v>40.288288887259995</v>
      </c>
      <c r="V216" s="58">
        <v>40.446779444739995</v>
      </c>
    </row>
    <row r="217" spans="3:22" x14ac:dyDescent="0.2">
      <c r="C217" s="89" t="s">
        <v>68</v>
      </c>
      <c r="D217" s="57">
        <v>557.49439954369018</v>
      </c>
      <c r="E217" s="57">
        <v>631.07945758592007</v>
      </c>
      <c r="F217" s="57">
        <v>634.21117413908007</v>
      </c>
      <c r="G217" s="57">
        <v>660.56205394436984</v>
      </c>
      <c r="H217" s="57">
        <v>730.35315760303001</v>
      </c>
      <c r="I217" s="57">
        <v>828.81765234666989</v>
      </c>
      <c r="J217" s="57">
        <v>893.49310343196009</v>
      </c>
      <c r="K217" s="57">
        <v>1015.87651149627</v>
      </c>
      <c r="L217" s="57">
        <v>1175.3603541482701</v>
      </c>
      <c r="M217" s="57">
        <v>1353.6343854827999</v>
      </c>
      <c r="N217" s="57">
        <v>1413.0309919652802</v>
      </c>
      <c r="O217" s="57">
        <v>1507.30953630196</v>
      </c>
      <c r="P217" s="57">
        <v>1782.9363422283102</v>
      </c>
      <c r="Q217" s="57">
        <v>2046.9789823033702</v>
      </c>
      <c r="R217" s="57">
        <v>2337.6871087559689</v>
      </c>
      <c r="S217" s="57">
        <v>2558.8031011090497</v>
      </c>
      <c r="T217" s="57">
        <v>2885.49314656052</v>
      </c>
      <c r="U217" s="57">
        <v>3105.4364651549504</v>
      </c>
      <c r="V217" s="57">
        <v>3421.07737562496</v>
      </c>
    </row>
    <row r="218" spans="3:22" x14ac:dyDescent="0.2">
      <c r="C218" s="90" t="s">
        <v>31</v>
      </c>
      <c r="D218" s="58">
        <v>5010.6009473693994</v>
      </c>
      <c r="E218" s="58">
        <v>5927.7632108625585</v>
      </c>
      <c r="F218" s="58">
        <v>5025.9934836538096</v>
      </c>
      <c r="G218" s="58">
        <v>4455.3360927635313</v>
      </c>
      <c r="H218" s="58">
        <v>4951.3720881732615</v>
      </c>
      <c r="I218" s="58">
        <v>6105.3045731088514</v>
      </c>
      <c r="J218" s="58">
        <v>5296.6670750788799</v>
      </c>
      <c r="K218" s="58">
        <v>6036.0324714411709</v>
      </c>
      <c r="L218" s="58">
        <v>6127.8917540073608</v>
      </c>
      <c r="M218" s="58">
        <v>6012.7789179429692</v>
      </c>
      <c r="N218" s="58">
        <v>6611.6757136307115</v>
      </c>
      <c r="O218" s="58">
        <v>6768.1453906675924</v>
      </c>
      <c r="P218" s="58">
        <v>7103.4831235635711</v>
      </c>
      <c r="Q218" s="58">
        <v>7560.5598251501096</v>
      </c>
      <c r="R218" s="58">
        <v>10470.696522797714</v>
      </c>
      <c r="S218" s="58">
        <v>13662.021825153173</v>
      </c>
      <c r="T218" s="58">
        <v>15446.492294685171</v>
      </c>
      <c r="U218" s="58">
        <v>18454.505832495863</v>
      </c>
      <c r="V218" s="58">
        <v>10503.754504606668</v>
      </c>
    </row>
    <row r="219" spans="3:22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</row>
    <row r="220" spans="3:22" x14ac:dyDescent="0.2">
      <c r="C220" s="90" t="s">
        <v>69</v>
      </c>
      <c r="D220" s="58">
        <v>51.825959192689993</v>
      </c>
      <c r="E220" s="58">
        <v>124.09944738177001</v>
      </c>
      <c r="F220" s="58">
        <v>63.216842598269999</v>
      </c>
      <c r="G220" s="58">
        <v>52.706409813840004</v>
      </c>
      <c r="H220" s="58">
        <v>124.33604700725</v>
      </c>
      <c r="I220" s="58">
        <v>274.17567373439994</v>
      </c>
      <c r="J220" s="58">
        <v>835.76696589109997</v>
      </c>
      <c r="K220" s="58">
        <v>1245.41321782824</v>
      </c>
      <c r="L220" s="58">
        <v>1636.3506168377698</v>
      </c>
      <c r="M220" s="58">
        <v>1774.9215163562501</v>
      </c>
      <c r="N220" s="58">
        <v>2701.7600036571002</v>
      </c>
      <c r="O220" s="58">
        <v>2835.9750397109701</v>
      </c>
      <c r="P220" s="58">
        <v>4084.4927946048597</v>
      </c>
      <c r="Q220" s="58">
        <v>4832.147136709038</v>
      </c>
      <c r="R220" s="58">
        <v>7390.5799502482068</v>
      </c>
      <c r="S220" s="58">
        <v>8597.6558138266464</v>
      </c>
      <c r="T220" s="58">
        <v>6534.2578602793383</v>
      </c>
      <c r="U220" s="58">
        <v>7407.6001700948509</v>
      </c>
      <c r="V220" s="58">
        <v>7563.1125570674303</v>
      </c>
    </row>
    <row r="221" spans="3:22" x14ac:dyDescent="0.2">
      <c r="C221" s="89" t="s">
        <v>70</v>
      </c>
      <c r="D221" s="57">
        <v>48.471788959859992</v>
      </c>
      <c r="E221" s="57">
        <v>49.153875364470004</v>
      </c>
      <c r="F221" s="57">
        <v>49.09515410166</v>
      </c>
      <c r="G221" s="57">
        <v>44.657482648819993</v>
      </c>
      <c r="H221" s="57">
        <v>69.88146196257</v>
      </c>
      <c r="I221" s="57">
        <v>145.51456914694</v>
      </c>
      <c r="J221" s="57">
        <v>79.695971899309981</v>
      </c>
      <c r="K221" s="57">
        <v>95.598160494750019</v>
      </c>
      <c r="L221" s="57">
        <v>119.01239981507001</v>
      </c>
      <c r="M221" s="57">
        <v>113.59355051967</v>
      </c>
      <c r="N221" s="57">
        <v>141.69144590969003</v>
      </c>
      <c r="O221" s="57">
        <v>166.67687479333003</v>
      </c>
      <c r="P221" s="57">
        <v>220.77465692145995</v>
      </c>
      <c r="Q221" s="57">
        <v>273.33670607449994</v>
      </c>
      <c r="R221" s="57">
        <v>440.74827822594989</v>
      </c>
      <c r="S221" s="57">
        <v>274.72693222127998</v>
      </c>
      <c r="T221" s="57">
        <v>261.15745154229</v>
      </c>
      <c r="U221" s="57">
        <v>256.72139642266001</v>
      </c>
      <c r="V221" s="57">
        <v>525.20355845638994</v>
      </c>
    </row>
    <row r="222" spans="3:22" x14ac:dyDescent="0.2">
      <c r="C222" s="90" t="s">
        <v>32</v>
      </c>
      <c r="D222" s="58">
        <v>134.46357398484</v>
      </c>
      <c r="E222" s="58">
        <v>162.03531115432</v>
      </c>
      <c r="F222" s="58">
        <v>158.08106900946996</v>
      </c>
      <c r="G222" s="58">
        <v>168.60508070417998</v>
      </c>
      <c r="H222" s="58">
        <v>178.69529184586</v>
      </c>
      <c r="I222" s="58">
        <v>208.27327020890999</v>
      </c>
      <c r="J222" s="58">
        <v>211.58116422219999</v>
      </c>
      <c r="K222" s="58">
        <v>215.22225422956998</v>
      </c>
      <c r="L222" s="58">
        <v>271.40594342035996</v>
      </c>
      <c r="M222" s="58">
        <v>233.51645138972003</v>
      </c>
      <c r="N222" s="58">
        <v>239.94495816978997</v>
      </c>
      <c r="O222" s="58">
        <v>249.21480242822994</v>
      </c>
      <c r="P222" s="58">
        <v>136.30782270088002</v>
      </c>
      <c r="Q222" s="58">
        <v>144.00699710384001</v>
      </c>
      <c r="R222" s="58">
        <v>88.76683525415001</v>
      </c>
      <c r="S222" s="58">
        <v>73.235855032589996</v>
      </c>
      <c r="T222" s="58">
        <v>87.275127247229989</v>
      </c>
      <c r="U222" s="58">
        <v>87.296269799859999</v>
      </c>
      <c r="V222" s="58">
        <v>91.983347155999994</v>
      </c>
    </row>
    <row r="223" spans="3:22" x14ac:dyDescent="0.2">
      <c r="C223" s="89" t="s">
        <v>33</v>
      </c>
      <c r="D223" s="57">
        <v>336.49932323452003</v>
      </c>
      <c r="E223" s="57">
        <v>452.04767782868998</v>
      </c>
      <c r="F223" s="57">
        <v>429.68747989350004</v>
      </c>
      <c r="G223" s="57">
        <v>470.49840809718989</v>
      </c>
      <c r="H223" s="57">
        <v>582.42193617600003</v>
      </c>
      <c r="I223" s="57">
        <v>701.11714850282988</v>
      </c>
      <c r="J223" s="57">
        <v>799.35493640028994</v>
      </c>
      <c r="K223" s="57">
        <v>934.57712382282034</v>
      </c>
      <c r="L223" s="57">
        <v>990.42190499630021</v>
      </c>
      <c r="M223" s="57">
        <v>1183.8570362083001</v>
      </c>
      <c r="N223" s="57">
        <v>1469.9451883470101</v>
      </c>
      <c r="O223" s="57">
        <v>3175.9345029130914</v>
      </c>
      <c r="P223" s="57">
        <v>1469.0618826109389</v>
      </c>
      <c r="Q223" s="57">
        <v>1861.5554129646657</v>
      </c>
      <c r="R223" s="57">
        <v>2039.641642697434</v>
      </c>
      <c r="S223" s="57">
        <v>2083.696434603949</v>
      </c>
      <c r="T223" s="57">
        <v>2081.4958109305549</v>
      </c>
      <c r="U223" s="57">
        <v>2296.2352427157784</v>
      </c>
      <c r="V223" s="57">
        <v>2692.9474483131944</v>
      </c>
    </row>
    <row r="224" spans="3:22" x14ac:dyDescent="0.2">
      <c r="C224" s="90" t="s">
        <v>71</v>
      </c>
      <c r="D224" s="58">
        <v>263.91924957130999</v>
      </c>
      <c r="E224" s="58">
        <v>426.75103910670998</v>
      </c>
      <c r="F224" s="58">
        <v>284.86987728527004</v>
      </c>
      <c r="G224" s="58">
        <v>341.93158183818991</v>
      </c>
      <c r="H224" s="58">
        <v>595.90259841956004</v>
      </c>
      <c r="I224" s="58">
        <v>570.43983850272991</v>
      </c>
      <c r="J224" s="58">
        <v>525.55474780108</v>
      </c>
      <c r="K224" s="58">
        <v>2252.1585931699801</v>
      </c>
      <c r="L224" s="58">
        <v>1433.03366581878</v>
      </c>
      <c r="M224" s="58">
        <v>6104.1232320316285</v>
      </c>
      <c r="N224" s="58">
        <v>1066.78144198881</v>
      </c>
      <c r="O224" s="58">
        <v>1573.6298079496796</v>
      </c>
      <c r="P224" s="58">
        <v>1890.0884983776705</v>
      </c>
      <c r="Q224" s="58">
        <v>2354.4091757820102</v>
      </c>
      <c r="R224" s="58">
        <v>2053.0292142148701</v>
      </c>
      <c r="S224" s="58">
        <v>2372.8875233764606</v>
      </c>
      <c r="T224" s="58">
        <v>2304.3115013240399</v>
      </c>
      <c r="U224" s="58">
        <v>2658.6172122930898</v>
      </c>
      <c r="V224" s="58">
        <v>3219.4563498232596</v>
      </c>
    </row>
    <row r="225" spans="2:22" x14ac:dyDescent="0.2">
      <c r="C225" s="89" t="s">
        <v>34</v>
      </c>
      <c r="D225" s="57">
        <v>327.83657188915004</v>
      </c>
      <c r="E225" s="57">
        <v>321.70309792633014</v>
      </c>
      <c r="F225" s="57">
        <v>341.25359650506005</v>
      </c>
      <c r="G225" s="57">
        <v>349.38054581847996</v>
      </c>
      <c r="H225" s="57">
        <v>373.82614753587995</v>
      </c>
      <c r="I225" s="57">
        <v>426.95411497076992</v>
      </c>
      <c r="J225" s="57">
        <v>482.27504704361985</v>
      </c>
      <c r="K225" s="57">
        <v>550.98254382512994</v>
      </c>
      <c r="L225" s="57">
        <v>638.56108170528</v>
      </c>
      <c r="M225" s="57">
        <v>724.84171572632999</v>
      </c>
      <c r="N225" s="57">
        <v>806.51671341771998</v>
      </c>
      <c r="O225" s="57">
        <v>845.60602381448973</v>
      </c>
      <c r="P225" s="57">
        <v>977.4821994355101</v>
      </c>
      <c r="Q225" s="57">
        <v>1093.5073595050001</v>
      </c>
      <c r="R225" s="57">
        <v>1215.9636534440401</v>
      </c>
      <c r="S225" s="57">
        <v>1274.51063518102</v>
      </c>
      <c r="T225" s="57">
        <v>1406.5342439410865</v>
      </c>
      <c r="U225" s="57">
        <v>1580.7199484016899</v>
      </c>
      <c r="V225" s="57">
        <v>1716.8741634446303</v>
      </c>
    </row>
    <row r="226" spans="2:22" x14ac:dyDescent="0.2">
      <c r="C226" s="90" t="s">
        <v>72</v>
      </c>
      <c r="D226" s="58">
        <v>86.125921024109999</v>
      </c>
      <c r="E226" s="58">
        <v>252.45409757847997</v>
      </c>
      <c r="F226" s="58">
        <v>95.568384642129999</v>
      </c>
      <c r="G226" s="58">
        <v>91.710130043139998</v>
      </c>
      <c r="H226" s="58">
        <v>177.86741049450001</v>
      </c>
      <c r="I226" s="58">
        <v>66.446429274260012</v>
      </c>
      <c r="J226" s="58">
        <v>90.939057923520011</v>
      </c>
      <c r="K226" s="58">
        <v>170.79199609240001</v>
      </c>
      <c r="L226" s="58">
        <v>190.33826630265997</v>
      </c>
      <c r="M226" s="58">
        <v>343.24390331059004</v>
      </c>
      <c r="N226" s="58">
        <v>337.15822608264</v>
      </c>
      <c r="O226" s="58">
        <v>298.49315413672997</v>
      </c>
      <c r="P226" s="58">
        <v>480.873871628556</v>
      </c>
      <c r="Q226" s="58">
        <v>325.53472298554999</v>
      </c>
      <c r="R226" s="58">
        <v>296.56188790351001</v>
      </c>
      <c r="S226" s="58">
        <v>217.69598215832352</v>
      </c>
      <c r="T226" s="58">
        <v>266.93433480570002</v>
      </c>
      <c r="U226" s="58">
        <v>287.17973869718003</v>
      </c>
      <c r="V226" s="58">
        <v>246.01300198048804</v>
      </c>
    </row>
    <row r="227" spans="2:22" x14ac:dyDescent="0.2">
      <c r="C227" s="89" t="s">
        <v>73</v>
      </c>
      <c r="D227" s="57">
        <v>519.28996388922997</v>
      </c>
      <c r="E227" s="57">
        <v>434.53259556806006</v>
      </c>
      <c r="F227" s="57">
        <v>581.73350719790994</v>
      </c>
      <c r="G227" s="57">
        <v>493.25358723375001</v>
      </c>
      <c r="H227" s="57">
        <v>514.11028588113004</v>
      </c>
      <c r="I227" s="57">
        <v>531.76964821160993</v>
      </c>
      <c r="J227" s="57">
        <v>193.70758400370997</v>
      </c>
      <c r="K227" s="57">
        <v>323.48222945359998</v>
      </c>
      <c r="L227" s="57">
        <v>279.03868379348</v>
      </c>
      <c r="M227" s="57">
        <v>273.71036082718996</v>
      </c>
      <c r="N227" s="57">
        <v>278.47670011032</v>
      </c>
      <c r="O227" s="57">
        <v>258.21457090242995</v>
      </c>
      <c r="P227" s="57">
        <v>321.66989895383995</v>
      </c>
      <c r="Q227" s="57">
        <v>419.55353465725</v>
      </c>
      <c r="R227" s="57">
        <v>399.3599148554099</v>
      </c>
      <c r="S227" s="57">
        <v>453.48837613014996</v>
      </c>
      <c r="T227" s="57">
        <v>492.81556942265013</v>
      </c>
      <c r="U227" s="57">
        <v>946.60605430289991</v>
      </c>
      <c r="V227" s="57">
        <v>558.51065827205002</v>
      </c>
    </row>
    <row r="228" spans="2:22" x14ac:dyDescent="0.2">
      <c r="C228" s="90" t="s">
        <v>35</v>
      </c>
      <c r="D228" s="58">
        <v>651.60321126537985</v>
      </c>
      <c r="E228" s="58">
        <v>768.78315157198995</v>
      </c>
      <c r="F228" s="58">
        <v>757.37753802297993</v>
      </c>
      <c r="G228" s="58">
        <v>758.64414113991006</v>
      </c>
      <c r="H228" s="58">
        <v>857.92111038983023</v>
      </c>
      <c r="I228" s="58">
        <v>1001.1944786702097</v>
      </c>
      <c r="J228" s="58">
        <v>1141.28755112518</v>
      </c>
      <c r="K228" s="58">
        <v>1251.9274362564699</v>
      </c>
      <c r="L228" s="58">
        <v>1382.4846005459103</v>
      </c>
      <c r="M228" s="58">
        <v>1591.7981659759498</v>
      </c>
      <c r="N228" s="58">
        <v>1706.0588827173101</v>
      </c>
      <c r="O228" s="58">
        <v>1844.5417757175301</v>
      </c>
      <c r="P228" s="58">
        <v>2123.5887388934048</v>
      </c>
      <c r="Q228" s="58">
        <v>2573.4062571286699</v>
      </c>
      <c r="R228" s="58">
        <v>2816.204692881</v>
      </c>
      <c r="S228" s="58">
        <v>2925.8922247022301</v>
      </c>
      <c r="T228" s="58">
        <v>3162.4004642695199</v>
      </c>
      <c r="U228" s="58">
        <v>3462.2476291929502</v>
      </c>
      <c r="V228" s="58">
        <v>4024.0183350151456</v>
      </c>
    </row>
    <row r="229" spans="2:22" x14ac:dyDescent="0.2">
      <c r="C229" s="89" t="s">
        <v>74</v>
      </c>
      <c r="D229" s="57">
        <v>149.67021605330999</v>
      </c>
      <c r="E229" s="57">
        <v>121.09811306669999</v>
      </c>
      <c r="F229" s="57">
        <v>169.85648766476001</v>
      </c>
      <c r="G229" s="57">
        <v>230.48417892748998</v>
      </c>
      <c r="H229" s="57">
        <v>129.29846306601999</v>
      </c>
      <c r="I229" s="57">
        <v>187.06339811284002</v>
      </c>
      <c r="J229" s="57">
        <v>460.97867221053002</v>
      </c>
      <c r="K229" s="57">
        <v>315.35753044536006</v>
      </c>
      <c r="L229" s="57">
        <v>306.56296348758002</v>
      </c>
      <c r="M229" s="57">
        <v>317.34874868365995</v>
      </c>
      <c r="N229" s="57">
        <v>687.07533486734997</v>
      </c>
      <c r="O229" s="57">
        <v>510.16777071566003</v>
      </c>
      <c r="P229" s="57">
        <v>385.25465845314</v>
      </c>
      <c r="Q229" s="57">
        <v>502.69691538913003</v>
      </c>
      <c r="R229" s="57">
        <v>1044.8058517837201</v>
      </c>
      <c r="S229" s="57">
        <v>792.52563394824995</v>
      </c>
      <c r="T229" s="57">
        <v>656.21486902129004</v>
      </c>
      <c r="U229" s="57">
        <v>686.36197243326001</v>
      </c>
      <c r="V229" s="57">
        <v>1746.556307322928</v>
      </c>
    </row>
    <row r="230" spans="2:22" x14ac:dyDescent="0.2">
      <c r="C230" s="90" t="s">
        <v>36</v>
      </c>
      <c r="D230" s="58">
        <v>137.35289434501999</v>
      </c>
      <c r="E230" s="58">
        <v>152.14057363965995</v>
      </c>
      <c r="F230" s="58">
        <v>155.98851524450006</v>
      </c>
      <c r="G230" s="58">
        <v>178.60079000935005</v>
      </c>
      <c r="H230" s="58">
        <v>175.55589358478989</v>
      </c>
      <c r="I230" s="58">
        <v>219.37283414710004</v>
      </c>
      <c r="J230" s="58">
        <v>219.52232557786004</v>
      </c>
      <c r="K230" s="58">
        <v>204.07036352793017</v>
      </c>
      <c r="L230" s="58">
        <v>211.01246592172004</v>
      </c>
      <c r="M230" s="58">
        <v>206.19315237100994</v>
      </c>
      <c r="N230" s="58">
        <v>216.55528483085999</v>
      </c>
      <c r="O230" s="58">
        <v>245.05144058183896</v>
      </c>
      <c r="P230" s="58">
        <v>371.39266064171346</v>
      </c>
      <c r="Q230" s="58">
        <v>372.27406002800933</v>
      </c>
      <c r="R230" s="58">
        <v>467.85518952716603</v>
      </c>
      <c r="S230" s="58">
        <v>586.49513975614036</v>
      </c>
      <c r="T230" s="58">
        <v>676.71758314983697</v>
      </c>
      <c r="U230" s="58">
        <v>625.35953546273731</v>
      </c>
      <c r="V230" s="58">
        <v>609.04947815014998</v>
      </c>
    </row>
    <row r="231" spans="2:22" x14ac:dyDescent="0.2">
      <c r="C231" s="92" t="s">
        <v>75</v>
      </c>
      <c r="D231" s="59">
        <v>4302.4047653130401</v>
      </c>
      <c r="E231" s="59">
        <v>5868.8875830529405</v>
      </c>
      <c r="F231" s="59">
        <v>6937.536863085822</v>
      </c>
      <c r="G231" s="59">
        <v>7778.9204614974406</v>
      </c>
      <c r="H231" s="59">
        <v>9821.1515724482779</v>
      </c>
      <c r="I231" s="59">
        <v>12956.953958935743</v>
      </c>
      <c r="J231" s="59">
        <v>14191.148097639034</v>
      </c>
      <c r="K231" s="59">
        <v>16080.918361260115</v>
      </c>
      <c r="L231" s="59">
        <v>17686.788498191483</v>
      </c>
      <c r="M231" s="59">
        <v>18498.8110796449</v>
      </c>
      <c r="N231" s="59">
        <v>18133.468673838917</v>
      </c>
      <c r="O231" s="59">
        <v>19178.279961814129</v>
      </c>
      <c r="P231" s="59">
        <v>21420.668666044781</v>
      </c>
      <c r="Q231" s="59">
        <v>25889.586600348055</v>
      </c>
      <c r="R231" s="59">
        <v>30519.884191908415</v>
      </c>
      <c r="S231" s="59">
        <v>30376.076897774783</v>
      </c>
      <c r="T231" s="59">
        <v>32365.953180754466</v>
      </c>
      <c r="U231" s="59">
        <v>35099.412304359794</v>
      </c>
      <c r="V231" s="59">
        <v>44149.237691364753</v>
      </c>
    </row>
    <row r="232" spans="2:22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0.13794705500000001</v>
      </c>
      <c r="V232" s="60">
        <v>120.31979555317999</v>
      </c>
    </row>
    <row r="233" spans="2:22" x14ac:dyDescent="0.2">
      <c r="C233" s="89" t="s">
        <v>77</v>
      </c>
      <c r="D233" s="57">
        <v>29.857947877209998</v>
      </c>
      <c r="E233" s="57">
        <v>22.533630797520001</v>
      </c>
      <c r="F233" s="57">
        <v>14.897505696769999</v>
      </c>
      <c r="G233" s="57">
        <v>17.17418928252</v>
      </c>
      <c r="H233" s="57">
        <v>19.03689981666</v>
      </c>
      <c r="I233" s="57">
        <v>37.364827513160002</v>
      </c>
      <c r="J233" s="57">
        <v>30.80633092575</v>
      </c>
      <c r="K233" s="57">
        <v>29.041820424130002</v>
      </c>
      <c r="L233" s="57">
        <v>33.123007032910003</v>
      </c>
      <c r="M233" s="57">
        <v>39.816175632570008</v>
      </c>
      <c r="N233" s="57">
        <v>100.30432864258</v>
      </c>
      <c r="O233" s="57">
        <v>118.44447543295</v>
      </c>
      <c r="P233" s="57">
        <v>101.05325401911</v>
      </c>
      <c r="Q233" s="57">
        <v>42.544498967149998</v>
      </c>
      <c r="R233" s="57">
        <v>62.717938690019999</v>
      </c>
      <c r="S233" s="57">
        <v>63.748517422660001</v>
      </c>
      <c r="T233" s="57">
        <v>73.166194208029992</v>
      </c>
      <c r="U233" s="57">
        <v>72.357551697040009</v>
      </c>
      <c r="V233" s="57">
        <v>73.335713883219995</v>
      </c>
    </row>
    <row r="234" spans="2:22" x14ac:dyDescent="0.2">
      <c r="C234" s="90" t="s">
        <v>37</v>
      </c>
      <c r="D234" s="58">
        <v>356.71607250735997</v>
      </c>
      <c r="E234" s="58">
        <v>727.98642688022983</v>
      </c>
      <c r="F234" s="58">
        <v>362.60876154299029</v>
      </c>
      <c r="G234" s="58">
        <v>341.77079727025</v>
      </c>
      <c r="H234" s="58">
        <v>559.96809045516989</v>
      </c>
      <c r="I234" s="58">
        <v>883.08100193498012</v>
      </c>
      <c r="J234" s="58">
        <v>1152.4464386252801</v>
      </c>
      <c r="K234" s="58">
        <v>1718.5370273201499</v>
      </c>
      <c r="L234" s="58">
        <v>1374.1329969583301</v>
      </c>
      <c r="M234" s="58">
        <v>2133.6858638550202</v>
      </c>
      <c r="N234" s="58">
        <v>2094.2700586614501</v>
      </c>
      <c r="O234" s="58">
        <v>3311.0930066193496</v>
      </c>
      <c r="P234" s="58">
        <v>5217.5118810065796</v>
      </c>
      <c r="Q234" s="58">
        <v>5195.3265467632054</v>
      </c>
      <c r="R234" s="58">
        <v>4924.3495266658429</v>
      </c>
      <c r="S234" s="58">
        <v>4165.2090906552139</v>
      </c>
      <c r="T234" s="58">
        <v>2917.329861718631</v>
      </c>
      <c r="U234" s="58">
        <v>2504.14792713104</v>
      </c>
      <c r="V234" s="58">
        <v>2300.1325022053302</v>
      </c>
    </row>
    <row r="235" spans="2:22" x14ac:dyDescent="0.2">
      <c r="C235" s="89" t="s">
        <v>38</v>
      </c>
      <c r="D235" s="57">
        <v>77.867272159010014</v>
      </c>
      <c r="E235" s="57">
        <v>39.323836612240001</v>
      </c>
      <c r="F235" s="57">
        <v>72.92030603935001</v>
      </c>
      <c r="G235" s="57">
        <v>51.275755607299999</v>
      </c>
      <c r="H235" s="57">
        <v>18.886265989190001</v>
      </c>
      <c r="I235" s="57">
        <v>31.165865003179999</v>
      </c>
      <c r="J235" s="57">
        <v>118.88193252504001</v>
      </c>
      <c r="K235" s="57">
        <v>289.18471412848999</v>
      </c>
      <c r="L235" s="57">
        <v>211.56625805127999</v>
      </c>
      <c r="M235" s="57">
        <v>247.00716585591002</v>
      </c>
      <c r="N235" s="57">
        <v>184.41300274061999</v>
      </c>
      <c r="O235" s="57">
        <v>790.50118307173</v>
      </c>
      <c r="P235" s="57">
        <v>2083.9081229427698</v>
      </c>
      <c r="Q235" s="57">
        <v>2012.6346009061501</v>
      </c>
      <c r="R235" s="57">
        <v>2229.53886662889</v>
      </c>
      <c r="S235" s="57">
        <v>2130.09994283383</v>
      </c>
      <c r="T235" s="57">
        <v>2067.4691901895599</v>
      </c>
      <c r="U235" s="57">
        <v>2294.6695789907003</v>
      </c>
      <c r="V235" s="57">
        <v>2303.41686545827</v>
      </c>
    </row>
    <row r="236" spans="2:22" x14ac:dyDescent="0.2">
      <c r="C236" s="81" t="s">
        <v>39</v>
      </c>
      <c r="D236" s="45">
        <f>+SUM(D207:D235)</f>
        <v>23325.623421021162</v>
      </c>
      <c r="E236" s="45">
        <f t="shared" ref="E236:V236" si="63">+SUM(E207:E235)</f>
        <v>30906.160662912225</v>
      </c>
      <c r="F236" s="45">
        <f t="shared" si="63"/>
        <v>31856.573300667143</v>
      </c>
      <c r="G236" s="45">
        <f t="shared" si="63"/>
        <v>34456.380631874061</v>
      </c>
      <c r="H236" s="45">
        <f t="shared" si="63"/>
        <v>40211.254821448398</v>
      </c>
      <c r="I236" s="45">
        <f t="shared" si="63"/>
        <v>47817.771086375375</v>
      </c>
      <c r="J236" s="45">
        <f t="shared" si="63"/>
        <v>52194.154333483188</v>
      </c>
      <c r="K236" s="45">
        <f t="shared" si="63"/>
        <v>62035.626634638116</v>
      </c>
      <c r="L236" s="45">
        <f t="shared" si="63"/>
        <v>69650.867865934328</v>
      </c>
      <c r="M236" s="45">
        <f t="shared" si="63"/>
        <v>80057.527886457683</v>
      </c>
      <c r="N236" s="45">
        <f t="shared" si="63"/>
        <v>79618.355089721052</v>
      </c>
      <c r="O236" s="45">
        <f t="shared" si="63"/>
        <v>87452.033410966207</v>
      </c>
      <c r="P236" s="45">
        <f t="shared" si="63"/>
        <v>96384.576286455223</v>
      </c>
      <c r="Q236" s="45">
        <f t="shared" si="63"/>
        <v>109610.40116994298</v>
      </c>
      <c r="R236" s="45">
        <f t="shared" si="63"/>
        <v>122150.26488261537</v>
      </c>
      <c r="S236" s="45">
        <f t="shared" si="63"/>
        <v>129073.29734270091</v>
      </c>
      <c r="T236" s="45">
        <f t="shared" si="63"/>
        <v>132812.76461335999</v>
      </c>
      <c r="U236" s="45">
        <f t="shared" si="63"/>
        <v>147374.55085936171</v>
      </c>
      <c r="V236" s="45">
        <f t="shared" si="63"/>
        <v>155577.97005780731</v>
      </c>
    </row>
    <row r="237" spans="2:22" x14ac:dyDescent="0.2">
      <c r="C237" s="1" t="s">
        <v>227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C238" s="2"/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D242" s="164" t="s">
        <v>132</v>
      </c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</row>
    <row r="243" spans="3:22" ht="2.25" customHeight="1" x14ac:dyDescent="0.2">
      <c r="H243" s="28"/>
      <c r="I243" s="28"/>
      <c r="J243" s="28"/>
      <c r="L243" s="184"/>
      <c r="M243" s="184"/>
      <c r="N243" s="184"/>
      <c r="O243" s="184"/>
      <c r="P243" s="184"/>
      <c r="Q243" s="184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82" t="s">
        <v>21</v>
      </c>
      <c r="D245" s="186">
        <v>2000</v>
      </c>
      <c r="E245" s="162">
        <v>2001</v>
      </c>
      <c r="F245" s="162">
        <v>2002</v>
      </c>
      <c r="G245" s="162">
        <v>2003</v>
      </c>
      <c r="H245" s="162">
        <v>2004</v>
      </c>
      <c r="I245" s="162">
        <v>2005</v>
      </c>
      <c r="J245" s="162">
        <v>2006</v>
      </c>
      <c r="K245" s="162">
        <v>2007</v>
      </c>
      <c r="L245" s="162">
        <v>2008</v>
      </c>
      <c r="M245" s="162">
        <v>2009</v>
      </c>
      <c r="N245" s="162">
        <v>2010</v>
      </c>
      <c r="O245" s="162">
        <v>2011</v>
      </c>
      <c r="P245" s="162">
        <v>2012</v>
      </c>
      <c r="Q245" s="162">
        <v>2013</v>
      </c>
      <c r="R245" s="162">
        <v>2014</v>
      </c>
      <c r="S245" s="162">
        <v>2015</v>
      </c>
      <c r="T245" s="162">
        <v>2016</v>
      </c>
      <c r="U245" s="162">
        <v>2017</v>
      </c>
      <c r="V245" s="162">
        <v>2018</v>
      </c>
    </row>
    <row r="246" spans="3:22" ht="12" thickBot="1" x14ac:dyDescent="0.25">
      <c r="C246" s="183"/>
      <c r="D246" s="187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</row>
    <row r="247" spans="3:22" x14ac:dyDescent="0.2">
      <c r="C247" s="89" t="s">
        <v>61</v>
      </c>
      <c r="D247" s="61">
        <f t="shared" ref="D247:V247" si="64">+IFERROR(IF(D207&gt;0,+((D207/D13)*100)," "),"")</f>
        <v>60.558432039761875</v>
      </c>
      <c r="E247" s="61">
        <f t="shared" si="64"/>
        <v>64.134939515966906</v>
      </c>
      <c r="F247" s="61">
        <f t="shared" si="64"/>
        <v>57.448225412780573</v>
      </c>
      <c r="G247" s="61">
        <f t="shared" si="64"/>
        <v>66.04440873902729</v>
      </c>
      <c r="H247" s="61">
        <f t="shared" si="64"/>
        <v>66.909137146283442</v>
      </c>
      <c r="I247" s="61">
        <f t="shared" si="64"/>
        <v>72.499796093908301</v>
      </c>
      <c r="J247" s="61">
        <f t="shared" si="64"/>
        <v>78.843525054228323</v>
      </c>
      <c r="K247" s="61">
        <f t="shared" si="64"/>
        <v>88.962707240891277</v>
      </c>
      <c r="L247" s="61">
        <f t="shared" si="64"/>
        <v>91.742175995044832</v>
      </c>
      <c r="M247" s="61">
        <f t="shared" si="64"/>
        <v>76.693135861223297</v>
      </c>
      <c r="N247" s="61">
        <f t="shared" si="64"/>
        <v>77.322011278952829</v>
      </c>
      <c r="O247" s="61">
        <f t="shared" si="64"/>
        <v>77.887072035724131</v>
      </c>
      <c r="P247" s="61">
        <f t="shared" si="64"/>
        <v>61.651832678426466</v>
      </c>
      <c r="Q247" s="61">
        <f t="shared" si="64"/>
        <v>67.748590295107476</v>
      </c>
      <c r="R247" s="61">
        <f t="shared" si="64"/>
        <v>56.59650072844854</v>
      </c>
      <c r="S247" s="61">
        <f t="shared" si="64"/>
        <v>58.667362524820831</v>
      </c>
      <c r="T247" s="61">
        <f t="shared" si="64"/>
        <v>49.793220941475575</v>
      </c>
      <c r="U247" s="61">
        <f t="shared" si="64"/>
        <v>60.179376714732172</v>
      </c>
      <c r="V247" s="61">
        <f t="shared" si="64"/>
        <v>59.671461937919844</v>
      </c>
    </row>
    <row r="248" spans="3:22" x14ac:dyDescent="0.2">
      <c r="C248" s="90" t="s">
        <v>28</v>
      </c>
      <c r="D248" s="63">
        <f t="shared" ref="D248:V248" si="65">+IFERROR(IF(D208&gt;0,+((D208/D14)*100)," "),"")</f>
        <v>61.526473698861196</v>
      </c>
      <c r="E248" s="63">
        <f t="shared" si="65"/>
        <v>73.129208761288496</v>
      </c>
      <c r="F248" s="63">
        <f t="shared" si="65"/>
        <v>68.45029762788684</v>
      </c>
      <c r="G248" s="63">
        <f t="shared" si="65"/>
        <v>64.167827009030901</v>
      </c>
      <c r="H248" s="63">
        <f t="shared" si="65"/>
        <v>40.091705178063044</v>
      </c>
      <c r="I248" s="63">
        <f t="shared" si="65"/>
        <v>52.223646494217711</v>
      </c>
      <c r="J248" s="63">
        <f t="shared" si="65"/>
        <v>45.794648712121273</v>
      </c>
      <c r="K248" s="63">
        <f t="shared" si="65"/>
        <v>81.022714849805283</v>
      </c>
      <c r="L248" s="63">
        <f t="shared" si="65"/>
        <v>79.719726540940314</v>
      </c>
      <c r="M248" s="63">
        <f t="shared" si="65"/>
        <v>79.535760351875368</v>
      </c>
      <c r="N248" s="63">
        <f t="shared" si="65"/>
        <v>83.973858605713573</v>
      </c>
      <c r="O248" s="63">
        <f t="shared" si="65"/>
        <v>95.165061762174375</v>
      </c>
      <c r="P248" s="63">
        <f t="shared" si="65"/>
        <v>75.695719488073678</v>
      </c>
      <c r="Q248" s="63">
        <f t="shared" si="65"/>
        <v>65.948380313132375</v>
      </c>
      <c r="R248" s="63">
        <f t="shared" si="65"/>
        <v>70.967390417052954</v>
      </c>
      <c r="S248" s="63">
        <f t="shared" si="65"/>
        <v>63.056250385466761</v>
      </c>
      <c r="T248" s="63">
        <f t="shared" si="65"/>
        <v>63.761273591394819</v>
      </c>
      <c r="U248" s="63">
        <f t="shared" si="65"/>
        <v>66.260697931766586</v>
      </c>
      <c r="V248" s="63">
        <f t="shared" si="65"/>
        <v>73.452753969334211</v>
      </c>
    </row>
    <row r="249" spans="3:22" x14ac:dyDescent="0.2">
      <c r="C249" s="89" t="s">
        <v>62</v>
      </c>
      <c r="D249" s="61">
        <f t="shared" ref="D249:V249" si="66">+IFERROR(IF(D209&gt;0,+((D209/D15)*100)," "),"")</f>
        <v>69.628415835971808</v>
      </c>
      <c r="E249" s="61">
        <f t="shared" si="66"/>
        <v>54.318139080053975</v>
      </c>
      <c r="F249" s="61">
        <f t="shared" si="66"/>
        <v>32.139050436040584</v>
      </c>
      <c r="G249" s="61">
        <f t="shared" si="66"/>
        <v>31.464833281295778</v>
      </c>
      <c r="H249" s="61">
        <f t="shared" si="66"/>
        <v>59.402299137632617</v>
      </c>
      <c r="I249" s="61">
        <f t="shared" si="66"/>
        <v>55.227825017622934</v>
      </c>
      <c r="J249" s="61">
        <f t="shared" si="66"/>
        <v>51.654442797752807</v>
      </c>
      <c r="K249" s="61">
        <f t="shared" si="66"/>
        <v>75.162586471605891</v>
      </c>
      <c r="L249" s="61">
        <f t="shared" si="66"/>
        <v>65.866731564466917</v>
      </c>
      <c r="M249" s="61">
        <f t="shared" si="66"/>
        <v>39.686104806792464</v>
      </c>
      <c r="N249" s="61">
        <f t="shared" si="66"/>
        <v>61.83890326328283</v>
      </c>
      <c r="O249" s="61">
        <f t="shared" si="66"/>
        <v>61.729374805515526</v>
      </c>
      <c r="P249" s="61">
        <f t="shared" si="66"/>
        <v>73.926304972042942</v>
      </c>
      <c r="Q249" s="61">
        <f t="shared" si="66"/>
        <v>86.366437864929907</v>
      </c>
      <c r="R249" s="61">
        <f t="shared" si="66"/>
        <v>79.652372022857989</v>
      </c>
      <c r="S249" s="61">
        <f t="shared" si="66"/>
        <v>50.229519732575987</v>
      </c>
      <c r="T249" s="61">
        <f t="shared" si="66"/>
        <v>79.50028603256149</v>
      </c>
      <c r="U249" s="61">
        <f t="shared" si="66"/>
        <v>88.303703006560724</v>
      </c>
      <c r="V249" s="61">
        <f t="shared" si="66"/>
        <v>62.015615686145054</v>
      </c>
    </row>
    <row r="250" spans="3:22" x14ac:dyDescent="0.2">
      <c r="C250" s="90" t="s">
        <v>29</v>
      </c>
      <c r="D250" s="63">
        <f t="shared" ref="D250:V250" si="67">+IFERROR(IF(D210&gt;0,+((D210/D16)*100)," "),"")</f>
        <v>46.880682319222409</v>
      </c>
      <c r="E250" s="63">
        <f t="shared" si="67"/>
        <v>58.235305738613732</v>
      </c>
      <c r="F250" s="63">
        <f t="shared" si="67"/>
        <v>51.772486518119251</v>
      </c>
      <c r="G250" s="63">
        <f t="shared" si="67"/>
        <v>71.321261180947417</v>
      </c>
      <c r="H250" s="63">
        <f t="shared" si="67"/>
        <v>75.397286945014102</v>
      </c>
      <c r="I250" s="63">
        <f t="shared" si="67"/>
        <v>77.617334114200958</v>
      </c>
      <c r="J250" s="63">
        <f t="shared" si="67"/>
        <v>68.246512743157965</v>
      </c>
      <c r="K250" s="63">
        <f t="shared" si="67"/>
        <v>85.251229563472506</v>
      </c>
      <c r="L250" s="63">
        <f t="shared" si="67"/>
        <v>85.338131432710142</v>
      </c>
      <c r="M250" s="63">
        <f t="shared" si="67"/>
        <v>76.552403909072666</v>
      </c>
      <c r="N250" s="63">
        <f t="shared" si="67"/>
        <v>74.710143463754207</v>
      </c>
      <c r="O250" s="63">
        <f t="shared" si="67"/>
        <v>90.381841323269484</v>
      </c>
      <c r="P250" s="63">
        <f t="shared" si="67"/>
        <v>89.063665535987866</v>
      </c>
      <c r="Q250" s="63">
        <f t="shared" si="67"/>
        <v>69.795703661022813</v>
      </c>
      <c r="R250" s="63">
        <f t="shared" si="67"/>
        <v>73.278895614592827</v>
      </c>
      <c r="S250" s="63">
        <f t="shared" si="67"/>
        <v>74.438850579404786</v>
      </c>
      <c r="T250" s="63">
        <f t="shared" si="67"/>
        <v>73.80900250212909</v>
      </c>
      <c r="U250" s="63">
        <f t="shared" si="67"/>
        <v>71.889167769465146</v>
      </c>
      <c r="V250" s="63">
        <f t="shared" si="67"/>
        <v>83.413838878747583</v>
      </c>
    </row>
    <row r="251" spans="3:22" x14ac:dyDescent="0.2">
      <c r="C251" s="89" t="s">
        <v>63</v>
      </c>
      <c r="D251" s="61">
        <f t="shared" ref="D251:V251" si="68">+IFERROR(IF(D211&gt;0,+((D211/D17)*100)," "),"")</f>
        <v>83.645771919463229</v>
      </c>
      <c r="E251" s="61">
        <f t="shared" si="68"/>
        <v>79.068846529736987</v>
      </c>
      <c r="F251" s="61">
        <f t="shared" si="68"/>
        <v>93.294313025223701</v>
      </c>
      <c r="G251" s="61">
        <f t="shared" si="68"/>
        <v>87.723321854074712</v>
      </c>
      <c r="H251" s="61">
        <f t="shared" si="68"/>
        <v>92.166551913861539</v>
      </c>
      <c r="I251" s="61">
        <f t="shared" si="68"/>
        <v>93.607985295995633</v>
      </c>
      <c r="J251" s="61">
        <f t="shared" si="68"/>
        <v>91.063552615932494</v>
      </c>
      <c r="K251" s="61">
        <f t="shared" si="68"/>
        <v>97.002818481250415</v>
      </c>
      <c r="L251" s="61">
        <f t="shared" si="68"/>
        <v>92.736766616361933</v>
      </c>
      <c r="M251" s="61">
        <f t="shared" si="68"/>
        <v>93.293641117560711</v>
      </c>
      <c r="N251" s="61">
        <f t="shared" si="68"/>
        <v>93.620951287597237</v>
      </c>
      <c r="O251" s="61">
        <f t="shared" si="68"/>
        <v>85.848817927545127</v>
      </c>
      <c r="P251" s="61">
        <f t="shared" si="68"/>
        <v>86.721928890449405</v>
      </c>
      <c r="Q251" s="61">
        <f t="shared" si="68"/>
        <v>88.006353443457783</v>
      </c>
      <c r="R251" s="61">
        <f t="shared" si="68"/>
        <v>93.139272443582612</v>
      </c>
      <c r="S251" s="61">
        <f t="shared" si="68"/>
        <v>94.495492583143317</v>
      </c>
      <c r="T251" s="61">
        <f t="shared" si="68"/>
        <v>95.812513519970125</v>
      </c>
      <c r="U251" s="61">
        <f t="shared" si="68"/>
        <v>94.480314855932875</v>
      </c>
      <c r="V251" s="61">
        <f t="shared" si="68"/>
        <v>92.267871381005762</v>
      </c>
    </row>
    <row r="252" spans="3:22" x14ac:dyDescent="0.2">
      <c r="C252" s="90" t="s">
        <v>30</v>
      </c>
      <c r="D252" s="63">
        <f t="shared" ref="D252:V252" si="69">+IFERROR(IF(D212&gt;0,+((D212/D18)*100)," "),"")</f>
        <v>57.193312444304745</v>
      </c>
      <c r="E252" s="63">
        <f t="shared" si="69"/>
        <v>76.228386395434995</v>
      </c>
      <c r="F252" s="63">
        <f t="shared" si="69"/>
        <v>66.386158174500025</v>
      </c>
      <c r="G252" s="63">
        <f t="shared" si="69"/>
        <v>76.235976161791967</v>
      </c>
      <c r="H252" s="63">
        <f t="shared" si="69"/>
        <v>71.143325487500277</v>
      </c>
      <c r="I252" s="63">
        <f t="shared" si="69"/>
        <v>82.021559741683348</v>
      </c>
      <c r="J252" s="63">
        <f t="shared" si="69"/>
        <v>84.908128720975469</v>
      </c>
      <c r="K252" s="63">
        <f t="shared" si="69"/>
        <v>79.511451805535899</v>
      </c>
      <c r="L252" s="63">
        <f t="shared" si="69"/>
        <v>81.026293630795166</v>
      </c>
      <c r="M252" s="63">
        <f t="shared" si="69"/>
        <v>82.768226569274532</v>
      </c>
      <c r="N252" s="63">
        <f t="shared" si="69"/>
        <v>86.094885673517979</v>
      </c>
      <c r="O252" s="63">
        <f t="shared" si="69"/>
        <v>84.689982796359914</v>
      </c>
      <c r="P252" s="63">
        <f t="shared" si="69"/>
        <v>79.480413978268345</v>
      </c>
      <c r="Q252" s="63">
        <f t="shared" si="69"/>
        <v>84.508733288464441</v>
      </c>
      <c r="R252" s="63">
        <f t="shared" si="69"/>
        <v>87.350208238991286</v>
      </c>
      <c r="S252" s="63">
        <f t="shared" si="69"/>
        <v>83.813665331567506</v>
      </c>
      <c r="T252" s="63">
        <f t="shared" si="69"/>
        <v>80.909491033883143</v>
      </c>
      <c r="U252" s="63">
        <f t="shared" si="69"/>
        <v>79.143946452971321</v>
      </c>
      <c r="V252" s="63">
        <f t="shared" si="69"/>
        <v>89.909665026792425</v>
      </c>
    </row>
    <row r="253" spans="3:22" x14ac:dyDescent="0.2">
      <c r="C253" s="89" t="s">
        <v>64</v>
      </c>
      <c r="D253" s="61">
        <f t="shared" ref="D253:V253" si="70">+IFERROR(IF(D213&gt;0,+((D213/D19)*100)," "),"")</f>
        <v>84.768108700095212</v>
      </c>
      <c r="E253" s="61">
        <f t="shared" si="70"/>
        <v>87.275678255743429</v>
      </c>
      <c r="F253" s="61">
        <f t="shared" si="70"/>
        <v>84.653931946080263</v>
      </c>
      <c r="G253" s="61">
        <f t="shared" si="70"/>
        <v>84.869930804148538</v>
      </c>
      <c r="H253" s="61">
        <f t="shared" si="70"/>
        <v>82.267660258211265</v>
      </c>
      <c r="I253" s="61">
        <f t="shared" si="70"/>
        <v>85.693462085713605</v>
      </c>
      <c r="J253" s="61">
        <f t="shared" si="70"/>
        <v>88.981984867179591</v>
      </c>
      <c r="K253" s="61">
        <f t="shared" si="70"/>
        <v>94.022601263819581</v>
      </c>
      <c r="L253" s="61">
        <f t="shared" si="70"/>
        <v>94.014198707444791</v>
      </c>
      <c r="M253" s="61">
        <f t="shared" si="70"/>
        <v>90.235940472045883</v>
      </c>
      <c r="N253" s="61">
        <f t="shared" si="70"/>
        <v>91.125413638967686</v>
      </c>
      <c r="O253" s="61">
        <f t="shared" si="70"/>
        <v>92.596015552954867</v>
      </c>
      <c r="P253" s="61">
        <f t="shared" si="70"/>
        <v>93.621841137821377</v>
      </c>
      <c r="Q253" s="61">
        <f t="shared" si="70"/>
        <v>93.479915371663367</v>
      </c>
      <c r="R253" s="61">
        <f t="shared" si="70"/>
        <v>92.463627557191614</v>
      </c>
      <c r="S253" s="61">
        <f t="shared" si="70"/>
        <v>92.979049699659285</v>
      </c>
      <c r="T253" s="61">
        <f t="shared" si="70"/>
        <v>92.687649121969471</v>
      </c>
      <c r="U253" s="61">
        <f t="shared" si="70"/>
        <v>93.785006252944214</v>
      </c>
      <c r="V253" s="61">
        <f t="shared" si="70"/>
        <v>95.395462852346682</v>
      </c>
    </row>
    <row r="254" spans="3:22" x14ac:dyDescent="0.2">
      <c r="C254" s="90" t="s">
        <v>65</v>
      </c>
      <c r="D254" s="63">
        <f t="shared" ref="D254:V254" si="71">+IFERROR(IF(D214&gt;0,+((D214/D20)*100)," "),"")</f>
        <v>49.846533535385987</v>
      </c>
      <c r="E254" s="63">
        <f t="shared" si="71"/>
        <v>61.031837970936955</v>
      </c>
      <c r="F254" s="63">
        <f t="shared" si="71"/>
        <v>41.590071396535791</v>
      </c>
      <c r="G254" s="63">
        <f t="shared" si="71"/>
        <v>57.443918420146609</v>
      </c>
      <c r="H254" s="63">
        <f t="shared" si="71"/>
        <v>85.279947383371677</v>
      </c>
      <c r="I254" s="63">
        <f t="shared" si="71"/>
        <v>88.019347087528459</v>
      </c>
      <c r="J254" s="63">
        <f t="shared" si="71"/>
        <v>92.08985617517456</v>
      </c>
      <c r="K254" s="63">
        <f t="shared" si="71"/>
        <v>85.86447539404179</v>
      </c>
      <c r="L254" s="63">
        <f t="shared" si="71"/>
        <v>91.983978137339989</v>
      </c>
      <c r="M254" s="63">
        <f t="shared" si="71"/>
        <v>84.519284728193838</v>
      </c>
      <c r="N254" s="63">
        <f t="shared" si="71"/>
        <v>87.013998559773697</v>
      </c>
      <c r="O254" s="63">
        <f t="shared" si="71"/>
        <v>81.617449774145214</v>
      </c>
      <c r="P254" s="63">
        <f t="shared" si="71"/>
        <v>62.891495082618952</v>
      </c>
      <c r="Q254" s="63">
        <f t="shared" si="71"/>
        <v>71.506263902798082</v>
      </c>
      <c r="R254" s="63">
        <f t="shared" si="71"/>
        <v>70.965776838655216</v>
      </c>
      <c r="S254" s="63">
        <f t="shared" si="71"/>
        <v>80.72590274090706</v>
      </c>
      <c r="T254" s="63">
        <f t="shared" si="71"/>
        <v>54.997377208670926</v>
      </c>
      <c r="U254" s="63">
        <f t="shared" si="71"/>
        <v>60.760628225669144</v>
      </c>
      <c r="V254" s="63">
        <f t="shared" si="71"/>
        <v>70.786797847004777</v>
      </c>
    </row>
    <row r="255" spans="3:22" x14ac:dyDescent="0.2">
      <c r="C255" s="89" t="s">
        <v>66</v>
      </c>
      <c r="D255" s="61">
        <f t="shared" ref="D255:V255" si="72">+IFERROR(IF(D215&gt;0,+((D215/D21)*100)," "),"")</f>
        <v>88.50515733010576</v>
      </c>
      <c r="E255" s="61">
        <f t="shared" si="72"/>
        <v>95.339107732019087</v>
      </c>
      <c r="F255" s="61">
        <f t="shared" si="72"/>
        <v>94.452671658127613</v>
      </c>
      <c r="G255" s="61">
        <f t="shared" si="72"/>
        <v>95.529951461301792</v>
      </c>
      <c r="H255" s="61">
        <f t="shared" si="72"/>
        <v>96.292341322352385</v>
      </c>
      <c r="I255" s="61">
        <f t="shared" si="72"/>
        <v>97.519017059971532</v>
      </c>
      <c r="J255" s="61">
        <f t="shared" si="72"/>
        <v>97.21600146956014</v>
      </c>
      <c r="K255" s="61">
        <f t="shared" si="72"/>
        <v>98.479274450918737</v>
      </c>
      <c r="L255" s="61">
        <f t="shared" si="72"/>
        <v>95.799197880510562</v>
      </c>
      <c r="M255" s="61">
        <f t="shared" si="72"/>
        <v>96.88049722995919</v>
      </c>
      <c r="N255" s="61">
        <f t="shared" si="72"/>
        <v>95.280005616061544</v>
      </c>
      <c r="O255" s="61">
        <f t="shared" si="72"/>
        <v>97.590296623643084</v>
      </c>
      <c r="P255" s="61">
        <f t="shared" si="72"/>
        <v>95.510494092177538</v>
      </c>
      <c r="Q255" s="61">
        <f t="shared" si="72"/>
        <v>97.00960051343263</v>
      </c>
      <c r="R255" s="61">
        <f t="shared" si="72"/>
        <v>96.839076116119301</v>
      </c>
      <c r="S255" s="61">
        <f t="shared" si="72"/>
        <v>98.808608717104178</v>
      </c>
      <c r="T255" s="61">
        <f t="shared" si="72"/>
        <v>98.236007416762277</v>
      </c>
      <c r="U255" s="61">
        <f t="shared" si="72"/>
        <v>99.344088065511514</v>
      </c>
      <c r="V255" s="61">
        <f t="shared" si="72"/>
        <v>99.064013832479418</v>
      </c>
    </row>
    <row r="256" spans="3:22" x14ac:dyDescent="0.2">
      <c r="C256" s="90" t="s">
        <v>67</v>
      </c>
      <c r="D256" s="63">
        <f t="shared" ref="D256:V256" si="73">+IFERROR(IF(D216&gt;0,+((D216/D22)*100)," "),"")</f>
        <v>89.576768831390837</v>
      </c>
      <c r="E256" s="63">
        <f t="shared" si="73"/>
        <v>93.308450495912595</v>
      </c>
      <c r="F256" s="63">
        <f t="shared" si="73"/>
        <v>93.580552102835384</v>
      </c>
      <c r="G256" s="63">
        <f t="shared" si="73"/>
        <v>89.083224537274489</v>
      </c>
      <c r="H256" s="63">
        <f t="shared" si="73"/>
        <v>75.633966708202564</v>
      </c>
      <c r="I256" s="63">
        <f t="shared" si="73"/>
        <v>50.766885935465965</v>
      </c>
      <c r="J256" s="63">
        <f t="shared" si="73"/>
        <v>82.110286808680229</v>
      </c>
      <c r="K256" s="63">
        <f t="shared" si="73"/>
        <v>78.563660894055914</v>
      </c>
      <c r="L256" s="63">
        <f t="shared" si="73"/>
        <v>83.256939029555028</v>
      </c>
      <c r="M256" s="63">
        <f t="shared" si="73"/>
        <v>83.802866820473156</v>
      </c>
      <c r="N256" s="63">
        <f t="shared" si="73"/>
        <v>67.887434835170424</v>
      </c>
      <c r="O256" s="63">
        <f t="shared" si="73"/>
        <v>79.579608102394502</v>
      </c>
      <c r="P256" s="63">
        <f t="shared" si="73"/>
        <v>87.751199258943245</v>
      </c>
      <c r="Q256" s="63">
        <f t="shared" si="73"/>
        <v>90.412716448276186</v>
      </c>
      <c r="R256" s="63">
        <f t="shared" si="73"/>
        <v>91.116006672230171</v>
      </c>
      <c r="S256" s="63">
        <f t="shared" si="73"/>
        <v>91.938891077115329</v>
      </c>
      <c r="T256" s="63">
        <f t="shared" si="73"/>
        <v>88.35365800480271</v>
      </c>
      <c r="U256" s="63">
        <f t="shared" si="73"/>
        <v>90.759088643866733</v>
      </c>
      <c r="V256" s="63">
        <f t="shared" si="73"/>
        <v>86.016187211069834</v>
      </c>
    </row>
    <row r="257" spans="3:22" x14ac:dyDescent="0.2">
      <c r="C257" s="89" t="s">
        <v>68</v>
      </c>
      <c r="D257" s="61">
        <f t="shared" ref="D257:V257" si="74">+IFERROR(IF(D217&gt;0,+((D217/D23)*100)," "),"")</f>
        <v>86.201212313194716</v>
      </c>
      <c r="E257" s="61">
        <f t="shared" si="74"/>
        <v>93.92568024537033</v>
      </c>
      <c r="F257" s="61">
        <f t="shared" si="74"/>
        <v>90.049523721122853</v>
      </c>
      <c r="G257" s="61">
        <f t="shared" si="74"/>
        <v>89.710701397539722</v>
      </c>
      <c r="H257" s="61">
        <f t="shared" si="74"/>
        <v>92.420558067429766</v>
      </c>
      <c r="I257" s="61">
        <f t="shared" si="74"/>
        <v>95.027470546618105</v>
      </c>
      <c r="J257" s="61">
        <f t="shared" si="74"/>
        <v>93.039644514042706</v>
      </c>
      <c r="K257" s="61">
        <f t="shared" si="74"/>
        <v>92.127157731410492</v>
      </c>
      <c r="L257" s="61">
        <f t="shared" si="74"/>
        <v>91.445611483946564</v>
      </c>
      <c r="M257" s="61">
        <f t="shared" si="74"/>
        <v>91.704488753882728</v>
      </c>
      <c r="N257" s="61">
        <f t="shared" si="74"/>
        <v>87.096392815106014</v>
      </c>
      <c r="O257" s="61">
        <f t="shared" si="74"/>
        <v>87.671826496367416</v>
      </c>
      <c r="P257" s="61">
        <f t="shared" si="74"/>
        <v>87.297885247344624</v>
      </c>
      <c r="Q257" s="61">
        <f t="shared" si="74"/>
        <v>89.733642732878536</v>
      </c>
      <c r="R257" s="61">
        <f t="shared" si="74"/>
        <v>86.83993115590161</v>
      </c>
      <c r="S257" s="61">
        <f t="shared" si="74"/>
        <v>85.000888504959107</v>
      </c>
      <c r="T257" s="61">
        <f t="shared" si="74"/>
        <v>89.118212270750675</v>
      </c>
      <c r="U257" s="61">
        <f t="shared" si="74"/>
        <v>90.505479856374393</v>
      </c>
      <c r="V257" s="61">
        <f t="shared" si="74"/>
        <v>92.012412330653518</v>
      </c>
    </row>
    <row r="258" spans="3:22" x14ac:dyDescent="0.2">
      <c r="C258" s="90" t="s">
        <v>31</v>
      </c>
      <c r="D258" s="63">
        <f t="shared" ref="D258:V258" si="75">+IFERROR(IF(D218&gt;0,+((D218/D24)*100)," "),"")</f>
        <v>69.259634051327694</v>
      </c>
      <c r="E258" s="63">
        <f t="shared" si="75"/>
        <v>83.256716273863447</v>
      </c>
      <c r="F258" s="63">
        <f t="shared" si="75"/>
        <v>79.09229814167422</v>
      </c>
      <c r="G258" s="63">
        <f t="shared" si="75"/>
        <v>85.108618662368528</v>
      </c>
      <c r="H258" s="63">
        <f t="shared" si="75"/>
        <v>78.333591795344162</v>
      </c>
      <c r="I258" s="63">
        <f t="shared" si="75"/>
        <v>82.204285058523226</v>
      </c>
      <c r="J258" s="63">
        <f t="shared" si="75"/>
        <v>83.169511521474121</v>
      </c>
      <c r="K258" s="63">
        <f t="shared" si="75"/>
        <v>79.272707941411284</v>
      </c>
      <c r="L258" s="63">
        <f t="shared" si="75"/>
        <v>75.474047097820346</v>
      </c>
      <c r="M258" s="63">
        <f t="shared" si="75"/>
        <v>70.338247795043699</v>
      </c>
      <c r="N258" s="63">
        <f t="shared" si="75"/>
        <v>70.908765483370971</v>
      </c>
      <c r="O258" s="63">
        <f t="shared" si="75"/>
        <v>80.650553173380757</v>
      </c>
      <c r="P258" s="63">
        <f t="shared" si="75"/>
        <v>70.872591516034049</v>
      </c>
      <c r="Q258" s="63">
        <f t="shared" si="75"/>
        <v>53.480779577323837</v>
      </c>
      <c r="R258" s="63">
        <f t="shared" si="75"/>
        <v>60.719003455426346</v>
      </c>
      <c r="S258" s="63">
        <f t="shared" si="75"/>
        <v>76.026931900427797</v>
      </c>
      <c r="T258" s="63">
        <f t="shared" si="75"/>
        <v>83.688532166491242</v>
      </c>
      <c r="U258" s="63">
        <f t="shared" si="75"/>
        <v>87.995784081651678</v>
      </c>
      <c r="V258" s="63">
        <f t="shared" si="75"/>
        <v>82.577464791444669</v>
      </c>
    </row>
    <row r="259" spans="3:22" x14ac:dyDescent="0.2">
      <c r="C259" s="89" t="s">
        <v>168</v>
      </c>
      <c r="D259" s="61" t="str">
        <f t="shared" ref="D259:V259" si="76">+IFERROR(IF(D219&gt;0,+((D219/D25)*100)," "),"")</f>
        <v xml:space="preserve"> </v>
      </c>
      <c r="E259" s="61" t="str">
        <f t="shared" si="76"/>
        <v xml:space="preserve"> </v>
      </c>
      <c r="F259" s="61" t="str">
        <f t="shared" si="76"/>
        <v xml:space="preserve"> </v>
      </c>
      <c r="G259" s="61" t="str">
        <f t="shared" si="76"/>
        <v xml:space="preserve"> </v>
      </c>
      <c r="H259" s="61" t="str">
        <f t="shared" si="76"/>
        <v xml:space="preserve"> </v>
      </c>
      <c r="I259" s="61" t="str">
        <f t="shared" si="76"/>
        <v xml:space="preserve"> </v>
      </c>
      <c r="J259" s="61" t="str">
        <f t="shared" si="76"/>
        <v xml:space="preserve"> </v>
      </c>
      <c r="K259" s="61" t="str">
        <f t="shared" si="76"/>
        <v xml:space="preserve"> </v>
      </c>
      <c r="L259" s="61" t="str">
        <f t="shared" si="76"/>
        <v xml:space="preserve"> </v>
      </c>
      <c r="M259" s="61" t="str">
        <f t="shared" si="76"/>
        <v xml:space="preserve"> </v>
      </c>
      <c r="N259" s="61" t="str">
        <f t="shared" si="76"/>
        <v xml:space="preserve"> </v>
      </c>
      <c r="O259" s="61" t="str">
        <f t="shared" si="76"/>
        <v xml:space="preserve"> </v>
      </c>
      <c r="P259" s="61" t="str">
        <f t="shared" si="76"/>
        <v xml:space="preserve"> </v>
      </c>
      <c r="Q259" s="61" t="str">
        <f t="shared" si="76"/>
        <v xml:space="preserve"> </v>
      </c>
      <c r="R259" s="61" t="str">
        <f t="shared" si="76"/>
        <v xml:space="preserve"> </v>
      </c>
      <c r="S259" s="61" t="str">
        <f t="shared" si="76"/>
        <v xml:space="preserve"> </v>
      </c>
      <c r="T259" s="61" t="str">
        <f t="shared" si="76"/>
        <v xml:space="preserve"> </v>
      </c>
      <c r="U259" s="61" t="str">
        <f t="shared" si="76"/>
        <v xml:space="preserve"> </v>
      </c>
      <c r="V259" s="61" t="str">
        <f t="shared" si="76"/>
        <v xml:space="preserve"> </v>
      </c>
    </row>
    <row r="260" spans="3:22" x14ac:dyDescent="0.2">
      <c r="C260" s="90" t="s">
        <v>69</v>
      </c>
      <c r="D260" s="63">
        <f t="shared" ref="D260:V260" si="77">+IFERROR(IF(D220&gt;0,+((D220/D26)*100)," "),"")</f>
        <v>56.837414030098046</v>
      </c>
      <c r="E260" s="63">
        <f t="shared" si="77"/>
        <v>76.281734165524654</v>
      </c>
      <c r="F260" s="63">
        <f t="shared" si="77"/>
        <v>49.353118852164634</v>
      </c>
      <c r="G260" s="63">
        <f t="shared" si="77"/>
        <v>50.343387146961796</v>
      </c>
      <c r="H260" s="63">
        <f t="shared" si="77"/>
        <v>53.636971429931748</v>
      </c>
      <c r="I260" s="63">
        <f t="shared" si="77"/>
        <v>60.328682213992444</v>
      </c>
      <c r="J260" s="63">
        <f t="shared" si="77"/>
        <v>66.870780478645614</v>
      </c>
      <c r="K260" s="63">
        <f t="shared" si="77"/>
        <v>80.354616213380268</v>
      </c>
      <c r="L260" s="63">
        <f t="shared" si="77"/>
        <v>75.058028886772462</v>
      </c>
      <c r="M260" s="63">
        <f t="shared" si="77"/>
        <v>78.427935636178759</v>
      </c>
      <c r="N260" s="63">
        <f t="shared" si="77"/>
        <v>82.07185556460135</v>
      </c>
      <c r="O260" s="63">
        <f t="shared" si="77"/>
        <v>81.752399783893352</v>
      </c>
      <c r="P260" s="63">
        <f t="shared" si="77"/>
        <v>73.53289587739124</v>
      </c>
      <c r="Q260" s="63">
        <f t="shared" si="77"/>
        <v>82.890539512225359</v>
      </c>
      <c r="R260" s="63">
        <f t="shared" si="77"/>
        <v>88.570438401719613</v>
      </c>
      <c r="S260" s="63">
        <f t="shared" si="77"/>
        <v>92.352099224400618</v>
      </c>
      <c r="T260" s="63">
        <f t="shared" si="77"/>
        <v>79.815470904834314</v>
      </c>
      <c r="U260" s="63">
        <f t="shared" si="77"/>
        <v>86.585982099320887</v>
      </c>
      <c r="V260" s="63">
        <f t="shared" si="77"/>
        <v>91.370822139430203</v>
      </c>
    </row>
    <row r="261" spans="3:22" x14ac:dyDescent="0.2">
      <c r="C261" s="89" t="s">
        <v>70</v>
      </c>
      <c r="D261" s="61">
        <f t="shared" ref="D261:V261" si="78">+IFERROR(IF(D221&gt;0,+((D221/D27)*100)," "),"")</f>
        <v>63.718949726362283</v>
      </c>
      <c r="E261" s="61">
        <f t="shared" si="78"/>
        <v>84.167017721970893</v>
      </c>
      <c r="F261" s="61">
        <f t="shared" si="78"/>
        <v>67.385579483135373</v>
      </c>
      <c r="G261" s="61">
        <f t="shared" si="78"/>
        <v>79.19177490358436</v>
      </c>
      <c r="H261" s="61">
        <f t="shared" si="78"/>
        <v>78.446080197926136</v>
      </c>
      <c r="I261" s="61">
        <f t="shared" si="78"/>
        <v>80.526665111008384</v>
      </c>
      <c r="J261" s="61">
        <f t="shared" si="78"/>
        <v>96.58259568308867</v>
      </c>
      <c r="K261" s="61">
        <f t="shared" si="78"/>
        <v>75.31045173496004</v>
      </c>
      <c r="L261" s="61">
        <f t="shared" si="78"/>
        <v>87.944572475086204</v>
      </c>
      <c r="M261" s="61">
        <f t="shared" si="78"/>
        <v>83.314748984347105</v>
      </c>
      <c r="N261" s="61">
        <f t="shared" si="78"/>
        <v>81.308069786116477</v>
      </c>
      <c r="O261" s="61">
        <f t="shared" si="78"/>
        <v>87.416238883834339</v>
      </c>
      <c r="P261" s="61">
        <f t="shared" si="78"/>
        <v>79.849996206483425</v>
      </c>
      <c r="Q261" s="61">
        <f t="shared" si="78"/>
        <v>73.836938642306094</v>
      </c>
      <c r="R261" s="61">
        <f t="shared" si="78"/>
        <v>83.068754029692343</v>
      </c>
      <c r="S261" s="61">
        <f t="shared" si="78"/>
        <v>81.113463153312068</v>
      </c>
      <c r="T261" s="61">
        <f t="shared" si="78"/>
        <v>87.997669194936364</v>
      </c>
      <c r="U261" s="61">
        <f t="shared" si="78"/>
        <v>77.999399794140189</v>
      </c>
      <c r="V261" s="61">
        <f t="shared" si="78"/>
        <v>92.9054402253864</v>
      </c>
    </row>
    <row r="262" spans="3:22" x14ac:dyDescent="0.2">
      <c r="C262" s="90" t="s">
        <v>32</v>
      </c>
      <c r="D262" s="63">
        <f t="shared" ref="D262:V262" si="79">+IFERROR(IF(D222&gt;0,+((D222/D28)*100)," "),"")</f>
        <v>89.773221128905718</v>
      </c>
      <c r="E262" s="63">
        <f t="shared" si="79"/>
        <v>93.145542382183748</v>
      </c>
      <c r="F262" s="63">
        <f t="shared" si="79"/>
        <v>90.368045678619396</v>
      </c>
      <c r="G262" s="63">
        <f t="shared" si="79"/>
        <v>80.377356191965418</v>
      </c>
      <c r="H262" s="63">
        <f t="shared" si="79"/>
        <v>92.224873167610326</v>
      </c>
      <c r="I262" s="63">
        <f t="shared" si="79"/>
        <v>90.552815033137733</v>
      </c>
      <c r="J262" s="63">
        <f t="shared" si="79"/>
        <v>86.100957819743996</v>
      </c>
      <c r="K262" s="63">
        <f t="shared" si="79"/>
        <v>89.822007278736365</v>
      </c>
      <c r="L262" s="63">
        <f t="shared" si="79"/>
        <v>86.383413768840313</v>
      </c>
      <c r="M262" s="63">
        <f t="shared" si="79"/>
        <v>81.367289159910527</v>
      </c>
      <c r="N262" s="63">
        <f t="shared" si="79"/>
        <v>80.678404796573915</v>
      </c>
      <c r="O262" s="63">
        <f t="shared" si="79"/>
        <v>87.388090446814786</v>
      </c>
      <c r="P262" s="63">
        <f t="shared" si="79"/>
        <v>71.501065714353018</v>
      </c>
      <c r="Q262" s="63">
        <f t="shared" si="79"/>
        <v>71.622732053956199</v>
      </c>
      <c r="R262" s="63">
        <f t="shared" si="79"/>
        <v>79.51520533193677</v>
      </c>
      <c r="S262" s="63">
        <f t="shared" si="79"/>
        <v>89.364249351673152</v>
      </c>
      <c r="T262" s="63">
        <f t="shared" si="79"/>
        <v>92.5264668747038</v>
      </c>
      <c r="U262" s="63">
        <f t="shared" si="79"/>
        <v>93.270341973557635</v>
      </c>
      <c r="V262" s="63">
        <f t="shared" si="79"/>
        <v>95.855719219842754</v>
      </c>
    </row>
    <row r="263" spans="3:22" x14ac:dyDescent="0.2">
      <c r="C263" s="89" t="s">
        <v>33</v>
      </c>
      <c r="D263" s="61">
        <f t="shared" ref="D263:V263" si="80">+IFERROR(IF(D223&gt;0,+((D223/D29)*100)," "),"")</f>
        <v>77.860986625378573</v>
      </c>
      <c r="E263" s="61">
        <f t="shared" si="80"/>
        <v>79.075150263982991</v>
      </c>
      <c r="F263" s="61">
        <f t="shared" si="80"/>
        <v>73.90129696414634</v>
      </c>
      <c r="G263" s="61">
        <f t="shared" si="80"/>
        <v>82.345937827357901</v>
      </c>
      <c r="H263" s="61">
        <f t="shared" si="80"/>
        <v>81.546750980777531</v>
      </c>
      <c r="I263" s="61">
        <f t="shared" si="80"/>
        <v>87.123395772586861</v>
      </c>
      <c r="J263" s="61">
        <f t="shared" si="80"/>
        <v>76.555452467126912</v>
      </c>
      <c r="K263" s="61">
        <f t="shared" si="80"/>
        <v>79.174464199275675</v>
      </c>
      <c r="L263" s="61">
        <f t="shared" si="80"/>
        <v>74.402577978916227</v>
      </c>
      <c r="M263" s="61">
        <f t="shared" si="80"/>
        <v>82.467183516857119</v>
      </c>
      <c r="N263" s="61">
        <f t="shared" si="80"/>
        <v>65.44356627107949</v>
      </c>
      <c r="O263" s="61">
        <f t="shared" si="80"/>
        <v>55.495425293415209</v>
      </c>
      <c r="P263" s="61">
        <f t="shared" si="80"/>
        <v>80.612044739133466</v>
      </c>
      <c r="Q263" s="61">
        <f t="shared" si="80"/>
        <v>80.041139508419292</v>
      </c>
      <c r="R263" s="61">
        <f t="shared" si="80"/>
        <v>78.896110104766592</v>
      </c>
      <c r="S263" s="61">
        <f t="shared" si="80"/>
        <v>79.482685308981871</v>
      </c>
      <c r="T263" s="61">
        <f t="shared" si="80"/>
        <v>77.081109258844933</v>
      </c>
      <c r="U263" s="61">
        <f t="shared" si="80"/>
        <v>73.085791701733456</v>
      </c>
      <c r="V263" s="61">
        <f t="shared" si="80"/>
        <v>80.127596299064365</v>
      </c>
    </row>
    <row r="264" spans="3:22" x14ac:dyDescent="0.2">
      <c r="C264" s="90" t="s">
        <v>71</v>
      </c>
      <c r="D264" s="63">
        <f t="shared" ref="D264:V264" si="81">+IFERROR(IF(D224&gt;0,+((D224/D30)*100)," "),"")</f>
        <v>74.83821088053125</v>
      </c>
      <c r="E264" s="63">
        <f t="shared" si="81"/>
        <v>72.219340426988751</v>
      </c>
      <c r="F264" s="63">
        <f t="shared" si="81"/>
        <v>70.242581318505941</v>
      </c>
      <c r="G264" s="63">
        <f t="shared" si="81"/>
        <v>82.589165791886927</v>
      </c>
      <c r="H264" s="63">
        <f t="shared" si="81"/>
        <v>81.348585816407834</v>
      </c>
      <c r="I264" s="63">
        <f t="shared" si="81"/>
        <v>76.350430323280492</v>
      </c>
      <c r="J264" s="63">
        <f t="shared" si="81"/>
        <v>64.885637992836067</v>
      </c>
      <c r="K264" s="63">
        <f t="shared" si="81"/>
        <v>58.005018762366767</v>
      </c>
      <c r="L264" s="63">
        <f t="shared" si="81"/>
        <v>93.58511399284049</v>
      </c>
      <c r="M264" s="63">
        <f t="shared" si="81"/>
        <v>88.232236346470486</v>
      </c>
      <c r="N264" s="63">
        <f t="shared" si="81"/>
        <v>92.002167017931598</v>
      </c>
      <c r="O264" s="63">
        <f t="shared" si="81"/>
        <v>91.043436486150924</v>
      </c>
      <c r="P264" s="63">
        <f t="shared" si="81"/>
        <v>89.29126285072627</v>
      </c>
      <c r="Q264" s="63">
        <f t="shared" si="81"/>
        <v>85.223116688232906</v>
      </c>
      <c r="R264" s="63">
        <f t="shared" si="81"/>
        <v>85.991392396117277</v>
      </c>
      <c r="S264" s="63">
        <f t="shared" si="81"/>
        <v>91.545211032752064</v>
      </c>
      <c r="T264" s="63">
        <f t="shared" si="81"/>
        <v>88.606037806020836</v>
      </c>
      <c r="U264" s="63">
        <f t="shared" si="81"/>
        <v>83.191372647596879</v>
      </c>
      <c r="V264" s="63">
        <f t="shared" si="81"/>
        <v>92.487348687059139</v>
      </c>
    </row>
    <row r="265" spans="3:22" x14ac:dyDescent="0.2">
      <c r="C265" s="89" t="s">
        <v>34</v>
      </c>
      <c r="D265" s="61">
        <f t="shared" ref="D265:V265" si="82">+IFERROR(IF(D225&gt;0,+((D225/D31)*100)," "),"")</f>
        <v>88.096131580835689</v>
      </c>
      <c r="E265" s="61">
        <f t="shared" si="82"/>
        <v>85.097468189088616</v>
      </c>
      <c r="F265" s="61">
        <f t="shared" si="82"/>
        <v>84.441059524553452</v>
      </c>
      <c r="G265" s="61">
        <f t="shared" si="82"/>
        <v>84.742143466937492</v>
      </c>
      <c r="H265" s="61">
        <f t="shared" si="82"/>
        <v>79.026613474874893</v>
      </c>
      <c r="I265" s="61">
        <f t="shared" si="82"/>
        <v>86.130819998243027</v>
      </c>
      <c r="J265" s="61">
        <f t="shared" si="82"/>
        <v>88.021953542886521</v>
      </c>
      <c r="K265" s="61">
        <f t="shared" si="82"/>
        <v>88.085903663032539</v>
      </c>
      <c r="L265" s="61">
        <f t="shared" si="82"/>
        <v>89.254286109591504</v>
      </c>
      <c r="M265" s="61">
        <f t="shared" si="82"/>
        <v>88.259136274077278</v>
      </c>
      <c r="N265" s="61">
        <f t="shared" si="82"/>
        <v>84.076770123980722</v>
      </c>
      <c r="O265" s="61">
        <f t="shared" si="82"/>
        <v>86.824117811644086</v>
      </c>
      <c r="P265" s="61">
        <f t="shared" si="82"/>
        <v>84.308137966132136</v>
      </c>
      <c r="Q265" s="61">
        <f t="shared" si="82"/>
        <v>84.630723851379429</v>
      </c>
      <c r="R265" s="61">
        <f t="shared" si="82"/>
        <v>88.398563831312757</v>
      </c>
      <c r="S265" s="61">
        <f t="shared" si="82"/>
        <v>83.685197754164406</v>
      </c>
      <c r="T265" s="61">
        <f t="shared" si="82"/>
        <v>91.111105751324487</v>
      </c>
      <c r="U265" s="61">
        <f t="shared" si="82"/>
        <v>89.995823593621154</v>
      </c>
      <c r="V265" s="61">
        <f t="shared" si="82"/>
        <v>92.043761519891575</v>
      </c>
    </row>
    <row r="266" spans="3:22" x14ac:dyDescent="0.2">
      <c r="C266" s="90" t="s">
        <v>72</v>
      </c>
      <c r="D266" s="63">
        <f t="shared" ref="D266:V266" si="83">+IFERROR(IF(D226&gt;0,+((D226/D32)*100)," "),"")</f>
        <v>17.639926905380431</v>
      </c>
      <c r="E266" s="63">
        <f t="shared" si="83"/>
        <v>23.482779736283653</v>
      </c>
      <c r="F266" s="63">
        <f t="shared" si="83"/>
        <v>10.933229941364768</v>
      </c>
      <c r="G266" s="63">
        <f t="shared" si="83"/>
        <v>22.439010724558013</v>
      </c>
      <c r="H266" s="63">
        <f t="shared" si="83"/>
        <v>57.466476109961192</v>
      </c>
      <c r="I266" s="63">
        <f t="shared" si="83"/>
        <v>24.172416881554351</v>
      </c>
      <c r="J266" s="63">
        <f t="shared" si="83"/>
        <v>25.356549513678218</v>
      </c>
      <c r="K266" s="63">
        <f t="shared" si="83"/>
        <v>43.215423885250836</v>
      </c>
      <c r="L266" s="63">
        <f t="shared" si="83"/>
        <v>31.461747065787183</v>
      </c>
      <c r="M266" s="63">
        <f t="shared" si="83"/>
        <v>30.435640709729327</v>
      </c>
      <c r="N266" s="63">
        <f t="shared" si="83"/>
        <v>33.842890751353075</v>
      </c>
      <c r="O266" s="63">
        <f t="shared" si="83"/>
        <v>34.195643566167263</v>
      </c>
      <c r="P266" s="63">
        <f t="shared" si="83"/>
        <v>49.169610037723913</v>
      </c>
      <c r="Q266" s="63">
        <f t="shared" si="83"/>
        <v>55.043041083812582</v>
      </c>
      <c r="R266" s="63">
        <f t="shared" si="83"/>
        <v>77.231425893592871</v>
      </c>
      <c r="S266" s="63">
        <f t="shared" si="83"/>
        <v>69.671472093917913</v>
      </c>
      <c r="T266" s="63">
        <f t="shared" si="83"/>
        <v>58.775830317940112</v>
      </c>
      <c r="U266" s="63">
        <f t="shared" si="83"/>
        <v>67.421692962397501</v>
      </c>
      <c r="V266" s="63">
        <f t="shared" si="83"/>
        <v>64.37675168675166</v>
      </c>
    </row>
    <row r="267" spans="3:22" x14ac:dyDescent="0.2">
      <c r="C267" s="89" t="s">
        <v>73</v>
      </c>
      <c r="D267" s="61">
        <f t="shared" ref="D267:V267" si="84">+IFERROR(IF(D227&gt;0,+((D227/D33)*100)," "),"")</f>
        <v>65.845496498636678</v>
      </c>
      <c r="E267" s="61">
        <f t="shared" si="84"/>
        <v>52.787824426604104</v>
      </c>
      <c r="F267" s="61">
        <f t="shared" si="84"/>
        <v>49.912137427667851</v>
      </c>
      <c r="G267" s="61">
        <f t="shared" si="84"/>
        <v>61.133984684031716</v>
      </c>
      <c r="H267" s="61">
        <f t="shared" si="84"/>
        <v>66.684815552851049</v>
      </c>
      <c r="I267" s="61">
        <f t="shared" si="84"/>
        <v>78.697469354591306</v>
      </c>
      <c r="J267" s="61">
        <f t="shared" si="84"/>
        <v>89.253749106967604</v>
      </c>
      <c r="K267" s="61">
        <f t="shared" si="84"/>
        <v>89.273883695587642</v>
      </c>
      <c r="L267" s="61">
        <f t="shared" si="84"/>
        <v>78.501785518937297</v>
      </c>
      <c r="M267" s="61">
        <f t="shared" si="84"/>
        <v>84.111484157846562</v>
      </c>
      <c r="N267" s="61">
        <f t="shared" si="84"/>
        <v>82.965561728983715</v>
      </c>
      <c r="O267" s="61">
        <f t="shared" si="84"/>
        <v>77.047071786745732</v>
      </c>
      <c r="P267" s="61">
        <f t="shared" si="84"/>
        <v>36.453674803867116</v>
      </c>
      <c r="Q267" s="61">
        <f t="shared" si="84"/>
        <v>65.292078601279641</v>
      </c>
      <c r="R267" s="61">
        <f t="shared" si="84"/>
        <v>57.513004171629731</v>
      </c>
      <c r="S267" s="61">
        <f t="shared" si="84"/>
        <v>66.263296348097626</v>
      </c>
      <c r="T267" s="61">
        <f t="shared" si="84"/>
        <v>61.422879671373522</v>
      </c>
      <c r="U267" s="61">
        <f t="shared" si="84"/>
        <v>51.462724525072367</v>
      </c>
      <c r="V267" s="61">
        <f t="shared" si="84"/>
        <v>37.715708193225844</v>
      </c>
    </row>
    <row r="268" spans="3:22" x14ac:dyDescent="0.2">
      <c r="C268" s="90" t="s">
        <v>35</v>
      </c>
      <c r="D268" s="63">
        <f t="shared" ref="D268:V268" si="85">+IFERROR(IF(D228&gt;0,+((D228/D34)*100)," "),"")</f>
        <v>92.145222137339999</v>
      </c>
      <c r="E268" s="63">
        <f t="shared" si="85"/>
        <v>95.214732292553734</v>
      </c>
      <c r="F268" s="63">
        <f t="shared" si="85"/>
        <v>91.064721097594997</v>
      </c>
      <c r="G268" s="63">
        <f t="shared" si="85"/>
        <v>92.814060848517798</v>
      </c>
      <c r="H268" s="63">
        <f t="shared" si="85"/>
        <v>82.650642232541514</v>
      </c>
      <c r="I268" s="63">
        <f t="shared" si="85"/>
        <v>93.08877862789096</v>
      </c>
      <c r="J268" s="63">
        <f t="shared" si="85"/>
        <v>93.450483186223693</v>
      </c>
      <c r="K268" s="63">
        <f t="shared" si="85"/>
        <v>94.886122283010167</v>
      </c>
      <c r="L268" s="63">
        <f t="shared" si="85"/>
        <v>94.040223967394681</v>
      </c>
      <c r="M268" s="63">
        <f t="shared" si="85"/>
        <v>94.348739213793138</v>
      </c>
      <c r="N268" s="63">
        <f t="shared" si="85"/>
        <v>91.648085050716759</v>
      </c>
      <c r="O268" s="63">
        <f t="shared" si="85"/>
        <v>86.26588415575776</v>
      </c>
      <c r="P268" s="63">
        <f t="shared" si="85"/>
        <v>86.724505576347326</v>
      </c>
      <c r="Q268" s="63">
        <f t="shared" si="85"/>
        <v>90.857444292584603</v>
      </c>
      <c r="R268" s="63">
        <f t="shared" si="85"/>
        <v>93.06917704963297</v>
      </c>
      <c r="S268" s="63">
        <f t="shared" si="85"/>
        <v>90.367116489070582</v>
      </c>
      <c r="T268" s="63">
        <f t="shared" si="85"/>
        <v>90.395255307324575</v>
      </c>
      <c r="U268" s="63">
        <f t="shared" si="85"/>
        <v>90.767394920157614</v>
      </c>
      <c r="V268" s="63">
        <f t="shared" si="85"/>
        <v>95.93692882631764</v>
      </c>
    </row>
    <row r="269" spans="3:22" x14ac:dyDescent="0.2">
      <c r="C269" s="89" t="s">
        <v>74</v>
      </c>
      <c r="D269" s="61">
        <f t="shared" ref="D269:V269" si="86">+IFERROR(IF(D229&gt;0,+((D229/D35)*100)," "),"")</f>
        <v>72.214812343483317</v>
      </c>
      <c r="E269" s="61">
        <f t="shared" si="86"/>
        <v>66.713041015268232</v>
      </c>
      <c r="F269" s="61">
        <f t="shared" si="86"/>
        <v>71.711853469968219</v>
      </c>
      <c r="G269" s="61">
        <f t="shared" si="86"/>
        <v>71.165380279487607</v>
      </c>
      <c r="H269" s="61">
        <f t="shared" si="86"/>
        <v>88.678370396862505</v>
      </c>
      <c r="I269" s="61">
        <f t="shared" si="86"/>
        <v>94.538366716868794</v>
      </c>
      <c r="J269" s="61">
        <f t="shared" si="86"/>
        <v>86.81515931213471</v>
      </c>
      <c r="K269" s="61">
        <f t="shared" si="86"/>
        <v>72.041614161306569</v>
      </c>
      <c r="L269" s="61">
        <f t="shared" si="86"/>
        <v>85.154789093505073</v>
      </c>
      <c r="M269" s="61">
        <f t="shared" si="86"/>
        <v>77.413157202649913</v>
      </c>
      <c r="N269" s="61">
        <f t="shared" si="86"/>
        <v>93.708760809834232</v>
      </c>
      <c r="O269" s="61">
        <f t="shared" si="86"/>
        <v>83.563167783739587</v>
      </c>
      <c r="P269" s="61">
        <f t="shared" si="86"/>
        <v>86.764261867296426</v>
      </c>
      <c r="Q269" s="61">
        <f t="shared" si="86"/>
        <v>83.488117277000768</v>
      </c>
      <c r="R269" s="61">
        <f t="shared" si="86"/>
        <v>92.022164444987382</v>
      </c>
      <c r="S269" s="61">
        <f t="shared" si="86"/>
        <v>89.609903660452886</v>
      </c>
      <c r="T269" s="61">
        <f t="shared" si="86"/>
        <v>90.817888912447089</v>
      </c>
      <c r="U269" s="61">
        <f t="shared" si="86"/>
        <v>90.170539723259097</v>
      </c>
      <c r="V269" s="61">
        <f t="shared" si="86"/>
        <v>96.435499097498067</v>
      </c>
    </row>
    <row r="270" spans="3:22" x14ac:dyDescent="0.2">
      <c r="C270" s="90" t="s">
        <v>36</v>
      </c>
      <c r="D270" s="63">
        <f t="shared" ref="D270:V270" si="87">+IFERROR(IF(D230&gt;0,+((D230/D36)*100)," "),"")</f>
        <v>88.628903748164191</v>
      </c>
      <c r="E270" s="63">
        <f t="shared" si="87"/>
        <v>93.497216269105493</v>
      </c>
      <c r="F270" s="63">
        <f t="shared" si="87"/>
        <v>85.945561930225551</v>
      </c>
      <c r="G270" s="63">
        <f t="shared" si="87"/>
        <v>96.679558136761841</v>
      </c>
      <c r="H270" s="63">
        <f t="shared" si="87"/>
        <v>90.376220964276143</v>
      </c>
      <c r="I270" s="63">
        <f t="shared" si="87"/>
        <v>86.102796964523804</v>
      </c>
      <c r="J270" s="63">
        <f t="shared" si="87"/>
        <v>89.724710571625906</v>
      </c>
      <c r="K270" s="63">
        <f t="shared" si="87"/>
        <v>82.460862572165126</v>
      </c>
      <c r="L270" s="63">
        <f t="shared" si="87"/>
        <v>89.681406242893132</v>
      </c>
      <c r="M270" s="63">
        <f t="shared" si="87"/>
        <v>90.295694817721369</v>
      </c>
      <c r="N270" s="63">
        <f t="shared" si="87"/>
        <v>82.049864974458401</v>
      </c>
      <c r="O270" s="63">
        <f t="shared" si="87"/>
        <v>93.769168013073681</v>
      </c>
      <c r="P270" s="63">
        <f t="shared" si="87"/>
        <v>91.204127545408355</v>
      </c>
      <c r="Q270" s="63">
        <f t="shared" si="87"/>
        <v>89.546365428992431</v>
      </c>
      <c r="R270" s="63">
        <f t="shared" si="87"/>
        <v>96.525669905531657</v>
      </c>
      <c r="S270" s="63">
        <f t="shared" si="87"/>
        <v>97.212036350499346</v>
      </c>
      <c r="T270" s="63">
        <f t="shared" si="87"/>
        <v>95.180826061771981</v>
      </c>
      <c r="U270" s="63">
        <f t="shared" si="87"/>
        <v>95.082115248985076</v>
      </c>
      <c r="V270" s="63">
        <f t="shared" si="87"/>
        <v>92.839298066732496</v>
      </c>
    </row>
    <row r="271" spans="3:22" x14ac:dyDescent="0.2">
      <c r="C271" s="92" t="s">
        <v>75</v>
      </c>
      <c r="D271" s="62">
        <f t="shared" ref="D271:V271" si="88">+IFERROR(IF(D231&gt;0,+((D231/D37)*100)," "),"")</f>
        <v>85.535632646245858</v>
      </c>
      <c r="E271" s="62">
        <f t="shared" si="88"/>
        <v>92.966989135179318</v>
      </c>
      <c r="F271" s="62">
        <f t="shared" si="88"/>
        <v>93.418566221368195</v>
      </c>
      <c r="G271" s="62">
        <f t="shared" si="88"/>
        <v>92.778368021922603</v>
      </c>
      <c r="H271" s="62">
        <f t="shared" si="88"/>
        <v>89.343726044042498</v>
      </c>
      <c r="I271" s="62">
        <f t="shared" si="88"/>
        <v>92.044515715074027</v>
      </c>
      <c r="J271" s="62">
        <f t="shared" si="88"/>
        <v>88.816236185099697</v>
      </c>
      <c r="K271" s="62">
        <f t="shared" si="88"/>
        <v>91.300449921486944</v>
      </c>
      <c r="L271" s="62">
        <f t="shared" si="88"/>
        <v>94.385467534836636</v>
      </c>
      <c r="M271" s="62">
        <f t="shared" si="88"/>
        <v>84.144166398258946</v>
      </c>
      <c r="N271" s="62">
        <f t="shared" si="88"/>
        <v>72.342872748443369</v>
      </c>
      <c r="O271" s="62">
        <f t="shared" si="88"/>
        <v>79.293600069634223</v>
      </c>
      <c r="P271" s="62">
        <f t="shared" si="88"/>
        <v>78.772001194054297</v>
      </c>
      <c r="Q271" s="62">
        <f t="shared" si="88"/>
        <v>91.501490690431609</v>
      </c>
      <c r="R271" s="62">
        <f t="shared" si="88"/>
        <v>86.183653605399613</v>
      </c>
      <c r="S271" s="62">
        <f t="shared" si="88"/>
        <v>87.587943066546686</v>
      </c>
      <c r="T271" s="62">
        <f t="shared" si="88"/>
        <v>90.263004342700484</v>
      </c>
      <c r="U271" s="62">
        <f t="shared" si="88"/>
        <v>91.810583812239329</v>
      </c>
      <c r="V271" s="62">
        <f t="shared" si="88"/>
        <v>90.872319784628701</v>
      </c>
    </row>
    <row r="272" spans="3:22" ht="22.5" x14ac:dyDescent="0.2">
      <c r="C272" s="91" t="s">
        <v>76</v>
      </c>
      <c r="D272" s="64" t="str">
        <f t="shared" ref="D272:V272" si="89">+IFERROR(IF(D232&gt;0,+((D232/D38)*100)," "),"")</f>
        <v xml:space="preserve"> </v>
      </c>
      <c r="E272" s="64" t="str">
        <f t="shared" si="89"/>
        <v xml:space="preserve"> </v>
      </c>
      <c r="F272" s="64" t="str">
        <f t="shared" si="89"/>
        <v xml:space="preserve"> </v>
      </c>
      <c r="G272" s="64" t="str">
        <f t="shared" si="89"/>
        <v xml:space="preserve"> </v>
      </c>
      <c r="H272" s="64" t="str">
        <f t="shared" si="89"/>
        <v xml:space="preserve"> </v>
      </c>
      <c r="I272" s="64" t="str">
        <f t="shared" si="89"/>
        <v xml:space="preserve"> </v>
      </c>
      <c r="J272" s="64" t="str">
        <f t="shared" si="89"/>
        <v xml:space="preserve"> </v>
      </c>
      <c r="K272" s="64" t="str">
        <f t="shared" si="89"/>
        <v xml:space="preserve"> </v>
      </c>
      <c r="L272" s="64" t="str">
        <f t="shared" si="89"/>
        <v xml:space="preserve"> </v>
      </c>
      <c r="M272" s="64" t="str">
        <f t="shared" si="89"/>
        <v xml:space="preserve"> </v>
      </c>
      <c r="N272" s="64" t="str">
        <f t="shared" si="89"/>
        <v xml:space="preserve"> </v>
      </c>
      <c r="O272" s="64" t="str">
        <f t="shared" si="89"/>
        <v xml:space="preserve"> </v>
      </c>
      <c r="P272" s="64" t="str">
        <f t="shared" si="89"/>
        <v xml:space="preserve"> </v>
      </c>
      <c r="Q272" s="64" t="str">
        <f t="shared" si="89"/>
        <v xml:space="preserve"> </v>
      </c>
      <c r="R272" s="64" t="str">
        <f t="shared" si="89"/>
        <v xml:space="preserve"> </v>
      </c>
      <c r="S272" s="64" t="str">
        <f t="shared" si="89"/>
        <v xml:space="preserve"> </v>
      </c>
      <c r="T272" s="64" t="str">
        <f t="shared" si="89"/>
        <v xml:space="preserve"> </v>
      </c>
      <c r="U272" s="64">
        <f t="shared" si="89"/>
        <v>55.081877894904977</v>
      </c>
      <c r="V272" s="64">
        <f t="shared" si="89"/>
        <v>74.776759865949856</v>
      </c>
    </row>
    <row r="273" spans="3:22" x14ac:dyDescent="0.2">
      <c r="C273" s="89" t="s">
        <v>77</v>
      </c>
      <c r="D273" s="61">
        <f t="shared" ref="D273:V273" si="90">+IFERROR(IF(D233&gt;0,+((D233/D39)*100)," "),"")</f>
        <v>73.183100352799073</v>
      </c>
      <c r="E273" s="61">
        <f t="shared" si="90"/>
        <v>80.020179060151719</v>
      </c>
      <c r="F273" s="61">
        <f t="shared" si="90"/>
        <v>75.670206452503933</v>
      </c>
      <c r="G273" s="61">
        <f t="shared" si="90"/>
        <v>85.680502325169925</v>
      </c>
      <c r="H273" s="61">
        <f t="shared" si="90"/>
        <v>85.898835017868421</v>
      </c>
      <c r="I273" s="61">
        <f t="shared" si="90"/>
        <v>81.19298144847437</v>
      </c>
      <c r="J273" s="61">
        <f t="shared" si="90"/>
        <v>65.71003717641419</v>
      </c>
      <c r="K273" s="61">
        <f t="shared" si="90"/>
        <v>75.448397321193823</v>
      </c>
      <c r="L273" s="61">
        <f t="shared" si="90"/>
        <v>82.576303931267461</v>
      </c>
      <c r="M273" s="61">
        <f t="shared" si="90"/>
        <v>29.108923767482025</v>
      </c>
      <c r="N273" s="61">
        <f t="shared" si="90"/>
        <v>72.615802372508824</v>
      </c>
      <c r="O273" s="61">
        <f t="shared" si="90"/>
        <v>83.762816367324689</v>
      </c>
      <c r="P273" s="61">
        <f t="shared" si="90"/>
        <v>53.714702002826776</v>
      </c>
      <c r="Q273" s="61">
        <f t="shared" si="90"/>
        <v>51.263744155599255</v>
      </c>
      <c r="R273" s="61">
        <f t="shared" si="90"/>
        <v>51.481401934441791</v>
      </c>
      <c r="S273" s="61">
        <f t="shared" si="90"/>
        <v>80.338102636625521</v>
      </c>
      <c r="T273" s="61">
        <f t="shared" si="90"/>
        <v>93.674191001095224</v>
      </c>
      <c r="U273" s="61">
        <f t="shared" si="90"/>
        <v>89.324663618619169</v>
      </c>
      <c r="V273" s="61">
        <f t="shared" si="90"/>
        <v>90.424595997746522</v>
      </c>
    </row>
    <row r="274" spans="3:22" x14ac:dyDescent="0.2">
      <c r="C274" s="90" t="s">
        <v>37</v>
      </c>
      <c r="D274" s="63">
        <f t="shared" ref="D274:V274" si="91">+IFERROR(IF(D234&gt;0,+((D234/D40)*100)," "),"")</f>
        <v>47.220235323450225</v>
      </c>
      <c r="E274" s="63">
        <f t="shared" si="91"/>
        <v>65.966069012395195</v>
      </c>
      <c r="F274" s="63">
        <f t="shared" si="91"/>
        <v>35.389317707563706</v>
      </c>
      <c r="G274" s="63">
        <f t="shared" si="91"/>
        <v>73.762831788651042</v>
      </c>
      <c r="H274" s="63">
        <f t="shared" si="91"/>
        <v>71.945848792557086</v>
      </c>
      <c r="I274" s="63">
        <f t="shared" si="91"/>
        <v>73.28533348752147</v>
      </c>
      <c r="J274" s="63">
        <f t="shared" si="91"/>
        <v>54.798343705564179</v>
      </c>
      <c r="K274" s="63">
        <f t="shared" si="91"/>
        <v>71.532213248279589</v>
      </c>
      <c r="L274" s="63">
        <f t="shared" si="91"/>
        <v>74.814963609556244</v>
      </c>
      <c r="M274" s="63">
        <f t="shared" si="91"/>
        <v>72.34266153025456</v>
      </c>
      <c r="N274" s="63">
        <f t="shared" si="91"/>
        <v>68.394693637342655</v>
      </c>
      <c r="O274" s="63">
        <f t="shared" si="91"/>
        <v>73.248372915714796</v>
      </c>
      <c r="P274" s="63">
        <f t="shared" si="91"/>
        <v>73.218034699762541</v>
      </c>
      <c r="Q274" s="63">
        <f t="shared" si="91"/>
        <v>70.252966134658976</v>
      </c>
      <c r="R274" s="63">
        <f t="shared" si="91"/>
        <v>79.382211682804055</v>
      </c>
      <c r="S274" s="63">
        <f t="shared" si="91"/>
        <v>73.515413763627791</v>
      </c>
      <c r="T274" s="63">
        <f t="shared" si="91"/>
        <v>68.623882443859515</v>
      </c>
      <c r="U274" s="63">
        <f t="shared" si="91"/>
        <v>60.464419573707197</v>
      </c>
      <c r="V274" s="63">
        <f t="shared" si="91"/>
        <v>68.817050609556858</v>
      </c>
    </row>
    <row r="275" spans="3:22" x14ac:dyDescent="0.2">
      <c r="C275" s="89" t="s">
        <v>38</v>
      </c>
      <c r="D275" s="61">
        <f t="shared" ref="D275:V275" si="92">+IFERROR(IF(D235&gt;0,+((D235/D41)*100)," "),"")</f>
        <v>47.534145770268971</v>
      </c>
      <c r="E275" s="61">
        <f t="shared" si="92"/>
        <v>22.933092349854942</v>
      </c>
      <c r="F275" s="61">
        <f t="shared" si="92"/>
        <v>43.231068968976246</v>
      </c>
      <c r="G275" s="61">
        <f t="shared" si="92"/>
        <v>24.023485022478738</v>
      </c>
      <c r="H275" s="61">
        <f t="shared" si="92"/>
        <v>8.0915464000352486</v>
      </c>
      <c r="I275" s="61">
        <f t="shared" si="92"/>
        <v>16.58481748806869</v>
      </c>
      <c r="J275" s="61">
        <f t="shared" si="92"/>
        <v>55.376429338554644</v>
      </c>
      <c r="K275" s="61">
        <f t="shared" si="92"/>
        <v>75.199156844436573</v>
      </c>
      <c r="L275" s="61">
        <f t="shared" si="92"/>
        <v>47.68559892771767</v>
      </c>
      <c r="M275" s="61">
        <f t="shared" si="92"/>
        <v>34.220245691438592</v>
      </c>
      <c r="N275" s="61">
        <f t="shared" si="92"/>
        <v>29.026405123128836</v>
      </c>
      <c r="O275" s="61">
        <f t="shared" si="92"/>
        <v>68.991385617817684</v>
      </c>
      <c r="P275" s="61">
        <f t="shared" si="92"/>
        <v>67.669579693837107</v>
      </c>
      <c r="Q275" s="61">
        <f t="shared" si="92"/>
        <v>55.961330195240734</v>
      </c>
      <c r="R275" s="61">
        <f t="shared" si="92"/>
        <v>59.952103368201982</v>
      </c>
      <c r="S275" s="61">
        <f t="shared" si="92"/>
        <v>54.766628728115364</v>
      </c>
      <c r="T275" s="61">
        <f t="shared" si="92"/>
        <v>63.732317865196528</v>
      </c>
      <c r="U275" s="61">
        <f t="shared" si="92"/>
        <v>59.642316892577874</v>
      </c>
      <c r="V275" s="61">
        <f t="shared" si="92"/>
        <v>60.531093047790641</v>
      </c>
    </row>
    <row r="276" spans="3:22" x14ac:dyDescent="0.2">
      <c r="C276" s="93" t="s">
        <v>40</v>
      </c>
      <c r="D276" s="65">
        <f t="shared" ref="D276:V276" si="93">+IFERROR(IF(D236&gt;0,+((D236/D42)*100)," "),"")</f>
        <v>77.995110435880704</v>
      </c>
      <c r="E276" s="65">
        <f t="shared" si="93"/>
        <v>84.474791100733967</v>
      </c>
      <c r="F276" s="65">
        <f t="shared" si="93"/>
        <v>82.225392565613447</v>
      </c>
      <c r="G276" s="65">
        <f t="shared" si="93"/>
        <v>87.205439255281519</v>
      </c>
      <c r="H276" s="65">
        <f t="shared" si="93"/>
        <v>85.370834641796108</v>
      </c>
      <c r="I276" s="65">
        <f t="shared" si="93"/>
        <v>88.296629143305196</v>
      </c>
      <c r="J276" s="65">
        <f t="shared" si="93"/>
        <v>86.956651265553745</v>
      </c>
      <c r="K276" s="65">
        <f t="shared" si="93"/>
        <v>88.34482600215695</v>
      </c>
      <c r="L276" s="65">
        <f t="shared" si="93"/>
        <v>89.757838786207017</v>
      </c>
      <c r="M276" s="65">
        <f t="shared" si="93"/>
        <v>85.350469958784117</v>
      </c>
      <c r="N276" s="65">
        <f t="shared" si="93"/>
        <v>81.859426622289817</v>
      </c>
      <c r="O276" s="65">
        <f t="shared" si="93"/>
        <v>84.712557683831108</v>
      </c>
      <c r="P276" s="65">
        <f t="shared" si="93"/>
        <v>83.117239791750592</v>
      </c>
      <c r="Q276" s="65">
        <f t="shared" si="93"/>
        <v>84.305606343775565</v>
      </c>
      <c r="R276" s="65">
        <f t="shared" si="93"/>
        <v>84.477121977110031</v>
      </c>
      <c r="S276" s="65">
        <f t="shared" si="93"/>
        <v>86.999691175328607</v>
      </c>
      <c r="T276" s="65">
        <f t="shared" si="93"/>
        <v>88.327764031890567</v>
      </c>
      <c r="U276" s="65">
        <f t="shared" si="93"/>
        <v>89.483975447166273</v>
      </c>
      <c r="V276" s="65">
        <f t="shared" si="93"/>
        <v>90.670007384790807</v>
      </c>
    </row>
    <row r="277" spans="3:22" x14ac:dyDescent="0.2">
      <c r="C277" s="1" t="s">
        <v>227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9:V9"/>
    <mergeCell ref="D47:V47"/>
    <mergeCell ref="D86:V86"/>
    <mergeCell ref="D126:V126"/>
    <mergeCell ref="D164:V165"/>
    <mergeCell ref="D203:V203"/>
    <mergeCell ref="D242:V242"/>
    <mergeCell ref="V11:V12"/>
    <mergeCell ref="L11:L12"/>
    <mergeCell ref="C50:C51"/>
    <mergeCell ref="L87:Q87"/>
    <mergeCell ref="K89:K90"/>
    <mergeCell ref="P89:P90"/>
    <mergeCell ref="Q89:Q90"/>
    <mergeCell ref="M11:M12"/>
    <mergeCell ref="N11:N12"/>
    <mergeCell ref="O11:O12"/>
    <mergeCell ref="P11:P12"/>
    <mergeCell ref="Q11:Q12"/>
    <mergeCell ref="L48:Q48"/>
    <mergeCell ref="K50:K51"/>
    <mergeCell ref="C11:C12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D11:D12"/>
    <mergeCell ref="E11:E12"/>
    <mergeCell ref="F11:F12"/>
    <mergeCell ref="G11:G12"/>
    <mergeCell ref="H11:H12"/>
    <mergeCell ref="I11:I12"/>
    <mergeCell ref="J11:J12"/>
    <mergeCell ref="K11:K12"/>
    <mergeCell ref="J50:J51"/>
    <mergeCell ref="F50:F51"/>
    <mergeCell ref="E50:E51"/>
    <mergeCell ref="D50:D51"/>
    <mergeCell ref="R11:R12"/>
    <mergeCell ref="S11:S12"/>
    <mergeCell ref="T11:T12"/>
    <mergeCell ref="C167:C168"/>
    <mergeCell ref="U89:U90"/>
    <mergeCell ref="C89:C90"/>
    <mergeCell ref="D89:D90"/>
    <mergeCell ref="E89:E90"/>
    <mergeCell ref="F89:F90"/>
    <mergeCell ref="G89:G90"/>
    <mergeCell ref="H89:H90"/>
    <mergeCell ref="S128:S129"/>
    <mergeCell ref="T128:T129"/>
    <mergeCell ref="U128:U129"/>
    <mergeCell ref="T89:T90"/>
    <mergeCell ref="U11:U12"/>
    <mergeCell ref="I50:I51"/>
    <mergeCell ref="H50:H51"/>
    <mergeCell ref="G50:G51"/>
    <mergeCell ref="O167:O168"/>
    <mergeCell ref="Q128:Q129"/>
    <mergeCell ref="C128:C129"/>
    <mergeCell ref="I89:I90"/>
    <mergeCell ref="J89:J90"/>
    <mergeCell ref="I245:I246"/>
    <mergeCell ref="J245:J246"/>
    <mergeCell ref="K245:K246"/>
    <mergeCell ref="L245:L246"/>
    <mergeCell ref="M245:M246"/>
    <mergeCell ref="N245:N246"/>
    <mergeCell ref="G245:G246"/>
    <mergeCell ref="J128:J129"/>
    <mergeCell ref="K128:K129"/>
    <mergeCell ref="J205:J206"/>
    <mergeCell ref="K205:K206"/>
    <mergeCell ref="L205:L206"/>
    <mergeCell ref="G167:G168"/>
    <mergeCell ref="H167:H168"/>
    <mergeCell ref="L128:L129"/>
    <mergeCell ref="G128:G129"/>
    <mergeCell ref="H128:H129"/>
    <mergeCell ref="I128:I129"/>
    <mergeCell ref="I167:I168"/>
    <mergeCell ref="J167:J168"/>
    <mergeCell ref="K167:K168"/>
    <mergeCell ref="M167:M168"/>
    <mergeCell ref="M205:M206"/>
    <mergeCell ref="N205:N206"/>
    <mergeCell ref="D167:D168"/>
    <mergeCell ref="E167:E168"/>
    <mergeCell ref="F167:F168"/>
    <mergeCell ref="D128:D129"/>
    <mergeCell ref="E128:E129"/>
    <mergeCell ref="F128:F129"/>
    <mergeCell ref="L167:L168"/>
    <mergeCell ref="M128:M129"/>
    <mergeCell ref="N128:N129"/>
    <mergeCell ref="V245:V246"/>
    <mergeCell ref="R245:R246"/>
    <mergeCell ref="S245:S246"/>
    <mergeCell ref="F245:F246"/>
    <mergeCell ref="O205:O206"/>
    <mergeCell ref="C205:C206"/>
    <mergeCell ref="D205:D206"/>
    <mergeCell ref="E205:E206"/>
    <mergeCell ref="F205:F206"/>
    <mergeCell ref="G205:G206"/>
    <mergeCell ref="H205:H206"/>
    <mergeCell ref="I205:I206"/>
    <mergeCell ref="Q245:Q246"/>
    <mergeCell ref="T245:T246"/>
    <mergeCell ref="L243:Q243"/>
    <mergeCell ref="U245:U246"/>
    <mergeCell ref="O245:O246"/>
    <mergeCell ref="P245:P246"/>
    <mergeCell ref="C245:C246"/>
    <mergeCell ref="D245:D246"/>
    <mergeCell ref="E245:E246"/>
    <mergeCell ref="H245:H246"/>
    <mergeCell ref="P205:P206"/>
    <mergeCell ref="Q205:Q206"/>
    <mergeCell ref="S205:S206"/>
    <mergeCell ref="U205:U206"/>
    <mergeCell ref="N167:N168"/>
    <mergeCell ref="R167:R168"/>
    <mergeCell ref="T167:T168"/>
    <mergeCell ref="V89:V90"/>
    <mergeCell ref="O89:O90"/>
    <mergeCell ref="N89:N90"/>
    <mergeCell ref="V50:V51"/>
    <mergeCell ref="U50:U51"/>
    <mergeCell ref="V167:V168"/>
    <mergeCell ref="T205:T206"/>
    <mergeCell ref="V205:V206"/>
    <mergeCell ref="V128:V129"/>
    <mergeCell ref="S167:S168"/>
    <mergeCell ref="O128:O129"/>
    <mergeCell ref="R205:R206"/>
    <mergeCell ref="P167:P168"/>
    <mergeCell ref="Q167:Q168"/>
    <mergeCell ref="P128:P129"/>
    <mergeCell ref="R128:R129"/>
    <mergeCell ref="U167:U168"/>
    <mergeCell ref="M89:M90"/>
    <mergeCell ref="L89:L90"/>
    <mergeCell ref="R89:R90"/>
    <mergeCell ref="S89:S90"/>
    <mergeCell ref="T50:T51"/>
    <mergeCell ref="S50:S51"/>
    <mergeCell ref="R50:R51"/>
    <mergeCell ref="P50:P51"/>
    <mergeCell ref="O50:O51"/>
    <mergeCell ref="N50:N51"/>
    <mergeCell ref="M50:M51"/>
    <mergeCell ref="L50:L51"/>
    <mergeCell ref="Q50:Q51"/>
  </mergeCells>
  <pageMargins left="0.7" right="0.7" top="0.75" bottom="0.75" header="0.3" footer="0.3"/>
  <pageSetup orientation="portrait" r:id="rId1"/>
  <ignoredErrors>
    <ignoredError sqref="D6:M7 D11:M12" numberStoredAsText="1"/>
    <ignoredError sqref="N42:V42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AFBA-924D-49A2-BAA0-DF3E21383B16}">
  <sheetPr codeName="Hoja13"/>
  <dimension ref="A1:K298"/>
  <sheetViews>
    <sheetView showGridLines="0" zoomScaleNormal="100" workbookViewId="0">
      <pane xSplit="3" ySplit="9" topLeftCell="D117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3" sqref="K223:K253"/>
    </sheetView>
  </sheetViews>
  <sheetFormatPr baseColWidth="10" defaultColWidth="11.42578125" defaultRowHeight="11.25" x14ac:dyDescent="0.2"/>
  <cols>
    <col min="1" max="2" width="2.7109375" style="3" customWidth="1"/>
    <col min="3" max="3" width="52.855468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5"/>
      <c r="E2" s="185"/>
      <c r="F2" s="185"/>
      <c r="G2" s="185"/>
      <c r="H2" s="185"/>
      <c r="I2" s="185"/>
      <c r="J2" s="185"/>
      <c r="K2" s="185"/>
    </row>
    <row r="3" spans="1:11" ht="16.5" customHeight="1" x14ac:dyDescent="0.2">
      <c r="D3" s="185"/>
      <c r="E3" s="185"/>
      <c r="F3" s="185"/>
      <c r="G3" s="185"/>
      <c r="H3" s="185"/>
      <c r="I3" s="185"/>
      <c r="J3" s="185"/>
      <c r="K3" s="185"/>
    </row>
    <row r="4" spans="1:11" ht="16.5" customHeight="1" x14ac:dyDescent="0.2">
      <c r="D4" s="185"/>
      <c r="E4" s="185"/>
      <c r="F4" s="185"/>
      <c r="G4" s="185"/>
      <c r="H4" s="185"/>
      <c r="I4" s="185"/>
      <c r="J4" s="185"/>
      <c r="K4" s="185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4"/>
      <c r="E6" s="174"/>
      <c r="F6" s="174"/>
      <c r="G6" s="174"/>
      <c r="H6" s="174"/>
      <c r="I6" s="174"/>
      <c r="J6" s="174"/>
      <c r="K6" s="174"/>
    </row>
    <row r="7" spans="1:11" ht="16.5" customHeight="1" x14ac:dyDescent="0.2">
      <c r="A7" s="175" t="s">
        <v>205</v>
      </c>
      <c r="B7" s="175"/>
      <c r="C7" s="175"/>
      <c r="D7" s="154"/>
      <c r="E7" s="154"/>
      <c r="F7" s="154"/>
      <c r="G7" s="154"/>
      <c r="H7" s="154"/>
      <c r="I7" s="154"/>
      <c r="J7" s="154"/>
      <c r="K7" s="154"/>
    </row>
    <row r="8" spans="1:11" ht="16.5" customHeight="1" x14ac:dyDescent="0.2">
      <c r="A8" s="175"/>
      <c r="B8" s="175"/>
      <c r="C8" s="175"/>
      <c r="D8" s="171">
        <v>2019</v>
      </c>
      <c r="E8" s="171">
        <v>2020</v>
      </c>
      <c r="F8" s="171">
        <v>2021</v>
      </c>
      <c r="G8" s="171">
        <v>2022</v>
      </c>
      <c r="H8" s="171">
        <v>2023</v>
      </c>
      <c r="I8" s="171">
        <v>2024</v>
      </c>
      <c r="J8" s="171">
        <v>2025</v>
      </c>
      <c r="K8" s="171" t="s">
        <v>178</v>
      </c>
    </row>
    <row r="9" spans="1:11" ht="16.5" customHeight="1" x14ac:dyDescent="0.2">
      <c r="A9" s="170" t="s">
        <v>225</v>
      </c>
      <c r="B9" s="170"/>
      <c r="C9" s="170"/>
      <c r="D9" s="171"/>
      <c r="E9" s="171"/>
      <c r="F9" s="171"/>
      <c r="G9" s="171"/>
      <c r="H9" s="171"/>
      <c r="I9" s="171"/>
      <c r="J9" s="171"/>
      <c r="K9" s="171"/>
    </row>
    <row r="10" spans="1:11" s="104" customFormat="1" ht="16.5" customHeight="1" x14ac:dyDescent="0.25">
      <c r="A10" s="127"/>
      <c r="B10" s="100"/>
      <c r="C10" s="100"/>
      <c r="D10" s="100"/>
    </row>
    <row r="11" spans="1:11" ht="16.5" customHeight="1" x14ac:dyDescent="0.2">
      <c r="D11" s="164" t="s">
        <v>88</v>
      </c>
      <c r="E11" s="164"/>
      <c r="F11" s="164"/>
      <c r="G11" s="164"/>
      <c r="H11" s="164"/>
      <c r="I11" s="164"/>
      <c r="J11" s="164"/>
      <c r="K11" s="164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82" t="s">
        <v>21</v>
      </c>
      <c r="D13" s="162">
        <v>2019</v>
      </c>
      <c r="E13" s="162">
        <v>2020</v>
      </c>
      <c r="F13" s="162">
        <v>2021</v>
      </c>
      <c r="G13" s="162">
        <v>2022</v>
      </c>
      <c r="H13" s="162">
        <v>2023</v>
      </c>
      <c r="I13" s="162">
        <v>2024</v>
      </c>
      <c r="J13" s="162">
        <v>2025</v>
      </c>
      <c r="K13" s="162" t="s">
        <v>178</v>
      </c>
    </row>
    <row r="14" spans="1:11" ht="9.9499999999999993" customHeight="1" thickBot="1" x14ac:dyDescent="0.25">
      <c r="C14" s="183"/>
      <c r="D14" s="163"/>
      <c r="E14" s="163"/>
      <c r="F14" s="163"/>
      <c r="G14" s="163"/>
      <c r="H14" s="163"/>
      <c r="I14" s="163"/>
      <c r="J14" s="163"/>
      <c r="K14" s="163"/>
    </row>
    <row r="15" spans="1:11" x14ac:dyDescent="0.2">
      <c r="C15" s="89" t="s">
        <v>61</v>
      </c>
      <c r="D15" s="120">
        <v>2193.7421808509998</v>
      </c>
      <c r="E15" s="120">
        <v>1754.409588688</v>
      </c>
      <c r="F15" s="120">
        <v>2305.6656300029999</v>
      </c>
      <c r="G15" s="120">
        <v>2510.265185453</v>
      </c>
      <c r="H15" s="120">
        <v>5299.2752041559997</v>
      </c>
      <c r="I15" s="120">
        <v>7757.5511669710004</v>
      </c>
      <c r="J15" s="120">
        <v>4928.4433498890003</v>
      </c>
      <c r="K15" s="120">
        <v>4024.5422594900001</v>
      </c>
    </row>
    <row r="16" spans="1:11" x14ac:dyDescent="0.2">
      <c r="C16" s="90" t="s">
        <v>28</v>
      </c>
      <c r="D16" s="121">
        <v>493.46482405099999</v>
      </c>
      <c r="E16" s="121">
        <v>577.09648353299997</v>
      </c>
      <c r="F16" s="121">
        <v>968.87735238799996</v>
      </c>
      <c r="G16" s="121">
        <v>1123.7578210700001</v>
      </c>
      <c r="H16" s="121">
        <v>1755.8822918830001</v>
      </c>
      <c r="I16" s="121">
        <v>1762.908120112</v>
      </c>
      <c r="J16" s="121">
        <v>1496.596743646</v>
      </c>
      <c r="K16" s="121">
        <v>1501.1882996439999</v>
      </c>
    </row>
    <row r="17" spans="3:11" x14ac:dyDescent="0.2">
      <c r="C17" s="89" t="s">
        <v>62</v>
      </c>
      <c r="D17" s="120">
        <v>350.96898387599998</v>
      </c>
      <c r="E17" s="120">
        <v>270.04557960800003</v>
      </c>
      <c r="F17" s="120">
        <v>412.03507188700002</v>
      </c>
      <c r="G17" s="120">
        <v>330.504086272</v>
      </c>
      <c r="H17" s="120">
        <v>484.83628694499998</v>
      </c>
      <c r="I17" s="120">
        <v>375.66556399799998</v>
      </c>
      <c r="J17" s="120">
        <v>281.45023726400001</v>
      </c>
      <c r="K17" s="120">
        <v>379.855765201</v>
      </c>
    </row>
    <row r="18" spans="3:11" x14ac:dyDescent="0.2">
      <c r="C18" s="90" t="s">
        <v>29</v>
      </c>
      <c r="D18" s="121">
        <v>649.80718937999995</v>
      </c>
      <c r="E18" s="121">
        <v>729.492084062</v>
      </c>
      <c r="F18" s="121">
        <v>756.860043066</v>
      </c>
      <c r="G18" s="121">
        <v>722.19843519100004</v>
      </c>
      <c r="H18" s="121">
        <v>957.89121724899996</v>
      </c>
      <c r="I18" s="121">
        <v>957.15143840200005</v>
      </c>
      <c r="J18" s="121">
        <v>920.43654941600005</v>
      </c>
      <c r="K18" s="121">
        <v>1190.811716398</v>
      </c>
    </row>
    <row r="19" spans="3:11" x14ac:dyDescent="0.2">
      <c r="C19" s="89" t="s">
        <v>63</v>
      </c>
      <c r="D19" s="120">
        <v>647.36699999999996</v>
      </c>
      <c r="E19" s="120">
        <v>690.460829558</v>
      </c>
      <c r="F19" s="120">
        <v>776.34789734900005</v>
      </c>
      <c r="G19" s="120">
        <v>971.63727972699996</v>
      </c>
      <c r="H19" s="120">
        <v>1183.665725483</v>
      </c>
      <c r="I19" s="120">
        <v>1371.6079999999999</v>
      </c>
      <c r="J19" s="120">
        <v>1566.670325863</v>
      </c>
      <c r="K19" s="120">
        <v>1332.7719999999999</v>
      </c>
    </row>
    <row r="20" spans="3:11" x14ac:dyDescent="0.2">
      <c r="C20" s="90" t="s">
        <v>30</v>
      </c>
      <c r="D20" s="121">
        <v>372.93281105699998</v>
      </c>
      <c r="E20" s="121">
        <v>368.35924396899998</v>
      </c>
      <c r="F20" s="121">
        <v>598.64521105699998</v>
      </c>
      <c r="G20" s="121">
        <v>548.94760580900004</v>
      </c>
      <c r="H20" s="121">
        <v>788.20390568000005</v>
      </c>
      <c r="I20" s="121">
        <v>1305.349852005</v>
      </c>
      <c r="J20" s="121">
        <v>1056.187262962</v>
      </c>
      <c r="K20" s="121">
        <v>1130.1625619189999</v>
      </c>
    </row>
    <row r="21" spans="3:11" x14ac:dyDescent="0.2">
      <c r="C21" s="89" t="s">
        <v>64</v>
      </c>
      <c r="D21" s="120">
        <v>31357.899513172</v>
      </c>
      <c r="E21" s="120">
        <v>33511.759638076001</v>
      </c>
      <c r="F21" s="120">
        <v>36472.325436507002</v>
      </c>
      <c r="G21" s="120">
        <v>39645.505738811</v>
      </c>
      <c r="H21" s="120">
        <v>45303.012000000002</v>
      </c>
      <c r="I21" s="120">
        <v>52970.342283667997</v>
      </c>
      <c r="J21" s="120">
        <v>57290.474208920343</v>
      </c>
      <c r="K21" s="120">
        <v>62594.792324886002</v>
      </c>
    </row>
    <row r="22" spans="3:11" x14ac:dyDescent="0.2">
      <c r="C22" s="90" t="s">
        <v>65</v>
      </c>
      <c r="D22" s="121">
        <v>499.63037106500002</v>
      </c>
      <c r="E22" s="121">
        <v>461.981328593</v>
      </c>
      <c r="F22" s="121">
        <v>767.72208493300002</v>
      </c>
      <c r="G22" s="121">
        <v>898.13559859700001</v>
      </c>
      <c r="H22" s="121">
        <v>948.78087057699997</v>
      </c>
      <c r="I22" s="121">
        <v>1058.666759556</v>
      </c>
      <c r="J22" s="121">
        <v>449.600696578</v>
      </c>
      <c r="K22" s="121">
        <v>496.08719626599998</v>
      </c>
    </row>
    <row r="23" spans="3:11" x14ac:dyDescent="0.2">
      <c r="C23" s="89" t="s">
        <v>66</v>
      </c>
      <c r="D23" s="120">
        <v>41436.619001368003</v>
      </c>
      <c r="E23" s="120">
        <v>44586.195241893998</v>
      </c>
      <c r="F23" s="120">
        <v>48065.263487951997</v>
      </c>
      <c r="G23" s="120">
        <v>49722.974844481003</v>
      </c>
      <c r="H23" s="120">
        <v>59011.675314874999</v>
      </c>
      <c r="I23" s="120">
        <v>70075.896899264</v>
      </c>
      <c r="J23" s="120">
        <v>80158.086510866386</v>
      </c>
      <c r="K23" s="120">
        <v>88159.156254739995</v>
      </c>
    </row>
    <row r="24" spans="3:11" x14ac:dyDescent="0.2">
      <c r="C24" s="90" t="s">
        <v>67</v>
      </c>
      <c r="D24" s="121">
        <v>43.890197139999998</v>
      </c>
      <c r="E24" s="121">
        <v>47.15463742</v>
      </c>
      <c r="F24" s="121">
        <v>52.401741241000003</v>
      </c>
      <c r="G24" s="121">
        <v>53.619991984999999</v>
      </c>
      <c r="H24" s="121">
        <v>55.628389568000003</v>
      </c>
      <c r="I24" s="121">
        <v>59.810945242000003</v>
      </c>
      <c r="J24" s="121">
        <v>63.051262596999997</v>
      </c>
      <c r="K24" s="121">
        <v>62.804200049000002</v>
      </c>
    </row>
    <row r="25" spans="3:11" x14ac:dyDescent="0.2">
      <c r="C25" s="89" t="s">
        <v>68</v>
      </c>
      <c r="D25" s="120">
        <v>3801.3647153679999</v>
      </c>
      <c r="E25" s="120">
        <v>3938.5000719559998</v>
      </c>
      <c r="F25" s="120">
        <v>4407.6126573900001</v>
      </c>
      <c r="G25" s="120">
        <v>4727.5479489480003</v>
      </c>
      <c r="H25" s="120">
        <v>5408.0250411010002</v>
      </c>
      <c r="I25" s="120">
        <v>5975.9625499189997</v>
      </c>
      <c r="J25" s="120">
        <v>6814.2491440229996</v>
      </c>
      <c r="K25" s="120">
        <v>7157.6318458200003</v>
      </c>
    </row>
    <row r="26" spans="3:11" x14ac:dyDescent="0.2">
      <c r="C26" s="90" t="s">
        <v>31</v>
      </c>
      <c r="D26" s="121">
        <v>10278.962512542001</v>
      </c>
      <c r="E26" s="121">
        <v>40603.961281008997</v>
      </c>
      <c r="F26" s="121">
        <v>23818.096623665158</v>
      </c>
      <c r="G26" s="121">
        <v>17897.698561543999</v>
      </c>
      <c r="H26" s="121">
        <v>41269.715902468997</v>
      </c>
      <c r="I26" s="121">
        <v>32340.617698929</v>
      </c>
      <c r="J26" s="121">
        <v>24492.867477905609</v>
      </c>
      <c r="K26" s="121">
        <v>32751.495902005001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500</v>
      </c>
      <c r="I27" s="120">
        <v>7881.7262899790003</v>
      </c>
      <c r="J27" s="120">
        <v>6854.8647933040002</v>
      </c>
      <c r="K27" s="120">
        <v>6685.2288943390004</v>
      </c>
    </row>
    <row r="28" spans="3:11" x14ac:dyDescent="0.2">
      <c r="C28" s="90" t="s">
        <v>69</v>
      </c>
      <c r="D28" s="121">
        <v>8846.2721129759993</v>
      </c>
      <c r="E28" s="121">
        <v>15516.748561204</v>
      </c>
      <c r="F28" s="121">
        <v>20941.657735446999</v>
      </c>
      <c r="G28" s="121">
        <v>20202.332456994001</v>
      </c>
      <c r="H28" s="121">
        <v>18011.266579251998</v>
      </c>
      <c r="I28" s="121">
        <v>13356.452735708001</v>
      </c>
      <c r="J28" s="121">
        <v>10911.027645757</v>
      </c>
      <c r="K28" s="121">
        <v>13154.776421213999</v>
      </c>
    </row>
    <row r="29" spans="3:11" x14ac:dyDescent="0.2">
      <c r="C29" s="89" t="s">
        <v>70</v>
      </c>
      <c r="D29" s="120">
        <v>339.51981742999999</v>
      </c>
      <c r="E29" s="120">
        <v>341.34847086000002</v>
      </c>
      <c r="F29" s="120">
        <v>501.51393505099998</v>
      </c>
      <c r="G29" s="120">
        <v>584.66901571799997</v>
      </c>
      <c r="H29" s="120">
        <v>972.06861257499997</v>
      </c>
      <c r="I29" s="120">
        <v>1228.0103309599999</v>
      </c>
      <c r="J29" s="120">
        <v>967.05182194899999</v>
      </c>
      <c r="K29" s="120">
        <v>763.93955505300005</v>
      </c>
    </row>
    <row r="30" spans="3:11" x14ac:dyDescent="0.2">
      <c r="C30" s="90" t="s">
        <v>32</v>
      </c>
      <c r="D30" s="121">
        <v>97.627789965000005</v>
      </c>
      <c r="E30" s="121">
        <v>99.695353307000005</v>
      </c>
      <c r="F30" s="121">
        <v>117.173050941</v>
      </c>
      <c r="G30" s="121">
        <v>111.804</v>
      </c>
      <c r="H30" s="121">
        <v>143.79400000000001</v>
      </c>
      <c r="I30" s="121">
        <v>168.58519100199999</v>
      </c>
      <c r="J30" s="121">
        <v>175.85005386</v>
      </c>
      <c r="K30" s="121">
        <v>177.65833629900001</v>
      </c>
    </row>
    <row r="31" spans="3:11" x14ac:dyDescent="0.2">
      <c r="C31" s="89" t="s">
        <v>174</v>
      </c>
      <c r="D31" s="120">
        <v>1285.20619975</v>
      </c>
      <c r="E31" s="120">
        <v>1676.0879139819999</v>
      </c>
      <c r="F31" s="120">
        <v>2109.198288477</v>
      </c>
      <c r="G31" s="120">
        <v>2897.1184718220002</v>
      </c>
      <c r="H31" s="120">
        <v>3212.847733221</v>
      </c>
      <c r="I31" s="120">
        <v>3888.7879906039998</v>
      </c>
      <c r="J31" s="120">
        <v>4257.3756538389998</v>
      </c>
      <c r="K31" s="120">
        <v>4097.4167976819999</v>
      </c>
    </row>
    <row r="32" spans="3:11" x14ac:dyDescent="0.2">
      <c r="C32" s="90" t="s">
        <v>171</v>
      </c>
      <c r="D32" s="121">
        <v>2301.5602909029999</v>
      </c>
      <c r="E32" s="121">
        <v>2491.2433766640002</v>
      </c>
      <c r="F32" s="121">
        <v>2946.3724638489998</v>
      </c>
      <c r="G32" s="121">
        <v>3242.1646666900001</v>
      </c>
      <c r="H32" s="121">
        <v>3358.9362739600001</v>
      </c>
      <c r="I32" s="121">
        <v>3988.8683215669998</v>
      </c>
      <c r="J32" s="121">
        <v>4292.4770493830001</v>
      </c>
      <c r="K32" s="121">
        <v>4636.1289413320001</v>
      </c>
    </row>
    <row r="33" spans="1:11" x14ac:dyDescent="0.2">
      <c r="C33" s="89" t="s">
        <v>71</v>
      </c>
      <c r="D33" s="120">
        <v>3203.6549427069999</v>
      </c>
      <c r="E33" s="120">
        <v>3205.2184539700002</v>
      </c>
      <c r="F33" s="120">
        <v>4618.3429352650001</v>
      </c>
      <c r="G33" s="120">
        <v>4584.4051723109997</v>
      </c>
      <c r="H33" s="120">
        <v>7044.6227996629996</v>
      </c>
      <c r="I33" s="120">
        <v>7278.5964066509996</v>
      </c>
      <c r="J33" s="120">
        <v>6856.308400891</v>
      </c>
      <c r="K33" s="120">
        <v>9964.0965620250008</v>
      </c>
    </row>
    <row r="34" spans="1:11" x14ac:dyDescent="0.2">
      <c r="C34" s="90" t="s">
        <v>34</v>
      </c>
      <c r="D34" s="121">
        <v>1878.302755191</v>
      </c>
      <c r="E34" s="121">
        <v>2344.7605858840002</v>
      </c>
      <c r="F34" s="121">
        <v>2842.980710026</v>
      </c>
      <c r="G34" s="121">
        <v>3170.5744407040002</v>
      </c>
      <c r="H34" s="121">
        <v>3986.4158781269998</v>
      </c>
      <c r="I34" s="121">
        <v>4266.7326779020004</v>
      </c>
      <c r="J34" s="121">
        <v>4243.3519686700001</v>
      </c>
      <c r="K34" s="121">
        <v>5008.7648220359997</v>
      </c>
    </row>
    <row r="35" spans="1:11" x14ac:dyDescent="0.2">
      <c r="C35" s="89" t="s">
        <v>72</v>
      </c>
      <c r="D35" s="120">
        <v>362.193820179</v>
      </c>
      <c r="E35" s="120">
        <v>277.05373915899997</v>
      </c>
      <c r="F35" s="120">
        <v>840.74847870400004</v>
      </c>
      <c r="G35" s="120">
        <v>1541.479384987</v>
      </c>
      <c r="H35" s="120">
        <v>1624.5393821759999</v>
      </c>
      <c r="I35" s="120">
        <v>1222.9762484539999</v>
      </c>
      <c r="J35" s="120">
        <v>886.63170276100004</v>
      </c>
      <c r="K35" s="120">
        <v>1270.9527011</v>
      </c>
    </row>
    <row r="36" spans="1:11" x14ac:dyDescent="0.2">
      <c r="C36" s="90" t="s">
        <v>73</v>
      </c>
      <c r="D36" s="121">
        <v>1581.3801020789999</v>
      </c>
      <c r="E36" s="121">
        <v>5313.4406779230003</v>
      </c>
      <c r="F36" s="121">
        <v>8718.3382603640002</v>
      </c>
      <c r="G36" s="121">
        <v>5981.6641242107598</v>
      </c>
      <c r="H36" s="121">
        <v>5520.0308057450002</v>
      </c>
      <c r="I36" s="121">
        <v>2881.1072169839999</v>
      </c>
      <c r="J36" s="121">
        <v>4070.934755621</v>
      </c>
      <c r="K36" s="121">
        <v>9501.7319924160001</v>
      </c>
    </row>
    <row r="37" spans="1:11" x14ac:dyDescent="0.2">
      <c r="C37" s="89" t="s">
        <v>35</v>
      </c>
      <c r="D37" s="120">
        <v>4676.900083947</v>
      </c>
      <c r="E37" s="120">
        <v>4875.8799001409998</v>
      </c>
      <c r="F37" s="120">
        <v>5437.7365898649996</v>
      </c>
      <c r="G37" s="120">
        <v>6036.0312277399998</v>
      </c>
      <c r="H37" s="120">
        <v>7903.1393500000004</v>
      </c>
      <c r="I37" s="120">
        <v>9329.6198311890003</v>
      </c>
      <c r="J37" s="120">
        <v>10674.585282309001</v>
      </c>
      <c r="K37" s="120">
        <v>10909.093609956</v>
      </c>
    </row>
    <row r="38" spans="1:11" x14ac:dyDescent="0.2">
      <c r="C38" s="90" t="s">
        <v>74</v>
      </c>
      <c r="D38" s="121">
        <v>1461.293723561</v>
      </c>
      <c r="E38" s="121">
        <v>644.11305943800005</v>
      </c>
      <c r="F38" s="121">
        <v>1353.9434609130001</v>
      </c>
      <c r="G38" s="121">
        <v>3219.539810582</v>
      </c>
      <c r="H38" s="121">
        <v>3287.5796770649999</v>
      </c>
      <c r="I38" s="121">
        <v>1434.743967482</v>
      </c>
      <c r="J38" s="121">
        <v>2915.7680216210001</v>
      </c>
      <c r="K38" s="121">
        <v>6828.1034977669997</v>
      </c>
    </row>
    <row r="39" spans="1:11" x14ac:dyDescent="0.2">
      <c r="C39" s="89" t="s">
        <v>36</v>
      </c>
      <c r="D39" s="120">
        <v>736.17901761999997</v>
      </c>
      <c r="E39" s="120">
        <v>813.60660450699993</v>
      </c>
      <c r="F39" s="120">
        <v>947.53622341299979</v>
      </c>
      <c r="G39" s="120">
        <v>1202.4159411200001</v>
      </c>
      <c r="H39" s="120">
        <v>1272.5214639190001</v>
      </c>
      <c r="I39" s="120">
        <v>1222.9615704600001</v>
      </c>
      <c r="J39" s="120">
        <v>1300.0703420790001</v>
      </c>
      <c r="K39" s="120">
        <v>1278.947845812</v>
      </c>
    </row>
    <row r="40" spans="1:11" x14ac:dyDescent="0.2">
      <c r="C40" s="90" t="s">
        <v>172</v>
      </c>
      <c r="D40" s="121">
        <v>28987.696216655</v>
      </c>
      <c r="E40" s="121">
        <v>34848.320764675002</v>
      </c>
      <c r="F40" s="121">
        <v>43181.579668178842</v>
      </c>
      <c r="G40" s="121">
        <v>41807.995409797244</v>
      </c>
      <c r="H40" s="121">
        <v>53116.799123167999</v>
      </c>
      <c r="I40" s="121">
        <v>60651.159432722001</v>
      </c>
      <c r="J40" s="121">
        <v>66093.289680738002</v>
      </c>
      <c r="K40" s="121">
        <v>77721.724670719996</v>
      </c>
    </row>
    <row r="41" spans="1:11" x14ac:dyDescent="0.2">
      <c r="C41" s="89" t="s">
        <v>76</v>
      </c>
      <c r="D41" s="120">
        <v>429.80078412199998</v>
      </c>
      <c r="E41" s="120">
        <v>503.025491789</v>
      </c>
      <c r="F41" s="120">
        <v>582.42938737600002</v>
      </c>
      <c r="G41" s="120">
        <v>620.08089901400001</v>
      </c>
      <c r="H41" s="120">
        <v>739.29175136399999</v>
      </c>
      <c r="I41" s="120">
        <v>855.47101995800006</v>
      </c>
      <c r="J41" s="120">
        <v>967.94813706699995</v>
      </c>
      <c r="K41" s="120">
        <v>940.95069246200001</v>
      </c>
    </row>
    <row r="42" spans="1:11" x14ac:dyDescent="0.2">
      <c r="C42" s="90" t="s">
        <v>77</v>
      </c>
      <c r="D42" s="121">
        <v>83.518496182999996</v>
      </c>
      <c r="E42" s="121">
        <v>54.421210989000002</v>
      </c>
      <c r="F42" s="121">
        <v>81.891599999999997</v>
      </c>
      <c r="G42" s="121">
        <v>106.79300000000001</v>
      </c>
      <c r="H42" s="121">
        <v>108.200203899</v>
      </c>
      <c r="I42" s="121">
        <v>926.43605530699995</v>
      </c>
      <c r="J42" s="121">
        <v>631.67177770800004</v>
      </c>
      <c r="K42" s="121">
        <v>305.78732957</v>
      </c>
    </row>
    <row r="43" spans="1:11" x14ac:dyDescent="0.2">
      <c r="C43" s="89" t="s">
        <v>173</v>
      </c>
      <c r="D43" s="120">
        <v>26383.610593279001</v>
      </c>
      <c r="E43" s="120">
        <v>30833.183675651999</v>
      </c>
      <c r="F43" s="120">
        <v>26181.119856046</v>
      </c>
      <c r="G43" s="120">
        <v>32827.562587870001</v>
      </c>
      <c r="H43" s="120">
        <v>32404.528468452001</v>
      </c>
      <c r="I43" s="120">
        <v>37890.077656283</v>
      </c>
      <c r="J43" s="120">
        <v>48752.785180546998</v>
      </c>
      <c r="K43" s="120">
        <v>53737.787544291998</v>
      </c>
    </row>
    <row r="44" spans="1:11" x14ac:dyDescent="0.2">
      <c r="C44" s="90" t="s">
        <v>37</v>
      </c>
      <c r="D44" s="121">
        <v>4690.8308397219998</v>
      </c>
      <c r="E44" s="121">
        <v>5054.2891068319996</v>
      </c>
      <c r="F44" s="121">
        <v>7939.9567778330002</v>
      </c>
      <c r="G44" s="121">
        <v>9000.5644741420001</v>
      </c>
      <c r="H44" s="121">
        <v>9325.2586104099992</v>
      </c>
      <c r="I44" s="121">
        <v>10153.551167969999</v>
      </c>
      <c r="J44" s="121">
        <v>8832.2799477780009</v>
      </c>
      <c r="K44" s="121">
        <v>10550.745938111</v>
      </c>
    </row>
    <row r="45" spans="1:11" x14ac:dyDescent="0.2">
      <c r="C45" s="89" t="s">
        <v>38</v>
      </c>
      <c r="D45" s="120">
        <v>4150.6721243100001</v>
      </c>
      <c r="E45" s="120">
        <v>4367.6753783579998</v>
      </c>
      <c r="F45" s="120">
        <v>5976.5746572159997</v>
      </c>
      <c r="G45" s="120">
        <v>5824.4931724770004</v>
      </c>
      <c r="H45" s="120">
        <v>7950.3943201439997</v>
      </c>
      <c r="I45" s="120">
        <v>9141.1431007190004</v>
      </c>
      <c r="J45" s="120">
        <v>8343.7518040979994</v>
      </c>
      <c r="K45" s="120">
        <v>7276.8724691070001</v>
      </c>
    </row>
    <row r="46" spans="1:11" ht="21.75" customHeight="1" x14ac:dyDescent="0.2">
      <c r="C46" s="81" t="s">
        <v>39</v>
      </c>
      <c r="D46" s="45">
        <f t="shared" ref="D46:J46" si="0">SUM(D15:D45)</f>
        <v>183622.86901044904</v>
      </c>
      <c r="E46" s="45">
        <f t="shared" si="0"/>
        <v>240799.52833370003</v>
      </c>
      <c r="F46" s="45">
        <f t="shared" si="0"/>
        <v>254720.94731640295</v>
      </c>
      <c r="G46" s="45">
        <f t="shared" si="0"/>
        <v>262114.48135406701</v>
      </c>
      <c r="H46" s="45">
        <f t="shared" si="0"/>
        <v>322948.82718312601</v>
      </c>
      <c r="I46" s="45">
        <f t="shared" si="0"/>
        <v>353778.538489967</v>
      </c>
      <c r="J46" s="45">
        <f t="shared" si="0"/>
        <v>371546.13778991037</v>
      </c>
      <c r="K46" s="45">
        <f>SUM(K15:K45)</f>
        <v>425592.00894771086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mayo</v>
      </c>
      <c r="D47" s="130">
        <f>+D46-'C6 Ejec. Nac 19-26'!D33</f>
        <v>0</v>
      </c>
      <c r="E47" s="130">
        <f>+E46-'C6 Ejec. Nac 19-26'!E33</f>
        <v>0</v>
      </c>
      <c r="F47" s="130">
        <f>+F46-'C6 Ejec. Nac 19-26'!F33</f>
        <v>0</v>
      </c>
      <c r="G47" s="130">
        <f>+G46-'C6 Ejec. Nac 19-26'!G33</f>
        <v>0</v>
      </c>
      <c r="H47" s="130">
        <f>+H46-'C6 Ejec. Nac 19-26'!H33</f>
        <v>0</v>
      </c>
      <c r="I47" s="130">
        <f>+I46-'C6 Ejec. Nac 19-26'!I33</f>
        <v>0</v>
      </c>
      <c r="J47" s="130">
        <f>+J46-'C6 Ejec. Nac 19-26'!J33</f>
        <v>0</v>
      </c>
      <c r="K47" s="130">
        <f>+K46-'C6 Ejec. Nac 19-26'!K33</f>
        <v>0</v>
      </c>
    </row>
    <row r="48" spans="1:11" x14ac:dyDescent="0.2">
      <c r="C48" s="1" t="s">
        <v>227</v>
      </c>
      <c r="D48" s="10"/>
    </row>
    <row r="49" spans="3:11" x14ac:dyDescent="0.2">
      <c r="D49" s="10"/>
    </row>
    <row r="50" spans="3:11" x14ac:dyDescent="0.2">
      <c r="D50" s="10"/>
    </row>
    <row r="52" spans="3:11" ht="18" x14ac:dyDescent="0.2">
      <c r="D52" s="164" t="s">
        <v>89</v>
      </c>
      <c r="E52" s="164"/>
      <c r="F52" s="164"/>
      <c r="G52" s="164"/>
      <c r="H52" s="164"/>
      <c r="I52" s="164"/>
      <c r="J52" s="164"/>
      <c r="K52" s="164"/>
    </row>
    <row r="53" spans="3:11" ht="11.25" hidden="1" customHeight="1" x14ac:dyDescent="0.2">
      <c r="D53" s="29"/>
    </row>
    <row r="54" spans="3:11" x14ac:dyDescent="0.2">
      <c r="C54" s="2"/>
      <c r="D54" s="2"/>
      <c r="E54" s="2"/>
      <c r="F54" s="2"/>
      <c r="G54" s="2"/>
      <c r="H54" s="2"/>
      <c r="I54" s="2"/>
    </row>
    <row r="55" spans="3:11" x14ac:dyDescent="0.2">
      <c r="C55" s="182" t="s">
        <v>21</v>
      </c>
      <c r="D55" s="162">
        <v>2019</v>
      </c>
      <c r="E55" s="162">
        <v>2020</v>
      </c>
      <c r="F55" s="162">
        <v>2021</v>
      </c>
      <c r="G55" s="162">
        <v>2022</v>
      </c>
      <c r="H55" s="162">
        <v>2023</v>
      </c>
      <c r="I55" s="162">
        <v>2024</v>
      </c>
      <c r="J55" s="162">
        <v>2025</v>
      </c>
      <c r="K55" s="162" t="s">
        <v>178</v>
      </c>
    </row>
    <row r="56" spans="3:11" ht="12" thickBot="1" x14ac:dyDescent="0.25">
      <c r="C56" s="183"/>
      <c r="D56" s="163"/>
      <c r="E56" s="163"/>
      <c r="F56" s="163"/>
      <c r="G56" s="163"/>
      <c r="H56" s="163"/>
      <c r="I56" s="163"/>
      <c r="J56" s="163"/>
      <c r="K56" s="163"/>
    </row>
    <row r="57" spans="3:11" x14ac:dyDescent="0.2">
      <c r="C57" s="89" t="s">
        <v>61</v>
      </c>
      <c r="D57" s="120">
        <v>2109.4614844139905</v>
      </c>
      <c r="E57" s="120">
        <v>1605.2609728780606</v>
      </c>
      <c r="F57" s="120">
        <v>2151.5763593234601</v>
      </c>
      <c r="G57" s="120">
        <v>2251.8027759624392</v>
      </c>
      <c r="H57" s="120">
        <v>4813.8164196964708</v>
      </c>
      <c r="I57" s="120">
        <v>7529.6880431452901</v>
      </c>
      <c r="J57" s="120">
        <v>4689.2801069835468</v>
      </c>
      <c r="K57" s="120">
        <v>2162.1421702518405</v>
      </c>
    </row>
    <row r="58" spans="3:11" x14ac:dyDescent="0.2">
      <c r="C58" s="90" t="s">
        <v>28</v>
      </c>
      <c r="D58" s="121">
        <v>476.37925131732004</v>
      </c>
      <c r="E58" s="121">
        <v>556.35292599107993</v>
      </c>
      <c r="F58" s="121">
        <v>790.93639237373031</v>
      </c>
      <c r="G58" s="121">
        <v>961.82161498360006</v>
      </c>
      <c r="H58" s="121">
        <v>1508.0571426536701</v>
      </c>
      <c r="I58" s="121">
        <v>1742.3688133984901</v>
      </c>
      <c r="J58" s="121">
        <v>1464.8235342564606</v>
      </c>
      <c r="K58" s="121">
        <v>717.17423246129022</v>
      </c>
    </row>
    <row r="59" spans="3:11" x14ac:dyDescent="0.2">
      <c r="C59" s="89" t="s">
        <v>62</v>
      </c>
      <c r="D59" s="120">
        <v>350.05227755946999</v>
      </c>
      <c r="E59" s="120">
        <v>266.59040046537001</v>
      </c>
      <c r="F59" s="120">
        <v>407.94299084821995</v>
      </c>
      <c r="G59" s="120">
        <v>327.21257468422993</v>
      </c>
      <c r="H59" s="120">
        <v>477.96120264284002</v>
      </c>
      <c r="I59" s="120">
        <v>368.51494771047999</v>
      </c>
      <c r="J59" s="120">
        <v>274.46519305375</v>
      </c>
      <c r="K59" s="120">
        <v>225.37945075809003</v>
      </c>
    </row>
    <row r="60" spans="3:11" x14ac:dyDescent="0.2">
      <c r="C60" s="90" t="s">
        <v>29</v>
      </c>
      <c r="D60" s="121">
        <v>639.75747425612019</v>
      </c>
      <c r="E60" s="121">
        <v>716.79254142148</v>
      </c>
      <c r="F60" s="121">
        <v>740.33408287456007</v>
      </c>
      <c r="G60" s="121">
        <v>706.76809537421013</v>
      </c>
      <c r="H60" s="121">
        <v>945.01795190464998</v>
      </c>
      <c r="I60" s="121">
        <v>935.29392817523001</v>
      </c>
      <c r="J60" s="121">
        <v>906.60455047623998</v>
      </c>
      <c r="K60" s="121">
        <v>1004.50606854413</v>
      </c>
    </row>
    <row r="61" spans="3:11" x14ac:dyDescent="0.2">
      <c r="C61" s="89" t="s">
        <v>63</v>
      </c>
      <c r="D61" s="120">
        <v>636.93320394978002</v>
      </c>
      <c r="E61" s="120">
        <v>684.61391961213997</v>
      </c>
      <c r="F61" s="120">
        <v>745.77291119638005</v>
      </c>
      <c r="G61" s="120">
        <v>918.75331715076004</v>
      </c>
      <c r="H61" s="120">
        <v>1160.3781659984897</v>
      </c>
      <c r="I61" s="120">
        <v>1303.6490185605201</v>
      </c>
      <c r="J61" s="120">
        <v>1355.0045136382801</v>
      </c>
      <c r="K61" s="120">
        <v>825.03239630450003</v>
      </c>
    </row>
    <row r="62" spans="3:11" x14ac:dyDescent="0.2">
      <c r="C62" s="90" t="s">
        <v>30</v>
      </c>
      <c r="D62" s="121">
        <v>370.97818661516004</v>
      </c>
      <c r="E62" s="121">
        <v>367.53482156345001</v>
      </c>
      <c r="F62" s="121">
        <v>584.7685098138902</v>
      </c>
      <c r="G62" s="121">
        <v>536.07681431296248</v>
      </c>
      <c r="H62" s="121">
        <v>779.01660111363503</v>
      </c>
      <c r="I62" s="121">
        <v>1291.9648976942904</v>
      </c>
      <c r="J62" s="121">
        <v>1051.9216915439802</v>
      </c>
      <c r="K62" s="121">
        <v>668.90964123539993</v>
      </c>
    </row>
    <row r="63" spans="3:11" x14ac:dyDescent="0.2">
      <c r="C63" s="89" t="s">
        <v>64</v>
      </c>
      <c r="D63" s="120">
        <v>31328.084831959161</v>
      </c>
      <c r="E63" s="120">
        <v>33428.715498006051</v>
      </c>
      <c r="F63" s="120">
        <v>35946.515615098338</v>
      </c>
      <c r="G63" s="120">
        <v>39018.401579896439</v>
      </c>
      <c r="H63" s="120">
        <v>44900.6101253405</v>
      </c>
      <c r="I63" s="120">
        <v>52543.717116621636</v>
      </c>
      <c r="J63" s="120">
        <v>57125.446765525063</v>
      </c>
      <c r="K63" s="120">
        <v>26555.01255568878</v>
      </c>
    </row>
    <row r="64" spans="3:11" x14ac:dyDescent="0.2">
      <c r="C64" s="90" t="s">
        <v>65</v>
      </c>
      <c r="D64" s="121">
        <v>481.20349976978002</v>
      </c>
      <c r="E64" s="121">
        <v>442.03751439524001</v>
      </c>
      <c r="F64" s="121">
        <v>733.24381649454006</v>
      </c>
      <c r="G64" s="121">
        <v>878.91889869088004</v>
      </c>
      <c r="H64" s="121">
        <v>698.67283655832023</v>
      </c>
      <c r="I64" s="121">
        <v>992.07376549019011</v>
      </c>
      <c r="J64" s="121">
        <v>442.66369772782008</v>
      </c>
      <c r="K64" s="121">
        <v>402.02791310163008</v>
      </c>
    </row>
    <row r="65" spans="3:11" x14ac:dyDescent="0.2">
      <c r="C65" s="89" t="s">
        <v>66</v>
      </c>
      <c r="D65" s="120">
        <v>41429.595420299796</v>
      </c>
      <c r="E65" s="120">
        <v>44580.306016254151</v>
      </c>
      <c r="F65" s="120">
        <v>48053.254719322729</v>
      </c>
      <c r="G65" s="120">
        <v>49689.243563915974</v>
      </c>
      <c r="H65" s="120">
        <v>58498.991069649259</v>
      </c>
      <c r="I65" s="120">
        <v>69982.129320417516</v>
      </c>
      <c r="J65" s="120">
        <v>79842.268410705437</v>
      </c>
      <c r="K65" s="120">
        <v>48850.960004704793</v>
      </c>
    </row>
    <row r="66" spans="3:11" x14ac:dyDescent="0.2">
      <c r="C66" s="90" t="s">
        <v>67</v>
      </c>
      <c r="D66" s="121">
        <v>39.996475233250003</v>
      </c>
      <c r="E66" s="121">
        <v>43.087398834470001</v>
      </c>
      <c r="F66" s="121">
        <v>49.49284182321</v>
      </c>
      <c r="G66" s="121">
        <v>49.443538308939999</v>
      </c>
      <c r="H66" s="121">
        <v>53.970123203869996</v>
      </c>
      <c r="I66" s="121">
        <v>56.531644700309997</v>
      </c>
      <c r="J66" s="121">
        <v>60.973805616269999</v>
      </c>
      <c r="K66" s="121">
        <v>26.157148203960002</v>
      </c>
    </row>
    <row r="67" spans="3:11" x14ac:dyDescent="0.2">
      <c r="C67" s="89" t="s">
        <v>68</v>
      </c>
      <c r="D67" s="120">
        <v>3776.1732226877493</v>
      </c>
      <c r="E67" s="120">
        <v>3896.7469260451098</v>
      </c>
      <c r="F67" s="120">
        <v>4209.5269007442403</v>
      </c>
      <c r="G67" s="120">
        <v>4683.0462881437697</v>
      </c>
      <c r="H67" s="120">
        <v>5368.6404522238927</v>
      </c>
      <c r="I67" s="120">
        <v>5900.9566571884498</v>
      </c>
      <c r="J67" s="120">
        <v>6790.3031862481093</v>
      </c>
      <c r="K67" s="120">
        <v>2635.6626062342298</v>
      </c>
    </row>
    <row r="68" spans="3:11" x14ac:dyDescent="0.2">
      <c r="C68" s="90" t="s">
        <v>31</v>
      </c>
      <c r="D68" s="121">
        <v>9381.3170013276613</v>
      </c>
      <c r="E68" s="121">
        <v>20557.486042351778</v>
      </c>
      <c r="F68" s="121">
        <v>21336.17921132339</v>
      </c>
      <c r="G68" s="121">
        <v>16616.518723527017</v>
      </c>
      <c r="H68" s="121">
        <v>36879.470931867552</v>
      </c>
      <c r="I68" s="121">
        <v>27525.724601405414</v>
      </c>
      <c r="J68" s="121">
        <v>22551.93638283671</v>
      </c>
      <c r="K68" s="121">
        <v>10786.623775031334</v>
      </c>
    </row>
    <row r="69" spans="3:11" x14ac:dyDescent="0.2">
      <c r="C69" s="89" t="s">
        <v>168</v>
      </c>
      <c r="D69" s="120">
        <v>0</v>
      </c>
      <c r="E69" s="120">
        <v>0</v>
      </c>
      <c r="F69" s="120">
        <v>0</v>
      </c>
      <c r="G69" s="120">
        <v>0</v>
      </c>
      <c r="H69" s="120">
        <v>471.96114025259004</v>
      </c>
      <c r="I69" s="120">
        <v>7848.1413845889501</v>
      </c>
      <c r="J69" s="120">
        <v>6843.8256605152501</v>
      </c>
      <c r="K69" s="120">
        <v>4402.7583532084709</v>
      </c>
    </row>
    <row r="70" spans="3:11" x14ac:dyDescent="0.2">
      <c r="C70" s="90" t="s">
        <v>69</v>
      </c>
      <c r="D70" s="121">
        <v>8776.148770508451</v>
      </c>
      <c r="E70" s="121">
        <v>15395.595767526915</v>
      </c>
      <c r="F70" s="121">
        <v>20513.989129760961</v>
      </c>
      <c r="G70" s="121">
        <v>19955.504753515488</v>
      </c>
      <c r="H70" s="121">
        <v>16463.045552823463</v>
      </c>
      <c r="I70" s="121">
        <v>12989.126123177773</v>
      </c>
      <c r="J70" s="121">
        <v>10727.715251436579</v>
      </c>
      <c r="K70" s="121">
        <v>5060.4358903356897</v>
      </c>
    </row>
    <row r="71" spans="3:11" x14ac:dyDescent="0.2">
      <c r="C71" s="89" t="s">
        <v>70</v>
      </c>
      <c r="D71" s="120">
        <v>319.23969898732992</v>
      </c>
      <c r="E71" s="120">
        <v>313.22994431482994</v>
      </c>
      <c r="F71" s="120">
        <v>365.42320398323005</v>
      </c>
      <c r="G71" s="120">
        <v>420.41289180929994</v>
      </c>
      <c r="H71" s="120">
        <v>840.55843577739995</v>
      </c>
      <c r="I71" s="120">
        <v>1179.0580573466602</v>
      </c>
      <c r="J71" s="120">
        <v>938.97657953695989</v>
      </c>
      <c r="K71" s="120">
        <v>380.81246616728998</v>
      </c>
    </row>
    <row r="72" spans="3:11" x14ac:dyDescent="0.2">
      <c r="C72" s="90" t="s">
        <v>32</v>
      </c>
      <c r="D72" s="121">
        <v>94.522399008999983</v>
      </c>
      <c r="E72" s="121">
        <v>98.926003464389993</v>
      </c>
      <c r="F72" s="121">
        <v>113.94134567572</v>
      </c>
      <c r="G72" s="121">
        <v>107.24716079672</v>
      </c>
      <c r="H72" s="121">
        <v>134.17444472116</v>
      </c>
      <c r="I72" s="121">
        <v>163.26377849481</v>
      </c>
      <c r="J72" s="121">
        <v>172.35737484458002</v>
      </c>
      <c r="K72" s="121">
        <v>62.152908864579992</v>
      </c>
    </row>
    <row r="73" spans="3:11" x14ac:dyDescent="0.2">
      <c r="C73" s="89" t="s">
        <v>174</v>
      </c>
      <c r="D73" s="120">
        <v>1262.5510144931702</v>
      </c>
      <c r="E73" s="120">
        <v>1631.4237673472803</v>
      </c>
      <c r="F73" s="120">
        <v>2040.3863678097703</v>
      </c>
      <c r="G73" s="120">
        <v>2488.0858580741601</v>
      </c>
      <c r="H73" s="120">
        <v>3078.7972558767833</v>
      </c>
      <c r="I73" s="120">
        <v>3500.6039268172794</v>
      </c>
      <c r="J73" s="120">
        <v>4181.8361374041297</v>
      </c>
      <c r="K73" s="120">
        <v>2884.0098478949303</v>
      </c>
    </row>
    <row r="74" spans="3:11" x14ac:dyDescent="0.2">
      <c r="C74" s="90" t="s">
        <v>171</v>
      </c>
      <c r="D74" s="121">
        <v>2225.0308243017698</v>
      </c>
      <c r="E74" s="121">
        <v>2394.5986065983402</v>
      </c>
      <c r="F74" s="121">
        <v>2563.7124721392397</v>
      </c>
      <c r="G74" s="121">
        <v>2866.4188459278903</v>
      </c>
      <c r="H74" s="121">
        <v>3236.104475593424</v>
      </c>
      <c r="I74" s="121">
        <v>3928.8495878691701</v>
      </c>
      <c r="J74" s="121">
        <v>4255.1976781989797</v>
      </c>
      <c r="K74" s="121">
        <v>2456.0388763422598</v>
      </c>
    </row>
    <row r="75" spans="3:11" x14ac:dyDescent="0.2">
      <c r="C75" s="89" t="s">
        <v>71</v>
      </c>
      <c r="D75" s="120">
        <v>3129.3459396025196</v>
      </c>
      <c r="E75" s="120">
        <v>3161.3289520747094</v>
      </c>
      <c r="F75" s="120">
        <v>4501.809144417367</v>
      </c>
      <c r="G75" s="120">
        <v>4332.6739410835398</v>
      </c>
      <c r="H75" s="120">
        <v>6649.2392761901592</v>
      </c>
      <c r="I75" s="120">
        <v>7056.0433730658506</v>
      </c>
      <c r="J75" s="120">
        <v>6471.5589401961506</v>
      </c>
      <c r="K75" s="120">
        <v>5432.748130849659</v>
      </c>
    </row>
    <row r="76" spans="3:11" x14ac:dyDescent="0.2">
      <c r="C76" s="90" t="s">
        <v>34</v>
      </c>
      <c r="D76" s="121">
        <v>1799.9507622655392</v>
      </c>
      <c r="E76" s="121">
        <v>2033.1545894976505</v>
      </c>
      <c r="F76" s="121">
        <v>2533.4370754936904</v>
      </c>
      <c r="G76" s="121">
        <v>2886.5636131342003</v>
      </c>
      <c r="H76" s="121">
        <v>3706.3898753206595</v>
      </c>
      <c r="I76" s="121">
        <v>3889.2212362108503</v>
      </c>
      <c r="J76" s="121">
        <v>4122.5948074774906</v>
      </c>
      <c r="K76" s="121">
        <v>1857.4980623363203</v>
      </c>
    </row>
    <row r="77" spans="3:11" x14ac:dyDescent="0.2">
      <c r="C77" s="89" t="s">
        <v>72</v>
      </c>
      <c r="D77" s="120">
        <v>348.55154809633001</v>
      </c>
      <c r="E77" s="120">
        <v>268.54206259489996</v>
      </c>
      <c r="F77" s="120">
        <v>741.39338348313004</v>
      </c>
      <c r="G77" s="120">
        <v>1438.9135281312499</v>
      </c>
      <c r="H77" s="120">
        <v>1513.2466342154303</v>
      </c>
      <c r="I77" s="120">
        <v>1068.6459923491102</v>
      </c>
      <c r="J77" s="120">
        <v>842.91112374058991</v>
      </c>
      <c r="K77" s="120">
        <v>615.15507210113003</v>
      </c>
    </row>
    <row r="78" spans="3:11" x14ac:dyDescent="0.2">
      <c r="C78" s="90" t="s">
        <v>73</v>
      </c>
      <c r="D78" s="121">
        <v>1556.5290810042</v>
      </c>
      <c r="E78" s="121">
        <v>5286.2949893713694</v>
      </c>
      <c r="F78" s="121">
        <v>8633.8164577757216</v>
      </c>
      <c r="G78" s="121">
        <v>5920.2948798445295</v>
      </c>
      <c r="H78" s="121">
        <v>5402.4167811090201</v>
      </c>
      <c r="I78" s="121">
        <v>2735.0925916596598</v>
      </c>
      <c r="J78" s="121">
        <v>4029.7219879383292</v>
      </c>
      <c r="K78" s="121">
        <v>8839.6542172927293</v>
      </c>
    </row>
    <row r="79" spans="3:11" x14ac:dyDescent="0.2">
      <c r="C79" s="89" t="s">
        <v>35</v>
      </c>
      <c r="D79" s="120">
        <v>4626.3289786867272</v>
      </c>
      <c r="E79" s="120">
        <v>4814.9956255324287</v>
      </c>
      <c r="F79" s="120">
        <v>5248.1113899347502</v>
      </c>
      <c r="G79" s="120">
        <v>5888.8696942919996</v>
      </c>
      <c r="H79" s="120">
        <v>7248.8329095350409</v>
      </c>
      <c r="I79" s="120">
        <v>9048.4015783325322</v>
      </c>
      <c r="J79" s="120">
        <v>10484.87785351532</v>
      </c>
      <c r="K79" s="120">
        <v>3668.91432928933</v>
      </c>
    </row>
    <row r="80" spans="3:11" x14ac:dyDescent="0.2">
      <c r="C80" s="90" t="s">
        <v>74</v>
      </c>
      <c r="D80" s="121">
        <v>1399.94985729061</v>
      </c>
      <c r="E80" s="121">
        <v>625.26477317853005</v>
      </c>
      <c r="F80" s="121">
        <v>1274.5870446500401</v>
      </c>
      <c r="G80" s="121">
        <v>3134.5191231663798</v>
      </c>
      <c r="H80" s="121">
        <v>3132.0108953508102</v>
      </c>
      <c r="I80" s="121">
        <v>973.24428990670992</v>
      </c>
      <c r="J80" s="121">
        <v>2779.9624562727004</v>
      </c>
      <c r="K80" s="121">
        <v>3049.72581435658</v>
      </c>
    </row>
    <row r="81" spans="1:11" x14ac:dyDescent="0.2">
      <c r="C81" s="89" t="s">
        <v>36</v>
      </c>
      <c r="D81" s="120">
        <v>711.0206724727542</v>
      </c>
      <c r="E81" s="120">
        <v>761.15666397997984</v>
      </c>
      <c r="F81" s="120">
        <v>858.84292757712001</v>
      </c>
      <c r="G81" s="120">
        <v>1159.0891067820803</v>
      </c>
      <c r="H81" s="120">
        <v>1194.24043644937</v>
      </c>
      <c r="I81" s="120">
        <v>1164.85417254854</v>
      </c>
      <c r="J81" s="120">
        <v>1246.6253100069798</v>
      </c>
      <c r="K81" s="120">
        <v>581.91052188006006</v>
      </c>
    </row>
    <row r="82" spans="1:11" x14ac:dyDescent="0.2">
      <c r="C82" s="90" t="s">
        <v>172</v>
      </c>
      <c r="D82" s="121">
        <v>28956.593945429711</v>
      </c>
      <c r="E82" s="121">
        <v>34054.627209408049</v>
      </c>
      <c r="F82" s="121">
        <v>43056.314732025392</v>
      </c>
      <c r="G82" s="121">
        <v>41743.733363796659</v>
      </c>
      <c r="H82" s="121">
        <v>52625.934001989561</v>
      </c>
      <c r="I82" s="121">
        <v>59900.559168611129</v>
      </c>
      <c r="J82" s="121">
        <v>65497.202069087478</v>
      </c>
      <c r="K82" s="121">
        <v>34671.737401230959</v>
      </c>
    </row>
    <row r="83" spans="1:11" x14ac:dyDescent="0.2">
      <c r="C83" s="89" t="s">
        <v>76</v>
      </c>
      <c r="D83" s="120">
        <v>395.93703267236998</v>
      </c>
      <c r="E83" s="120">
        <v>487.15641910574999</v>
      </c>
      <c r="F83" s="120">
        <v>555.23568669640008</v>
      </c>
      <c r="G83" s="120">
        <v>602.38589612995997</v>
      </c>
      <c r="H83" s="120">
        <v>684.59175392636996</v>
      </c>
      <c r="I83" s="120">
        <v>840.28836694923996</v>
      </c>
      <c r="J83" s="120">
        <v>962.07805918070005</v>
      </c>
      <c r="K83" s="120">
        <v>523.09722258241004</v>
      </c>
    </row>
    <row r="84" spans="1:11" x14ac:dyDescent="0.2">
      <c r="C84" s="90" t="s">
        <v>77</v>
      </c>
      <c r="D84" s="121">
        <v>78.720859523529995</v>
      </c>
      <c r="E84" s="121">
        <v>53.711545230940004</v>
      </c>
      <c r="F84" s="121">
        <v>65.780049692649996</v>
      </c>
      <c r="G84" s="121">
        <v>93.642346535429994</v>
      </c>
      <c r="H84" s="121">
        <v>94.205631407129999</v>
      </c>
      <c r="I84" s="121">
        <v>904.26955045929003</v>
      </c>
      <c r="J84" s="121">
        <v>607.12201219546</v>
      </c>
      <c r="K84" s="121">
        <v>98.761652910560002</v>
      </c>
    </row>
    <row r="85" spans="1:11" x14ac:dyDescent="0.2">
      <c r="C85" s="89" t="s">
        <v>173</v>
      </c>
      <c r="D85" s="120">
        <v>26211.278129811708</v>
      </c>
      <c r="E85" s="120">
        <v>30515.519866477091</v>
      </c>
      <c r="F85" s="120">
        <v>25722.226806070485</v>
      </c>
      <c r="G85" s="120">
        <v>28207.520119049772</v>
      </c>
      <c r="H85" s="120">
        <v>31781.890221157541</v>
      </c>
      <c r="I85" s="120">
        <v>34649.104189765952</v>
      </c>
      <c r="J85" s="120">
        <v>48408.345562216295</v>
      </c>
      <c r="K85" s="120">
        <v>14153.61878406198</v>
      </c>
    </row>
    <row r="86" spans="1:11" x14ac:dyDescent="0.2">
      <c r="C86" s="90" t="s">
        <v>37</v>
      </c>
      <c r="D86" s="121">
        <v>4672.0275254280004</v>
      </c>
      <c r="E86" s="121">
        <v>4978.1880835464999</v>
      </c>
      <c r="F86" s="121">
        <v>7893.2534123011601</v>
      </c>
      <c r="G86" s="121">
        <v>8818.8469964138585</v>
      </c>
      <c r="H86" s="121">
        <v>9172.5443311560939</v>
      </c>
      <c r="I86" s="121">
        <v>10024.20763816722</v>
      </c>
      <c r="J86" s="121">
        <v>8795.6404359080716</v>
      </c>
      <c r="K86" s="121">
        <v>8747.9220295897212</v>
      </c>
    </row>
    <row r="87" spans="1:11" x14ac:dyDescent="0.2">
      <c r="C87" s="89" t="s">
        <v>38</v>
      </c>
      <c r="D87" s="120">
        <v>4116.00261322804</v>
      </c>
      <c r="E87" s="120">
        <v>4322.0350330608699</v>
      </c>
      <c r="F87" s="120">
        <v>5949.6255973173993</v>
      </c>
      <c r="G87" s="120">
        <v>5755.3596522980906</v>
      </c>
      <c r="H87" s="120">
        <v>7851.7153737236913</v>
      </c>
      <c r="I87" s="120">
        <v>9078.1287330291398</v>
      </c>
      <c r="J87" s="120">
        <v>8330.7546788657601</v>
      </c>
      <c r="K87" s="120">
        <v>3769.8466152474198</v>
      </c>
    </row>
    <row r="88" spans="1:11" x14ac:dyDescent="0.2">
      <c r="C88" s="81" t="s">
        <v>40</v>
      </c>
      <c r="D88" s="45">
        <f>SUM(D57:D87)</f>
        <v>181699.66198220104</v>
      </c>
      <c r="E88" s="45">
        <f t="shared" ref="E88:J88" si="1">SUM(E57:E87)</f>
        <v>218341.27488012894</v>
      </c>
      <c r="F88" s="45">
        <f t="shared" si="1"/>
        <v>248381.43057804098</v>
      </c>
      <c r="G88" s="45">
        <f t="shared" si="1"/>
        <v>252458.08955573259</v>
      </c>
      <c r="H88" s="45">
        <f t="shared" si="1"/>
        <v>311366.50244942884</v>
      </c>
      <c r="I88" s="45">
        <f t="shared" si="1"/>
        <v>341113.71649385762</v>
      </c>
      <c r="J88" s="45">
        <f t="shared" si="1"/>
        <v>366254.99581714952</v>
      </c>
      <c r="K88" s="45">
        <f>SUM(K57:K87)</f>
        <v>196116.38615906204</v>
      </c>
    </row>
    <row r="89" spans="1:11" s="32" customFormat="1" x14ac:dyDescent="0.2">
      <c r="A89" s="5"/>
      <c r="B89" s="5"/>
      <c r="C89" s="74" t="str">
        <f>+'C1 Aprop Resumen 2000-2026'!B20</f>
        <v>* Información con corte a 31 de mayo</v>
      </c>
      <c r="D89" s="130">
        <f>+D88-'C6 Ejec. Nac 19-26'!D66</f>
        <v>0</v>
      </c>
      <c r="E89" s="130">
        <f>+E88-'C6 Ejec. Nac 19-26'!E66</f>
        <v>0</v>
      </c>
      <c r="F89" s="130">
        <f>+F88-'C6 Ejec. Nac 19-26'!F66</f>
        <v>0</v>
      </c>
      <c r="G89" s="130">
        <f>+G88-'C6 Ejec. Nac 19-26'!G66</f>
        <v>0</v>
      </c>
      <c r="H89" s="130">
        <f>+H88-'C6 Ejec. Nac 19-26'!H66</f>
        <v>0</v>
      </c>
      <c r="I89" s="130">
        <f>+I88-'C6 Ejec. Nac 19-26'!I66</f>
        <v>0</v>
      </c>
      <c r="J89" s="130">
        <f>+J88-'C6 Ejec. Nac 19-26'!J66</f>
        <v>0</v>
      </c>
      <c r="K89" s="130">
        <f>+K88-'C6 Ejec. Nac 19-26'!K66</f>
        <v>0</v>
      </c>
    </row>
    <row r="90" spans="1:11" x14ac:dyDescent="0.2">
      <c r="C90" s="1" t="s">
        <v>227</v>
      </c>
      <c r="D90" s="15"/>
      <c r="E90" s="15"/>
      <c r="F90" s="15"/>
      <c r="G90" s="15"/>
      <c r="H90" s="15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x14ac:dyDescent="0.2">
      <c r="D94" s="164" t="s">
        <v>93</v>
      </c>
      <c r="E94" s="164"/>
      <c r="F94" s="164"/>
      <c r="G94" s="164"/>
      <c r="H94" s="164"/>
      <c r="I94" s="164"/>
      <c r="J94" s="164"/>
      <c r="K94" s="164"/>
    </row>
    <row r="95" spans="1:11" x14ac:dyDescent="0.2">
      <c r="D95" s="30"/>
      <c r="E95" s="30"/>
      <c r="F95" s="30"/>
      <c r="G95" s="30"/>
      <c r="H95" s="30"/>
    </row>
    <row r="96" spans="1:11" x14ac:dyDescent="0.2">
      <c r="C96" s="182" t="s">
        <v>21</v>
      </c>
      <c r="D96" s="162">
        <v>2019</v>
      </c>
      <c r="E96" s="162">
        <v>2020</v>
      </c>
      <c r="F96" s="162">
        <v>2021</v>
      </c>
      <c r="G96" s="162">
        <v>2022</v>
      </c>
      <c r="H96" s="162">
        <v>2023</v>
      </c>
      <c r="I96" s="162">
        <v>2024</v>
      </c>
      <c r="J96" s="162">
        <v>2025</v>
      </c>
      <c r="K96" s="162" t="s">
        <v>178</v>
      </c>
    </row>
    <row r="97" spans="3:11" ht="12" thickBot="1" x14ac:dyDescent="0.25">
      <c r="C97" s="183"/>
      <c r="D97" s="163"/>
      <c r="E97" s="163"/>
      <c r="F97" s="163"/>
      <c r="G97" s="163"/>
      <c r="H97" s="163"/>
      <c r="I97" s="163"/>
      <c r="J97" s="163"/>
      <c r="K97" s="163"/>
    </row>
    <row r="98" spans="3:11" x14ac:dyDescent="0.2">
      <c r="C98" s="89" t="s">
        <v>61</v>
      </c>
      <c r="D98" s="118">
        <f t="shared" ref="D98:I98" si="2">+IFERROR(IF(D57&gt;0,+((D57/D15)*100)," "),"0")</f>
        <v>96.158131198247048</v>
      </c>
      <c r="E98" s="118">
        <f t="shared" si="2"/>
        <v>91.498643374294531</v>
      </c>
      <c r="F98" s="118">
        <f t="shared" si="2"/>
        <v>93.316929017181934</v>
      </c>
      <c r="G98" s="118">
        <f t="shared" si="2"/>
        <v>89.703780660770349</v>
      </c>
      <c r="H98" s="118">
        <f t="shared" si="2"/>
        <v>90.839147510610431</v>
      </c>
      <c r="I98" s="118">
        <f t="shared" si="2"/>
        <v>97.062692608514482</v>
      </c>
      <c r="J98" s="118">
        <f>+IFERROR(IF(J57&gt;0,+((J57/J15)*100)," "),"")</f>
        <v>95.147286355420107</v>
      </c>
      <c r="K98" s="118">
        <f>+IFERROR(IF(K57&gt;0,+((K57/K15)*100)," "),"")</f>
        <v>53.723927613219615</v>
      </c>
    </row>
    <row r="99" spans="3:11" x14ac:dyDescent="0.2">
      <c r="C99" s="90" t="s">
        <v>28</v>
      </c>
      <c r="D99" s="119">
        <f t="shared" ref="D99:I114" si="3">+IFERROR(IF(D58&gt;0,+((D58/D16)*100)," "),"0")</f>
        <v>96.537631072987253</v>
      </c>
      <c r="E99" s="119">
        <f t="shared" si="3"/>
        <v>96.405530421026413</v>
      </c>
      <c r="F99" s="119">
        <f t="shared" si="3"/>
        <v>81.634315264393678</v>
      </c>
      <c r="G99" s="119">
        <f t="shared" si="3"/>
        <v>85.589759372512262</v>
      </c>
      <c r="H99" s="119">
        <f t="shared" si="3"/>
        <v>85.886004410719153</v>
      </c>
      <c r="I99" s="119">
        <f t="shared" si="3"/>
        <v>98.834919047726373</v>
      </c>
      <c r="J99" s="119">
        <f t="shared" ref="J99:J128" si="4">+IFERROR(IF(J58&gt;0,+((J58/J16)*100)," "),"")</f>
        <v>97.876969228722643</v>
      </c>
      <c r="K99" s="119">
        <f t="shared" ref="K99" si="5">+IFERROR(IF(K58&gt;0,+((K58/K16)*100)," "),"")</f>
        <v>47.773769128853786</v>
      </c>
    </row>
    <row r="100" spans="3:11" x14ac:dyDescent="0.2">
      <c r="C100" s="89" t="s">
        <v>62</v>
      </c>
      <c r="D100" s="118">
        <f t="shared" si="3"/>
        <v>99.738807028927127</v>
      </c>
      <c r="E100" s="118">
        <f t="shared" si="3"/>
        <v>98.720520014567327</v>
      </c>
      <c r="F100" s="118">
        <f t="shared" si="3"/>
        <v>99.006860988789242</v>
      </c>
      <c r="G100" s="118">
        <f t="shared" si="3"/>
        <v>99.004093527285107</v>
      </c>
      <c r="H100" s="118">
        <f t="shared" si="3"/>
        <v>98.581978187837265</v>
      </c>
      <c r="I100" s="118">
        <f t="shared" si="3"/>
        <v>98.096547308882947</v>
      </c>
      <c r="J100" s="118">
        <f t="shared" si="4"/>
        <v>97.518195657551345</v>
      </c>
      <c r="K100" s="118">
        <f t="shared" ref="K100" si="6">+IFERROR(IF(K59&gt;0,+((K59/K17)*100)," "),"")</f>
        <v>59.332902487035021</v>
      </c>
    </row>
    <row r="101" spans="3:11" x14ac:dyDescent="0.2">
      <c r="C101" s="90" t="s">
        <v>29</v>
      </c>
      <c r="D101" s="119">
        <f t="shared" si="3"/>
        <v>98.453431219579386</v>
      </c>
      <c r="E101" s="119">
        <f t="shared" si="3"/>
        <v>98.259125367090249</v>
      </c>
      <c r="F101" s="119">
        <f t="shared" si="3"/>
        <v>97.816510417897845</v>
      </c>
      <c r="G101" s="119">
        <f t="shared" si="3"/>
        <v>97.863421039854643</v>
      </c>
      <c r="H101" s="119">
        <f t="shared" si="3"/>
        <v>98.656082745875764</v>
      </c>
      <c r="I101" s="119">
        <f t="shared" si="3"/>
        <v>97.716400002149925</v>
      </c>
      <c r="J101" s="119">
        <f t="shared" si="4"/>
        <v>98.497234931779261</v>
      </c>
      <c r="K101" s="119">
        <f t="shared" ref="K101" si="7">+IFERROR(IF(K60&gt;0,+((K60/K18)*100)," "),"")</f>
        <v>84.354735069502638</v>
      </c>
    </row>
    <row r="102" spans="3:11" x14ac:dyDescent="0.2">
      <c r="C102" s="89" t="s">
        <v>63</v>
      </c>
      <c r="D102" s="118">
        <f t="shared" si="3"/>
        <v>98.388271868936798</v>
      </c>
      <c r="E102" s="118">
        <f t="shared" si="3"/>
        <v>99.15318730685955</v>
      </c>
      <c r="F102" s="118">
        <f t="shared" si="3"/>
        <v>96.061690093188304</v>
      </c>
      <c r="G102" s="118">
        <f t="shared" si="3"/>
        <v>94.557232037134412</v>
      </c>
      <c r="H102" s="118">
        <f t="shared" si="3"/>
        <v>98.032589861887942</v>
      </c>
      <c r="I102" s="118">
        <f t="shared" si="3"/>
        <v>95.045305842523533</v>
      </c>
      <c r="J102" s="118">
        <f t="shared" si="4"/>
        <v>86.489447796994313</v>
      </c>
      <c r="K102" s="118">
        <f t="shared" ref="K102" si="8">+IFERROR(IF(K61&gt;0,+((K61/K19)*100)," "),"")</f>
        <v>61.90349109258748</v>
      </c>
    </row>
    <row r="103" spans="3:11" x14ac:dyDescent="0.2">
      <c r="C103" s="90" t="s">
        <v>30</v>
      </c>
      <c r="D103" s="119">
        <f t="shared" si="3"/>
        <v>99.475877588700229</v>
      </c>
      <c r="E103" s="119">
        <f t="shared" si="3"/>
        <v>99.776190656526779</v>
      </c>
      <c r="F103" s="119">
        <f t="shared" si="3"/>
        <v>97.681982418499885</v>
      </c>
      <c r="G103" s="119">
        <f t="shared" si="3"/>
        <v>97.655369773027886</v>
      </c>
      <c r="H103" s="119">
        <f t="shared" si="3"/>
        <v>98.83440002007616</v>
      </c>
      <c r="I103" s="119">
        <f t="shared" si="3"/>
        <v>98.974607896101531</v>
      </c>
      <c r="J103" s="119">
        <f t="shared" si="4"/>
        <v>99.596134931029439</v>
      </c>
      <c r="K103" s="119">
        <f t="shared" ref="K103" si="9">+IFERROR(IF(K62&gt;0,+((K62/K20)*100)," "),"")</f>
        <v>59.187028819960275</v>
      </c>
    </row>
    <row r="104" spans="3:11" x14ac:dyDescent="0.2">
      <c r="C104" s="89" t="s">
        <v>64</v>
      </c>
      <c r="D104" s="118">
        <f t="shared" si="3"/>
        <v>99.904921306351156</v>
      </c>
      <c r="E104" s="118">
        <f t="shared" si="3"/>
        <v>99.752194032880354</v>
      </c>
      <c r="F104" s="118">
        <f t="shared" si="3"/>
        <v>98.558332063788967</v>
      </c>
      <c r="G104" s="118">
        <f t="shared" si="3"/>
        <v>98.418221316065441</v>
      </c>
      <c r="H104" s="118">
        <f t="shared" si="3"/>
        <v>99.111754700417038</v>
      </c>
      <c r="I104" s="118">
        <f t="shared" si="3"/>
        <v>99.194596167112365</v>
      </c>
      <c r="J104" s="118">
        <f t="shared" si="4"/>
        <v>99.711946103302481</v>
      </c>
      <c r="K104" s="118">
        <f t="shared" ref="K104" si="10">+IFERROR(IF(K63&gt;0,+((K63/K21)*100)," "),"")</f>
        <v>42.42367706543412</v>
      </c>
    </row>
    <row r="105" spans="3:11" x14ac:dyDescent="0.2">
      <c r="C105" s="90" t="s">
        <v>65</v>
      </c>
      <c r="D105" s="119">
        <f t="shared" si="3"/>
        <v>96.311899283475952</v>
      </c>
      <c r="E105" s="119">
        <f t="shared" si="3"/>
        <v>95.682982630813157</v>
      </c>
      <c r="F105" s="119">
        <f t="shared" si="3"/>
        <v>95.509016984776608</v>
      </c>
      <c r="G105" s="119">
        <f t="shared" si="3"/>
        <v>97.860378773969231</v>
      </c>
      <c r="H105" s="119">
        <f t="shared" si="3"/>
        <v>73.639009620147917</v>
      </c>
      <c r="I105" s="119">
        <f t="shared" si="3"/>
        <v>93.709730331597569</v>
      </c>
      <c r="J105" s="119">
        <f t="shared" si="4"/>
        <v>98.45707559997598</v>
      </c>
      <c r="K105" s="119">
        <f t="shared" ref="K105" si="11">+IFERROR(IF(K64&gt;0,+((K64/K22)*100)," "),"")</f>
        <v>81.039768034259907</v>
      </c>
    </row>
    <row r="106" spans="3:11" x14ac:dyDescent="0.2">
      <c r="C106" s="89" t="s">
        <v>66</v>
      </c>
      <c r="D106" s="118">
        <f t="shared" si="3"/>
        <v>99.983049821058103</v>
      </c>
      <c r="E106" s="118">
        <f t="shared" si="3"/>
        <v>99.986791369822214</v>
      </c>
      <c r="F106" s="118">
        <f t="shared" si="3"/>
        <v>99.975015702072909</v>
      </c>
      <c r="G106" s="118">
        <f t="shared" si="3"/>
        <v>99.932161579892337</v>
      </c>
      <c r="H106" s="118">
        <f t="shared" si="3"/>
        <v>99.131215573036769</v>
      </c>
      <c r="I106" s="118">
        <f t="shared" si="3"/>
        <v>99.866191396763313</v>
      </c>
      <c r="J106" s="118">
        <f t="shared" si="4"/>
        <v>99.606005939128622</v>
      </c>
      <c r="K106" s="118">
        <f t="shared" ref="K106" si="12">+IFERROR(IF(K65&gt;0,+((K65/K23)*100)," "),"")</f>
        <v>55.412236323527942</v>
      </c>
    </row>
    <row r="107" spans="3:11" x14ac:dyDescent="0.2">
      <c r="C107" s="90" t="s">
        <v>67</v>
      </c>
      <c r="D107" s="119">
        <f t="shared" si="3"/>
        <v>91.128493011025029</v>
      </c>
      <c r="E107" s="119">
        <f t="shared" si="3"/>
        <v>91.374679547838198</v>
      </c>
      <c r="F107" s="119">
        <f t="shared" si="3"/>
        <v>94.448849696784436</v>
      </c>
      <c r="G107" s="119">
        <f t="shared" si="3"/>
        <v>92.211013986670594</v>
      </c>
      <c r="H107" s="119">
        <f t="shared" si="3"/>
        <v>97.019028634465599</v>
      </c>
      <c r="I107" s="119">
        <f t="shared" si="3"/>
        <v>94.517223346961515</v>
      </c>
      <c r="J107" s="119">
        <f t="shared" si="4"/>
        <v>96.705130246148556</v>
      </c>
      <c r="K107" s="119">
        <f t="shared" ref="K107" si="13">+IFERROR(IF(K66&gt;0,+((K66/K24)*100)," "),"")</f>
        <v>41.648724422175789</v>
      </c>
    </row>
    <row r="108" spans="3:11" x14ac:dyDescent="0.2">
      <c r="C108" s="89" t="s">
        <v>68</v>
      </c>
      <c r="D108" s="118">
        <f t="shared" si="3"/>
        <v>99.337303979846837</v>
      </c>
      <c r="E108" s="118">
        <f t="shared" si="3"/>
        <v>98.939871901788393</v>
      </c>
      <c r="F108" s="118">
        <f t="shared" si="3"/>
        <v>95.505826576805916</v>
      </c>
      <c r="G108" s="118">
        <f t="shared" si="3"/>
        <v>99.058673517756006</v>
      </c>
      <c r="H108" s="118">
        <f t="shared" si="3"/>
        <v>99.271738045260804</v>
      </c>
      <c r="I108" s="118">
        <f t="shared" si="3"/>
        <v>98.744873447515729</v>
      </c>
      <c r="J108" s="118">
        <f t="shared" si="4"/>
        <v>99.648589928709981</v>
      </c>
      <c r="K108" s="118">
        <f t="shared" ref="K108" si="14">+IFERROR(IF(K67&gt;0,+((K67/K25)*100)," "),"")</f>
        <v>36.823109416747045</v>
      </c>
    </row>
    <row r="109" spans="3:11" x14ac:dyDescent="0.2">
      <c r="C109" s="90" t="s">
        <v>31</v>
      </c>
      <c r="D109" s="119">
        <f t="shared" si="3"/>
        <v>91.267158430444056</v>
      </c>
      <c r="E109" s="119">
        <f t="shared" si="3"/>
        <v>50.629262253697362</v>
      </c>
      <c r="F109" s="119">
        <f t="shared" si="3"/>
        <v>89.579698783001035</v>
      </c>
      <c r="G109" s="119">
        <f t="shared" si="3"/>
        <v>92.841650374144763</v>
      </c>
      <c r="H109" s="119">
        <f t="shared" si="3"/>
        <v>89.362066409721038</v>
      </c>
      <c r="I109" s="119">
        <f t="shared" si="3"/>
        <v>85.111932176598359</v>
      </c>
      <c r="J109" s="119">
        <f t="shared" si="4"/>
        <v>92.075525265386887</v>
      </c>
      <c r="K109" s="119">
        <f t="shared" ref="K109" si="15">+IFERROR(IF(K68&gt;0,+((K68/K26)*100)," "),"")</f>
        <v>32.934751460836303</v>
      </c>
    </row>
    <row r="110" spans="3:11" x14ac:dyDescent="0.2">
      <c r="C110" s="89" t="s">
        <v>168</v>
      </c>
      <c r="D110" s="118" t="str">
        <f t="shared" si="3"/>
        <v xml:space="preserve"> </v>
      </c>
      <c r="E110" s="118" t="str">
        <f t="shared" si="3"/>
        <v xml:space="preserve"> </v>
      </c>
      <c r="F110" s="118" t="str">
        <f t="shared" si="3"/>
        <v xml:space="preserve"> </v>
      </c>
      <c r="G110" s="118" t="str">
        <f t="shared" si="3"/>
        <v xml:space="preserve"> </v>
      </c>
      <c r="H110" s="118">
        <f t="shared" si="3"/>
        <v>94.392228050518014</v>
      </c>
      <c r="I110" s="118">
        <f t="shared" si="3"/>
        <v>99.573888966015602</v>
      </c>
      <c r="J110" s="118">
        <f t="shared" si="4"/>
        <v>99.838959146217832</v>
      </c>
      <c r="K110" s="118">
        <f t="shared" ref="K110" si="16">+IFERROR(IF(K69&gt;0,+((K69/K27)*100)," "),"")</f>
        <v>65.858004606793529</v>
      </c>
    </row>
    <row r="111" spans="3:11" x14ac:dyDescent="0.2">
      <c r="C111" s="90" t="s">
        <v>69</v>
      </c>
      <c r="D111" s="119">
        <f t="shared" si="3"/>
        <v>99.207311943697846</v>
      </c>
      <c r="E111" s="119">
        <f t="shared" si="3"/>
        <v>99.219212754532876</v>
      </c>
      <c r="F111" s="119">
        <f t="shared" si="3"/>
        <v>97.957809209334258</v>
      </c>
      <c r="G111" s="119">
        <f t="shared" si="3"/>
        <v>98.778221752344933</v>
      </c>
      <c r="H111" s="119">
        <f t="shared" si="3"/>
        <v>91.404152397522111</v>
      </c>
      <c r="I111" s="119">
        <f t="shared" si="3"/>
        <v>97.24981909644174</v>
      </c>
      <c r="J111" s="119">
        <f t="shared" si="4"/>
        <v>98.319934654443784</v>
      </c>
      <c r="K111" s="119">
        <f t="shared" ref="K111" si="17">+IFERROR(IF(K70&gt;0,+((K70/K28)*100)," "),"")</f>
        <v>38.468429476117869</v>
      </c>
    </row>
    <row r="112" spans="3:11" x14ac:dyDescent="0.2">
      <c r="C112" s="89" t="s">
        <v>70</v>
      </c>
      <c r="D112" s="118">
        <f t="shared" si="3"/>
        <v>94.026823354176869</v>
      </c>
      <c r="E112" s="118">
        <f t="shared" si="3"/>
        <v>91.762515744005611</v>
      </c>
      <c r="F112" s="118">
        <f t="shared" si="3"/>
        <v>72.86401801498684</v>
      </c>
      <c r="G112" s="118">
        <f t="shared" si="3"/>
        <v>71.906135010936723</v>
      </c>
      <c r="H112" s="118">
        <f t="shared" si="3"/>
        <v>86.47110141235494</v>
      </c>
      <c r="I112" s="118">
        <f t="shared" si="3"/>
        <v>96.013692036689051</v>
      </c>
      <c r="J112" s="118">
        <f t="shared" si="4"/>
        <v>97.096821310417766</v>
      </c>
      <c r="K112" s="118">
        <f t="shared" ref="K112" si="18">+IFERROR(IF(K71&gt;0,+((K71/K29)*100)," "),"")</f>
        <v>49.848507470053733</v>
      </c>
    </row>
    <row r="113" spans="3:11" x14ac:dyDescent="0.2">
      <c r="C113" s="90" t="s">
        <v>32</v>
      </c>
      <c r="D113" s="119">
        <f t="shared" si="3"/>
        <v>96.819152664304582</v>
      </c>
      <c r="E113" s="119">
        <f t="shared" si="3"/>
        <v>99.22829919641201</v>
      </c>
      <c r="F113" s="119">
        <f t="shared" si="3"/>
        <v>97.24193810835628</v>
      </c>
      <c r="G113" s="119">
        <f t="shared" si="3"/>
        <v>95.924261025294257</v>
      </c>
      <c r="H113" s="119">
        <f t="shared" si="3"/>
        <v>93.310183123885551</v>
      </c>
      <c r="I113" s="119">
        <f t="shared" si="3"/>
        <v>96.843487571143271</v>
      </c>
      <c r="J113" s="119">
        <f t="shared" si="4"/>
        <v>98.013831136952263</v>
      </c>
      <c r="K113" s="119">
        <f t="shared" ref="K113" si="19">+IFERROR(IF(K72&gt;0,+((K72/K30)*100)," "),"")</f>
        <v>34.984515874321978</v>
      </c>
    </row>
    <row r="114" spans="3:11" x14ac:dyDescent="0.2">
      <c r="C114" s="89" t="s">
        <v>174</v>
      </c>
      <c r="D114" s="118">
        <f t="shared" si="3"/>
        <v>98.237233429060893</v>
      </c>
      <c r="E114" s="118">
        <f t="shared" si="3"/>
        <v>97.335214563500557</v>
      </c>
      <c r="F114" s="118">
        <f t="shared" si="3"/>
        <v>96.737531931295223</v>
      </c>
      <c r="G114" s="118">
        <f t="shared" si="3"/>
        <v>85.881398440340647</v>
      </c>
      <c r="H114" s="118">
        <f t="shared" si="3"/>
        <v>95.827674123546899</v>
      </c>
      <c r="I114" s="118">
        <f t="shared" si="3"/>
        <v>90.017865084837695</v>
      </c>
      <c r="J114" s="118">
        <f t="shared" si="4"/>
        <v>98.225678855311855</v>
      </c>
      <c r="K114" s="118">
        <f t="shared" ref="K114" si="20">+IFERROR(IF(K73&gt;0,+((K73/K31)*100)," "),"")</f>
        <v>70.386050292137199</v>
      </c>
    </row>
    <row r="115" spans="3:11" x14ac:dyDescent="0.2">
      <c r="C115" s="90" t="s">
        <v>171</v>
      </c>
      <c r="D115" s="119">
        <f t="shared" ref="D115:I128" si="21">+IFERROR(IF(D74&gt;0,+((D74/D32)*100)," "),"0")</f>
        <v>96.674887601088898</v>
      </c>
      <c r="E115" s="119">
        <f t="shared" si="21"/>
        <v>96.12062109342861</v>
      </c>
      <c r="F115" s="119">
        <f t="shared" si="21"/>
        <v>87.012504481192735</v>
      </c>
      <c r="G115" s="119">
        <f t="shared" si="21"/>
        <v>88.410649692703075</v>
      </c>
      <c r="H115" s="119">
        <f t="shared" si="21"/>
        <v>96.343134005880842</v>
      </c>
      <c r="I115" s="119">
        <f t="shared" si="21"/>
        <v>98.495344321763639</v>
      </c>
      <c r="J115" s="119">
        <f t="shared" si="4"/>
        <v>99.13151845064894</v>
      </c>
      <c r="K115" s="119">
        <f t="shared" ref="K115" si="22">+IFERROR(IF(K74&gt;0,+((K74/K32)*100)," "),"")</f>
        <v>52.97606920390394</v>
      </c>
    </row>
    <row r="116" spans="3:11" x14ac:dyDescent="0.2">
      <c r="C116" s="89" t="s">
        <v>71</v>
      </c>
      <c r="D116" s="118">
        <f t="shared" si="21"/>
        <v>97.680492923445399</v>
      </c>
      <c r="E116" s="118">
        <f t="shared" si="21"/>
        <v>98.630686097512978</v>
      </c>
      <c r="F116" s="118">
        <f t="shared" si="21"/>
        <v>97.47671854426838</v>
      </c>
      <c r="G116" s="118">
        <f t="shared" si="21"/>
        <v>94.508966337707847</v>
      </c>
      <c r="H116" s="118">
        <f t="shared" si="21"/>
        <v>94.387442241879086</v>
      </c>
      <c r="I116" s="118">
        <f t="shared" si="21"/>
        <v>96.942363319090134</v>
      </c>
      <c r="J116" s="118">
        <f t="shared" si="4"/>
        <v>94.388387479115593</v>
      </c>
      <c r="K116" s="118">
        <f t="shared" ref="K116" si="23">+IFERROR(IF(K75&gt;0,+((K75/K33)*100)," "),"")</f>
        <v>54.523238479591399</v>
      </c>
    </row>
    <row r="117" spans="3:11" x14ac:dyDescent="0.2">
      <c r="C117" s="90" t="s">
        <v>34</v>
      </c>
      <c r="D117" s="119">
        <f t="shared" si="21"/>
        <v>95.82857488182232</v>
      </c>
      <c r="E117" s="119">
        <f t="shared" si="21"/>
        <v>86.7105410137696</v>
      </c>
      <c r="F117" s="119">
        <f t="shared" si="21"/>
        <v>89.112003699473618</v>
      </c>
      <c r="G117" s="119">
        <f t="shared" si="21"/>
        <v>91.042291140568906</v>
      </c>
      <c r="H117" s="119">
        <f t="shared" si="21"/>
        <v>92.975494495122533</v>
      </c>
      <c r="I117" s="119">
        <f t="shared" si="21"/>
        <v>91.152212472875689</v>
      </c>
      <c r="J117" s="119">
        <f t="shared" si="4"/>
        <v>97.154203514483413</v>
      </c>
      <c r="K117" s="119">
        <f t="shared" ref="K117" si="24">+IFERROR(IF(K76&gt;0,+((K76/K34)*100)," "),"")</f>
        <v>37.084952644697552</v>
      </c>
    </row>
    <row r="118" spans="3:11" x14ac:dyDescent="0.2">
      <c r="C118" s="89" t="s">
        <v>72</v>
      </c>
      <c r="D118" s="118">
        <f t="shared" si="21"/>
        <v>96.233433227566437</v>
      </c>
      <c r="E118" s="118">
        <f t="shared" si="21"/>
        <v>96.927788598003644</v>
      </c>
      <c r="F118" s="118">
        <f t="shared" si="21"/>
        <v>88.182542372955069</v>
      </c>
      <c r="G118" s="118">
        <f t="shared" si="21"/>
        <v>93.346271260279295</v>
      </c>
      <c r="H118" s="118">
        <f t="shared" si="21"/>
        <v>93.14927362293318</v>
      </c>
      <c r="I118" s="118">
        <f t="shared" si="21"/>
        <v>87.38076423806406</v>
      </c>
      <c r="J118" s="118">
        <f t="shared" si="4"/>
        <v>95.06891318184735</v>
      </c>
      <c r="K118" s="118">
        <f t="shared" ref="K118" si="25">+IFERROR(IF(K77&gt;0,+((K77/K35)*100)," "),"")</f>
        <v>48.401098763842107</v>
      </c>
    </row>
    <row r="119" spans="3:11" x14ac:dyDescent="0.2">
      <c r="C119" s="90" t="s">
        <v>73</v>
      </c>
      <c r="D119" s="119">
        <f t="shared" si="21"/>
        <v>98.428523222081211</v>
      </c>
      <c r="E119" s="119">
        <f t="shared" si="21"/>
        <v>99.489112795322626</v>
      </c>
      <c r="F119" s="119">
        <f t="shared" si="21"/>
        <v>99.03052852431135</v>
      </c>
      <c r="G119" s="119">
        <f t="shared" si="21"/>
        <v>98.974043960144158</v>
      </c>
      <c r="H119" s="119">
        <f t="shared" si="21"/>
        <v>97.869323038676299</v>
      </c>
      <c r="I119" s="119">
        <f t="shared" si="21"/>
        <v>94.931996127614042</v>
      </c>
      <c r="J119" s="119">
        <f t="shared" si="4"/>
        <v>98.987633795266177</v>
      </c>
      <c r="K119" s="119">
        <f t="shared" ref="K119" si="26">+IFERROR(IF(K78&gt;0,+((K78/K36)*100)," "),"")</f>
        <v>93.032030627134915</v>
      </c>
    </row>
    <row r="120" spans="3:11" x14ac:dyDescent="0.2">
      <c r="C120" s="89" t="s">
        <v>35</v>
      </c>
      <c r="D120" s="118">
        <f t="shared" si="21"/>
        <v>98.918704604491055</v>
      </c>
      <c r="E120" s="118">
        <f t="shared" si="21"/>
        <v>98.751317180580884</v>
      </c>
      <c r="F120" s="118">
        <f t="shared" si="21"/>
        <v>96.512791732433712</v>
      </c>
      <c r="G120" s="118">
        <f t="shared" si="21"/>
        <v>97.561948772370741</v>
      </c>
      <c r="H120" s="118">
        <f t="shared" si="21"/>
        <v>91.720929981261691</v>
      </c>
      <c r="I120" s="118">
        <f t="shared" si="21"/>
        <v>96.985747994614385</v>
      </c>
      <c r="J120" s="118">
        <f t="shared" si="4"/>
        <v>98.222812186361153</v>
      </c>
      <c r="K120" s="118">
        <f t="shared" ref="K120" si="27">+IFERROR(IF(K79&gt;0,+((K79/K37)*100)," "),"")</f>
        <v>33.631706358637878</v>
      </c>
    </row>
    <row r="121" spans="3:11" x14ac:dyDescent="0.2">
      <c r="C121" s="90" t="s">
        <v>74</v>
      </c>
      <c r="D121" s="119">
        <f t="shared" si="21"/>
        <v>95.802085146790176</v>
      </c>
      <c r="E121" s="119">
        <f t="shared" si="21"/>
        <v>97.073761200259554</v>
      </c>
      <c r="F121" s="119">
        <f t="shared" si="21"/>
        <v>94.138867792201026</v>
      </c>
      <c r="G121" s="119">
        <f t="shared" si="21"/>
        <v>97.359228572475672</v>
      </c>
      <c r="H121" s="119">
        <f t="shared" si="21"/>
        <v>95.267984444621149</v>
      </c>
      <c r="I121" s="119">
        <f t="shared" si="21"/>
        <v>67.834004670169151</v>
      </c>
      <c r="J121" s="119">
        <f t="shared" si="4"/>
        <v>95.342374141520366</v>
      </c>
      <c r="K121" s="119">
        <f t="shared" ref="K121" si="28">+IFERROR(IF(K80&gt;0,+((K80/K38)*100)," "),"")</f>
        <v>44.66431733722159</v>
      </c>
    </row>
    <row r="122" spans="3:11" x14ac:dyDescent="0.2">
      <c r="C122" s="89" t="s">
        <v>36</v>
      </c>
      <c r="D122" s="118">
        <f t="shared" si="21"/>
        <v>96.582577804433981</v>
      </c>
      <c r="E122" s="118">
        <f t="shared" si="21"/>
        <v>93.553402807146355</v>
      </c>
      <c r="F122" s="118">
        <f t="shared" si="21"/>
        <v>90.639587844313866</v>
      </c>
      <c r="G122" s="118">
        <f t="shared" si="21"/>
        <v>96.396684969299173</v>
      </c>
      <c r="H122" s="118">
        <f t="shared" si="21"/>
        <v>93.848353077790364</v>
      </c>
      <c r="I122" s="118">
        <f t="shared" si="21"/>
        <v>95.248632556000615</v>
      </c>
      <c r="J122" s="118">
        <f t="shared" si="4"/>
        <v>95.889066126487137</v>
      </c>
      <c r="K122" s="118">
        <f t="shared" ref="K122" si="29">+IFERROR(IF(K81&gt;0,+((K81/K39)*100)," "),"")</f>
        <v>45.499159624496407</v>
      </c>
    </row>
    <row r="123" spans="3:11" x14ac:dyDescent="0.2">
      <c r="C123" s="90" t="s">
        <v>172</v>
      </c>
      <c r="D123" s="119">
        <f t="shared" si="21"/>
        <v>99.892705267114607</v>
      </c>
      <c r="E123" s="119">
        <f t="shared" si="21"/>
        <v>97.722433856636499</v>
      </c>
      <c r="F123" s="119">
        <f t="shared" si="21"/>
        <v>99.709911177136107</v>
      </c>
      <c r="G123" s="119">
        <f t="shared" si="21"/>
        <v>99.846292448679492</v>
      </c>
      <c r="H123" s="119">
        <f t="shared" si="21"/>
        <v>99.075875938909235</v>
      </c>
      <c r="I123" s="119">
        <f t="shared" si="21"/>
        <v>98.762430477617684</v>
      </c>
      <c r="J123" s="119">
        <f t="shared" si="4"/>
        <v>99.098111753054042</v>
      </c>
      <c r="K123" s="119">
        <f t="shared" ref="K123" si="30">+IFERROR(IF(K82&gt;0,+((K82/K40)*100)," "),"")</f>
        <v>44.610097817724828</v>
      </c>
    </row>
    <row r="124" spans="3:11" x14ac:dyDescent="0.2">
      <c r="C124" s="89" t="s">
        <v>76</v>
      </c>
      <c r="D124" s="118">
        <f t="shared" si="21"/>
        <v>92.121058708906943</v>
      </c>
      <c r="E124" s="118">
        <f t="shared" si="21"/>
        <v>96.845274654608062</v>
      </c>
      <c r="F124" s="118">
        <f t="shared" si="21"/>
        <v>95.330987537885946</v>
      </c>
      <c r="G124" s="118">
        <f t="shared" si="21"/>
        <v>97.146339628881151</v>
      </c>
      <c r="H124" s="118">
        <f t="shared" si="21"/>
        <v>92.601026950901584</v>
      </c>
      <c r="I124" s="118">
        <f t="shared" si="21"/>
        <v>98.22522883247342</v>
      </c>
      <c r="J124" s="118">
        <f t="shared" si="4"/>
        <v>99.393554503437869</v>
      </c>
      <c r="K124" s="118">
        <f t="shared" ref="K124" si="31">+IFERROR(IF(K83&gt;0,+((K83/K41)*100)," "),"")</f>
        <v>55.592415922849767</v>
      </c>
    </row>
    <row r="125" spans="3:11" x14ac:dyDescent="0.2">
      <c r="C125" s="90" t="s">
        <v>77</v>
      </c>
      <c r="D125" s="119">
        <f t="shared" si="21"/>
        <v>94.255599802757757</v>
      </c>
      <c r="E125" s="119">
        <f t="shared" si="21"/>
        <v>98.695975805824247</v>
      </c>
      <c r="F125" s="119">
        <f t="shared" si="21"/>
        <v>80.32575953168579</v>
      </c>
      <c r="G125" s="119">
        <f t="shared" si="21"/>
        <v>87.685846951981858</v>
      </c>
      <c r="H125" s="119">
        <f t="shared" si="21"/>
        <v>87.066038706421196</v>
      </c>
      <c r="I125" s="119">
        <f t="shared" si="21"/>
        <v>97.607335690279839</v>
      </c>
      <c r="J125" s="119">
        <f t="shared" si="4"/>
        <v>96.113525033266797</v>
      </c>
      <c r="K125" s="119">
        <f t="shared" ref="K125" si="32">+IFERROR(IF(K84&gt;0,+((K84/K42)*100)," "),"")</f>
        <v>32.297496776416224</v>
      </c>
    </row>
    <row r="126" spans="3:11" x14ac:dyDescent="0.2">
      <c r="C126" s="89" t="s">
        <v>173</v>
      </c>
      <c r="D126" s="118">
        <f t="shared" si="21"/>
        <v>99.34682001594129</v>
      </c>
      <c r="E126" s="118">
        <f t="shared" si="21"/>
        <v>98.969733996603935</v>
      </c>
      <c r="F126" s="118">
        <f t="shared" si="21"/>
        <v>98.24723673968613</v>
      </c>
      <c r="G126" s="118">
        <f t="shared" si="21"/>
        <v>85.926331093105986</v>
      </c>
      <c r="H126" s="118">
        <f t="shared" si="21"/>
        <v>98.078545571491219</v>
      </c>
      <c r="I126" s="118">
        <f t="shared" si="21"/>
        <v>91.446379456074766</v>
      </c>
      <c r="J126" s="118">
        <f t="shared" si="4"/>
        <v>99.293497557000833</v>
      </c>
      <c r="K126" s="118">
        <f t="shared" ref="K126" si="33">+IFERROR(IF(K85&gt;0,+((K85/K43)*100)," "),"")</f>
        <v>26.3382983015373</v>
      </c>
    </row>
    <row r="127" spans="3:11" x14ac:dyDescent="0.2">
      <c r="C127" s="90" t="s">
        <v>37</v>
      </c>
      <c r="D127" s="119">
        <f t="shared" si="21"/>
        <v>99.599147465843942</v>
      </c>
      <c r="E127" s="119">
        <f t="shared" si="21"/>
        <v>98.494327853493147</v>
      </c>
      <c r="F127" s="119">
        <f t="shared" si="21"/>
        <v>99.411793201919835</v>
      </c>
      <c r="G127" s="119">
        <f t="shared" si="21"/>
        <v>97.981043541766695</v>
      </c>
      <c r="H127" s="119">
        <f t="shared" si="21"/>
        <v>98.362358775944003</v>
      </c>
      <c r="I127" s="119">
        <f t="shared" si="21"/>
        <v>98.726125198336504</v>
      </c>
      <c r="J127" s="119">
        <f t="shared" si="4"/>
        <v>99.585163603434609</v>
      </c>
      <c r="K127" s="119">
        <f t="shared" ref="K127" si="34">+IFERROR(IF(K86&gt;0,+((K86/K44)*100)," "),"")</f>
        <v>82.912829869126242</v>
      </c>
    </row>
    <row r="128" spans="3:11" x14ac:dyDescent="0.2">
      <c r="C128" s="89" t="s">
        <v>38</v>
      </c>
      <c r="D128" s="118">
        <f t="shared" si="21"/>
        <v>99.164725373538786</v>
      </c>
      <c r="E128" s="118">
        <f t="shared" si="21"/>
        <v>98.955042640685249</v>
      </c>
      <c r="F128" s="118">
        <f t="shared" si="21"/>
        <v>99.549088542446924</v>
      </c>
      <c r="G128" s="118">
        <f t="shared" si="21"/>
        <v>98.813055176962138</v>
      </c>
      <c r="H128" s="118">
        <f t="shared" si="21"/>
        <v>98.758816953641087</v>
      </c>
      <c r="I128" s="118">
        <f t="shared" si="21"/>
        <v>99.310651118841974</v>
      </c>
      <c r="J128" s="118">
        <f t="shared" si="4"/>
        <v>99.844229244380728</v>
      </c>
      <c r="K128" s="118">
        <f t="shared" ref="K128" si="35">+IFERROR(IF(K87&gt;0,+((K87/K45)*100)," "),"")</f>
        <v>51.805863456475365</v>
      </c>
    </row>
    <row r="129" spans="1:11" x14ac:dyDescent="0.2">
      <c r="C129" s="93" t="s">
        <v>40</v>
      </c>
      <c r="D129" s="76">
        <f t="shared" ref="D129:J129" si="36">+IFERROR(IF(D88&gt;0,+((D88/D46)*100)," "),"")</f>
        <v>98.952632077577135</v>
      </c>
      <c r="E129" s="76">
        <f t="shared" si="36"/>
        <v>90.673464516737582</v>
      </c>
      <c r="F129" s="76">
        <f t="shared" si="36"/>
        <v>97.511191441005707</v>
      </c>
      <c r="G129" s="76">
        <f t="shared" si="36"/>
        <v>96.315964021350482</v>
      </c>
      <c r="H129" s="76">
        <f t="shared" si="36"/>
        <v>96.413572752462883</v>
      </c>
      <c r="I129" s="76">
        <f t="shared" si="36"/>
        <v>96.420127108284575</v>
      </c>
      <c r="J129" s="76">
        <f t="shared" si="36"/>
        <v>98.575912535591286</v>
      </c>
      <c r="K129" s="76">
        <f t="shared" ref="K129" si="37">+IFERROR(IF(K88&gt;0,+((K88/K46)*100)," "),"")</f>
        <v>46.080843163377466</v>
      </c>
    </row>
    <row r="130" spans="1:11" s="32" customFormat="1" x14ac:dyDescent="0.2">
      <c r="A130" s="5"/>
      <c r="B130" s="5"/>
      <c r="C130" s="74" t="str">
        <f>+'C1 Aprop Resumen 2000-2026'!B20</f>
        <v>* Información con corte a 31 de mayo</v>
      </c>
      <c r="D130" s="71"/>
      <c r="E130" s="71"/>
      <c r="F130" s="71"/>
      <c r="G130" s="71"/>
      <c r="H130" s="71"/>
      <c r="I130" s="71"/>
    </row>
    <row r="131" spans="1:11" x14ac:dyDescent="0.2">
      <c r="C131" s="1" t="s">
        <v>227</v>
      </c>
      <c r="D131" s="15"/>
      <c r="E131" s="15"/>
      <c r="F131" s="15"/>
      <c r="G131" s="15"/>
      <c r="H131" s="15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x14ac:dyDescent="0.2">
      <c r="D136" s="164" t="s">
        <v>90</v>
      </c>
      <c r="E136" s="164"/>
      <c r="F136" s="164"/>
      <c r="G136" s="164"/>
      <c r="H136" s="164"/>
      <c r="I136" s="164"/>
      <c r="J136" s="164"/>
      <c r="K136" s="164"/>
    </row>
    <row r="137" spans="1:11" x14ac:dyDescent="0.2">
      <c r="C137" s="2"/>
      <c r="D137" s="2"/>
      <c r="E137" s="2"/>
      <c r="F137" s="2"/>
      <c r="G137" s="2"/>
      <c r="H137" s="2"/>
      <c r="I137" s="2"/>
    </row>
    <row r="138" spans="1:11" x14ac:dyDescent="0.2">
      <c r="C138" s="182" t="s">
        <v>21</v>
      </c>
      <c r="D138" s="162">
        <v>2019</v>
      </c>
      <c r="E138" s="162">
        <v>2020</v>
      </c>
      <c r="F138" s="162">
        <v>2021</v>
      </c>
      <c r="G138" s="162">
        <v>2022</v>
      </c>
      <c r="H138" s="162">
        <v>2023</v>
      </c>
      <c r="I138" s="162">
        <v>2024</v>
      </c>
      <c r="J138" s="162">
        <v>2025</v>
      </c>
      <c r="K138" s="162" t="s">
        <v>178</v>
      </c>
    </row>
    <row r="139" spans="1:11" ht="12" thickBot="1" x14ac:dyDescent="0.25">
      <c r="C139" s="183"/>
      <c r="D139" s="163"/>
      <c r="E139" s="163"/>
      <c r="F139" s="163"/>
      <c r="G139" s="163"/>
      <c r="H139" s="163"/>
      <c r="I139" s="163"/>
      <c r="J139" s="163"/>
      <c r="K139" s="163"/>
    </row>
    <row r="140" spans="1:11" x14ac:dyDescent="0.2">
      <c r="C140" s="89" t="s">
        <v>61</v>
      </c>
      <c r="D140" s="120">
        <v>1377.7795855870095</v>
      </c>
      <c r="E140" s="120">
        <v>1356.0913873061102</v>
      </c>
      <c r="F140" s="120">
        <v>1826.7904940370795</v>
      </c>
      <c r="G140" s="120">
        <v>1858.1032452601298</v>
      </c>
      <c r="H140" s="120">
        <v>3935.5202317276803</v>
      </c>
      <c r="I140" s="120">
        <v>2942.8469521321699</v>
      </c>
      <c r="J140" s="120">
        <v>2902.2706632786899</v>
      </c>
      <c r="K140" s="120">
        <v>936.08412361016997</v>
      </c>
    </row>
    <row r="141" spans="1:11" x14ac:dyDescent="0.2">
      <c r="C141" s="90" t="s">
        <v>28</v>
      </c>
      <c r="D141" s="121">
        <v>432.10044421666009</v>
      </c>
      <c r="E141" s="121">
        <v>456.19283176686997</v>
      </c>
      <c r="F141" s="121">
        <v>621.27072631497026</v>
      </c>
      <c r="G141" s="121">
        <v>662.23767015138992</v>
      </c>
      <c r="H141" s="121">
        <v>792.18176651452995</v>
      </c>
      <c r="I141" s="121">
        <v>891.58703115911999</v>
      </c>
      <c r="J141" s="121">
        <v>1179.3474414935606</v>
      </c>
      <c r="K141" s="121">
        <v>336.62378215542992</v>
      </c>
    </row>
    <row r="142" spans="1:11" x14ac:dyDescent="0.2">
      <c r="C142" s="89" t="s">
        <v>62</v>
      </c>
      <c r="D142" s="120">
        <v>156.9631704478</v>
      </c>
      <c r="E142" s="120">
        <v>182.16423219700997</v>
      </c>
      <c r="F142" s="120">
        <v>360.28363559591998</v>
      </c>
      <c r="G142" s="120">
        <v>289.96073695917005</v>
      </c>
      <c r="H142" s="120">
        <v>319.52175787501</v>
      </c>
      <c r="I142" s="120">
        <v>328.48633927724995</v>
      </c>
      <c r="J142" s="120">
        <v>268.60777290050999</v>
      </c>
      <c r="K142" s="120">
        <v>76.616216509279994</v>
      </c>
    </row>
    <row r="143" spans="1:11" x14ac:dyDescent="0.2">
      <c r="C143" s="90" t="s">
        <v>29</v>
      </c>
      <c r="D143" s="121">
        <v>528.1346749447099</v>
      </c>
      <c r="E143" s="121">
        <v>580.97923579246003</v>
      </c>
      <c r="F143" s="121">
        <v>512.07897201369997</v>
      </c>
      <c r="G143" s="121">
        <v>548.25474674442989</v>
      </c>
      <c r="H143" s="121">
        <v>646.57835886373016</v>
      </c>
      <c r="I143" s="121">
        <v>587.75031102240007</v>
      </c>
      <c r="J143" s="121">
        <v>775.78573017154997</v>
      </c>
      <c r="K143" s="121">
        <v>328.44552935684999</v>
      </c>
    </row>
    <row r="144" spans="1:11" x14ac:dyDescent="0.2">
      <c r="C144" s="89" t="s">
        <v>63</v>
      </c>
      <c r="D144" s="120">
        <v>590.74732759686003</v>
      </c>
      <c r="E144" s="120">
        <v>641.05703782282012</v>
      </c>
      <c r="F144" s="120">
        <v>722.89178636565987</v>
      </c>
      <c r="G144" s="120">
        <v>860.37436549118991</v>
      </c>
      <c r="H144" s="120">
        <v>1029.84790740124</v>
      </c>
      <c r="I144" s="120">
        <v>1105.4148085652698</v>
      </c>
      <c r="J144" s="120">
        <v>1241.1268720313701</v>
      </c>
      <c r="K144" s="120">
        <v>575.52582020898001</v>
      </c>
    </row>
    <row r="145" spans="3:11" x14ac:dyDescent="0.2">
      <c r="C145" s="90" t="s">
        <v>30</v>
      </c>
      <c r="D145" s="121">
        <v>354.34218718658002</v>
      </c>
      <c r="E145" s="121">
        <v>351.10534520308988</v>
      </c>
      <c r="F145" s="121">
        <v>497.32687600367001</v>
      </c>
      <c r="G145" s="121">
        <v>437.25570539451002</v>
      </c>
      <c r="H145" s="121">
        <v>593.95581707017993</v>
      </c>
      <c r="I145" s="121">
        <v>844.21138800199014</v>
      </c>
      <c r="J145" s="121">
        <v>696.61050948884997</v>
      </c>
      <c r="K145" s="121">
        <v>320.73642467684999</v>
      </c>
    </row>
    <row r="146" spans="3:11" x14ac:dyDescent="0.2">
      <c r="C146" s="89" t="s">
        <v>64</v>
      </c>
      <c r="D146" s="120">
        <v>30242.216184350429</v>
      </c>
      <c r="E146" s="120">
        <v>32462.075428562232</v>
      </c>
      <c r="F146" s="120">
        <v>34776.433843438499</v>
      </c>
      <c r="G146" s="120">
        <v>37727.276981912582</v>
      </c>
      <c r="H146" s="120">
        <v>42972.37941646565</v>
      </c>
      <c r="I146" s="120">
        <v>47663.330418417943</v>
      </c>
      <c r="J146" s="120">
        <v>52860.26095637324</v>
      </c>
      <c r="K146" s="120">
        <v>21806.542793859935</v>
      </c>
    </row>
    <row r="147" spans="3:11" x14ac:dyDescent="0.2">
      <c r="C147" s="90" t="s">
        <v>65</v>
      </c>
      <c r="D147" s="121">
        <v>265.50080154777999</v>
      </c>
      <c r="E147" s="121">
        <v>241.73299196914002</v>
      </c>
      <c r="F147" s="121">
        <v>671.60585623427983</v>
      </c>
      <c r="G147" s="121">
        <v>556.16267679639986</v>
      </c>
      <c r="H147" s="121">
        <v>560.38660339419994</v>
      </c>
      <c r="I147" s="121">
        <v>381.37251859876005</v>
      </c>
      <c r="J147" s="121">
        <v>303.56938040264004</v>
      </c>
      <c r="K147" s="121">
        <v>177.34151204167006</v>
      </c>
    </row>
    <row r="148" spans="3:11" x14ac:dyDescent="0.2">
      <c r="C148" s="89" t="s">
        <v>66</v>
      </c>
      <c r="D148" s="120">
        <v>41281.532775659434</v>
      </c>
      <c r="E148" s="120">
        <v>44542.674901890401</v>
      </c>
      <c r="F148" s="120">
        <v>48010.569600751238</v>
      </c>
      <c r="G148" s="120">
        <v>49615.994280471074</v>
      </c>
      <c r="H148" s="120">
        <v>57855.299585240646</v>
      </c>
      <c r="I148" s="120">
        <v>67551.162660505302</v>
      </c>
      <c r="J148" s="120">
        <v>77993.980782265629</v>
      </c>
      <c r="K148" s="120">
        <v>34922.137976088852</v>
      </c>
    </row>
    <row r="149" spans="3:11" x14ac:dyDescent="0.2">
      <c r="C149" s="90" t="s">
        <v>67</v>
      </c>
      <c r="D149" s="121">
        <v>39.170806239790004</v>
      </c>
      <c r="E149" s="121">
        <v>41.994085695830002</v>
      </c>
      <c r="F149" s="121">
        <v>48.7608599207</v>
      </c>
      <c r="G149" s="121">
        <v>48.62149333392</v>
      </c>
      <c r="H149" s="121">
        <v>51.639810583169997</v>
      </c>
      <c r="I149" s="121">
        <v>55.358467955400002</v>
      </c>
      <c r="J149" s="121">
        <v>57.675153204099999</v>
      </c>
      <c r="K149" s="121">
        <v>20.412792841059996</v>
      </c>
    </row>
    <row r="150" spans="3:11" x14ac:dyDescent="0.2">
      <c r="C150" s="89" t="s">
        <v>68</v>
      </c>
      <c r="D150" s="120">
        <v>3593.554105902479</v>
      </c>
      <c r="E150" s="120">
        <v>3724.8131094576493</v>
      </c>
      <c r="F150" s="120">
        <v>4068.9418184462306</v>
      </c>
      <c r="G150" s="120">
        <v>4479.98557479999</v>
      </c>
      <c r="H150" s="120">
        <v>5116.8576717753831</v>
      </c>
      <c r="I150" s="120">
        <v>5549.91535021863</v>
      </c>
      <c r="J150" s="120">
        <v>6286.9043410363593</v>
      </c>
      <c r="K150" s="120">
        <v>2246.1272629412101</v>
      </c>
    </row>
    <row r="151" spans="3:11" x14ac:dyDescent="0.2">
      <c r="C151" s="90" t="s">
        <v>31</v>
      </c>
      <c r="D151" s="121">
        <v>8283.1317846618604</v>
      </c>
      <c r="E151" s="121">
        <v>16677.954575683638</v>
      </c>
      <c r="F151" s="121">
        <v>18470.078400646096</v>
      </c>
      <c r="G151" s="121">
        <v>13794.111206822727</v>
      </c>
      <c r="H151" s="121">
        <v>33730.337648607223</v>
      </c>
      <c r="I151" s="121">
        <v>22528.166981614657</v>
      </c>
      <c r="J151" s="121">
        <v>16841.118344953949</v>
      </c>
      <c r="K151" s="121">
        <v>6971.3378665949822</v>
      </c>
    </row>
    <row r="152" spans="3:11" x14ac:dyDescent="0.2">
      <c r="C152" s="89" t="s">
        <v>168</v>
      </c>
      <c r="D152" s="120">
        <v>0</v>
      </c>
      <c r="E152" s="120">
        <v>0</v>
      </c>
      <c r="F152" s="120">
        <v>0</v>
      </c>
      <c r="G152" s="120">
        <v>0</v>
      </c>
      <c r="H152" s="120">
        <v>2.9141402525900002</v>
      </c>
      <c r="I152" s="120">
        <v>6005.1200460737691</v>
      </c>
      <c r="J152" s="120">
        <v>6404.6517794485499</v>
      </c>
      <c r="K152" s="120">
        <v>2540.51544194811</v>
      </c>
    </row>
    <row r="153" spans="3:11" x14ac:dyDescent="0.2">
      <c r="C153" s="90" t="s">
        <v>69</v>
      </c>
      <c r="D153" s="121">
        <v>7787.0162636530094</v>
      </c>
      <c r="E153" s="121">
        <v>15096.515230494893</v>
      </c>
      <c r="F153" s="121">
        <v>19466.812576148994</v>
      </c>
      <c r="G153" s="121">
        <v>19559.580483434609</v>
      </c>
      <c r="H153" s="121">
        <v>15912.892134220248</v>
      </c>
      <c r="I153" s="121">
        <v>9671.100012299401</v>
      </c>
      <c r="J153" s="121">
        <v>7974.2980179211481</v>
      </c>
      <c r="K153" s="121">
        <v>3751.3149753760599</v>
      </c>
    </row>
    <row r="154" spans="3:11" x14ac:dyDescent="0.2">
      <c r="C154" s="89" t="s">
        <v>70</v>
      </c>
      <c r="D154" s="120">
        <v>296.37652970552995</v>
      </c>
      <c r="E154" s="120">
        <v>294.18754924815011</v>
      </c>
      <c r="F154" s="120">
        <v>332.96160009988995</v>
      </c>
      <c r="G154" s="120">
        <v>369.44035911195982</v>
      </c>
      <c r="H154" s="120">
        <v>546.71923308221005</v>
      </c>
      <c r="I154" s="120">
        <v>764.36639362302003</v>
      </c>
      <c r="J154" s="120">
        <v>687.64497830520997</v>
      </c>
      <c r="K154" s="120">
        <v>212.91104920961001</v>
      </c>
    </row>
    <row r="155" spans="3:11" x14ac:dyDescent="0.2">
      <c r="C155" s="90" t="s">
        <v>32</v>
      </c>
      <c r="D155" s="121">
        <v>91.277635422420005</v>
      </c>
      <c r="E155" s="121">
        <v>97.641462202110006</v>
      </c>
      <c r="F155" s="121">
        <v>110.95976043431999</v>
      </c>
      <c r="G155" s="121">
        <v>106.51005576041</v>
      </c>
      <c r="H155" s="121">
        <v>122.72194648516998</v>
      </c>
      <c r="I155" s="121">
        <v>137.65301361438</v>
      </c>
      <c r="J155" s="121">
        <v>150.50415071102003</v>
      </c>
      <c r="K155" s="121">
        <v>54.217822448169997</v>
      </c>
    </row>
    <row r="156" spans="3:11" x14ac:dyDescent="0.2">
      <c r="C156" s="89" t="s">
        <v>174</v>
      </c>
      <c r="D156" s="120">
        <v>1101.3508553336201</v>
      </c>
      <c r="E156" s="120">
        <v>1441.8151842699201</v>
      </c>
      <c r="F156" s="120">
        <v>1739.1132085152994</v>
      </c>
      <c r="G156" s="120">
        <v>2031.2405698993896</v>
      </c>
      <c r="H156" s="120">
        <v>2200.9270125600001</v>
      </c>
      <c r="I156" s="120">
        <v>2709.4885232417087</v>
      </c>
      <c r="J156" s="120">
        <v>3366.5930368096806</v>
      </c>
      <c r="K156" s="120">
        <v>1223.0151391359395</v>
      </c>
    </row>
    <row r="157" spans="3:11" x14ac:dyDescent="0.2">
      <c r="C157" s="90" t="s">
        <v>171</v>
      </c>
      <c r="D157" s="121">
        <v>1719.3507991449678</v>
      </c>
      <c r="E157" s="121">
        <v>1950.90544236698</v>
      </c>
      <c r="F157" s="121">
        <v>1931.0487212112098</v>
      </c>
      <c r="G157" s="121">
        <v>2178.5915414671904</v>
      </c>
      <c r="H157" s="121">
        <v>2628.4182319379902</v>
      </c>
      <c r="I157" s="121">
        <v>3157.4819693883906</v>
      </c>
      <c r="J157" s="121">
        <v>3513.0127806280998</v>
      </c>
      <c r="K157" s="121">
        <v>1359.2687598396001</v>
      </c>
    </row>
    <row r="158" spans="3:11" x14ac:dyDescent="0.2">
      <c r="C158" s="89" t="s">
        <v>71</v>
      </c>
      <c r="D158" s="120">
        <v>2668.1328172214594</v>
      </c>
      <c r="E158" s="120">
        <v>2813.3306091886611</v>
      </c>
      <c r="F158" s="120">
        <v>4268.3070252068401</v>
      </c>
      <c r="G158" s="120">
        <v>3871.8314908950201</v>
      </c>
      <c r="H158" s="120">
        <v>6294.2265355974296</v>
      </c>
      <c r="I158" s="120">
        <v>4332.24577573847</v>
      </c>
      <c r="J158" s="120">
        <v>4639.9118169917119</v>
      </c>
      <c r="K158" s="120">
        <v>4080.1311607405896</v>
      </c>
    </row>
    <row r="159" spans="3:11" x14ac:dyDescent="0.2">
      <c r="C159" s="90" t="s">
        <v>34</v>
      </c>
      <c r="D159" s="121">
        <v>1674.7823606800696</v>
      </c>
      <c r="E159" s="121">
        <v>1911.6871347256701</v>
      </c>
      <c r="F159" s="121">
        <v>2333.9049167132694</v>
      </c>
      <c r="G159" s="121">
        <v>2690.6339756684865</v>
      </c>
      <c r="H159" s="121">
        <v>3257.9697674503204</v>
      </c>
      <c r="I159" s="121">
        <v>3723.6725391300606</v>
      </c>
      <c r="J159" s="121">
        <v>3844.7602801959497</v>
      </c>
      <c r="K159" s="121">
        <v>1491.8526933800704</v>
      </c>
    </row>
    <row r="160" spans="3:11" x14ac:dyDescent="0.2">
      <c r="C160" s="89" t="s">
        <v>72</v>
      </c>
      <c r="D160" s="120">
        <v>220.51112983582001</v>
      </c>
      <c r="E160" s="120">
        <v>196.99057631175</v>
      </c>
      <c r="F160" s="120">
        <v>599.26698136863001</v>
      </c>
      <c r="G160" s="120">
        <v>650.8845669903601</v>
      </c>
      <c r="H160" s="120">
        <v>585.24506570365986</v>
      </c>
      <c r="I160" s="120">
        <v>612.00445429636</v>
      </c>
      <c r="J160" s="120">
        <v>481.48612958058999</v>
      </c>
      <c r="K160" s="120">
        <v>235.66274002150001</v>
      </c>
    </row>
    <row r="161" spans="1:11" x14ac:dyDescent="0.2">
      <c r="C161" s="90" t="s">
        <v>73</v>
      </c>
      <c r="D161" s="121">
        <v>655.62407911222988</v>
      </c>
      <c r="E161" s="121">
        <v>1829.4025549106304</v>
      </c>
      <c r="F161" s="121">
        <v>3921.9349040072902</v>
      </c>
      <c r="G161" s="121">
        <v>1138.1573778278701</v>
      </c>
      <c r="H161" s="121">
        <v>882.53803081483011</v>
      </c>
      <c r="I161" s="121">
        <v>804.09958575137</v>
      </c>
      <c r="J161" s="121">
        <v>1664.0578641119703</v>
      </c>
      <c r="K161" s="121">
        <v>334.47417462719994</v>
      </c>
    </row>
    <row r="162" spans="1:11" x14ac:dyDescent="0.2">
      <c r="C162" s="89" t="s">
        <v>35</v>
      </c>
      <c r="D162" s="120">
        <v>4305.3571507787801</v>
      </c>
      <c r="E162" s="120">
        <v>4447.3901390294495</v>
      </c>
      <c r="F162" s="120">
        <v>4816.9724512861894</v>
      </c>
      <c r="G162" s="120">
        <v>5382.7997462518879</v>
      </c>
      <c r="H162" s="120">
        <v>6583.4376375704587</v>
      </c>
      <c r="I162" s="120">
        <v>7941.6125914077875</v>
      </c>
      <c r="J162" s="120">
        <v>9210.902957347862</v>
      </c>
      <c r="K162" s="120">
        <v>3187.5172844093404</v>
      </c>
    </row>
    <row r="163" spans="1:11" x14ac:dyDescent="0.2">
      <c r="C163" s="90" t="s">
        <v>74</v>
      </c>
      <c r="D163" s="121">
        <v>1338.7785052656102</v>
      </c>
      <c r="E163" s="121">
        <v>569.51337956188001</v>
      </c>
      <c r="F163" s="121">
        <v>1150.1706082599298</v>
      </c>
      <c r="G163" s="121">
        <v>2975.6732625744103</v>
      </c>
      <c r="H163" s="121">
        <v>2548.8973746367801</v>
      </c>
      <c r="I163" s="121">
        <v>827.52328561536012</v>
      </c>
      <c r="J163" s="121">
        <v>2139.5435793151096</v>
      </c>
      <c r="K163" s="121">
        <v>1640.26240814844</v>
      </c>
    </row>
    <row r="164" spans="1:11" x14ac:dyDescent="0.2">
      <c r="C164" s="89" t="s">
        <v>36</v>
      </c>
      <c r="D164" s="120">
        <v>691.87185483979715</v>
      </c>
      <c r="E164" s="120">
        <v>735.23203250507015</v>
      </c>
      <c r="F164" s="120">
        <v>849.53721678791987</v>
      </c>
      <c r="G164" s="120">
        <v>1118.3614716878203</v>
      </c>
      <c r="H164" s="120">
        <v>1165.3542361106799</v>
      </c>
      <c r="I164" s="120">
        <v>1112.1450894486602</v>
      </c>
      <c r="J164" s="120">
        <v>1192.3820857862295</v>
      </c>
      <c r="K164" s="120">
        <v>452.61778587887005</v>
      </c>
    </row>
    <row r="165" spans="1:11" x14ac:dyDescent="0.2">
      <c r="C165" s="90" t="s">
        <v>172</v>
      </c>
      <c r="D165" s="121">
        <v>28841.45760365175</v>
      </c>
      <c r="E165" s="121">
        <v>33943.894250142759</v>
      </c>
      <c r="F165" s="121">
        <v>42889.566126373873</v>
      </c>
      <c r="G165" s="121">
        <v>41675.32716985407</v>
      </c>
      <c r="H165" s="121">
        <v>49403.887508079308</v>
      </c>
      <c r="I165" s="121">
        <v>57115.503666032608</v>
      </c>
      <c r="J165" s="121">
        <v>63577.919407150868</v>
      </c>
      <c r="K165" s="121">
        <v>29040.985727044219</v>
      </c>
    </row>
    <row r="166" spans="1:11" x14ac:dyDescent="0.2">
      <c r="C166" s="89" t="s">
        <v>76</v>
      </c>
      <c r="D166" s="120">
        <v>354.31167624808</v>
      </c>
      <c r="E166" s="120">
        <v>454.57663114662</v>
      </c>
      <c r="F166" s="120">
        <v>538.07943145689001</v>
      </c>
      <c r="G166" s="120">
        <v>579.2596250788099</v>
      </c>
      <c r="H166" s="120">
        <v>652.34916360861996</v>
      </c>
      <c r="I166" s="120">
        <v>770.89363698375996</v>
      </c>
      <c r="J166" s="120">
        <v>849.50019022321999</v>
      </c>
      <c r="K166" s="120">
        <v>348.12010612210997</v>
      </c>
    </row>
    <row r="167" spans="1:11" x14ac:dyDescent="0.2">
      <c r="C167" s="90" t="s">
        <v>77</v>
      </c>
      <c r="D167" s="121">
        <v>77.503955068300002</v>
      </c>
      <c r="E167" s="121">
        <v>53.536573715149999</v>
      </c>
      <c r="F167" s="121">
        <v>65.620996254649995</v>
      </c>
      <c r="G167" s="121">
        <v>93.642346535429994</v>
      </c>
      <c r="H167" s="121">
        <v>94.087536007129998</v>
      </c>
      <c r="I167" s="121">
        <v>285.00499830428998</v>
      </c>
      <c r="J167" s="121">
        <v>445.43566531699997</v>
      </c>
      <c r="K167" s="121">
        <v>33.807354736560001</v>
      </c>
    </row>
    <row r="168" spans="1:11" x14ac:dyDescent="0.2">
      <c r="C168" s="89" t="s">
        <v>173</v>
      </c>
      <c r="D168" s="120">
        <v>21532.913278941276</v>
      </c>
      <c r="E168" s="120">
        <v>26588.28511177341</v>
      </c>
      <c r="F168" s="120">
        <v>24456.414815913926</v>
      </c>
      <c r="G168" s="120">
        <v>20791.621013792537</v>
      </c>
      <c r="H168" s="120">
        <v>24754.451295748113</v>
      </c>
      <c r="I168" s="120">
        <v>30329.722787688341</v>
      </c>
      <c r="J168" s="120">
        <v>41492.669526738609</v>
      </c>
      <c r="K168" s="120">
        <v>12616.159434084191</v>
      </c>
    </row>
    <row r="169" spans="1:11" x14ac:dyDescent="0.2">
      <c r="C169" s="90" t="s">
        <v>37</v>
      </c>
      <c r="D169" s="121">
        <v>3693.7422695968903</v>
      </c>
      <c r="E169" s="121">
        <v>4254.5619864172095</v>
      </c>
      <c r="F169" s="121">
        <v>6780.918046628889</v>
      </c>
      <c r="G169" s="121">
        <v>7204.5474124501579</v>
      </c>
      <c r="H169" s="121">
        <v>8133.8969287935588</v>
      </c>
      <c r="I169" s="121">
        <v>3698.3755245161806</v>
      </c>
      <c r="J169" s="121">
        <v>2875.683236704991</v>
      </c>
      <c r="K169" s="121">
        <v>1300.7098845253397</v>
      </c>
    </row>
    <row r="170" spans="1:11" x14ac:dyDescent="0.2">
      <c r="C170" s="89" t="s">
        <v>38</v>
      </c>
      <c r="D170" s="120">
        <v>2870.2244739684102</v>
      </c>
      <c r="E170" s="120">
        <v>3325.2654324557802</v>
      </c>
      <c r="F170" s="120">
        <v>4634.47821648233</v>
      </c>
      <c r="G170" s="120">
        <v>4681.1993901468295</v>
      </c>
      <c r="H170" s="120">
        <v>4982.2522334921896</v>
      </c>
      <c r="I170" s="120">
        <v>5369.4288155781605</v>
      </c>
      <c r="J170" s="120">
        <v>5806.9726453523099</v>
      </c>
      <c r="K170" s="120">
        <v>2124.9687482879503</v>
      </c>
    </row>
    <row r="171" spans="1:11" x14ac:dyDescent="0.2">
      <c r="C171" s="81" t="s">
        <v>39</v>
      </c>
      <c r="D171" s="45">
        <f>SUM(D140:D170)</f>
        <v>167065.75708680943</v>
      </c>
      <c r="E171" s="45">
        <f t="shared" ref="E171:J171" si="38">SUM(E140:E170)</f>
        <v>201263.56644381338</v>
      </c>
      <c r="F171" s="45">
        <f t="shared" si="38"/>
        <v>231473.10047291833</v>
      </c>
      <c r="G171" s="45">
        <f t="shared" si="38"/>
        <v>227977.64054356483</v>
      </c>
      <c r="H171" s="45">
        <f t="shared" si="38"/>
        <v>278357.69258766994</v>
      </c>
      <c r="I171" s="45">
        <f t="shared" si="38"/>
        <v>289797.045936201</v>
      </c>
      <c r="J171" s="45">
        <f t="shared" si="38"/>
        <v>321725.18807624059</v>
      </c>
      <c r="K171" s="45">
        <f>SUM(K140:K170)</f>
        <v>134746.44479084914</v>
      </c>
    </row>
    <row r="172" spans="1:11" s="32" customFormat="1" x14ac:dyDescent="0.2">
      <c r="A172" s="5"/>
      <c r="B172" s="5"/>
      <c r="C172" s="74" t="str">
        <f>+'C1 Aprop Resumen 2000-2026'!B20</f>
        <v>* Información con corte a 31 de mayo</v>
      </c>
      <c r="D172" s="130">
        <f>+D171-'C6 Ejec. Nac 19-26'!D98</f>
        <v>0</v>
      </c>
      <c r="E172" s="130">
        <f>+E171-'C6 Ejec. Nac 19-26'!E98</f>
        <v>0</v>
      </c>
      <c r="F172" s="130">
        <f>+F171-'C6 Ejec. Nac 19-26'!F98</f>
        <v>0</v>
      </c>
      <c r="G172" s="130">
        <f>+G171-'C6 Ejec. Nac 19-26'!G98</f>
        <v>0</v>
      </c>
      <c r="H172" s="130">
        <f>+H171-'C6 Ejec. Nac 19-26'!H98</f>
        <v>0</v>
      </c>
      <c r="I172" s="130">
        <f>+I171-'C6 Ejec. Nac 19-26'!I98</f>
        <v>0</v>
      </c>
      <c r="J172" s="130">
        <f>+J171-'C6 Ejec. Nac 19-26'!J98</f>
        <v>0</v>
      </c>
      <c r="K172" s="130">
        <f>+K171-'C6 Ejec. Nac 19-26'!K98</f>
        <v>0</v>
      </c>
    </row>
    <row r="173" spans="1:11" x14ac:dyDescent="0.2">
      <c r="C173" s="1" t="s">
        <v>227</v>
      </c>
      <c r="D173" s="15"/>
      <c r="E173" s="15"/>
      <c r="F173" s="15"/>
      <c r="G173" s="15"/>
      <c r="H173" s="15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x14ac:dyDescent="0.2">
      <c r="D177" s="164" t="s">
        <v>94</v>
      </c>
      <c r="E177" s="164"/>
      <c r="F177" s="164"/>
      <c r="G177" s="164"/>
      <c r="H177" s="164"/>
      <c r="I177" s="164"/>
      <c r="J177" s="164"/>
      <c r="K177" s="164"/>
    </row>
    <row r="178" spans="3:11" x14ac:dyDescent="0.2">
      <c r="D178" s="29"/>
      <c r="E178" s="29"/>
      <c r="F178" s="29"/>
      <c r="G178" s="29"/>
      <c r="H178" s="29"/>
    </row>
    <row r="179" spans="3:11" ht="0.75" customHeight="1" x14ac:dyDescent="0.2">
      <c r="D179" s="30"/>
      <c r="E179" s="30"/>
      <c r="F179" s="30"/>
      <c r="G179" s="30"/>
      <c r="H179" s="30"/>
    </row>
    <row r="180" spans="3:11" x14ac:dyDescent="0.2">
      <c r="C180" s="182" t="s">
        <v>21</v>
      </c>
      <c r="D180" s="162">
        <v>2019</v>
      </c>
      <c r="E180" s="162">
        <v>2020</v>
      </c>
      <c r="F180" s="162">
        <v>2021</v>
      </c>
      <c r="G180" s="162">
        <v>2022</v>
      </c>
      <c r="H180" s="162">
        <v>2023</v>
      </c>
      <c r="I180" s="162">
        <v>2024</v>
      </c>
      <c r="J180" s="162">
        <v>2025</v>
      </c>
      <c r="K180" s="162" t="s">
        <v>178</v>
      </c>
    </row>
    <row r="181" spans="3:11" ht="12" thickBot="1" x14ac:dyDescent="0.25">
      <c r="C181" s="183"/>
      <c r="D181" s="163"/>
      <c r="E181" s="163"/>
      <c r="F181" s="163"/>
      <c r="G181" s="163"/>
      <c r="H181" s="163"/>
      <c r="I181" s="163"/>
      <c r="J181" s="163"/>
      <c r="K181" s="163"/>
    </row>
    <row r="182" spans="3:11" x14ac:dyDescent="0.2">
      <c r="C182" s="89" t="s">
        <v>61</v>
      </c>
      <c r="D182" s="118">
        <f>+IFERROR(IF(D140&gt;0,+((D140/D15)*100),""),"0")</f>
        <v>62.804991289019164</v>
      </c>
      <c r="E182" s="118">
        <f t="shared" ref="E182:J182" si="39">+IFERROR(IF(E140&gt;0,+((E140/E15)*100)," "),"0")</f>
        <v>77.296168240863068</v>
      </c>
      <c r="F182" s="118">
        <f t="shared" si="39"/>
        <v>79.230503775809964</v>
      </c>
      <c r="G182" s="118">
        <f t="shared" si="39"/>
        <v>74.020197389018819</v>
      </c>
      <c r="H182" s="118">
        <f t="shared" si="39"/>
        <v>74.265254777506485</v>
      </c>
      <c r="I182" s="118">
        <f t="shared" si="39"/>
        <v>37.935256742640718</v>
      </c>
      <c r="J182" s="118">
        <f t="shared" si="39"/>
        <v>58.888181464925552</v>
      </c>
      <c r="K182" s="118">
        <f t="shared" ref="K182" si="40">+IFERROR(IF(K140&gt;0,+((K140/K15)*100)," "),"0")</f>
        <v>23.259393572097633</v>
      </c>
    </row>
    <row r="183" spans="3:11" x14ac:dyDescent="0.2">
      <c r="C183" s="90" t="s">
        <v>28</v>
      </c>
      <c r="D183" s="119">
        <f t="shared" ref="D183:D212" si="41">+IFERROR(IF(D141&gt;0,+((D141/D16)*100),""),"0")</f>
        <v>87.564588833185425</v>
      </c>
      <c r="E183" s="119">
        <f t="shared" ref="E183:J198" si="42">+IFERROR(IF(E141&gt;0,+((E141/E16)*100)," "),"0")</f>
        <v>79.049664100194377</v>
      </c>
      <c r="F183" s="119">
        <f t="shared" si="42"/>
        <v>64.122742139004401</v>
      </c>
      <c r="G183" s="119">
        <f t="shared" si="42"/>
        <v>58.930639478961041</v>
      </c>
      <c r="H183" s="119">
        <f t="shared" si="42"/>
        <v>45.115881068827107</v>
      </c>
      <c r="I183" s="119">
        <f t="shared" si="42"/>
        <v>50.57478724997172</v>
      </c>
      <c r="J183" s="119">
        <f t="shared" si="42"/>
        <v>78.80195159455188</v>
      </c>
      <c r="K183" s="119">
        <f t="shared" ref="K183" si="43">+IFERROR(IF(K141&gt;0,+((K141/K16)*100)," "),"0")</f>
        <v>22.423821331092093</v>
      </c>
    </row>
    <row r="184" spans="3:11" x14ac:dyDescent="0.2">
      <c r="C184" s="89" t="s">
        <v>62</v>
      </c>
      <c r="D184" s="118">
        <f t="shared" si="41"/>
        <v>44.722803911144545</v>
      </c>
      <c r="E184" s="118">
        <f t="shared" si="42"/>
        <v>67.456846529923126</v>
      </c>
      <c r="F184" s="118">
        <f t="shared" si="42"/>
        <v>87.440040952321468</v>
      </c>
      <c r="G184" s="118">
        <f t="shared" si="42"/>
        <v>87.732875024285377</v>
      </c>
      <c r="H184" s="118">
        <f t="shared" si="42"/>
        <v>65.903020561506906</v>
      </c>
      <c r="I184" s="118">
        <f t="shared" si="42"/>
        <v>87.441163299971464</v>
      </c>
      <c r="J184" s="118">
        <f t="shared" si="42"/>
        <v>95.437039070091885</v>
      </c>
      <c r="K184" s="118">
        <f t="shared" ref="K184" si="44">+IFERROR(IF(K142&gt;0,+((K142/K17)*100)," "),"0")</f>
        <v>20.169818001508723</v>
      </c>
    </row>
    <row r="185" spans="3:11" x14ac:dyDescent="0.2">
      <c r="C185" s="90" t="s">
        <v>29</v>
      </c>
      <c r="D185" s="119">
        <f t="shared" si="41"/>
        <v>81.275597373525315</v>
      </c>
      <c r="E185" s="119">
        <f t="shared" si="42"/>
        <v>79.641609345151195</v>
      </c>
      <c r="F185" s="119">
        <f t="shared" si="42"/>
        <v>67.658344063097204</v>
      </c>
      <c r="G185" s="119">
        <f t="shared" si="42"/>
        <v>75.914696021105726</v>
      </c>
      <c r="H185" s="119">
        <f t="shared" si="42"/>
        <v>67.500186578666032</v>
      </c>
      <c r="I185" s="119">
        <f t="shared" si="42"/>
        <v>61.406198375846465</v>
      </c>
      <c r="J185" s="119">
        <f t="shared" si="42"/>
        <v>84.284542010394048</v>
      </c>
      <c r="K185" s="119">
        <f t="shared" ref="K185" si="45">+IFERROR(IF(K143&gt;0,+((K143/K18)*100)," "),"0")</f>
        <v>27.581650804573961</v>
      </c>
    </row>
    <row r="186" spans="3:11" x14ac:dyDescent="0.2">
      <c r="C186" s="89" t="s">
        <v>63</v>
      </c>
      <c r="D186" s="118">
        <f t="shared" si="41"/>
        <v>91.253852543744131</v>
      </c>
      <c r="E186" s="118">
        <f t="shared" si="42"/>
        <v>92.844808913084066</v>
      </c>
      <c r="F186" s="118">
        <f t="shared" si="42"/>
        <v>93.114412859765949</v>
      </c>
      <c r="G186" s="118">
        <f t="shared" si="42"/>
        <v>88.548924937598983</v>
      </c>
      <c r="H186" s="118">
        <f t="shared" si="42"/>
        <v>87.004961386459527</v>
      </c>
      <c r="I186" s="118">
        <f t="shared" si="42"/>
        <v>80.592618923575088</v>
      </c>
      <c r="J186" s="118">
        <f t="shared" si="42"/>
        <v>79.220679139862796</v>
      </c>
      <c r="K186" s="118">
        <f t="shared" ref="K186" si="46">+IFERROR(IF(K144&gt;0,+((K144/K19)*100)," "),"0")</f>
        <v>43.182616397176716</v>
      </c>
    </row>
    <row r="187" spans="3:11" x14ac:dyDescent="0.2">
      <c r="C187" s="90" t="s">
        <v>30</v>
      </c>
      <c r="D187" s="119">
        <f t="shared" si="41"/>
        <v>95.015020583002951</v>
      </c>
      <c r="E187" s="119">
        <f t="shared" si="42"/>
        <v>95.316013090915646</v>
      </c>
      <c r="F187" s="119">
        <f t="shared" si="42"/>
        <v>83.075395379103284</v>
      </c>
      <c r="G187" s="119">
        <f t="shared" si="42"/>
        <v>79.653449758672977</v>
      </c>
      <c r="H187" s="119">
        <f t="shared" si="42"/>
        <v>75.355604405152221</v>
      </c>
      <c r="I187" s="119">
        <f t="shared" si="42"/>
        <v>64.673189850620716</v>
      </c>
      <c r="J187" s="119">
        <f t="shared" si="42"/>
        <v>65.955208315545931</v>
      </c>
      <c r="K187" s="119">
        <f t="shared" ref="K187" si="47">+IFERROR(IF(K145&gt;0,+((K145/K20)*100)," "),"0")</f>
        <v>28.379671693622914</v>
      </c>
    </row>
    <row r="188" spans="3:11" x14ac:dyDescent="0.2">
      <c r="C188" s="89" t="s">
        <v>64</v>
      </c>
      <c r="D188" s="118">
        <f t="shared" si="41"/>
        <v>96.44209801631348</v>
      </c>
      <c r="E188" s="118">
        <f t="shared" si="42"/>
        <v>96.867713838812804</v>
      </c>
      <c r="F188" s="118">
        <f t="shared" si="42"/>
        <v>95.350196147978551</v>
      </c>
      <c r="G188" s="118">
        <f t="shared" si="42"/>
        <v>95.161548021266469</v>
      </c>
      <c r="H188" s="118">
        <f t="shared" si="42"/>
        <v>94.855457770590718</v>
      </c>
      <c r="I188" s="118">
        <f t="shared" si="42"/>
        <v>89.981163729639846</v>
      </c>
      <c r="J188" s="118">
        <f t="shared" si="42"/>
        <v>92.267103189979707</v>
      </c>
      <c r="K188" s="118">
        <f t="shared" ref="K188" si="48">+IFERROR(IF(K146&gt;0,+((K146/K21)*100)," "),"0")</f>
        <v>34.837631029554899</v>
      </c>
    </row>
    <row r="189" spans="3:11" x14ac:dyDescent="0.2">
      <c r="C189" s="90" t="s">
        <v>65</v>
      </c>
      <c r="D189" s="119">
        <f t="shared" si="41"/>
        <v>53.139444061786087</v>
      </c>
      <c r="E189" s="119">
        <f t="shared" si="42"/>
        <v>52.325273124209716</v>
      </c>
      <c r="F189" s="119">
        <f t="shared" si="42"/>
        <v>87.480335581708786</v>
      </c>
      <c r="G189" s="119">
        <f t="shared" si="42"/>
        <v>61.924132354312135</v>
      </c>
      <c r="H189" s="119">
        <f t="shared" si="42"/>
        <v>59.063859819749688</v>
      </c>
      <c r="I189" s="119">
        <f t="shared" si="42"/>
        <v>36.023849351679459</v>
      </c>
      <c r="J189" s="119">
        <f t="shared" si="42"/>
        <v>67.51977537249536</v>
      </c>
      <c r="K189" s="119">
        <f t="shared" ref="K189" si="49">+IFERROR(IF(K147&gt;0,+((K147/K22)*100)," "),"0")</f>
        <v>35.748052636008822</v>
      </c>
    </row>
    <row r="190" spans="3:11" x14ac:dyDescent="0.2">
      <c r="C190" s="89" t="s">
        <v>66</v>
      </c>
      <c r="D190" s="118">
        <f t="shared" si="41"/>
        <v>99.625726641202434</v>
      </c>
      <c r="E190" s="118">
        <f t="shared" si="42"/>
        <v>99.902390549883251</v>
      </c>
      <c r="F190" s="118">
        <f t="shared" si="42"/>
        <v>99.886209118120263</v>
      </c>
      <c r="G190" s="118">
        <f t="shared" si="42"/>
        <v>99.784846815089935</v>
      </c>
      <c r="H190" s="118">
        <f t="shared" si="42"/>
        <v>98.040428909255411</v>
      </c>
      <c r="I190" s="118">
        <f t="shared" si="42"/>
        <v>96.397143168373461</v>
      </c>
      <c r="J190" s="118">
        <f t="shared" si="42"/>
        <v>97.300202858126625</v>
      </c>
      <c r="K190" s="118">
        <f t="shared" ref="K190" si="50">+IFERROR(IF(K148&gt;0,+((K148/K23)*100)," "),"0")</f>
        <v>39.612604588886605</v>
      </c>
    </row>
    <row r="191" spans="3:11" x14ac:dyDescent="0.2">
      <c r="C191" s="90" t="s">
        <v>67</v>
      </c>
      <c r="D191" s="119">
        <f t="shared" si="41"/>
        <v>89.247277962420213</v>
      </c>
      <c r="E191" s="119">
        <f t="shared" si="42"/>
        <v>89.056109840892944</v>
      </c>
      <c r="F191" s="119">
        <f t="shared" si="42"/>
        <v>93.051984086644595</v>
      </c>
      <c r="G191" s="119">
        <f t="shared" si="42"/>
        <v>90.677919809316066</v>
      </c>
      <c r="H191" s="119">
        <f t="shared" si="42"/>
        <v>92.829957840224054</v>
      </c>
      <c r="I191" s="119">
        <f t="shared" si="42"/>
        <v>92.555748335718633</v>
      </c>
      <c r="J191" s="119">
        <f t="shared" si="42"/>
        <v>91.473431028237968</v>
      </c>
      <c r="K191" s="119">
        <f t="shared" ref="K191" si="51">+IFERROR(IF(K149&gt;0,+((K149/K24)*100)," "),"0")</f>
        <v>32.502273454854738</v>
      </c>
    </row>
    <row r="192" spans="3:11" x14ac:dyDescent="0.2">
      <c r="C192" s="89" t="s">
        <v>68</v>
      </c>
      <c r="D192" s="118">
        <f t="shared" si="41"/>
        <v>94.533263050888209</v>
      </c>
      <c r="E192" s="118">
        <f t="shared" si="42"/>
        <v>94.574407551242572</v>
      </c>
      <c r="F192" s="118">
        <f t="shared" si="42"/>
        <v>92.31622954943785</v>
      </c>
      <c r="G192" s="118">
        <f t="shared" si="42"/>
        <v>94.763408497991037</v>
      </c>
      <c r="H192" s="118">
        <f t="shared" si="42"/>
        <v>94.616012923151345</v>
      </c>
      <c r="I192" s="118">
        <f t="shared" si="42"/>
        <v>92.870651444993669</v>
      </c>
      <c r="J192" s="118">
        <f t="shared" si="42"/>
        <v>92.261145845405551</v>
      </c>
      <c r="K192" s="118">
        <f t="shared" ref="K192" si="52">+IFERROR(IF(K150&gt;0,+((K150/K25)*100)," "),"0")</f>
        <v>31.38087165314224</v>
      </c>
    </row>
    <row r="193" spans="3:11" x14ac:dyDescent="0.2">
      <c r="C193" s="90" t="s">
        <v>31</v>
      </c>
      <c r="D193" s="119">
        <f t="shared" si="41"/>
        <v>80.583344618244269</v>
      </c>
      <c r="E193" s="119">
        <f t="shared" si="42"/>
        <v>41.074698254832917</v>
      </c>
      <c r="F193" s="119">
        <f t="shared" si="42"/>
        <v>77.546408063080136</v>
      </c>
      <c r="G193" s="119">
        <f t="shared" si="42"/>
        <v>77.071983078659784</v>
      </c>
      <c r="H193" s="119">
        <f t="shared" si="42"/>
        <v>81.731451043473925</v>
      </c>
      <c r="I193" s="119">
        <f t="shared" si="42"/>
        <v>69.659049778633957</v>
      </c>
      <c r="J193" s="119">
        <f t="shared" si="42"/>
        <v>68.759275981654227</v>
      </c>
      <c r="K193" s="119">
        <f t="shared" ref="K193" si="53">+IFERROR(IF(K151&gt;0,+((K151/K26)*100)," "),"0")</f>
        <v>21.285555589441664</v>
      </c>
    </row>
    <row r="194" spans="3:11" x14ac:dyDescent="0.2">
      <c r="C194" s="89" t="s">
        <v>168</v>
      </c>
      <c r="D194" s="118" t="str">
        <f t="shared" si="41"/>
        <v/>
      </c>
      <c r="E194" s="118" t="str">
        <f t="shared" si="42"/>
        <v xml:space="preserve"> </v>
      </c>
      <c r="F194" s="118" t="str">
        <f t="shared" si="42"/>
        <v xml:space="preserve"> </v>
      </c>
      <c r="G194" s="118" t="str">
        <f t="shared" si="42"/>
        <v xml:space="preserve"> </v>
      </c>
      <c r="H194" s="118">
        <f t="shared" si="42"/>
        <v>0.58282805051800002</v>
      </c>
      <c r="I194" s="118">
        <f t="shared" si="42"/>
        <v>76.190415971546884</v>
      </c>
      <c r="J194" s="118">
        <f t="shared" si="42"/>
        <v>93.432211612762529</v>
      </c>
      <c r="K194" s="118">
        <f t="shared" ref="K194" si="54">+IFERROR(IF(K152&gt;0,+((K152/K27)*100)," "),"0")</f>
        <v>38.001921581165291</v>
      </c>
    </row>
    <row r="195" spans="3:11" x14ac:dyDescent="0.2">
      <c r="C195" s="90" t="s">
        <v>69</v>
      </c>
      <c r="D195" s="119">
        <f t="shared" si="41"/>
        <v>88.025963526837032</v>
      </c>
      <c r="E195" s="119">
        <f t="shared" si="42"/>
        <v>97.291743633973667</v>
      </c>
      <c r="F195" s="119">
        <f t="shared" si="42"/>
        <v>92.95736193414335</v>
      </c>
      <c r="G195" s="119">
        <f t="shared" si="42"/>
        <v>96.818426907251137</v>
      </c>
      <c r="H195" s="119">
        <f t="shared" si="42"/>
        <v>88.34965638980124</v>
      </c>
      <c r="I195" s="119">
        <f t="shared" si="42"/>
        <v>72.407698388690136</v>
      </c>
      <c r="J195" s="119">
        <f t="shared" si="42"/>
        <v>73.084756787525279</v>
      </c>
      <c r="K195" s="119">
        <f t="shared" ref="K195" si="55">+IFERROR(IF(K153&gt;0,+((K153/K28)*100)," "),"0")</f>
        <v>28.516752054611256</v>
      </c>
    </row>
    <row r="196" spans="3:11" x14ac:dyDescent="0.2">
      <c r="C196" s="89" t="s">
        <v>70</v>
      </c>
      <c r="D196" s="118">
        <f t="shared" si="41"/>
        <v>87.292851400827274</v>
      </c>
      <c r="E196" s="118">
        <f t="shared" si="42"/>
        <v>86.183936464390257</v>
      </c>
      <c r="F196" s="118">
        <f t="shared" si="42"/>
        <v>66.391295800390949</v>
      </c>
      <c r="G196" s="118">
        <f t="shared" si="42"/>
        <v>63.187948938643579</v>
      </c>
      <c r="H196" s="118">
        <f t="shared" si="42"/>
        <v>56.242864547797332</v>
      </c>
      <c r="I196" s="118">
        <f t="shared" si="42"/>
        <v>62.244296676679809</v>
      </c>
      <c r="J196" s="118">
        <f t="shared" si="42"/>
        <v>71.107355645049893</v>
      </c>
      <c r="K196" s="118">
        <f t="shared" ref="K196" si="56">+IFERROR(IF(K154&gt;0,+((K154/K29)*100)," "),"0")</f>
        <v>27.870143364266408</v>
      </c>
    </row>
    <row r="197" spans="3:11" x14ac:dyDescent="0.2">
      <c r="C197" s="90" t="s">
        <v>32</v>
      </c>
      <c r="D197" s="119">
        <f t="shared" si="41"/>
        <v>93.49554615047974</v>
      </c>
      <c r="E197" s="119">
        <f t="shared" si="42"/>
        <v>97.939832663448939</v>
      </c>
      <c r="F197" s="119">
        <f t="shared" si="42"/>
        <v>94.697338290006144</v>
      </c>
      <c r="G197" s="119">
        <f t="shared" si="42"/>
        <v>95.264977782914741</v>
      </c>
      <c r="H197" s="119">
        <f t="shared" si="42"/>
        <v>85.345665664193206</v>
      </c>
      <c r="I197" s="119">
        <f t="shared" si="42"/>
        <v>81.65190121162361</v>
      </c>
      <c r="J197" s="119">
        <f t="shared" si="42"/>
        <v>85.586638961647026</v>
      </c>
      <c r="K197" s="119">
        <f t="shared" ref="K197" si="57">+IFERROR(IF(K155&gt;0,+((K155/K30)*100)," "),"0")</f>
        <v>30.518028918677416</v>
      </c>
    </row>
    <row r="198" spans="3:11" x14ac:dyDescent="0.2">
      <c r="C198" s="89" t="s">
        <v>174</v>
      </c>
      <c r="D198" s="118">
        <f t="shared" si="41"/>
        <v>85.694486654970717</v>
      </c>
      <c r="E198" s="118">
        <f t="shared" si="42"/>
        <v>86.022646678747208</v>
      </c>
      <c r="F198" s="118">
        <f t="shared" si="42"/>
        <v>82.453755913630587</v>
      </c>
      <c r="G198" s="118">
        <f t="shared" si="42"/>
        <v>70.112444128732534</v>
      </c>
      <c r="H198" s="118">
        <f t="shared" si="42"/>
        <v>68.503931568318947</v>
      </c>
      <c r="I198" s="118">
        <f t="shared" si="42"/>
        <v>69.674369746777458</v>
      </c>
      <c r="J198" s="118">
        <f t="shared" si="42"/>
        <v>79.07672027423574</v>
      </c>
      <c r="K198" s="118">
        <f t="shared" ref="K198" si="58">+IFERROR(IF(K156&gt;0,+((K156/K31)*100)," "),"0")</f>
        <v>29.84844353222319</v>
      </c>
    </row>
    <row r="199" spans="3:11" x14ac:dyDescent="0.2">
      <c r="C199" s="90" t="s">
        <v>171</v>
      </c>
      <c r="D199" s="119">
        <f t="shared" si="41"/>
        <v>74.703704523438461</v>
      </c>
      <c r="E199" s="119">
        <f t="shared" ref="E199:J212" si="59">+IFERROR(IF(E157&gt;0,+((E157/E32)*100)," "),"0")</f>
        <v>78.310511957262818</v>
      </c>
      <c r="F199" s="119">
        <f t="shared" si="59"/>
        <v>65.539871313098701</v>
      </c>
      <c r="G199" s="119">
        <f t="shared" si="59"/>
        <v>67.195585833441456</v>
      </c>
      <c r="H199" s="119">
        <f t="shared" si="59"/>
        <v>78.251506356779743</v>
      </c>
      <c r="I199" s="119">
        <f t="shared" si="59"/>
        <v>79.157337742048981</v>
      </c>
      <c r="J199" s="119">
        <f t="shared" si="59"/>
        <v>81.841154657613359</v>
      </c>
      <c r="K199" s="119">
        <f t="shared" ref="K199" si="60">+IFERROR(IF(K157&gt;0,+((K157/K32)*100)," "),"0")</f>
        <v>29.31904563139847</v>
      </c>
    </row>
    <row r="200" spans="3:11" x14ac:dyDescent="0.2">
      <c r="C200" s="89" t="s">
        <v>71</v>
      </c>
      <c r="D200" s="118">
        <f t="shared" si="41"/>
        <v>83.284026055782419</v>
      </c>
      <c r="E200" s="118">
        <f t="shared" si="59"/>
        <v>87.773443513781572</v>
      </c>
      <c r="F200" s="118">
        <f t="shared" si="59"/>
        <v>92.420746684155134</v>
      </c>
      <c r="G200" s="118">
        <f t="shared" si="59"/>
        <v>84.456572780263855</v>
      </c>
      <c r="H200" s="118">
        <f t="shared" si="59"/>
        <v>89.347956797609271</v>
      </c>
      <c r="I200" s="118">
        <f t="shared" si="59"/>
        <v>59.520346145031098</v>
      </c>
      <c r="J200" s="118">
        <f t="shared" si="59"/>
        <v>67.673615970785974</v>
      </c>
      <c r="K200" s="118">
        <f t="shared" ref="K200" si="61">+IFERROR(IF(K158&gt;0,+((K158/K33)*100)," "),"0")</f>
        <v>40.948330190724143</v>
      </c>
    </row>
    <row r="201" spans="3:11" x14ac:dyDescent="0.2">
      <c r="C201" s="90" t="s">
        <v>34</v>
      </c>
      <c r="D201" s="119">
        <f t="shared" si="41"/>
        <v>89.164665070715131</v>
      </c>
      <c r="E201" s="119">
        <f t="shared" si="59"/>
        <v>81.530163302576298</v>
      </c>
      <c r="F201" s="119">
        <f t="shared" si="59"/>
        <v>82.093589607645455</v>
      </c>
      <c r="G201" s="119">
        <f t="shared" si="59"/>
        <v>84.862665298943526</v>
      </c>
      <c r="H201" s="119">
        <f t="shared" si="59"/>
        <v>81.726790858084371</v>
      </c>
      <c r="I201" s="119">
        <f t="shared" si="59"/>
        <v>87.272224913819343</v>
      </c>
      <c r="J201" s="119">
        <f t="shared" si="59"/>
        <v>90.606678601799288</v>
      </c>
      <c r="K201" s="119">
        <f t="shared" ref="K201" si="62">+IFERROR(IF(K159&gt;0,+((K159/K34)*100)," "),"0")</f>
        <v>29.784842099526866</v>
      </c>
    </row>
    <row r="202" spans="3:11" x14ac:dyDescent="0.2">
      <c r="C202" s="89" t="s">
        <v>72</v>
      </c>
      <c r="D202" s="118">
        <f t="shared" si="41"/>
        <v>60.882079580165417</v>
      </c>
      <c r="E202" s="118">
        <f t="shared" si="59"/>
        <v>71.101937447123902</v>
      </c>
      <c r="F202" s="118">
        <f t="shared" si="59"/>
        <v>71.277795505784354</v>
      </c>
      <c r="G202" s="118">
        <f t="shared" si="59"/>
        <v>42.224668933593904</v>
      </c>
      <c r="H202" s="118">
        <f t="shared" si="59"/>
        <v>36.025292592153079</v>
      </c>
      <c r="I202" s="118">
        <f t="shared" si="59"/>
        <v>50.04221914121495</v>
      </c>
      <c r="J202" s="118">
        <f t="shared" si="59"/>
        <v>54.305088356442312</v>
      </c>
      <c r="K202" s="118">
        <f t="shared" ref="K202" si="63">+IFERROR(IF(K160&gt;0,+((K160/K35)*100)," "),"0")</f>
        <v>18.542211666691898</v>
      </c>
    </row>
    <row r="203" spans="3:11" x14ac:dyDescent="0.2">
      <c r="C203" s="90" t="s">
        <v>73</v>
      </c>
      <c r="D203" s="119">
        <f t="shared" si="41"/>
        <v>41.458981193091887</v>
      </c>
      <c r="E203" s="119">
        <f t="shared" si="59"/>
        <v>34.429716370254752</v>
      </c>
      <c r="F203" s="119">
        <f t="shared" si="59"/>
        <v>44.984890318347723</v>
      </c>
      <c r="G203" s="119">
        <f t="shared" si="59"/>
        <v>19.027437084292028</v>
      </c>
      <c r="H203" s="119">
        <f t="shared" si="59"/>
        <v>15.98791858002539</v>
      </c>
      <c r="I203" s="119">
        <f t="shared" si="59"/>
        <v>27.909394728916659</v>
      </c>
      <c r="J203" s="119">
        <f t="shared" si="59"/>
        <v>40.876554501746782</v>
      </c>
      <c r="K203" s="119">
        <f t="shared" ref="K203" si="64">+IFERROR(IF(K161&gt;0,+((K161/K36)*100)," "),"0")</f>
        <v>3.5201390114367284</v>
      </c>
    </row>
    <row r="204" spans="3:11" x14ac:dyDescent="0.2">
      <c r="C204" s="89" t="s">
        <v>35</v>
      </c>
      <c r="D204" s="118">
        <f t="shared" si="41"/>
        <v>92.055786386296674</v>
      </c>
      <c r="E204" s="118">
        <f t="shared" si="59"/>
        <v>91.212052595898456</v>
      </c>
      <c r="F204" s="118">
        <f t="shared" si="59"/>
        <v>88.584144738900974</v>
      </c>
      <c r="G204" s="118">
        <f t="shared" si="59"/>
        <v>89.177798178279247</v>
      </c>
      <c r="H204" s="118">
        <f t="shared" si="59"/>
        <v>83.30155076375388</v>
      </c>
      <c r="I204" s="118">
        <f t="shared" si="59"/>
        <v>85.122574500398258</v>
      </c>
      <c r="J204" s="118">
        <f t="shared" si="59"/>
        <v>86.28815746699874</v>
      </c>
      <c r="K204" s="118">
        <f t="shared" ref="K204" si="65">+IFERROR(IF(K162&gt;0,+((K162/K37)*100)," "),"0")</f>
        <v>29.218901206423848</v>
      </c>
    </row>
    <row r="205" spans="3:11" x14ac:dyDescent="0.2">
      <c r="C205" s="90" t="s">
        <v>74</v>
      </c>
      <c r="D205" s="119">
        <f t="shared" si="41"/>
        <v>91.615975876715964</v>
      </c>
      <c r="E205" s="119">
        <f t="shared" si="59"/>
        <v>88.418232050564299</v>
      </c>
      <c r="F205" s="119">
        <f t="shared" si="59"/>
        <v>84.94967784580453</v>
      </c>
      <c r="G205" s="119">
        <f t="shared" si="59"/>
        <v>92.425422192139138</v>
      </c>
      <c r="H205" s="119">
        <f t="shared" si="59"/>
        <v>77.531120916050881</v>
      </c>
      <c r="I205" s="119">
        <f t="shared" si="59"/>
        <v>57.677418715178675</v>
      </c>
      <c r="J205" s="119">
        <f t="shared" si="59"/>
        <v>73.378388247966512</v>
      </c>
      <c r="K205" s="119">
        <f t="shared" ref="K205" si="66">+IFERROR(IF(K163&gt;0,+((K163/K38)*100)," "),"0")</f>
        <v>24.02222533218567</v>
      </c>
    </row>
    <row r="206" spans="3:11" x14ac:dyDescent="0.2">
      <c r="C206" s="89" t="s">
        <v>36</v>
      </c>
      <c r="D206" s="118">
        <f t="shared" si="41"/>
        <v>93.981468947125947</v>
      </c>
      <c r="E206" s="118">
        <f t="shared" si="59"/>
        <v>90.367018708086761</v>
      </c>
      <c r="F206" s="118">
        <f t="shared" si="59"/>
        <v>89.65749232550813</v>
      </c>
      <c r="G206" s="118">
        <f t="shared" si="59"/>
        <v>93.009534674508174</v>
      </c>
      <c r="H206" s="118">
        <f t="shared" si="59"/>
        <v>91.578355976937644</v>
      </c>
      <c r="I206" s="118">
        <f t="shared" si="59"/>
        <v>90.938678394476639</v>
      </c>
      <c r="J206" s="118">
        <f t="shared" si="59"/>
        <v>91.716736179016166</v>
      </c>
      <c r="K206" s="118">
        <f t="shared" ref="K206" si="67">+IFERROR(IF(K164&gt;0,+((K164/K39)*100)," "),"0")</f>
        <v>35.389854821758149</v>
      </c>
    </row>
    <row r="207" spans="3:11" x14ac:dyDescent="0.2">
      <c r="C207" s="90" t="s">
        <v>172</v>
      </c>
      <c r="D207" s="119">
        <f t="shared" si="41"/>
        <v>99.495514883589721</v>
      </c>
      <c r="E207" s="119">
        <f t="shared" si="59"/>
        <v>97.404676912154002</v>
      </c>
      <c r="F207" s="119">
        <f t="shared" si="59"/>
        <v>99.323754378489866</v>
      </c>
      <c r="G207" s="119">
        <f t="shared" si="59"/>
        <v>99.682672563841507</v>
      </c>
      <c r="H207" s="119">
        <f t="shared" si="59"/>
        <v>93.009910844817398</v>
      </c>
      <c r="I207" s="119">
        <f t="shared" si="59"/>
        <v>94.170505890144838</v>
      </c>
      <c r="J207" s="119">
        <f t="shared" si="59"/>
        <v>96.194212323614749</v>
      </c>
      <c r="K207" s="119">
        <f t="shared" ref="K207" si="68">+IFERROR(IF(K165&gt;0,+((K165/K40)*100)," "),"0")</f>
        <v>37.365338777646542</v>
      </c>
    </row>
    <row r="208" spans="3:11" x14ac:dyDescent="0.2">
      <c r="C208" s="89" t="s">
        <v>76</v>
      </c>
      <c r="D208" s="118">
        <f t="shared" si="41"/>
        <v>82.43625636278685</v>
      </c>
      <c r="E208" s="118">
        <f t="shared" si="59"/>
        <v>90.368507872220832</v>
      </c>
      <c r="F208" s="118">
        <f t="shared" si="59"/>
        <v>92.385350588348842</v>
      </c>
      <c r="G208" s="118">
        <f t="shared" si="59"/>
        <v>93.416782552066891</v>
      </c>
      <c r="H208" s="118">
        <f t="shared" si="59"/>
        <v>88.239746000821711</v>
      </c>
      <c r="I208" s="118">
        <f t="shared" si="59"/>
        <v>90.113354982101839</v>
      </c>
      <c r="J208" s="118">
        <f t="shared" si="59"/>
        <v>87.762986227475821</v>
      </c>
      <c r="K208" s="118">
        <f t="shared" ref="K208" si="69">+IFERROR(IF(K166&gt;0,+((K166/K41)*100)," "),"0")</f>
        <v>36.996636371163376</v>
      </c>
    </row>
    <row r="209" spans="1:11" x14ac:dyDescent="0.2">
      <c r="C209" s="90" t="s">
        <v>77</v>
      </c>
      <c r="D209" s="119">
        <f t="shared" si="41"/>
        <v>92.798551950071811</v>
      </c>
      <c r="E209" s="119">
        <f t="shared" si="59"/>
        <v>98.374462350665411</v>
      </c>
      <c r="F209" s="119">
        <f t="shared" si="59"/>
        <v>80.131535169235917</v>
      </c>
      <c r="G209" s="119">
        <f t="shared" si="59"/>
        <v>87.685846951981858</v>
      </c>
      <c r="H209" s="119">
        <f t="shared" si="59"/>
        <v>86.956893440752154</v>
      </c>
      <c r="I209" s="119">
        <f t="shared" si="59"/>
        <v>30.763590932333241</v>
      </c>
      <c r="J209" s="119">
        <f t="shared" si="59"/>
        <v>70.516948997349289</v>
      </c>
      <c r="K209" s="119">
        <f t="shared" ref="K209" si="70">+IFERROR(IF(K167&gt;0,+((K167/K42)*100)," "),"0")</f>
        <v>11.055838966284218</v>
      </c>
    </row>
    <row r="210" spans="1:11" x14ac:dyDescent="0.2">
      <c r="C210" s="89" t="s">
        <v>173</v>
      </c>
      <c r="D210" s="118">
        <f t="shared" si="41"/>
        <v>81.614732763022971</v>
      </c>
      <c r="E210" s="118">
        <f t="shared" si="59"/>
        <v>86.232694591215193</v>
      </c>
      <c r="F210" s="118">
        <f t="shared" si="59"/>
        <v>93.412409210854335</v>
      </c>
      <c r="G210" s="118">
        <f t="shared" si="59"/>
        <v>63.335865884466166</v>
      </c>
      <c r="H210" s="118">
        <f t="shared" si="59"/>
        <v>76.39195034066995</v>
      </c>
      <c r="I210" s="118">
        <f t="shared" si="59"/>
        <v>80.046610257234491</v>
      </c>
      <c r="J210" s="118">
        <f t="shared" si="59"/>
        <v>85.108305860020337</v>
      </c>
      <c r="K210" s="118">
        <f t="shared" ref="K210" si="71">+IFERROR(IF(K168&gt;0,+((K168/K43)*100)," "),"0")</f>
        <v>23.477258760766144</v>
      </c>
    </row>
    <row r="211" spans="1:11" x14ac:dyDescent="0.2">
      <c r="C211" s="90" t="s">
        <v>37</v>
      </c>
      <c r="D211" s="119">
        <f t="shared" si="41"/>
        <v>78.743881325206743</v>
      </c>
      <c r="E211" s="119">
        <f t="shared" si="59"/>
        <v>84.177258096815621</v>
      </c>
      <c r="F211" s="119">
        <f t="shared" si="59"/>
        <v>85.402455408322268</v>
      </c>
      <c r="G211" s="119">
        <f t="shared" si="59"/>
        <v>80.045506402940887</v>
      </c>
      <c r="H211" s="119">
        <f t="shared" si="59"/>
        <v>87.224357721441677</v>
      </c>
      <c r="I211" s="119">
        <f t="shared" si="59"/>
        <v>36.424453507290465</v>
      </c>
      <c r="J211" s="119">
        <f t="shared" si="59"/>
        <v>32.558787240755962</v>
      </c>
      <c r="K211" s="119">
        <f t="shared" ref="K211" si="72">+IFERROR(IF(K169&gt;0,+((K169/K44)*100)," "),"0")</f>
        <v>12.32813198379619</v>
      </c>
    </row>
    <row r="212" spans="1:11" x14ac:dyDescent="0.2">
      <c r="C212" s="89" t="s">
        <v>38</v>
      </c>
      <c r="D212" s="118">
        <f t="shared" si="41"/>
        <v>69.150836009374046</v>
      </c>
      <c r="E212" s="118">
        <f t="shared" si="59"/>
        <v>76.133529724589849</v>
      </c>
      <c r="F212" s="118">
        <f t="shared" si="59"/>
        <v>77.544052944887937</v>
      </c>
      <c r="G212" s="118">
        <f t="shared" si="59"/>
        <v>80.370931023961376</v>
      </c>
      <c r="H212" s="118">
        <f t="shared" si="59"/>
        <v>62.666731143996259</v>
      </c>
      <c r="I212" s="118">
        <f t="shared" si="59"/>
        <v>58.739139694201114</v>
      </c>
      <c r="J212" s="118">
        <f t="shared" si="59"/>
        <v>69.596660851060292</v>
      </c>
      <c r="K212" s="118">
        <f t="shared" ref="K212" si="73">+IFERROR(IF(K170&gt;0,+((K170/K45)*100)," "),"0")</f>
        <v>29.201676370023304</v>
      </c>
    </row>
    <row r="213" spans="1:11" x14ac:dyDescent="0.2">
      <c r="C213" s="93" t="s">
        <v>40</v>
      </c>
      <c r="D213" s="76">
        <f t="shared" ref="D213:J213" si="74">+IFERROR(IF(D171&gt;0,+((D171/D46)*100)," "),"")</f>
        <v>90.983088319626788</v>
      </c>
      <c r="E213" s="76">
        <f t="shared" si="74"/>
        <v>83.581379015370118</v>
      </c>
      <c r="F213" s="76">
        <f t="shared" si="74"/>
        <v>90.873209648279456</v>
      </c>
      <c r="G213" s="76">
        <f t="shared" si="74"/>
        <v>86.976362147503878</v>
      </c>
      <c r="H213" s="76">
        <f t="shared" si="74"/>
        <v>86.192507653798984</v>
      </c>
      <c r="I213" s="76">
        <f t="shared" si="74"/>
        <v>81.91481800256787</v>
      </c>
      <c r="J213" s="76">
        <f t="shared" si="74"/>
        <v>86.590911694030069</v>
      </c>
      <c r="K213" s="76">
        <f t="shared" ref="K213" si="75">+IFERROR(IF(K171&gt;0,+((K171/K46)*100)," "),"")</f>
        <v>31.66094333491219</v>
      </c>
    </row>
    <row r="214" spans="1:11" s="32" customFormat="1" x14ac:dyDescent="0.2">
      <c r="A214" s="5"/>
      <c r="B214" s="5"/>
      <c r="C214" s="74" t="str">
        <f>+'C1 Aprop Resumen 2000-2026'!B20</f>
        <v>* Información con corte a 31 de mayo</v>
      </c>
      <c r="D214" s="71"/>
      <c r="E214" s="71"/>
      <c r="F214" s="71"/>
      <c r="G214" s="71"/>
      <c r="H214" s="71"/>
      <c r="I214" s="71"/>
    </row>
    <row r="215" spans="1:11" x14ac:dyDescent="0.2">
      <c r="C215" s="1" t="s">
        <v>227</v>
      </c>
      <c r="D215" s="15"/>
      <c r="E215" s="15"/>
      <c r="F215" s="15"/>
      <c r="G215" s="15"/>
      <c r="H215" s="15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x14ac:dyDescent="0.2">
      <c r="D219" s="164" t="s">
        <v>91</v>
      </c>
      <c r="E219" s="164"/>
      <c r="F219" s="164"/>
      <c r="G219" s="164"/>
      <c r="H219" s="164"/>
      <c r="I219" s="164"/>
      <c r="J219" s="164"/>
      <c r="K219" s="164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</row>
    <row r="221" spans="1:11" x14ac:dyDescent="0.2">
      <c r="C221" s="182" t="s">
        <v>21</v>
      </c>
      <c r="D221" s="162">
        <v>2019</v>
      </c>
      <c r="E221" s="162">
        <v>2020</v>
      </c>
      <c r="F221" s="162">
        <v>2021</v>
      </c>
      <c r="G221" s="162">
        <v>2022</v>
      </c>
      <c r="H221" s="162">
        <v>2023</v>
      </c>
      <c r="I221" s="162">
        <v>2024</v>
      </c>
      <c r="J221" s="162">
        <v>2025</v>
      </c>
      <c r="K221" s="162" t="s">
        <v>178</v>
      </c>
    </row>
    <row r="222" spans="1:11" ht="12" thickBot="1" x14ac:dyDescent="0.25">
      <c r="C222" s="183"/>
      <c r="D222" s="163"/>
      <c r="E222" s="163"/>
      <c r="F222" s="163"/>
      <c r="G222" s="163"/>
      <c r="H222" s="163"/>
      <c r="I222" s="163"/>
      <c r="J222" s="163"/>
      <c r="K222" s="163"/>
    </row>
    <row r="223" spans="1:11" x14ac:dyDescent="0.2">
      <c r="C223" s="89" t="s">
        <v>61</v>
      </c>
      <c r="D223" s="120">
        <v>1374.5236197029096</v>
      </c>
      <c r="E223" s="120">
        <v>1354.6649840986399</v>
      </c>
      <c r="F223" s="120">
        <v>1825.468423817</v>
      </c>
      <c r="G223" s="120">
        <v>1848.9534942491096</v>
      </c>
      <c r="H223" s="120">
        <v>3921.5012844290395</v>
      </c>
      <c r="I223" s="120">
        <v>2935.7008177428202</v>
      </c>
      <c r="J223" s="120">
        <v>2899.49578536027</v>
      </c>
      <c r="K223" s="120">
        <v>914.42107187042996</v>
      </c>
    </row>
    <row r="224" spans="1:11" x14ac:dyDescent="0.2">
      <c r="C224" s="90" t="s">
        <v>28</v>
      </c>
      <c r="D224" s="121">
        <v>428.39701168164009</v>
      </c>
      <c r="E224" s="121">
        <v>450.85516677020996</v>
      </c>
      <c r="F224" s="121">
        <v>616.33638925214018</v>
      </c>
      <c r="G224" s="121">
        <v>655.12522919773994</v>
      </c>
      <c r="H224" s="121">
        <v>783.41238677439992</v>
      </c>
      <c r="I224" s="121">
        <v>882.15436276788</v>
      </c>
      <c r="J224" s="121">
        <v>1173.3140072917201</v>
      </c>
      <c r="K224" s="121">
        <v>335.28951203164996</v>
      </c>
    </row>
    <row r="225" spans="3:11" x14ac:dyDescent="0.2">
      <c r="C225" s="89" t="s">
        <v>62</v>
      </c>
      <c r="D225" s="120">
        <v>149.69414708379998</v>
      </c>
      <c r="E225" s="120">
        <v>181.39481218700999</v>
      </c>
      <c r="F225" s="120">
        <v>359.09389512792001</v>
      </c>
      <c r="G225" s="120">
        <v>289.95241495917003</v>
      </c>
      <c r="H225" s="120">
        <v>319.49584403501001</v>
      </c>
      <c r="I225" s="120">
        <v>325.93600399886992</v>
      </c>
      <c r="J225" s="120">
        <v>258.78871391762999</v>
      </c>
      <c r="K225" s="120">
        <v>76.616216509279994</v>
      </c>
    </row>
    <row r="226" spans="3:11" x14ac:dyDescent="0.2">
      <c r="C226" s="90" t="s">
        <v>29</v>
      </c>
      <c r="D226" s="121">
        <v>528.01156368773991</v>
      </c>
      <c r="E226" s="121">
        <v>580.78696720044002</v>
      </c>
      <c r="F226" s="121">
        <v>511.65357392836995</v>
      </c>
      <c r="G226" s="121">
        <v>548.16504167742994</v>
      </c>
      <c r="H226" s="121">
        <v>646.0091295926901</v>
      </c>
      <c r="I226" s="121">
        <v>587.47361073325999</v>
      </c>
      <c r="J226" s="121">
        <v>775.65253863413989</v>
      </c>
      <c r="K226" s="121">
        <v>327.25890243984998</v>
      </c>
    </row>
    <row r="227" spans="3:11" x14ac:dyDescent="0.2">
      <c r="C227" s="89" t="s">
        <v>63</v>
      </c>
      <c r="D227" s="120">
        <v>590.71879658085993</v>
      </c>
      <c r="E227" s="120">
        <v>638.02575551002008</v>
      </c>
      <c r="F227" s="120">
        <v>721.63445832665991</v>
      </c>
      <c r="G227" s="120">
        <v>857.72316889417993</v>
      </c>
      <c r="H227" s="120">
        <v>1029.6614627352401</v>
      </c>
      <c r="I227" s="120">
        <v>1105.2161524302699</v>
      </c>
      <c r="J227" s="120">
        <v>1240.6882421283199</v>
      </c>
      <c r="K227" s="120">
        <v>571.95532280094994</v>
      </c>
    </row>
    <row r="228" spans="3:11" x14ac:dyDescent="0.2">
      <c r="C228" s="90" t="s">
        <v>30</v>
      </c>
      <c r="D228" s="121">
        <v>353.19433093369003</v>
      </c>
      <c r="E228" s="121">
        <v>347.22967914299994</v>
      </c>
      <c r="F228" s="121">
        <v>466.31876775686999</v>
      </c>
      <c r="G228" s="121">
        <v>435.90646250568</v>
      </c>
      <c r="H228" s="121">
        <v>592.83776862289994</v>
      </c>
      <c r="I228" s="121">
        <v>829.09424592496009</v>
      </c>
      <c r="J228" s="121">
        <v>695.37817879986994</v>
      </c>
      <c r="K228" s="121">
        <v>316.24101078026001</v>
      </c>
    </row>
    <row r="229" spans="3:11" x14ac:dyDescent="0.2">
      <c r="C229" s="89" t="s">
        <v>64</v>
      </c>
      <c r="D229" s="120">
        <v>30172.584018732741</v>
      </c>
      <c r="E229" s="120">
        <v>32394.73386296468</v>
      </c>
      <c r="F229" s="120">
        <v>34703.417878991655</v>
      </c>
      <c r="G229" s="120">
        <v>37604.704356939612</v>
      </c>
      <c r="H229" s="120">
        <v>42804.923652463236</v>
      </c>
      <c r="I229" s="120">
        <v>47511.233644967149</v>
      </c>
      <c r="J229" s="120">
        <v>52779.655422297088</v>
      </c>
      <c r="K229" s="120">
        <v>21696.953896651721</v>
      </c>
    </row>
    <row r="230" spans="3:11" x14ac:dyDescent="0.2">
      <c r="C230" s="90" t="s">
        <v>65</v>
      </c>
      <c r="D230" s="121">
        <v>265.49873125777998</v>
      </c>
      <c r="E230" s="121">
        <v>241.72499380414001</v>
      </c>
      <c r="F230" s="121">
        <v>671.40509960827978</v>
      </c>
      <c r="G230" s="121">
        <v>556.05469707580005</v>
      </c>
      <c r="H230" s="121">
        <v>560.37282006119995</v>
      </c>
      <c r="I230" s="121">
        <v>381.16451859876008</v>
      </c>
      <c r="J230" s="121">
        <v>303.56938040264004</v>
      </c>
      <c r="K230" s="121">
        <v>177.33387717167005</v>
      </c>
    </row>
    <row r="231" spans="3:11" x14ac:dyDescent="0.2">
      <c r="C231" s="89" t="s">
        <v>66</v>
      </c>
      <c r="D231" s="120">
        <v>40977.600701019437</v>
      </c>
      <c r="E231" s="120">
        <v>44542.080314336366</v>
      </c>
      <c r="F231" s="120">
        <v>48007.430898829327</v>
      </c>
      <c r="G231" s="120">
        <v>49615.19369943213</v>
      </c>
      <c r="H231" s="120">
        <v>57835.053462229305</v>
      </c>
      <c r="I231" s="120">
        <v>67434.639081447298</v>
      </c>
      <c r="J231" s="120">
        <v>77978.17513432831</v>
      </c>
      <c r="K231" s="120">
        <v>34178.92420984395</v>
      </c>
    </row>
    <row r="232" spans="3:11" x14ac:dyDescent="0.2">
      <c r="C232" s="90" t="s">
        <v>67</v>
      </c>
      <c r="D232" s="121">
        <v>38.270051302790002</v>
      </c>
      <c r="E232" s="121">
        <v>41.625460773930001</v>
      </c>
      <c r="F232" s="121">
        <v>48.677351504760004</v>
      </c>
      <c r="G232" s="121">
        <v>47.407734773249992</v>
      </c>
      <c r="H232" s="121">
        <v>50.228906427540004</v>
      </c>
      <c r="I232" s="121">
        <v>55.1557393394</v>
      </c>
      <c r="J232" s="121">
        <v>57.486574857099995</v>
      </c>
      <c r="K232" s="121">
        <v>20.412792841059996</v>
      </c>
    </row>
    <row r="233" spans="3:11" x14ac:dyDescent="0.2">
      <c r="C233" s="89" t="s">
        <v>68</v>
      </c>
      <c r="D233" s="120">
        <v>3591.8406885319191</v>
      </c>
      <c r="E233" s="120">
        <v>3724.1400684616492</v>
      </c>
      <c r="F233" s="120">
        <v>4063.7663331442304</v>
      </c>
      <c r="G233" s="120">
        <v>4474.61794994299</v>
      </c>
      <c r="H233" s="120">
        <v>5110.0569131625725</v>
      </c>
      <c r="I233" s="120">
        <v>5540.8424716530699</v>
      </c>
      <c r="J233" s="120">
        <v>6277.1701762543889</v>
      </c>
      <c r="K233" s="120">
        <v>2239.9871812472102</v>
      </c>
    </row>
    <row r="234" spans="3:11" x14ac:dyDescent="0.2">
      <c r="C234" s="90" t="s">
        <v>31</v>
      </c>
      <c r="D234" s="121">
        <v>8261.827547168441</v>
      </c>
      <c r="E234" s="121">
        <v>16676.826688773519</v>
      </c>
      <c r="F234" s="121">
        <v>18427.016315080036</v>
      </c>
      <c r="G234" s="121">
        <v>13790.636179709427</v>
      </c>
      <c r="H234" s="121">
        <v>33717.964405833634</v>
      </c>
      <c r="I234" s="121">
        <v>22514.575907768671</v>
      </c>
      <c r="J234" s="121">
        <v>16836.245836038641</v>
      </c>
      <c r="K234" s="121">
        <v>6967.0557646165125</v>
      </c>
    </row>
    <row r="235" spans="3:11" x14ac:dyDescent="0.2">
      <c r="C235" s="89" t="s">
        <v>168</v>
      </c>
      <c r="D235" s="120">
        <v>0</v>
      </c>
      <c r="E235" s="120">
        <v>0</v>
      </c>
      <c r="F235" s="120">
        <v>0</v>
      </c>
      <c r="G235" s="120">
        <v>0</v>
      </c>
      <c r="H235" s="120">
        <v>2.127776892</v>
      </c>
      <c r="I235" s="120">
        <v>5975.7767369490302</v>
      </c>
      <c r="J235" s="120">
        <v>6396.5912749235604</v>
      </c>
      <c r="K235" s="120">
        <v>2540.25867202881</v>
      </c>
    </row>
    <row r="236" spans="3:11" x14ac:dyDescent="0.2">
      <c r="C236" s="90" t="s">
        <v>69</v>
      </c>
      <c r="D236" s="121">
        <v>7786.8170603860099</v>
      </c>
      <c r="E236" s="121">
        <v>15090.822664112893</v>
      </c>
      <c r="F236" s="121">
        <v>19401.663241368173</v>
      </c>
      <c r="G236" s="121">
        <v>19544.371627505072</v>
      </c>
      <c r="H236" s="121">
        <v>15898.592959273779</v>
      </c>
      <c r="I236" s="121">
        <v>9494.7926242901813</v>
      </c>
      <c r="J236" s="121">
        <v>7953.5913219300492</v>
      </c>
      <c r="K236" s="121">
        <v>3741.72550461121</v>
      </c>
    </row>
    <row r="237" spans="3:11" x14ac:dyDescent="0.2">
      <c r="C237" s="89" t="s">
        <v>70</v>
      </c>
      <c r="D237" s="120">
        <v>296.32592764584996</v>
      </c>
      <c r="E237" s="120">
        <v>293.08952318894006</v>
      </c>
      <c r="F237" s="120">
        <v>332.72854687374996</v>
      </c>
      <c r="G237" s="120">
        <v>369.00645664462991</v>
      </c>
      <c r="H237" s="120">
        <v>544.26986285765008</v>
      </c>
      <c r="I237" s="120">
        <v>763.82657951088004</v>
      </c>
      <c r="J237" s="120">
        <v>687.51153610221002</v>
      </c>
      <c r="K237" s="120">
        <v>212.84432507861001</v>
      </c>
    </row>
    <row r="238" spans="3:11" x14ac:dyDescent="0.2">
      <c r="C238" s="90" t="s">
        <v>32</v>
      </c>
      <c r="D238" s="121">
        <v>90.918033014919999</v>
      </c>
      <c r="E238" s="121">
        <v>97.641462202110006</v>
      </c>
      <c r="F238" s="121">
        <v>110.95976043431999</v>
      </c>
      <c r="G238" s="121">
        <v>104.84531844711</v>
      </c>
      <c r="H238" s="121">
        <v>120.72652510224</v>
      </c>
      <c r="I238" s="121">
        <v>137.50576549373002</v>
      </c>
      <c r="J238" s="121">
        <v>150.50415071102003</v>
      </c>
      <c r="K238" s="121">
        <v>54.217822448169997</v>
      </c>
    </row>
    <row r="239" spans="3:11" x14ac:dyDescent="0.2">
      <c r="C239" s="89" t="s">
        <v>174</v>
      </c>
      <c r="D239" s="120">
        <v>1097.9624539416202</v>
      </c>
      <c r="E239" s="120">
        <v>1439.5914297710701</v>
      </c>
      <c r="F239" s="120">
        <v>1717.3863804821297</v>
      </c>
      <c r="G239" s="120">
        <v>2020.1849364950692</v>
      </c>
      <c r="H239" s="120">
        <v>2184.8358617742401</v>
      </c>
      <c r="I239" s="120">
        <v>2702.2436127634683</v>
      </c>
      <c r="J239" s="120">
        <v>3313.4494798891515</v>
      </c>
      <c r="K239" s="120">
        <v>1215.6320476981796</v>
      </c>
    </row>
    <row r="240" spans="3:11" x14ac:dyDescent="0.2">
      <c r="C240" s="90" t="s">
        <v>171</v>
      </c>
      <c r="D240" s="121">
        <v>1719.2060016632979</v>
      </c>
      <c r="E240" s="121">
        <v>1949.4605556189799</v>
      </c>
      <c r="F240" s="121">
        <v>1930.3130595905398</v>
      </c>
      <c r="G240" s="121">
        <v>2163.75767425189</v>
      </c>
      <c r="H240" s="121">
        <v>2614.0917015396403</v>
      </c>
      <c r="I240" s="121">
        <v>3147.4461307308202</v>
      </c>
      <c r="J240" s="121">
        <v>3512.2940516342196</v>
      </c>
      <c r="K240" s="121">
        <v>1352.0076342705902</v>
      </c>
    </row>
    <row r="241" spans="1:11" x14ac:dyDescent="0.2">
      <c r="C241" s="89" t="s">
        <v>71</v>
      </c>
      <c r="D241" s="120">
        <v>2658.5777943261196</v>
      </c>
      <c r="E241" s="120">
        <v>2806.3741542422808</v>
      </c>
      <c r="F241" s="120">
        <v>4263.4145694619292</v>
      </c>
      <c r="G241" s="120">
        <v>3870.8376687657101</v>
      </c>
      <c r="H241" s="120">
        <v>6286.4225478156905</v>
      </c>
      <c r="I241" s="120">
        <v>4326.2786665899002</v>
      </c>
      <c r="J241" s="120">
        <v>4637.4412419710416</v>
      </c>
      <c r="K241" s="120">
        <v>4076.33050689634</v>
      </c>
    </row>
    <row r="242" spans="1:11" x14ac:dyDescent="0.2">
      <c r="C242" s="90" t="s">
        <v>34</v>
      </c>
      <c r="D242" s="121">
        <v>1672.8320514725697</v>
      </c>
      <c r="E242" s="121">
        <v>1889.6912176032799</v>
      </c>
      <c r="F242" s="121">
        <v>2302.0049695020193</v>
      </c>
      <c r="G242" s="121">
        <v>2657.9531183842564</v>
      </c>
      <c r="H242" s="121">
        <v>3239.610723995841</v>
      </c>
      <c r="I242" s="121">
        <v>3715.7760801154695</v>
      </c>
      <c r="J242" s="121">
        <v>3829.4227488373199</v>
      </c>
      <c r="K242" s="121">
        <v>1476.2895576610003</v>
      </c>
    </row>
    <row r="243" spans="1:11" x14ac:dyDescent="0.2">
      <c r="C243" s="89" t="s">
        <v>72</v>
      </c>
      <c r="D243" s="120">
        <v>220.51089401282002</v>
      </c>
      <c r="E243" s="120">
        <v>195.28724429575001</v>
      </c>
      <c r="F243" s="120">
        <v>591.64686121762998</v>
      </c>
      <c r="G243" s="120">
        <v>640.83902079036011</v>
      </c>
      <c r="H243" s="120">
        <v>575.39055364896001</v>
      </c>
      <c r="I243" s="120">
        <v>608.29843257647008</v>
      </c>
      <c r="J243" s="120">
        <v>480.31906651886999</v>
      </c>
      <c r="K243" s="120">
        <v>231.37470033150001</v>
      </c>
    </row>
    <row r="244" spans="1:11" x14ac:dyDescent="0.2">
      <c r="C244" s="90" t="s">
        <v>73</v>
      </c>
      <c r="D244" s="121">
        <v>651.62583497668982</v>
      </c>
      <c r="E244" s="121">
        <v>1826.2567093907801</v>
      </c>
      <c r="F244" s="121">
        <v>3914.7193795262601</v>
      </c>
      <c r="G244" s="121">
        <v>1129.7088062065798</v>
      </c>
      <c r="H244" s="121">
        <v>860.43773693369997</v>
      </c>
      <c r="I244" s="121">
        <v>802.61166152891008</v>
      </c>
      <c r="J244" s="121">
        <v>1662.4551889113702</v>
      </c>
      <c r="K244" s="121">
        <v>333.42338522340998</v>
      </c>
    </row>
    <row r="245" spans="1:11" x14ac:dyDescent="0.2">
      <c r="C245" s="89" t="s">
        <v>35</v>
      </c>
      <c r="D245" s="120">
        <v>4232.3553415044698</v>
      </c>
      <c r="E245" s="120">
        <v>4421.2441121315596</v>
      </c>
      <c r="F245" s="120">
        <v>4785.5003978602399</v>
      </c>
      <c r="G245" s="120">
        <v>5346.2304621596668</v>
      </c>
      <c r="H245" s="120">
        <v>6570.4696775350913</v>
      </c>
      <c r="I245" s="120">
        <v>7916.9424376415691</v>
      </c>
      <c r="J245" s="120">
        <v>9141.7252076200912</v>
      </c>
      <c r="K245" s="120">
        <v>3174.0618115814805</v>
      </c>
    </row>
    <row r="246" spans="1:11" x14ac:dyDescent="0.2">
      <c r="C246" s="90" t="s">
        <v>74</v>
      </c>
      <c r="D246" s="121">
        <v>1333.5999658361102</v>
      </c>
      <c r="E246" s="121">
        <v>569.39360321888</v>
      </c>
      <c r="F246" s="121">
        <v>1147.5162440019199</v>
      </c>
      <c r="G246" s="121">
        <v>2975.6291808434103</v>
      </c>
      <c r="H246" s="121">
        <v>2538.7584587547803</v>
      </c>
      <c r="I246" s="121">
        <v>823.19798720536016</v>
      </c>
      <c r="J246" s="121">
        <v>2137.7413061911398</v>
      </c>
      <c r="K246" s="121">
        <v>1631.8364705414299</v>
      </c>
    </row>
    <row r="247" spans="1:11" x14ac:dyDescent="0.2">
      <c r="C247" s="89" t="s">
        <v>36</v>
      </c>
      <c r="D247" s="120">
        <v>686.44124861622709</v>
      </c>
      <c r="E247" s="120">
        <v>734.68455077984027</v>
      </c>
      <c r="F247" s="120">
        <v>849.16773069097985</v>
      </c>
      <c r="G247" s="120">
        <v>1118.1840775504502</v>
      </c>
      <c r="H247" s="120">
        <v>1165.03562418147</v>
      </c>
      <c r="I247" s="120">
        <v>1109.2737645178399</v>
      </c>
      <c r="J247" s="120">
        <v>1191.2864469240499</v>
      </c>
      <c r="K247" s="120">
        <v>448.16258652784001</v>
      </c>
    </row>
    <row r="248" spans="1:11" x14ac:dyDescent="0.2">
      <c r="C248" s="90" t="s">
        <v>172</v>
      </c>
      <c r="D248" s="121">
        <v>28839.527075271551</v>
      </c>
      <c r="E248" s="121">
        <v>33943.640665827894</v>
      </c>
      <c r="F248" s="121">
        <v>42881.938082195418</v>
      </c>
      <c r="G248" s="121">
        <v>41675.272221721876</v>
      </c>
      <c r="H248" s="121">
        <v>49402.626266340703</v>
      </c>
      <c r="I248" s="121">
        <v>57114.085288232331</v>
      </c>
      <c r="J248" s="121">
        <v>63575.732271549517</v>
      </c>
      <c r="K248" s="121">
        <v>29032.725467399512</v>
      </c>
    </row>
    <row r="249" spans="1:11" x14ac:dyDescent="0.2">
      <c r="C249" s="89" t="s">
        <v>76</v>
      </c>
      <c r="D249" s="120">
        <v>352.42044660916997</v>
      </c>
      <c r="E249" s="120">
        <v>450.87958405192001</v>
      </c>
      <c r="F249" s="120">
        <v>535.10942408070002</v>
      </c>
      <c r="G249" s="120">
        <v>576.51937841711003</v>
      </c>
      <c r="H249" s="120">
        <v>644.01339596486002</v>
      </c>
      <c r="I249" s="120">
        <v>767.60169333726003</v>
      </c>
      <c r="J249" s="120">
        <v>847.94544815153006</v>
      </c>
      <c r="K249" s="120">
        <v>348.07041611311001</v>
      </c>
    </row>
    <row r="250" spans="1:11" x14ac:dyDescent="0.2">
      <c r="C250" s="90" t="s">
        <v>77</v>
      </c>
      <c r="D250" s="121">
        <v>76.853216964769999</v>
      </c>
      <c r="E250" s="121">
        <v>53.492545858870002</v>
      </c>
      <c r="F250" s="121">
        <v>65.412125415909998</v>
      </c>
      <c r="G250" s="121">
        <v>92.256610377429993</v>
      </c>
      <c r="H250" s="121">
        <v>92.480536467389996</v>
      </c>
      <c r="I250" s="121">
        <v>282.72607972229997</v>
      </c>
      <c r="J250" s="121">
        <v>442.35153891415001</v>
      </c>
      <c r="K250" s="121">
        <v>33.662873018559999</v>
      </c>
    </row>
    <row r="251" spans="1:11" x14ac:dyDescent="0.2">
      <c r="C251" s="89" t="s">
        <v>173</v>
      </c>
      <c r="D251" s="120">
        <v>21531.583311347655</v>
      </c>
      <c r="E251" s="120">
        <v>26586.37212189116</v>
      </c>
      <c r="F251" s="120">
        <v>24455.66169104381</v>
      </c>
      <c r="G251" s="120">
        <v>20777.140442398653</v>
      </c>
      <c r="H251" s="120">
        <v>24740.103141479613</v>
      </c>
      <c r="I251" s="120">
        <v>30313.905006119214</v>
      </c>
      <c r="J251" s="120">
        <v>41491.939315590877</v>
      </c>
      <c r="K251" s="120">
        <v>12606.502267513451</v>
      </c>
    </row>
    <row r="252" spans="1:11" x14ac:dyDescent="0.2">
      <c r="C252" s="90" t="s">
        <v>37</v>
      </c>
      <c r="D252" s="121">
        <v>3689.6305584492302</v>
      </c>
      <c r="E252" s="121">
        <v>4166.9888765815795</v>
      </c>
      <c r="F252" s="121">
        <v>6610.9978743670399</v>
      </c>
      <c r="G252" s="121">
        <v>7125.4108041420805</v>
      </c>
      <c r="H252" s="121">
        <v>8113.5474042308288</v>
      </c>
      <c r="I252" s="121">
        <v>3689.9003513108105</v>
      </c>
      <c r="J252" s="121">
        <v>2859.9836338055215</v>
      </c>
      <c r="K252" s="121">
        <v>1223.9275754043897</v>
      </c>
    </row>
    <row r="253" spans="1:11" x14ac:dyDescent="0.2">
      <c r="C253" s="89" t="s">
        <v>38</v>
      </c>
      <c r="D253" s="120">
        <v>2870.0775753614103</v>
      </c>
      <c r="E253" s="120">
        <v>3319.8622508487801</v>
      </c>
      <c r="F253" s="120">
        <v>4630.2135629288305</v>
      </c>
      <c r="G253" s="120">
        <v>4675.1983063523094</v>
      </c>
      <c r="H253" s="120">
        <v>4971.1770493430004</v>
      </c>
      <c r="I253" s="120">
        <v>5369.0566442079598</v>
      </c>
      <c r="J253" s="120">
        <v>5806.3741104193095</v>
      </c>
      <c r="K253" s="120">
        <v>2124.6709516399501</v>
      </c>
    </row>
    <row r="254" spans="1:11" x14ac:dyDescent="0.2">
      <c r="C254" s="81" t="s">
        <v>39</v>
      </c>
      <c r="D254" s="45">
        <f t="shared" ref="D254:J254" si="76">SUM(D223:D253)</f>
        <v>166539.42599908428</v>
      </c>
      <c r="E254" s="45">
        <f t="shared" si="76"/>
        <v>201008.86202564021</v>
      </c>
      <c r="F254" s="45">
        <f t="shared" si="76"/>
        <v>230948.57328640885</v>
      </c>
      <c r="G254" s="45">
        <f t="shared" si="76"/>
        <v>227587.78654081019</v>
      </c>
      <c r="H254" s="45">
        <f t="shared" si="76"/>
        <v>277936.23584049824</v>
      </c>
      <c r="I254" s="45">
        <f t="shared" si="76"/>
        <v>289164.43210021587</v>
      </c>
      <c r="J254" s="45">
        <f t="shared" si="76"/>
        <v>321394.27933090518</v>
      </c>
      <c r="K254" s="45">
        <f>SUM(K223:K253)</f>
        <v>133680.17433479207</v>
      </c>
    </row>
    <row r="255" spans="1:11" s="32" customFormat="1" x14ac:dyDescent="0.2">
      <c r="A255" s="5"/>
      <c r="B255" s="5"/>
      <c r="C255" s="74" t="str">
        <f>+'C1 Aprop Resumen 2000-2026'!B20</f>
        <v>* Información con corte a 31 de mayo</v>
      </c>
      <c r="D255" s="130">
        <f>+D254-'C6 Ejec. Nac 19-26'!D131</f>
        <v>0</v>
      </c>
      <c r="E255" s="130">
        <f>+E254-'C6 Ejec. Nac 19-26'!E131</f>
        <v>0</v>
      </c>
      <c r="F255" s="130">
        <f>+F254-'C6 Ejec. Nac 19-26'!F131</f>
        <v>0</v>
      </c>
      <c r="G255" s="130">
        <f>+G254-'C6 Ejec. Nac 19-26'!G131</f>
        <v>0</v>
      </c>
      <c r="H255" s="130">
        <f>+H254-'C6 Ejec. Nac 19-26'!H131</f>
        <v>0</v>
      </c>
      <c r="I255" s="130">
        <f>+I254-'C6 Ejec. Nac 19-26'!I131</f>
        <v>0</v>
      </c>
      <c r="J255" s="130">
        <f>+J254-'C6 Ejec. Nac 19-26'!J131</f>
        <v>0</v>
      </c>
      <c r="K255" s="130">
        <f>+K254-'C6 Ejec. Nac 19-26'!K131</f>
        <v>0</v>
      </c>
    </row>
    <row r="256" spans="1:11" x14ac:dyDescent="0.2">
      <c r="C256" s="1" t="s">
        <v>227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x14ac:dyDescent="0.2">
      <c r="D260" s="164" t="s">
        <v>92</v>
      </c>
      <c r="E260" s="164"/>
      <c r="F260" s="164"/>
      <c r="G260" s="164"/>
      <c r="H260" s="164"/>
      <c r="I260" s="164"/>
      <c r="J260" s="164"/>
      <c r="K260" s="164"/>
    </row>
    <row r="261" spans="2:11" x14ac:dyDescent="0.2">
      <c r="D261" s="29"/>
      <c r="E261" s="29"/>
      <c r="F261" s="29"/>
      <c r="G261" s="29"/>
      <c r="H261" s="29"/>
    </row>
    <row r="262" spans="2:11" x14ac:dyDescent="0.2">
      <c r="D262" s="30"/>
      <c r="E262" s="30"/>
      <c r="F262" s="30"/>
      <c r="G262" s="30"/>
      <c r="H262" s="30"/>
    </row>
    <row r="263" spans="2:11" ht="13.5" customHeight="1" x14ac:dyDescent="0.2">
      <c r="C263" s="182" t="s">
        <v>21</v>
      </c>
      <c r="D263" s="162">
        <v>2019</v>
      </c>
      <c r="E263" s="162">
        <v>2020</v>
      </c>
      <c r="F263" s="162">
        <v>2021</v>
      </c>
      <c r="G263" s="162">
        <v>2022</v>
      </c>
      <c r="H263" s="162">
        <v>2023</v>
      </c>
      <c r="I263" s="162">
        <v>2024</v>
      </c>
      <c r="J263" s="162">
        <v>2025</v>
      </c>
      <c r="K263" s="162" t="s">
        <v>178</v>
      </c>
    </row>
    <row r="264" spans="2:11" ht="12" thickBot="1" x14ac:dyDescent="0.25">
      <c r="C264" s="183"/>
      <c r="D264" s="163"/>
      <c r="E264" s="163"/>
      <c r="F264" s="163"/>
      <c r="G264" s="163"/>
      <c r="H264" s="163"/>
      <c r="I264" s="163"/>
      <c r="J264" s="163"/>
      <c r="K264" s="163"/>
    </row>
    <row r="265" spans="2:11" x14ac:dyDescent="0.2">
      <c r="C265" s="89" t="s">
        <v>61</v>
      </c>
      <c r="D265" s="118">
        <f t="shared" ref="D265:J265" si="77">+IFERROR(IF(D223&gt;0,+((D223/D15)*100)," "),"0")</f>
        <v>62.656570662724931</v>
      </c>
      <c r="E265" s="118">
        <f t="shared" si="77"/>
        <v>77.214864352839001</v>
      </c>
      <c r="F265" s="118">
        <f t="shared" si="77"/>
        <v>79.173163708678132</v>
      </c>
      <c r="G265" s="118">
        <f t="shared" si="77"/>
        <v>73.655703985531289</v>
      </c>
      <c r="H265" s="118">
        <f t="shared" si="77"/>
        <v>74.000710160392686</v>
      </c>
      <c r="I265" s="118">
        <f t="shared" si="77"/>
        <v>37.843138312023392</v>
      </c>
      <c r="J265" s="118">
        <f t="shared" si="77"/>
        <v>58.831878130963467</v>
      </c>
      <c r="K265" s="118">
        <f t="shared" ref="K265:K295" si="78">+IFERROR(IF(K223&gt;0,+((K223/K15)*100)," "),"0")</f>
        <v>22.721119891689437</v>
      </c>
    </row>
    <row r="266" spans="2:11" x14ac:dyDescent="0.2">
      <c r="C266" s="90" t="s">
        <v>28</v>
      </c>
      <c r="D266" s="119">
        <f t="shared" ref="D266:J266" si="79">+IFERROR(IF(D224&gt;0,+((D224/D16)*100)," "),"0")</f>
        <v>86.814093082623629</v>
      </c>
      <c r="E266" s="119">
        <f t="shared" si="79"/>
        <v>78.124746837835971</v>
      </c>
      <c r="F266" s="119">
        <f t="shared" si="79"/>
        <v>63.613458167130318</v>
      </c>
      <c r="G266" s="119">
        <f t="shared" si="79"/>
        <v>58.297723665580747</v>
      </c>
      <c r="H266" s="119">
        <f t="shared" si="79"/>
        <v>44.616452389543269</v>
      </c>
      <c r="I266" s="119">
        <f t="shared" si="79"/>
        <v>50.039724288741461</v>
      </c>
      <c r="J266" s="119">
        <f t="shared" si="79"/>
        <v>78.398807980384859</v>
      </c>
      <c r="K266" s="119">
        <f t="shared" si="78"/>
        <v>22.334940400958519</v>
      </c>
    </row>
    <row r="267" spans="2:11" x14ac:dyDescent="0.2">
      <c r="C267" s="89" t="s">
        <v>62</v>
      </c>
      <c r="D267" s="118">
        <f t="shared" ref="D267:J267" si="80">+IFERROR(IF(D225&gt;0,+((D225/D17)*100)," "),"0")</f>
        <v>42.651674068352449</v>
      </c>
      <c r="E267" s="118">
        <f t="shared" si="80"/>
        <v>67.171924254536549</v>
      </c>
      <c r="F267" s="118">
        <f t="shared" si="80"/>
        <v>87.151293573960857</v>
      </c>
      <c r="G267" s="118">
        <f t="shared" si="80"/>
        <v>87.730357052391611</v>
      </c>
      <c r="H267" s="118">
        <f t="shared" si="80"/>
        <v>65.897675697539896</v>
      </c>
      <c r="I267" s="118">
        <f t="shared" si="80"/>
        <v>86.762278801951936</v>
      </c>
      <c r="J267" s="118">
        <f t="shared" si="80"/>
        <v>91.948301921268765</v>
      </c>
      <c r="K267" s="118">
        <f t="shared" si="78"/>
        <v>20.169818001508723</v>
      </c>
    </row>
    <row r="268" spans="2:11" x14ac:dyDescent="0.2">
      <c r="C268" s="90" t="s">
        <v>29</v>
      </c>
      <c r="D268" s="119">
        <f t="shared" ref="D268:J268" si="81">+IFERROR(IF(D226&gt;0,+((D226/D18)*100)," "),"0")</f>
        <v>81.256651560216071</v>
      </c>
      <c r="E268" s="119">
        <f t="shared" si="81"/>
        <v>79.615252843659164</v>
      </c>
      <c r="F268" s="119">
        <f t="shared" si="81"/>
        <v>67.602138415933339</v>
      </c>
      <c r="G268" s="119">
        <f t="shared" si="81"/>
        <v>75.902274910420786</v>
      </c>
      <c r="H268" s="119">
        <f t="shared" si="81"/>
        <v>67.440761326529909</v>
      </c>
      <c r="I268" s="119">
        <f t="shared" si="81"/>
        <v>61.377289649594957</v>
      </c>
      <c r="J268" s="119">
        <f t="shared" si="81"/>
        <v>84.270071535759541</v>
      </c>
      <c r="K268" s="119">
        <f t="shared" si="78"/>
        <v>27.482002228677398</v>
      </c>
    </row>
    <row r="269" spans="2:11" x14ac:dyDescent="0.2">
      <c r="C269" s="89" t="s">
        <v>63</v>
      </c>
      <c r="D269" s="118">
        <f t="shared" ref="D269:J269" si="82">+IFERROR(IF(D227&gt;0,+((D227/D19)*100)," "),"0")</f>
        <v>91.249445303955866</v>
      </c>
      <c r="E269" s="118">
        <f t="shared" si="82"/>
        <v>92.405785845730549</v>
      </c>
      <c r="F269" s="118">
        <f t="shared" si="82"/>
        <v>92.952458658138909</v>
      </c>
      <c r="G269" s="118">
        <f t="shared" si="82"/>
        <v>88.276066263654855</v>
      </c>
      <c r="H269" s="118">
        <f t="shared" si="82"/>
        <v>86.989209923695498</v>
      </c>
      <c r="I269" s="118">
        <f t="shared" si="82"/>
        <v>80.578135475315833</v>
      </c>
      <c r="J269" s="118">
        <f t="shared" si="82"/>
        <v>79.192681551869384</v>
      </c>
      <c r="K269" s="118">
        <f t="shared" si="78"/>
        <v>42.91471630563592</v>
      </c>
    </row>
    <row r="270" spans="2:11" x14ac:dyDescent="0.2">
      <c r="C270" s="90" t="s">
        <v>30</v>
      </c>
      <c r="D270" s="119">
        <f t="shared" ref="D270:J270" si="83">+IFERROR(IF(D228&gt;0,+((D228/D20)*100)," "),"0")</f>
        <v>94.707228879281132</v>
      </c>
      <c r="E270" s="119">
        <f t="shared" si="83"/>
        <v>94.263870074676817</v>
      </c>
      <c r="F270" s="119">
        <f t="shared" si="83"/>
        <v>77.895681639800088</v>
      </c>
      <c r="G270" s="119">
        <f t="shared" si="83"/>
        <v>79.407662569776932</v>
      </c>
      <c r="H270" s="119">
        <f t="shared" si="83"/>
        <v>75.21375678942448</v>
      </c>
      <c r="I270" s="119">
        <f t="shared" si="83"/>
        <v>63.515098626738443</v>
      </c>
      <c r="J270" s="119">
        <f t="shared" si="83"/>
        <v>65.838531024293232</v>
      </c>
      <c r="K270" s="119">
        <f t="shared" si="78"/>
        <v>27.98190467779142</v>
      </c>
    </row>
    <row r="271" spans="2:11" x14ac:dyDescent="0.2">
      <c r="C271" s="89" t="s">
        <v>64</v>
      </c>
      <c r="D271" s="118">
        <f t="shared" ref="D271:J271" si="84">+IFERROR(IF(D229&gt;0,+((D229/D21)*100)," "),"0")</f>
        <v>96.220041798586152</v>
      </c>
      <c r="E271" s="118">
        <f t="shared" si="84"/>
        <v>96.666764779960531</v>
      </c>
      <c r="F271" s="118">
        <f t="shared" si="84"/>
        <v>95.150000620073556</v>
      </c>
      <c r="G271" s="118">
        <f t="shared" si="84"/>
        <v>94.852376470320706</v>
      </c>
      <c r="H271" s="118">
        <f t="shared" si="84"/>
        <v>94.485822824458637</v>
      </c>
      <c r="I271" s="118">
        <f t="shared" si="84"/>
        <v>89.69402801011536</v>
      </c>
      <c r="J271" s="118">
        <f t="shared" si="84"/>
        <v>92.1264069657135</v>
      </c>
      <c r="K271" s="118">
        <f t="shared" si="78"/>
        <v>34.662554328861631</v>
      </c>
    </row>
    <row r="272" spans="2:11" x14ac:dyDescent="0.2">
      <c r="C272" s="90" t="s">
        <v>65</v>
      </c>
      <c r="D272" s="119">
        <f t="shared" ref="D272:J272" si="85">+IFERROR(IF(D230&gt;0,+((D230/D22)*100)," "),"0")</f>
        <v>53.139029697464011</v>
      </c>
      <c r="E272" s="119">
        <f t="shared" si="85"/>
        <v>52.323541849696007</v>
      </c>
      <c r="F272" s="119">
        <f t="shared" si="85"/>
        <v>87.454185933295648</v>
      </c>
      <c r="G272" s="119">
        <f t="shared" si="85"/>
        <v>61.912109701967822</v>
      </c>
      <c r="H272" s="119">
        <f t="shared" si="85"/>
        <v>59.062407078297205</v>
      </c>
      <c r="I272" s="119">
        <f t="shared" si="85"/>
        <v>36.00420199823963</v>
      </c>
      <c r="J272" s="119">
        <f t="shared" si="85"/>
        <v>67.51977537249536</v>
      </c>
      <c r="K272" s="119">
        <f t="shared" si="78"/>
        <v>35.746513618260032</v>
      </c>
    </row>
    <row r="273" spans="3:11" x14ac:dyDescent="0.2">
      <c r="C273" s="89" t="s">
        <v>66</v>
      </c>
      <c r="D273" s="118">
        <f t="shared" ref="D273:J273" si="86">+IFERROR(IF(D231&gt;0,+((D231/D23)*100)," "),"0")</f>
        <v>98.892239976593146</v>
      </c>
      <c r="E273" s="118">
        <f t="shared" si="86"/>
        <v>99.901056981161332</v>
      </c>
      <c r="F273" s="118">
        <f t="shared" si="86"/>
        <v>99.87967903445039</v>
      </c>
      <c r="G273" s="118">
        <f t="shared" si="86"/>
        <v>99.783236732343582</v>
      </c>
      <c r="H273" s="118">
        <f t="shared" si="86"/>
        <v>98.006120235754253</v>
      </c>
      <c r="I273" s="118">
        <f t="shared" si="86"/>
        <v>96.230861202370932</v>
      </c>
      <c r="J273" s="118">
        <f t="shared" si="86"/>
        <v>97.280484762766179</v>
      </c>
      <c r="K273" s="118">
        <f t="shared" si="78"/>
        <v>38.769568201268115</v>
      </c>
    </row>
    <row r="274" spans="3:11" x14ac:dyDescent="0.2">
      <c r="C274" s="90" t="s">
        <v>67</v>
      </c>
      <c r="D274" s="119">
        <f t="shared" ref="D274:J274" si="87">+IFERROR(IF(D232&gt;0,+((D232/D24)*100)," "),"0")</f>
        <v>87.194986116642454</v>
      </c>
      <c r="E274" s="119">
        <f t="shared" si="87"/>
        <v>88.274373532294675</v>
      </c>
      <c r="F274" s="119">
        <f t="shared" si="87"/>
        <v>92.89262217621507</v>
      </c>
      <c r="G274" s="119">
        <f t="shared" si="87"/>
        <v>88.414289182497711</v>
      </c>
      <c r="H274" s="119">
        <f t="shared" si="87"/>
        <v>90.293655483483519</v>
      </c>
      <c r="I274" s="119">
        <f t="shared" si="87"/>
        <v>92.216799310285666</v>
      </c>
      <c r="J274" s="119">
        <f t="shared" si="87"/>
        <v>91.174343683698453</v>
      </c>
      <c r="K274" s="119">
        <f t="shared" si="78"/>
        <v>32.502273454854738</v>
      </c>
    </row>
    <row r="275" spans="3:11" x14ac:dyDescent="0.2">
      <c r="C275" s="89" t="s">
        <v>68</v>
      </c>
      <c r="D275" s="118">
        <f t="shared" ref="D275:J275" si="88">+IFERROR(IF(D233&gt;0,+((D233/D25)*100)," "),"0")</f>
        <v>94.488189307670851</v>
      </c>
      <c r="E275" s="118">
        <f t="shared" si="88"/>
        <v>94.557318786898179</v>
      </c>
      <c r="F275" s="118">
        <f t="shared" si="88"/>
        <v>92.198808040237807</v>
      </c>
      <c r="G275" s="118">
        <f t="shared" si="88"/>
        <v>94.64986919780911</v>
      </c>
      <c r="H275" s="118">
        <f t="shared" si="88"/>
        <v>94.490259832861909</v>
      </c>
      <c r="I275" s="118">
        <f t="shared" si="88"/>
        <v>92.718828563076798</v>
      </c>
      <c r="J275" s="118">
        <f t="shared" si="88"/>
        <v>92.118295700419168</v>
      </c>
      <c r="K275" s="118">
        <f t="shared" si="78"/>
        <v>31.295087949449997</v>
      </c>
    </row>
    <row r="276" spans="3:11" x14ac:dyDescent="0.2">
      <c r="C276" s="90" t="s">
        <v>31</v>
      </c>
      <c r="D276" s="119">
        <f t="shared" ref="D276:J276" si="89">+IFERROR(IF(D234&gt;0,+((D234/D26)*100)," "),"0")</f>
        <v>80.376084036571513</v>
      </c>
      <c r="E276" s="119">
        <f t="shared" si="89"/>
        <v>41.071920479279662</v>
      </c>
      <c r="F276" s="119">
        <f t="shared" si="89"/>
        <v>77.365612400662371</v>
      </c>
      <c r="G276" s="119">
        <f t="shared" si="89"/>
        <v>77.052567023006873</v>
      </c>
      <c r="H276" s="119">
        <f t="shared" si="89"/>
        <v>81.701469633369655</v>
      </c>
      <c r="I276" s="119">
        <f t="shared" si="89"/>
        <v>69.61702499737433</v>
      </c>
      <c r="J276" s="119">
        <f t="shared" si="89"/>
        <v>68.739382398676625</v>
      </c>
      <c r="K276" s="119">
        <f t="shared" si="78"/>
        <v>21.272481066093839</v>
      </c>
    </row>
    <row r="277" spans="3:11" x14ac:dyDescent="0.2">
      <c r="C277" s="89" t="s">
        <v>168</v>
      </c>
      <c r="D277" s="118" t="str">
        <f t="shared" ref="D277:J277" si="90">+IFERROR(IF(D235&gt;0,+((D235/D27)*100)," "),"0")</f>
        <v xml:space="preserve"> </v>
      </c>
      <c r="E277" s="118" t="str">
        <f t="shared" si="90"/>
        <v xml:space="preserve"> </v>
      </c>
      <c r="F277" s="118" t="str">
        <f t="shared" si="90"/>
        <v xml:space="preserve"> </v>
      </c>
      <c r="G277" s="118" t="str">
        <f t="shared" si="90"/>
        <v xml:space="preserve"> </v>
      </c>
      <c r="H277" s="118">
        <f t="shared" si="90"/>
        <v>0.42555537840000002</v>
      </c>
      <c r="I277" s="118">
        <f t="shared" si="90"/>
        <v>75.818120511832092</v>
      </c>
      <c r="J277" s="118">
        <f t="shared" si="90"/>
        <v>93.314623523601909</v>
      </c>
      <c r="K277" s="118">
        <f t="shared" si="78"/>
        <v>37.998080726598324</v>
      </c>
    </row>
    <row r="278" spans="3:11" x14ac:dyDescent="0.2">
      <c r="C278" s="90" t="s">
        <v>69</v>
      </c>
      <c r="D278" s="119">
        <f t="shared" ref="D278:J278" si="91">+IFERROR(IF(D236&gt;0,+((D236/D28)*100)," "),"0")</f>
        <v>88.023711693924199</v>
      </c>
      <c r="E278" s="119">
        <f t="shared" si="91"/>
        <v>97.255057041034775</v>
      </c>
      <c r="F278" s="119">
        <f t="shared" si="91"/>
        <v>92.646262709794229</v>
      </c>
      <c r="G278" s="119">
        <f t="shared" si="91"/>
        <v>96.743144234015688</v>
      </c>
      <c r="H278" s="119">
        <f t="shared" si="91"/>
        <v>88.270266220966903</v>
      </c>
      <c r="I278" s="119">
        <f t="shared" si="91"/>
        <v>71.087681828171284</v>
      </c>
      <c r="J278" s="119">
        <f t="shared" si="91"/>
        <v>72.894979099635805</v>
      </c>
      <c r="K278" s="119">
        <f t="shared" si="78"/>
        <v>28.443854800733298</v>
      </c>
    </row>
    <row r="279" spans="3:11" x14ac:dyDescent="0.2">
      <c r="C279" s="89" t="s">
        <v>70</v>
      </c>
      <c r="D279" s="118">
        <f t="shared" ref="D279:J279" si="92">+IFERROR(IF(D237&gt;0,+((D237/D29)*100)," "),"0")</f>
        <v>87.277947393142824</v>
      </c>
      <c r="E279" s="118">
        <f t="shared" si="92"/>
        <v>85.8622634079844</v>
      </c>
      <c r="F279" s="118">
        <f t="shared" si="92"/>
        <v>66.344825860105786</v>
      </c>
      <c r="G279" s="118">
        <f t="shared" si="92"/>
        <v>63.113735587898958</v>
      </c>
      <c r="H279" s="118">
        <f t="shared" si="92"/>
        <v>55.990889513023646</v>
      </c>
      <c r="I279" s="118">
        <f t="shared" si="92"/>
        <v>62.200338242574624</v>
      </c>
      <c r="J279" s="118">
        <f t="shared" si="92"/>
        <v>71.093556777194905</v>
      </c>
      <c r="K279" s="118">
        <f t="shared" si="78"/>
        <v>27.86140914824648</v>
      </c>
    </row>
    <row r="280" spans="3:11" x14ac:dyDescent="0.2">
      <c r="C280" s="90" t="s">
        <v>32</v>
      </c>
      <c r="D280" s="119">
        <f t="shared" ref="D280:J280" si="93">+IFERROR(IF(D238&gt;0,+((D238/D30)*100)," "),"0")</f>
        <v>93.127205939532715</v>
      </c>
      <c r="E280" s="119">
        <f t="shared" si="93"/>
        <v>97.939832663448939</v>
      </c>
      <c r="F280" s="119">
        <f t="shared" si="93"/>
        <v>94.697338290006144</v>
      </c>
      <c r="G280" s="119">
        <f t="shared" si="93"/>
        <v>93.775999469705923</v>
      </c>
      <c r="H280" s="119">
        <f t="shared" si="93"/>
        <v>83.9579711964616</v>
      </c>
      <c r="I280" s="119">
        <f t="shared" si="93"/>
        <v>81.564557762430482</v>
      </c>
      <c r="J280" s="119">
        <f t="shared" si="93"/>
        <v>85.586638961647026</v>
      </c>
      <c r="K280" s="119">
        <f t="shared" si="78"/>
        <v>30.518028918677416</v>
      </c>
    </row>
    <row r="281" spans="3:11" x14ac:dyDescent="0.2">
      <c r="C281" s="89" t="s">
        <v>174</v>
      </c>
      <c r="D281" s="118">
        <f t="shared" ref="D281:J281" si="94">+IFERROR(IF(D239&gt;0,+((D239/D31)*100)," "),"0")</f>
        <v>85.430840137185555</v>
      </c>
      <c r="E281" s="118">
        <f t="shared" si="94"/>
        <v>85.889971388847471</v>
      </c>
      <c r="F281" s="118">
        <f t="shared" si="94"/>
        <v>81.423657029525273</v>
      </c>
      <c r="G281" s="118">
        <f t="shared" si="94"/>
        <v>69.730836213424624</v>
      </c>
      <c r="H281" s="118">
        <f t="shared" si="94"/>
        <v>68.003093927637224</v>
      </c>
      <c r="I281" s="118">
        <f t="shared" si="94"/>
        <v>69.488067215095484</v>
      </c>
      <c r="J281" s="118">
        <f t="shared" si="94"/>
        <v>77.828449949003613</v>
      </c>
      <c r="K281" s="118">
        <f t="shared" si="78"/>
        <v>29.668254603385474</v>
      </c>
    </row>
    <row r="282" spans="3:11" x14ac:dyDescent="0.2">
      <c r="C282" s="90" t="s">
        <v>171</v>
      </c>
      <c r="D282" s="119">
        <f t="shared" ref="D282:J282" si="95">+IFERROR(IF(D240&gt;0,+((D240/D32)*100)," "),"0")</f>
        <v>74.697413248678373</v>
      </c>
      <c r="E282" s="119">
        <f t="shared" si="95"/>
        <v>78.252513338519478</v>
      </c>
      <c r="F282" s="119">
        <f t="shared" si="95"/>
        <v>65.5149029280864</v>
      </c>
      <c r="G282" s="119">
        <f t="shared" si="95"/>
        <v>66.738056104377932</v>
      </c>
      <c r="H282" s="119">
        <f t="shared" si="95"/>
        <v>77.824986493648794</v>
      </c>
      <c r="I282" s="119">
        <f t="shared" si="95"/>
        <v>78.905741603783184</v>
      </c>
      <c r="J282" s="119">
        <f t="shared" si="95"/>
        <v>81.824410735965998</v>
      </c>
      <c r="K282" s="119">
        <f t="shared" si="78"/>
        <v>29.162425190921169</v>
      </c>
    </row>
    <row r="283" spans="3:11" x14ac:dyDescent="0.2">
      <c r="C283" s="89" t="s">
        <v>71</v>
      </c>
      <c r="D283" s="118">
        <f t="shared" ref="D283:J283" si="96">+IFERROR(IF(D241&gt;0,+((D241/D33)*100)," "),"0")</f>
        <v>82.985772246735621</v>
      </c>
      <c r="E283" s="118">
        <f t="shared" si="96"/>
        <v>87.556408230655578</v>
      </c>
      <c r="F283" s="118">
        <f t="shared" si="96"/>
        <v>92.314811377628786</v>
      </c>
      <c r="G283" s="118">
        <f t="shared" si="96"/>
        <v>84.434894457952552</v>
      </c>
      <c r="H283" s="118">
        <f t="shared" si="96"/>
        <v>89.23717744144399</v>
      </c>
      <c r="I283" s="118">
        <f t="shared" si="96"/>
        <v>59.43836455386721</v>
      </c>
      <c r="J283" s="118">
        <f t="shared" si="96"/>
        <v>67.637582366749882</v>
      </c>
      <c r="K283" s="118">
        <f t="shared" si="78"/>
        <v>40.910186704050858</v>
      </c>
    </row>
    <row r="284" spans="3:11" x14ac:dyDescent="0.2">
      <c r="C284" s="90" t="s">
        <v>34</v>
      </c>
      <c r="D284" s="119">
        <f t="shared" ref="D284:J284" si="97">+IFERROR(IF(D242&gt;0,+((D242/D34)*100)," "),"0")</f>
        <v>89.060831479346021</v>
      </c>
      <c r="E284" s="119">
        <f t="shared" si="97"/>
        <v>80.592075326566686</v>
      </c>
      <c r="F284" s="119">
        <f t="shared" si="97"/>
        <v>80.971529683047578</v>
      </c>
      <c r="G284" s="119">
        <f t="shared" si="97"/>
        <v>83.83191021353467</v>
      </c>
      <c r="H284" s="119">
        <f t="shared" si="97"/>
        <v>81.266250763529428</v>
      </c>
      <c r="I284" s="119">
        <f t="shared" si="97"/>
        <v>87.087154518959878</v>
      </c>
      <c r="J284" s="119">
        <f t="shared" si="97"/>
        <v>90.245230117867919</v>
      </c>
      <c r="K284" s="119">
        <f t="shared" si="78"/>
        <v>29.474124062804513</v>
      </c>
    </row>
    <row r="285" spans="3:11" x14ac:dyDescent="0.2">
      <c r="C285" s="89" t="s">
        <v>72</v>
      </c>
      <c r="D285" s="118">
        <f t="shared" ref="D285:J285" si="98">+IFERROR(IF(D243&gt;0,+((D243/D35)*100)," "),"0")</f>
        <v>60.882014470550935</v>
      </c>
      <c r="E285" s="118">
        <f t="shared" si="98"/>
        <v>70.487135415875215</v>
      </c>
      <c r="F285" s="118">
        <f t="shared" si="98"/>
        <v>70.371445944171541</v>
      </c>
      <c r="G285" s="118">
        <f t="shared" si="98"/>
        <v>41.572986770482473</v>
      </c>
      <c r="H285" s="118">
        <f t="shared" si="98"/>
        <v>35.418689135024188</v>
      </c>
      <c r="I285" s="118">
        <f t="shared" si="98"/>
        <v>49.739186132636505</v>
      </c>
      <c r="J285" s="118">
        <f t="shared" si="98"/>
        <v>54.173459512347769</v>
      </c>
      <c r="K285" s="118">
        <f t="shared" si="78"/>
        <v>18.204823840513257</v>
      </c>
    </row>
    <row r="286" spans="3:11" x14ac:dyDescent="0.2">
      <c r="C286" s="90" t="s">
        <v>73</v>
      </c>
      <c r="D286" s="119">
        <f t="shared" ref="D286:J286" si="99">+IFERROR(IF(D244&gt;0,+((D244/D36)*100)," "),"0")</f>
        <v>41.206148611583899</v>
      </c>
      <c r="E286" s="119">
        <f t="shared" si="99"/>
        <v>34.370510938020963</v>
      </c>
      <c r="F286" s="119">
        <f t="shared" si="99"/>
        <v>44.902127706189923</v>
      </c>
      <c r="G286" s="119">
        <f t="shared" si="99"/>
        <v>18.886195927218452</v>
      </c>
      <c r="H286" s="119">
        <f t="shared" si="99"/>
        <v>15.58755317159091</v>
      </c>
      <c r="I286" s="119">
        <f t="shared" si="99"/>
        <v>27.857750548037565</v>
      </c>
      <c r="J286" s="119">
        <f t="shared" si="99"/>
        <v>40.837185774493491</v>
      </c>
      <c r="K286" s="119">
        <f t="shared" si="78"/>
        <v>3.5090800865519953</v>
      </c>
    </row>
    <row r="287" spans="3:11" x14ac:dyDescent="0.2">
      <c r="C287" s="89" t="s">
        <v>35</v>
      </c>
      <c r="D287" s="118">
        <f t="shared" ref="D287:J287" si="100">+IFERROR(IF(D245&gt;0,+((D245/D37)*100)," "),"0")</f>
        <v>90.494884764196996</v>
      </c>
      <c r="E287" s="118">
        <f t="shared" si="100"/>
        <v>90.675820624780087</v>
      </c>
      <c r="F287" s="118">
        <f t="shared" si="100"/>
        <v>88.005373536842228</v>
      </c>
      <c r="G287" s="118">
        <f t="shared" si="100"/>
        <v>88.57194836219216</v>
      </c>
      <c r="H287" s="118">
        <f t="shared" si="100"/>
        <v>83.13746457646721</v>
      </c>
      <c r="I287" s="118">
        <f t="shared" si="100"/>
        <v>84.858146214866778</v>
      </c>
      <c r="J287" s="118">
        <f t="shared" si="100"/>
        <v>85.640097163968335</v>
      </c>
      <c r="K287" s="118">
        <f t="shared" si="78"/>
        <v>29.095559402705341</v>
      </c>
    </row>
    <row r="288" spans="3:11" x14ac:dyDescent="0.2">
      <c r="C288" s="90" t="s">
        <v>74</v>
      </c>
      <c r="D288" s="119">
        <f t="shared" ref="D288:J288" si="101">+IFERROR(IF(D246&gt;0,+((D246/D38)*100)," "),"0")</f>
        <v>91.261595416032094</v>
      </c>
      <c r="E288" s="119">
        <f t="shared" si="101"/>
        <v>88.399636504138869</v>
      </c>
      <c r="F288" s="119">
        <f t="shared" si="101"/>
        <v>84.753630940255007</v>
      </c>
      <c r="G288" s="119">
        <f t="shared" si="101"/>
        <v>92.424052998602377</v>
      </c>
      <c r="H288" s="119">
        <f t="shared" si="101"/>
        <v>77.222720302896732</v>
      </c>
      <c r="I288" s="119">
        <f t="shared" si="101"/>
        <v>57.375950403895871</v>
      </c>
      <c r="J288" s="119">
        <f t="shared" si="101"/>
        <v>73.31657698209743</v>
      </c>
      <c r="K288" s="119">
        <f t="shared" si="78"/>
        <v>23.898824484354854</v>
      </c>
    </row>
    <row r="289" spans="1:11" x14ac:dyDescent="0.2">
      <c r="C289" s="89" t="s">
        <v>36</v>
      </c>
      <c r="D289" s="118">
        <f t="shared" ref="D289:J289" si="102">+IFERROR(IF(D247&gt;0,+((D247/D39)*100)," "),"0")</f>
        <v>93.243794265616188</v>
      </c>
      <c r="E289" s="118">
        <f t="shared" si="102"/>
        <v>90.299727990165223</v>
      </c>
      <c r="F289" s="118">
        <f t="shared" si="102"/>
        <v>89.618497922148109</v>
      </c>
      <c r="G289" s="118">
        <f t="shared" si="102"/>
        <v>92.994781531997035</v>
      </c>
      <c r="H289" s="118">
        <f t="shared" si="102"/>
        <v>91.55331813370718</v>
      </c>
      <c r="I289" s="118">
        <f t="shared" si="102"/>
        <v>90.703893835404983</v>
      </c>
      <c r="J289" s="118">
        <f t="shared" si="102"/>
        <v>91.632460826620417</v>
      </c>
      <c r="K289" s="118">
        <f t="shared" si="78"/>
        <v>35.041506031334919</v>
      </c>
    </row>
    <row r="290" spans="1:11" x14ac:dyDescent="0.2">
      <c r="C290" s="90" t="s">
        <v>172</v>
      </c>
      <c r="D290" s="119">
        <f t="shared" ref="D290:J290" si="103">+IFERROR(IF(D248&gt;0,+((D248/D40)*100)," "),"0")</f>
        <v>99.488855063624143</v>
      </c>
      <c r="E290" s="119">
        <f t="shared" si="103"/>
        <v>97.403949231998112</v>
      </c>
      <c r="F290" s="119">
        <f t="shared" si="103"/>
        <v>99.306089336504215</v>
      </c>
      <c r="G290" s="119">
        <f t="shared" si="103"/>
        <v>99.682541134119376</v>
      </c>
      <c r="H290" s="119">
        <f t="shared" si="103"/>
        <v>93.007536376175793</v>
      </c>
      <c r="I290" s="119">
        <f t="shared" si="103"/>
        <v>94.168167306985765</v>
      </c>
      <c r="J290" s="119">
        <f t="shared" si="103"/>
        <v>96.190903159232221</v>
      </c>
      <c r="K290" s="119">
        <f t="shared" si="78"/>
        <v>37.354710784405654</v>
      </c>
    </row>
    <row r="291" spans="1:11" x14ac:dyDescent="0.2">
      <c r="C291" s="89" t="s">
        <v>76</v>
      </c>
      <c r="D291" s="118">
        <f t="shared" ref="D291:J291" si="104">+IFERROR(IF(D249&gt;0,+((D249/D41)*100)," "),"0")</f>
        <v>81.996231656276962</v>
      </c>
      <c r="E291" s="118">
        <f t="shared" si="104"/>
        <v>89.633545697331542</v>
      </c>
      <c r="F291" s="118">
        <f t="shared" si="104"/>
        <v>91.875416261447754</v>
      </c>
      <c r="G291" s="118">
        <f t="shared" si="104"/>
        <v>92.974864946467832</v>
      </c>
      <c r="H291" s="118">
        <f t="shared" si="104"/>
        <v>87.112211758977352</v>
      </c>
      <c r="I291" s="118">
        <f t="shared" si="104"/>
        <v>89.728544325785109</v>
      </c>
      <c r="J291" s="118">
        <f t="shared" si="104"/>
        <v>87.602363771359421</v>
      </c>
      <c r="K291" s="118">
        <f t="shared" si="78"/>
        <v>36.99135554089267</v>
      </c>
    </row>
    <row r="292" spans="1:11" x14ac:dyDescent="0.2">
      <c r="C292" s="90" t="s">
        <v>77</v>
      </c>
      <c r="D292" s="119">
        <f t="shared" ref="D292:J292" si="105">+IFERROR(IF(D250&gt;0,+((D250/D42)*100)," "),"0")</f>
        <v>92.019397471399031</v>
      </c>
      <c r="E292" s="119">
        <f t="shared" si="105"/>
        <v>98.293560335660828</v>
      </c>
      <c r="F292" s="119">
        <f t="shared" si="105"/>
        <v>79.87647746033781</v>
      </c>
      <c r="G292" s="119">
        <f t="shared" si="105"/>
        <v>86.388256137977194</v>
      </c>
      <c r="H292" s="119">
        <f t="shared" si="105"/>
        <v>85.471684095638494</v>
      </c>
      <c r="I292" s="119">
        <f t="shared" si="105"/>
        <v>30.517603249866067</v>
      </c>
      <c r="J292" s="119">
        <f t="shared" si="105"/>
        <v>70.028700746961945</v>
      </c>
      <c r="K292" s="119">
        <f t="shared" si="78"/>
        <v>11.008589880390707</v>
      </c>
    </row>
    <row r="293" spans="1:11" x14ac:dyDescent="0.2">
      <c r="C293" s="89" t="s">
        <v>173</v>
      </c>
      <c r="D293" s="118">
        <f t="shared" ref="D293:J293" si="106">+IFERROR(IF(D251&gt;0,+((D251/D43)*100)," "),"0")</f>
        <v>81.609691877550077</v>
      </c>
      <c r="E293" s="118">
        <f t="shared" si="106"/>
        <v>86.226490269590897</v>
      </c>
      <c r="F293" s="118">
        <f t="shared" si="106"/>
        <v>93.409532615528164</v>
      </c>
      <c r="G293" s="118">
        <f t="shared" si="106"/>
        <v>63.291754868440776</v>
      </c>
      <c r="H293" s="118">
        <f t="shared" si="106"/>
        <v>76.347672102575956</v>
      </c>
      <c r="I293" s="118">
        <f t="shared" si="106"/>
        <v>80.004863756441807</v>
      </c>
      <c r="J293" s="118">
        <f t="shared" si="106"/>
        <v>85.106808076570573</v>
      </c>
      <c r="K293" s="118">
        <f t="shared" si="78"/>
        <v>23.459287856097284</v>
      </c>
    </row>
    <row r="294" spans="1:11" x14ac:dyDescent="0.2">
      <c r="C294" s="90" t="s">
        <v>37</v>
      </c>
      <c r="D294" s="119">
        <f t="shared" ref="D294:J294" si="107">+IFERROR(IF(D252&gt;0,+((D252/D44)*100)," "),"0")</f>
        <v>78.656227105983106</v>
      </c>
      <c r="E294" s="119">
        <f t="shared" si="107"/>
        <v>82.444608697768473</v>
      </c>
      <c r="F294" s="119">
        <f t="shared" si="107"/>
        <v>83.262391211294926</v>
      </c>
      <c r="G294" s="119">
        <f t="shared" si="107"/>
        <v>79.16626590046539</v>
      </c>
      <c r="H294" s="119">
        <f t="shared" si="107"/>
        <v>87.006138308845294</v>
      </c>
      <c r="I294" s="119">
        <f t="shared" si="107"/>
        <v>36.3409834674476</v>
      </c>
      <c r="J294" s="119">
        <f t="shared" si="107"/>
        <v>32.381034689972978</v>
      </c>
      <c r="K294" s="119">
        <f t="shared" si="78"/>
        <v>11.60038903963525</v>
      </c>
    </row>
    <row r="295" spans="1:11" x14ac:dyDescent="0.2">
      <c r="C295" s="89" t="s">
        <v>38</v>
      </c>
      <c r="D295" s="118">
        <f t="shared" ref="D295:J295" si="108">+IFERROR(IF(D253&gt;0,+((D253/D45)*100)," "),"0")</f>
        <v>69.147296857097004</v>
      </c>
      <c r="E295" s="118">
        <f t="shared" si="108"/>
        <v>76.009821318196529</v>
      </c>
      <c r="F295" s="118">
        <f t="shared" si="108"/>
        <v>77.472696795285586</v>
      </c>
      <c r="G295" s="118">
        <f t="shared" si="108"/>
        <v>80.26789916150031</v>
      </c>
      <c r="H295" s="118">
        <f t="shared" si="108"/>
        <v>62.527427561013873</v>
      </c>
      <c r="I295" s="118">
        <f t="shared" si="108"/>
        <v>58.735068306562823</v>
      </c>
      <c r="J295" s="118">
        <f t="shared" si="108"/>
        <v>69.589487400230837</v>
      </c>
      <c r="K295" s="118">
        <f t="shared" si="78"/>
        <v>29.197583998619731</v>
      </c>
    </row>
    <row r="296" spans="1:11" x14ac:dyDescent="0.2">
      <c r="C296" s="93" t="s">
        <v>40</v>
      </c>
      <c r="D296" s="76">
        <f t="shared" ref="D296:J296" si="109">+IFERROR(IF(D254&gt;0,+((D254/D46)*100)," "),"")</f>
        <v>90.696451317078257</v>
      </c>
      <c r="E296" s="76">
        <f t="shared" si="109"/>
        <v>83.475604548145995</v>
      </c>
      <c r="F296" s="76">
        <f t="shared" si="109"/>
        <v>90.667287366647116</v>
      </c>
      <c r="G296" s="76">
        <f t="shared" si="109"/>
        <v>86.827627899498694</v>
      </c>
      <c r="H296" s="76">
        <f t="shared" si="109"/>
        <v>86.062005013226553</v>
      </c>
      <c r="I296" s="76">
        <f t="shared" si="109"/>
        <v>81.736001662072681</v>
      </c>
      <c r="J296" s="76">
        <f t="shared" si="109"/>
        <v>86.501849068509657</v>
      </c>
      <c r="K296" s="76">
        <f t="shared" ref="K296" si="110">+IFERROR(IF(K254&gt;0,+((K254/K46)*100)," "),"")</f>
        <v>31.410405158997314</v>
      </c>
    </row>
    <row r="297" spans="1:11" s="32" customFormat="1" x14ac:dyDescent="0.2">
      <c r="A297" s="5"/>
      <c r="B297" s="5"/>
      <c r="C297" s="74" t="str">
        <f>+'C1 Aprop Resumen 2000-2026'!B20</f>
        <v>* Información con corte a 31 de mayo</v>
      </c>
      <c r="D297" s="71"/>
      <c r="E297" s="71"/>
      <c r="F297" s="71"/>
      <c r="G297" s="71"/>
      <c r="H297" s="71"/>
      <c r="I297" s="71"/>
    </row>
    <row r="298" spans="1:11" x14ac:dyDescent="0.2">
      <c r="C298" s="1" t="s">
        <v>227</v>
      </c>
      <c r="D298" s="15"/>
    </row>
  </sheetData>
  <mergeCells count="82">
    <mergeCell ref="A7:C8"/>
    <mergeCell ref="A9:C9"/>
    <mergeCell ref="D11:K11"/>
    <mergeCell ref="D52:K52"/>
    <mergeCell ref="D94:K94"/>
    <mergeCell ref="H13:H14"/>
    <mergeCell ref="I13:I14"/>
    <mergeCell ref="J13:J14"/>
    <mergeCell ref="C55:C56"/>
    <mergeCell ref="C13:C14"/>
    <mergeCell ref="F13:F14"/>
    <mergeCell ref="G13:G14"/>
    <mergeCell ref="D55:D56"/>
    <mergeCell ref="E55:E56"/>
    <mergeCell ref="F55:F56"/>
    <mergeCell ref="G55:G56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  <mergeCell ref="K263:K264"/>
    <mergeCell ref="K13:K14"/>
    <mergeCell ref="K55:K56"/>
    <mergeCell ref="K96:K97"/>
    <mergeCell ref="K138:K139"/>
    <mergeCell ref="K180:K181"/>
    <mergeCell ref="D136:K136"/>
    <mergeCell ref="D177:K177"/>
    <mergeCell ref="D219:K219"/>
    <mergeCell ref="D260:K260"/>
    <mergeCell ref="D96:D97"/>
    <mergeCell ref="K221:K222"/>
    <mergeCell ref="I55:I56"/>
    <mergeCell ref="J55:J56"/>
    <mergeCell ref="D13:D14"/>
    <mergeCell ref="E13:E14"/>
    <mergeCell ref="H55:H56"/>
    <mergeCell ref="J96:J97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E96:E97"/>
    <mergeCell ref="F96:F97"/>
    <mergeCell ref="G96:G97"/>
    <mergeCell ref="H96:H97"/>
    <mergeCell ref="I96:I97"/>
    <mergeCell ref="C96:C97"/>
    <mergeCell ref="I180:I181"/>
    <mergeCell ref="J180:J181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C180:C181"/>
    <mergeCell ref="D180:D181"/>
    <mergeCell ref="E180:E181"/>
    <mergeCell ref="F180:F181"/>
    <mergeCell ref="G180:G181"/>
    <mergeCell ref="H180:H181"/>
    <mergeCell ref="H263:H264"/>
    <mergeCell ref="I263:I264"/>
    <mergeCell ref="J263:J264"/>
    <mergeCell ref="C263:C264"/>
    <mergeCell ref="D263:D264"/>
    <mergeCell ref="E263:E264"/>
    <mergeCell ref="F263:F264"/>
    <mergeCell ref="G263:G264"/>
  </mergeCells>
  <pageMargins left="0.7" right="0.7" top="0.75" bottom="0.75" header="0.3" footer="0.3"/>
  <pageSetup orientation="portrait" r:id="rId1"/>
  <ignoredErrors>
    <ignoredError sqref="D46:J46 E88:I88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4"/>
  <dimension ref="A1:V275"/>
  <sheetViews>
    <sheetView showGridLines="0" zoomScaleNormal="100" workbookViewId="0">
      <pane xSplit="3" ySplit="7" topLeftCell="D4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1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s="104" customFormat="1" ht="1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27"/>
      <c r="B4" s="100"/>
      <c r="C4" s="100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s="104" customFormat="1" ht="15" customHeight="1" x14ac:dyDescent="0.25">
      <c r="A5" s="175" t="s">
        <v>206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s="104" customFormat="1" ht="1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s="104" customFormat="1" ht="15" customHeight="1" x14ac:dyDescent="0.25">
      <c r="A8" s="101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8" x14ac:dyDescent="0.2">
      <c r="D9" s="164" t="s">
        <v>133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82" t="s">
        <v>21</v>
      </c>
      <c r="D11" s="162" t="s">
        <v>17</v>
      </c>
      <c r="E11" s="162" t="s">
        <v>18</v>
      </c>
      <c r="F11" s="162" t="s">
        <v>19</v>
      </c>
      <c r="G11" s="162" t="s">
        <v>20</v>
      </c>
      <c r="H11" s="162" t="s">
        <v>22</v>
      </c>
      <c r="I11" s="162" t="s">
        <v>23</v>
      </c>
      <c r="J11" s="162" t="s">
        <v>24</v>
      </c>
      <c r="K11" s="162" t="s">
        <v>25</v>
      </c>
      <c r="L11" s="162" t="s">
        <v>26</v>
      </c>
      <c r="M11" s="162" t="s">
        <v>27</v>
      </c>
      <c r="N11" s="162">
        <v>2010</v>
      </c>
      <c r="O11" s="162">
        <v>2011</v>
      </c>
      <c r="P11" s="162">
        <v>2012</v>
      </c>
      <c r="Q11" s="162">
        <v>2013</v>
      </c>
      <c r="R11" s="162">
        <v>2014</v>
      </c>
      <c r="S11" s="162">
        <v>2015</v>
      </c>
      <c r="T11" s="162">
        <v>2016</v>
      </c>
      <c r="U11" s="162">
        <v>2017</v>
      </c>
      <c r="V11" s="162">
        <v>2018</v>
      </c>
    </row>
    <row r="12" spans="1:22" ht="9.9499999999999993" customHeight="1" thickBot="1" x14ac:dyDescent="0.25">
      <c r="C12" s="18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x14ac:dyDescent="0.2">
      <c r="C13" s="89" t="s">
        <v>61</v>
      </c>
      <c r="D13" s="66">
        <v>47.132327250000003</v>
      </c>
      <c r="E13" s="57">
        <v>41.7194158</v>
      </c>
      <c r="F13" s="57">
        <v>39.163975848</v>
      </c>
      <c r="G13" s="57">
        <v>34.593856299000002</v>
      </c>
      <c r="H13" s="57">
        <v>53.453010999999996</v>
      </c>
      <c r="I13" s="57">
        <v>46.1556</v>
      </c>
      <c r="J13" s="57">
        <v>66.365010100000006</v>
      </c>
      <c r="K13" s="57">
        <v>62.679200000000002</v>
      </c>
      <c r="L13" s="57">
        <v>64.767144999999999</v>
      </c>
      <c r="M13" s="57">
        <v>70.873199999999997</v>
      </c>
      <c r="N13" s="57">
        <v>86.208320000000001</v>
      </c>
      <c r="O13" s="57">
        <v>60.640740000000001</v>
      </c>
      <c r="P13" s="57">
        <v>51.109186000000001</v>
      </c>
      <c r="Q13" s="57">
        <v>74.415591555999995</v>
      </c>
      <c r="R13" s="57">
        <v>102.81259699899999</v>
      </c>
      <c r="S13" s="57">
        <v>81.447877246000004</v>
      </c>
      <c r="T13" s="57">
        <v>49.001099777999997</v>
      </c>
      <c r="U13" s="57">
        <v>53.215511663999997</v>
      </c>
      <c r="V13" s="57">
        <v>69.009100000000004</v>
      </c>
    </row>
    <row r="14" spans="1:22" x14ac:dyDescent="0.2">
      <c r="C14" s="90" t="s">
        <v>28</v>
      </c>
      <c r="D14" s="58">
        <v>5.7083000000000004</v>
      </c>
      <c r="E14" s="58">
        <v>3.08</v>
      </c>
      <c r="F14" s="58">
        <v>8.7240000000000002</v>
      </c>
      <c r="G14" s="58">
        <v>10.926749089999999</v>
      </c>
      <c r="H14" s="58">
        <v>14.995100000000001</v>
      </c>
      <c r="I14" s="58">
        <v>11.939</v>
      </c>
      <c r="J14" s="58">
        <v>14.61965052</v>
      </c>
      <c r="K14" s="58">
        <v>24.214802963</v>
      </c>
      <c r="L14" s="58">
        <v>22.268999999999998</v>
      </c>
      <c r="M14" s="58">
        <v>25.026</v>
      </c>
      <c r="N14" s="58">
        <v>29.687999999999999</v>
      </c>
      <c r="O14" s="58">
        <v>43.024000000000001</v>
      </c>
      <c r="P14" s="58">
        <v>44.72</v>
      </c>
      <c r="Q14" s="58">
        <v>67.630889999999994</v>
      </c>
      <c r="R14" s="58">
        <v>69.230536985000001</v>
      </c>
      <c r="S14" s="58">
        <v>73.351619728000003</v>
      </c>
      <c r="T14" s="58">
        <v>86.163965278999996</v>
      </c>
      <c r="U14" s="58">
        <v>95.908847711999996</v>
      </c>
      <c r="V14" s="58">
        <v>114.086296021</v>
      </c>
    </row>
    <row r="15" spans="1:22" x14ac:dyDescent="0.2">
      <c r="C15" s="89" t="s">
        <v>62</v>
      </c>
      <c r="D15" s="57">
        <v>6.5195303400000002</v>
      </c>
      <c r="E15" s="57">
        <v>8.2893897620000008</v>
      </c>
      <c r="F15" s="57">
        <v>22.628998285000002</v>
      </c>
      <c r="G15" s="57">
        <v>27.921695723999999</v>
      </c>
      <c r="H15" s="57">
        <v>28.404113110000001</v>
      </c>
      <c r="I15" s="57">
        <v>41.957055097999998</v>
      </c>
      <c r="J15" s="57">
        <v>47.810207978000001</v>
      </c>
      <c r="K15" s="57">
        <v>57.321019563</v>
      </c>
      <c r="L15" s="57">
        <v>63.887834552999998</v>
      </c>
      <c r="M15" s="57">
        <v>50.037724615999998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spans="1:22" x14ac:dyDescent="0.2">
      <c r="C16" s="90" t="s">
        <v>29</v>
      </c>
      <c r="D16" s="58">
        <v>37.509182959</v>
      </c>
      <c r="E16" s="58">
        <v>40.249513999999998</v>
      </c>
      <c r="F16" s="58">
        <v>47.464168999999998</v>
      </c>
      <c r="G16" s="58">
        <v>41.151530815999998</v>
      </c>
      <c r="H16" s="58">
        <v>45.871699999999997</v>
      </c>
      <c r="I16" s="58">
        <v>52.793100000000003</v>
      </c>
      <c r="J16" s="58">
        <v>56.555790000000002</v>
      </c>
      <c r="K16" s="58">
        <v>61.108470824999998</v>
      </c>
      <c r="L16" s="58">
        <v>96.104493985000005</v>
      </c>
      <c r="M16" s="58">
        <v>104.968055568</v>
      </c>
      <c r="N16" s="58">
        <v>119.27942231</v>
      </c>
      <c r="O16" s="58">
        <v>127.3858376</v>
      </c>
      <c r="P16" s="58">
        <v>154.22558799999999</v>
      </c>
      <c r="Q16" s="58">
        <v>204.927796704</v>
      </c>
      <c r="R16" s="58">
        <v>226.121837304</v>
      </c>
      <c r="S16" s="58">
        <v>260.21246065700001</v>
      </c>
      <c r="T16" s="58">
        <v>268.37595605899998</v>
      </c>
      <c r="U16" s="58">
        <v>305.41536178400003</v>
      </c>
      <c r="V16" s="58">
        <v>320.76271402600003</v>
      </c>
    </row>
    <row r="17" spans="3:22" x14ac:dyDescent="0.2">
      <c r="C17" s="89" t="s">
        <v>63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spans="3:22" x14ac:dyDescent="0.2">
      <c r="C18" s="90" t="s">
        <v>30</v>
      </c>
      <c r="D18" s="58">
        <v>0.75667730300000002</v>
      </c>
      <c r="E18" s="58">
        <v>0.81586548000000003</v>
      </c>
      <c r="F18" s="58">
        <v>0.86711623999999998</v>
      </c>
      <c r="G18" s="58">
        <v>1.0786463049999999</v>
      </c>
      <c r="H18" s="58">
        <v>1.2607019989999999</v>
      </c>
      <c r="I18" s="58">
        <v>1.085898614</v>
      </c>
      <c r="J18" s="58">
        <v>9.0896325079999993</v>
      </c>
      <c r="K18" s="58">
        <v>8.0866481110000006</v>
      </c>
      <c r="L18" s="58">
        <v>5.0855359450000002</v>
      </c>
      <c r="M18" s="58">
        <v>14.378676172</v>
      </c>
      <c r="N18" s="58">
        <v>8.666266233</v>
      </c>
      <c r="O18" s="58">
        <v>10.529859609000001</v>
      </c>
      <c r="P18" s="58">
        <v>10.90336576</v>
      </c>
      <c r="Q18" s="58">
        <v>11.062447475999999</v>
      </c>
      <c r="R18" s="58">
        <v>11.531177148999999</v>
      </c>
      <c r="S18" s="58">
        <v>17.316053343</v>
      </c>
      <c r="T18" s="58">
        <v>19.532383844000002</v>
      </c>
      <c r="U18" s="58">
        <v>12.722409058</v>
      </c>
      <c r="V18" s="58">
        <v>13.97876507</v>
      </c>
    </row>
    <row r="19" spans="3:22" x14ac:dyDescent="0.2">
      <c r="C19" s="89" t="s">
        <v>64</v>
      </c>
      <c r="D19" s="57">
        <v>684.50313969995</v>
      </c>
      <c r="E19" s="57">
        <v>808.93343683249998</v>
      </c>
      <c r="F19" s="57">
        <v>897.2402136758401</v>
      </c>
      <c r="G19" s="57">
        <v>1014.9332796009101</v>
      </c>
      <c r="H19" s="57">
        <v>1006.19326287045</v>
      </c>
      <c r="I19" s="57">
        <v>1183.2578615156299</v>
      </c>
      <c r="J19" s="57">
        <v>1112.5010032551602</v>
      </c>
      <c r="K19" s="57">
        <v>1160.5570855952999</v>
      </c>
      <c r="L19" s="57">
        <v>1216.3930014155601</v>
      </c>
      <c r="M19" s="57">
        <v>1505.1602452613199</v>
      </c>
      <c r="N19" s="57">
        <v>1748.0690121451801</v>
      </c>
      <c r="O19" s="57">
        <v>1938.3299018334899</v>
      </c>
      <c r="P19" s="57">
        <v>2057.9766732740004</v>
      </c>
      <c r="Q19" s="57">
        <v>2116.0666045799999</v>
      </c>
      <c r="R19" s="57">
        <v>1978.8211928900002</v>
      </c>
      <c r="S19" s="57">
        <v>2218.3045593400002</v>
      </c>
      <c r="T19" s="57">
        <v>2244.7242981019999</v>
      </c>
      <c r="U19" s="57">
        <v>2200.1693189401403</v>
      </c>
      <c r="V19" s="57">
        <v>2064.28885827362</v>
      </c>
    </row>
    <row r="20" spans="3:22" x14ac:dyDescent="0.2">
      <c r="C20" s="90" t="s">
        <v>65</v>
      </c>
      <c r="D20" s="58">
        <v>9.0586040000000008</v>
      </c>
      <c r="E20" s="58">
        <v>13.76501</v>
      </c>
      <c r="F20" s="58">
        <v>16.794455040999999</v>
      </c>
      <c r="G20" s="58">
        <v>13.8599082465</v>
      </c>
      <c r="H20" s="58">
        <v>15.130305786999999</v>
      </c>
      <c r="I20" s="58">
        <v>13.696129999</v>
      </c>
      <c r="J20" s="58">
        <v>23.249700000000001</v>
      </c>
      <c r="K20" s="58">
        <v>18.5912115</v>
      </c>
      <c r="L20" s="58">
        <v>19.071320382</v>
      </c>
      <c r="M20" s="58">
        <v>18.782063339</v>
      </c>
      <c r="N20" s="58">
        <v>3.7272282890000001</v>
      </c>
      <c r="O20" s="58">
        <v>6.428307502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</row>
    <row r="21" spans="3:22" x14ac:dyDescent="0.2">
      <c r="C21" s="89" t="s">
        <v>66</v>
      </c>
      <c r="D21" s="57">
        <v>148.68785422299999</v>
      </c>
      <c r="E21" s="57">
        <v>162.32244434</v>
      </c>
      <c r="F21" s="57">
        <v>212.74125239400001</v>
      </c>
      <c r="G21" s="57">
        <v>213.42963638099999</v>
      </c>
      <c r="H21" s="57">
        <v>231.428864866</v>
      </c>
      <c r="I21" s="57">
        <v>205.281762353</v>
      </c>
      <c r="J21" s="57">
        <v>255.615866221</v>
      </c>
      <c r="K21" s="57">
        <v>68.866642913000007</v>
      </c>
      <c r="L21" s="57">
        <v>49.808943268</v>
      </c>
      <c r="M21" s="57">
        <v>63.401565140999999</v>
      </c>
      <c r="N21" s="57">
        <v>13.088186205</v>
      </c>
      <c r="O21" s="57">
        <v>11.655320463000001</v>
      </c>
      <c r="P21" s="57">
        <v>17.046648133000001</v>
      </c>
      <c r="Q21" s="57">
        <v>27.716887068999995</v>
      </c>
      <c r="R21" s="57">
        <v>20.234970403999998</v>
      </c>
      <c r="S21" s="57">
        <v>21.906547960000001</v>
      </c>
      <c r="T21" s="57">
        <v>25.887492611999999</v>
      </c>
      <c r="U21" s="57">
        <v>28.985124677999998</v>
      </c>
      <c r="V21" s="57">
        <v>24.242894007</v>
      </c>
    </row>
    <row r="22" spans="3:22" x14ac:dyDescent="0.2">
      <c r="C22" s="90" t="s">
        <v>67</v>
      </c>
      <c r="D22" s="58">
        <v>35.150291000000003</v>
      </c>
      <c r="E22" s="58">
        <v>46.396604060999998</v>
      </c>
      <c r="F22" s="58">
        <v>48.169943119999999</v>
      </c>
      <c r="G22" s="58">
        <v>33.853386925839999</v>
      </c>
      <c r="H22" s="58">
        <v>40.710610000000003</v>
      </c>
      <c r="I22" s="58">
        <v>34.829881856</v>
      </c>
      <c r="J22" s="58">
        <v>63.265135000000001</v>
      </c>
      <c r="K22" s="58">
        <v>109.7593085</v>
      </c>
      <c r="L22" s="58">
        <v>101.637882</v>
      </c>
      <c r="M22" s="58">
        <v>151.187094</v>
      </c>
      <c r="N22" s="58">
        <v>140.65824000000001</v>
      </c>
      <c r="O22" s="58">
        <v>148.52443700000001</v>
      </c>
      <c r="P22" s="58">
        <v>157.10498999999999</v>
      </c>
      <c r="Q22" s="58">
        <v>196.790672</v>
      </c>
      <c r="R22" s="58">
        <v>207.76650749999999</v>
      </c>
      <c r="S22" s="58">
        <v>232.154592923</v>
      </c>
      <c r="T22" s="58">
        <v>257.44438354300001</v>
      </c>
      <c r="U22" s="58">
        <v>324.20931404800001</v>
      </c>
      <c r="V22" s="58">
        <v>414.10395489199999</v>
      </c>
    </row>
    <row r="23" spans="3:22" x14ac:dyDescent="0.2">
      <c r="C23" s="89" t="s">
        <v>68</v>
      </c>
      <c r="D23" s="57">
        <v>0.22555689700000001</v>
      </c>
      <c r="E23" s="57">
        <v>0.33515621099999998</v>
      </c>
      <c r="F23" s="57">
        <v>0.30062640000000002</v>
      </c>
      <c r="G23" s="57">
        <v>0.21646109999999999</v>
      </c>
      <c r="H23" s="57">
        <v>1.3211976000000001</v>
      </c>
      <c r="I23" s="57">
        <v>2.8384764919999999</v>
      </c>
      <c r="J23" s="57">
        <v>6.14</v>
      </c>
      <c r="K23" s="57">
        <v>2.0126228799999999</v>
      </c>
      <c r="L23" s="57">
        <v>5.2590000000000003</v>
      </c>
      <c r="M23" s="57">
        <v>4.7912340000000002</v>
      </c>
      <c r="N23" s="57">
        <v>4.177927349</v>
      </c>
      <c r="O23" s="57">
        <v>6.5946191689999996</v>
      </c>
      <c r="P23" s="57">
        <v>6.2135020780000003</v>
      </c>
      <c r="Q23" s="57">
        <v>6.2050000000000001</v>
      </c>
      <c r="R23" s="57">
        <v>4.7238429999999996</v>
      </c>
      <c r="S23" s="57">
        <v>8.0713236479999999</v>
      </c>
      <c r="T23" s="57">
        <v>10.167031601</v>
      </c>
      <c r="U23" s="57">
        <v>8.9754524020000002</v>
      </c>
      <c r="V23" s="57">
        <v>30.777999999999999</v>
      </c>
    </row>
    <row r="24" spans="3:22" x14ac:dyDescent="0.2">
      <c r="C24" s="90" t="s">
        <v>31</v>
      </c>
      <c r="D24" s="58">
        <v>132.429589128</v>
      </c>
      <c r="E24" s="58">
        <v>123.413481652</v>
      </c>
      <c r="F24" s="58">
        <v>134.10720527999999</v>
      </c>
      <c r="G24" s="58">
        <v>120.39048113353999</v>
      </c>
      <c r="H24" s="58">
        <v>132.38065473699999</v>
      </c>
      <c r="I24" s="58">
        <v>140.81279672802003</v>
      </c>
      <c r="J24" s="58">
        <v>128.00959371701998</v>
      </c>
      <c r="K24" s="58">
        <v>163.15936472699997</v>
      </c>
      <c r="L24" s="58">
        <v>161.894066485</v>
      </c>
      <c r="M24" s="58">
        <v>172.64273124299999</v>
      </c>
      <c r="N24" s="58">
        <v>177.48054682600002</v>
      </c>
      <c r="O24" s="58">
        <v>185.26722747400001</v>
      </c>
      <c r="P24" s="58">
        <v>186.094570726</v>
      </c>
      <c r="Q24" s="58">
        <v>219.24109940599999</v>
      </c>
      <c r="R24" s="58">
        <v>224.6975625</v>
      </c>
      <c r="S24" s="58">
        <v>233.97657283999999</v>
      </c>
      <c r="T24" s="58">
        <v>214.68890958599999</v>
      </c>
      <c r="U24" s="58">
        <v>232.17986288899999</v>
      </c>
      <c r="V24" s="58">
        <v>251.91461172499999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1109.9345652310001</v>
      </c>
      <c r="E26" s="58">
        <v>1154.0535851960001</v>
      </c>
      <c r="F26" s="58">
        <v>1139.911253016</v>
      </c>
      <c r="G26" s="58">
        <v>1160.2865760719999</v>
      </c>
      <c r="H26" s="58">
        <v>1204.1262561599999</v>
      </c>
      <c r="I26" s="58">
        <v>1313.5409253049299</v>
      </c>
      <c r="J26" s="58">
        <v>1721.1756824260001</v>
      </c>
      <c r="K26" s="58">
        <v>2342.2505434660002</v>
      </c>
      <c r="L26" s="58">
        <v>2890.9250046229999</v>
      </c>
      <c r="M26" s="58">
        <v>3703.7353317990001</v>
      </c>
      <c r="N26" s="58">
        <v>3135.5544499150001</v>
      </c>
      <c r="O26" s="58">
        <v>3428.5908107240002</v>
      </c>
      <c r="P26" s="58">
        <v>3263.887211278</v>
      </c>
      <c r="Q26" s="58">
        <v>3744.0545418460001</v>
      </c>
      <c r="R26" s="58">
        <v>1562.687347583</v>
      </c>
      <c r="S26" s="58">
        <v>1664.499803037</v>
      </c>
      <c r="T26" s="58">
        <v>2696.1647423210002</v>
      </c>
      <c r="U26" s="58">
        <v>2882.5934627870001</v>
      </c>
      <c r="V26" s="58">
        <v>2987.1832184780001</v>
      </c>
    </row>
    <row r="27" spans="3:22" x14ac:dyDescent="0.2">
      <c r="C27" s="89" t="s">
        <v>70</v>
      </c>
      <c r="D27" s="57">
        <v>17.710440260999999</v>
      </c>
      <c r="E27" s="57">
        <v>22.556995946000001</v>
      </c>
      <c r="F27" s="57">
        <v>25.139433335</v>
      </c>
      <c r="G27" s="57">
        <v>29.017557628779997</v>
      </c>
      <c r="H27" s="57">
        <v>34.491713625000003</v>
      </c>
      <c r="I27" s="57">
        <v>82.653571104999997</v>
      </c>
      <c r="J27" s="57">
        <v>56.174831451999999</v>
      </c>
      <c r="K27" s="57">
        <v>37.058533537999999</v>
      </c>
      <c r="L27" s="57">
        <v>60.735082732320002</v>
      </c>
      <c r="M27" s="57">
        <v>62.606357979999999</v>
      </c>
      <c r="N27" s="57">
        <v>70.7671043</v>
      </c>
      <c r="O27" s="57">
        <v>60.974123028999998</v>
      </c>
      <c r="P27" s="57">
        <v>57.998927334000001</v>
      </c>
      <c r="Q27" s="57">
        <v>61.150399999999998</v>
      </c>
      <c r="R27" s="57">
        <v>65.421461074999996</v>
      </c>
      <c r="S27" s="57">
        <v>50.701177921000003</v>
      </c>
      <c r="T27" s="57">
        <v>43.592467831770001</v>
      </c>
      <c r="U27" s="57">
        <v>70.297016282000001</v>
      </c>
      <c r="V27" s="57">
        <v>56.886194230999998</v>
      </c>
    </row>
    <row r="28" spans="3:22" x14ac:dyDescent="0.2">
      <c r="C28" s="90" t="s">
        <v>32</v>
      </c>
      <c r="D28" s="58">
        <v>14.836020194</v>
      </c>
      <c r="E28" s="58">
        <v>17.516698999999999</v>
      </c>
      <c r="F28" s="58">
        <v>19.893316680000002</v>
      </c>
      <c r="G28" s="58">
        <v>31.305249020599998</v>
      </c>
      <c r="H28" s="58">
        <v>59.096392999999999</v>
      </c>
      <c r="I28" s="58">
        <v>39.186800050999999</v>
      </c>
      <c r="J28" s="58">
        <v>67.426603</v>
      </c>
      <c r="K28" s="58">
        <v>74.504000000000005</v>
      </c>
      <c r="L28" s="58">
        <v>102.45117623599999</v>
      </c>
      <c r="M28" s="58">
        <v>112.59505803</v>
      </c>
      <c r="N28" s="58">
        <v>110.662352326</v>
      </c>
      <c r="O28" s="58">
        <v>84.831952999999999</v>
      </c>
      <c r="P28" s="58">
        <v>30.347235000000001</v>
      </c>
      <c r="Q28" s="58">
        <v>25.362461</v>
      </c>
      <c r="R28" s="58">
        <v>53.783499999999997</v>
      </c>
      <c r="S28" s="58">
        <v>0</v>
      </c>
      <c r="T28" s="58">
        <v>0</v>
      </c>
      <c r="U28" s="58">
        <v>0</v>
      </c>
      <c r="V28" s="58">
        <v>0</v>
      </c>
    </row>
    <row r="29" spans="3:22" x14ac:dyDescent="0.2">
      <c r="C29" s="89" t="s">
        <v>33</v>
      </c>
      <c r="D29" s="57">
        <v>204.20993155400001</v>
      </c>
      <c r="E29" s="57">
        <v>235.912327699</v>
      </c>
      <c r="F29" s="57">
        <v>198.38415855</v>
      </c>
      <c r="G29" s="57">
        <v>203.78504172314999</v>
      </c>
      <c r="H29" s="57">
        <v>288.11949408100003</v>
      </c>
      <c r="I29" s="57">
        <v>237.51291913804002</v>
      </c>
      <c r="J29" s="57">
        <v>319.28696052703992</v>
      </c>
      <c r="K29" s="57">
        <v>384.62298121600008</v>
      </c>
      <c r="L29" s="57">
        <v>482.41178394100001</v>
      </c>
      <c r="M29" s="57">
        <v>812.11138980099997</v>
      </c>
      <c r="N29" s="57">
        <v>898.42741088599996</v>
      </c>
      <c r="O29" s="57">
        <v>866.35688224700004</v>
      </c>
      <c r="P29" s="57">
        <v>852.76645419900001</v>
      </c>
      <c r="Q29" s="57">
        <v>1099.2277139739999</v>
      </c>
      <c r="R29" s="57">
        <v>1028.836296901</v>
      </c>
      <c r="S29" s="57">
        <v>962.04696151400003</v>
      </c>
      <c r="T29" s="57">
        <v>1025.5010051290001</v>
      </c>
      <c r="U29" s="57">
        <v>1045.1559013282599</v>
      </c>
      <c r="V29" s="57">
        <v>503.17410668000002</v>
      </c>
    </row>
    <row r="30" spans="3:22" x14ac:dyDescent="0.2">
      <c r="C30" s="90" t="s">
        <v>71</v>
      </c>
      <c r="D30" s="58">
        <v>33.491046494000003</v>
      </c>
      <c r="E30" s="58">
        <v>44.740896411000001</v>
      </c>
      <c r="F30" s="58">
        <v>25.468889900000001</v>
      </c>
      <c r="G30" s="58">
        <v>17.435484851070001</v>
      </c>
      <c r="H30" s="58">
        <v>2315.6463100380001</v>
      </c>
      <c r="I30" s="58">
        <v>2278.346484183</v>
      </c>
      <c r="J30" s="58">
        <v>360.97845493699998</v>
      </c>
      <c r="K30" s="58">
        <v>218.11585600000001</v>
      </c>
      <c r="L30" s="58">
        <v>322.94317761399998</v>
      </c>
      <c r="M30" s="58">
        <v>417.00273074299997</v>
      </c>
      <c r="N30" s="58">
        <v>1251.4240607419999</v>
      </c>
      <c r="O30" s="58">
        <v>1218.5541000000001</v>
      </c>
      <c r="P30" s="58">
        <v>692.49804270200002</v>
      </c>
      <c r="Q30" s="58">
        <v>741.70972400000005</v>
      </c>
      <c r="R30" s="58">
        <v>659.19531709800003</v>
      </c>
      <c r="S30" s="58">
        <v>856.59322969899995</v>
      </c>
      <c r="T30" s="58">
        <v>690.08859847500003</v>
      </c>
      <c r="U30" s="58">
        <v>724.14228697800002</v>
      </c>
      <c r="V30" s="58">
        <v>711.12932103100002</v>
      </c>
    </row>
    <row r="31" spans="3:22" x14ac:dyDescent="0.2">
      <c r="C31" s="89" t="s">
        <v>34</v>
      </c>
      <c r="D31" s="57">
        <v>9.1842232940000006</v>
      </c>
      <c r="E31" s="57">
        <v>8.3825298289999992</v>
      </c>
      <c r="F31" s="57">
        <v>10.845507335000001</v>
      </c>
      <c r="G31" s="57">
        <v>11.930545652999999</v>
      </c>
      <c r="H31" s="57">
        <v>14.276763447</v>
      </c>
      <c r="I31" s="57">
        <v>14.562986552</v>
      </c>
      <c r="J31" s="57">
        <v>24.913591299</v>
      </c>
      <c r="K31" s="57">
        <v>21.600408000000002</v>
      </c>
      <c r="L31" s="57">
        <v>28.896999999999998</v>
      </c>
      <c r="M31" s="57">
        <v>29.614385949999999</v>
      </c>
      <c r="N31" s="57">
        <v>35.497414526</v>
      </c>
      <c r="O31" s="57">
        <v>30.894882887000001</v>
      </c>
      <c r="P31" s="57">
        <v>31.203853345999999</v>
      </c>
      <c r="Q31" s="57">
        <v>33.180999999999997</v>
      </c>
      <c r="R31" s="57">
        <v>33.246000000000002</v>
      </c>
      <c r="S31" s="57">
        <v>31.346699999999998</v>
      </c>
      <c r="T31" s="57">
        <v>45.744085941999998</v>
      </c>
      <c r="U31" s="57">
        <v>24.299951725</v>
      </c>
      <c r="V31" s="57">
        <v>21.823</v>
      </c>
    </row>
    <row r="32" spans="3:22" x14ac:dyDescent="0.2">
      <c r="C32" s="90" t="s">
        <v>72</v>
      </c>
      <c r="D32" s="58">
        <v>20.881127587999998</v>
      </c>
      <c r="E32" s="58">
        <v>24.271653333</v>
      </c>
      <c r="F32" s="58">
        <v>27.647225904999999</v>
      </c>
      <c r="G32" s="58">
        <v>28.926448644000001</v>
      </c>
      <c r="H32" s="58">
        <v>38.541627703000003</v>
      </c>
      <c r="I32" s="58">
        <v>32.531814912999998</v>
      </c>
      <c r="J32" s="58">
        <v>50.501261194000001</v>
      </c>
      <c r="K32" s="58">
        <v>54.741550447999998</v>
      </c>
      <c r="L32" s="58">
        <v>54.756283643000003</v>
      </c>
      <c r="M32" s="58">
        <v>60.628139826000002</v>
      </c>
      <c r="N32" s="58">
        <v>81.366817333</v>
      </c>
      <c r="O32" s="58">
        <v>77.358120576000005</v>
      </c>
      <c r="P32" s="58">
        <v>84.672906755</v>
      </c>
      <c r="Q32" s="58">
        <v>120.61756200000001</v>
      </c>
      <c r="R32" s="58">
        <v>123.911</v>
      </c>
      <c r="S32" s="58">
        <v>126.97790000000001</v>
      </c>
      <c r="T32" s="58">
        <v>118.256259817</v>
      </c>
      <c r="U32" s="58">
        <v>124.830664551</v>
      </c>
      <c r="V32" s="58">
        <v>112.901301</v>
      </c>
    </row>
    <row r="33" spans="3:22" x14ac:dyDescent="0.2">
      <c r="C33" s="89" t="s">
        <v>73</v>
      </c>
      <c r="D33" s="57">
        <v>5.8500000000000003E-2</v>
      </c>
      <c r="E33" s="57">
        <v>0</v>
      </c>
      <c r="F33" s="57">
        <v>0</v>
      </c>
      <c r="G33" s="57">
        <v>0</v>
      </c>
      <c r="H33" s="57">
        <v>66.591601910999998</v>
      </c>
      <c r="I33" s="57">
        <v>8.8679311415199997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48.021747509999997</v>
      </c>
      <c r="Q33" s="57">
        <v>6.8564734290000002</v>
      </c>
      <c r="R33" s="57">
        <v>12.826001183000001</v>
      </c>
      <c r="S33" s="57">
        <v>3.3090000000000002</v>
      </c>
      <c r="T33" s="57">
        <v>11.880739274</v>
      </c>
      <c r="U33" s="57">
        <v>20.546765787999998</v>
      </c>
      <c r="V33" s="57">
        <v>152.86381979399999</v>
      </c>
    </row>
    <row r="34" spans="3:22" x14ac:dyDescent="0.2">
      <c r="C34" s="90" t="s">
        <v>35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</row>
    <row r="35" spans="3:22" x14ac:dyDescent="0.2">
      <c r="C35" s="89" t="s">
        <v>74</v>
      </c>
      <c r="D35" s="57">
        <v>19.148407319</v>
      </c>
      <c r="E35" s="57">
        <v>19.591125568999999</v>
      </c>
      <c r="F35" s="57">
        <v>33.568428695000001</v>
      </c>
      <c r="G35" s="57">
        <v>25.067270198999999</v>
      </c>
      <c r="H35" s="57">
        <v>28.644206908000001</v>
      </c>
      <c r="I35" s="57">
        <v>13.191384810000001</v>
      </c>
      <c r="J35" s="57">
        <v>38.475990297000003</v>
      </c>
      <c r="K35" s="57">
        <v>36.932942187999998</v>
      </c>
      <c r="L35" s="57">
        <v>30.838000000000005</v>
      </c>
      <c r="M35" s="57">
        <v>37.604815160000001</v>
      </c>
      <c r="N35" s="57">
        <v>44.903290566000003</v>
      </c>
      <c r="O35" s="57">
        <v>49.119953357</v>
      </c>
      <c r="P35" s="57">
        <v>54.412927216999996</v>
      </c>
      <c r="Q35" s="57">
        <v>53.261000000000003</v>
      </c>
      <c r="R35" s="57">
        <v>62.092943087999998</v>
      </c>
      <c r="S35" s="57">
        <v>79.029272362</v>
      </c>
      <c r="T35" s="57">
        <v>89.677864287999995</v>
      </c>
      <c r="U35" s="57">
        <v>92.022257971000002</v>
      </c>
      <c r="V35" s="57">
        <v>99.376388152999994</v>
      </c>
    </row>
    <row r="36" spans="3:22" x14ac:dyDescent="0.2">
      <c r="C36" s="90" t="s">
        <v>36</v>
      </c>
      <c r="D36" s="58">
        <v>55.635100000000001</v>
      </c>
      <c r="E36" s="58">
        <v>60.605352744999998</v>
      </c>
      <c r="F36" s="58">
        <v>59.231262245000003</v>
      </c>
      <c r="G36" s="58">
        <v>39.518977534999998</v>
      </c>
      <c r="H36" s="58">
        <v>48.935204957999993</v>
      </c>
      <c r="I36" s="58">
        <v>47.351396688999998</v>
      </c>
      <c r="J36" s="58">
        <v>59.241970309999992</v>
      </c>
      <c r="K36" s="58">
        <v>57.644803840000002</v>
      </c>
      <c r="L36" s="58">
        <v>59.853000000000009</v>
      </c>
      <c r="M36" s="58">
        <v>76.089560130999999</v>
      </c>
      <c r="N36" s="58">
        <v>118.70539477600001</v>
      </c>
      <c r="O36" s="58">
        <v>118.6728</v>
      </c>
      <c r="P36" s="58">
        <v>233.06594117700001</v>
      </c>
      <c r="Q36" s="58">
        <v>222.298</v>
      </c>
      <c r="R36" s="58">
        <v>180.89196622200001</v>
      </c>
      <c r="S36" s="58">
        <v>237.95576086</v>
      </c>
      <c r="T36" s="58">
        <v>309.02222753900003</v>
      </c>
      <c r="U36" s="58">
        <v>309.02941952100002</v>
      </c>
      <c r="V36" s="58">
        <v>268.59100000000001</v>
      </c>
    </row>
    <row r="37" spans="3:22" x14ac:dyDescent="0.2">
      <c r="C37" s="92" t="s">
        <v>75</v>
      </c>
      <c r="D37" s="59">
        <v>700.60925433900002</v>
      </c>
      <c r="E37" s="59">
        <v>782.94198480099999</v>
      </c>
      <c r="F37" s="59">
        <v>752.52567230399995</v>
      </c>
      <c r="G37" s="59">
        <v>787.54687375200001</v>
      </c>
      <c r="H37" s="59">
        <v>967.72983466716005</v>
      </c>
      <c r="I37" s="59">
        <v>996.961455516</v>
      </c>
      <c r="J37" s="59">
        <v>1200.217786615</v>
      </c>
      <c r="K37" s="59">
        <v>1298.4810089550001</v>
      </c>
      <c r="L37" s="59">
        <v>1453.925571645</v>
      </c>
      <c r="M37" s="59">
        <v>1713.35904547623</v>
      </c>
      <c r="N37" s="59">
        <v>2199.7892431710002</v>
      </c>
      <c r="O37" s="59">
        <v>2375.6990745799999</v>
      </c>
      <c r="P37" s="59">
        <v>2712.9335426289999</v>
      </c>
      <c r="Q37" s="59">
        <v>2773.3338628964198</v>
      </c>
      <c r="R37" s="59">
        <v>1399.74915822052</v>
      </c>
      <c r="S37" s="59">
        <v>1954.5829106660001</v>
      </c>
      <c r="T37" s="59">
        <v>2250.7141207579998</v>
      </c>
      <c r="U37" s="59">
        <v>2361.7910397249998</v>
      </c>
      <c r="V37" s="59">
        <v>2150.837207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</row>
    <row r="39" spans="3:22" x14ac:dyDescent="0.2">
      <c r="C39" s="89" t="s">
        <v>77</v>
      </c>
      <c r="D39" s="57">
        <v>293.51954840000002</v>
      </c>
      <c r="E39" s="57">
        <v>299.74387286000001</v>
      </c>
      <c r="F39" s="57">
        <v>305.80499202200002</v>
      </c>
      <c r="G39" s="57">
        <v>251.09075522699999</v>
      </c>
      <c r="H39" s="57">
        <v>287.16141199999998</v>
      </c>
      <c r="I39" s="57">
        <v>246.62958</v>
      </c>
      <c r="J39" s="57">
        <v>390.25909892599998</v>
      </c>
      <c r="K39" s="57">
        <v>502.12296455900002</v>
      </c>
      <c r="L39" s="57">
        <v>663.65407536999999</v>
      </c>
      <c r="M39" s="57">
        <v>955.28008786700002</v>
      </c>
      <c r="N39" s="57">
        <v>1046.2372211679999</v>
      </c>
      <c r="O39" s="57">
        <v>1153.5507386679999</v>
      </c>
      <c r="P39" s="57">
        <v>1286.1791920000001</v>
      </c>
      <c r="Q39" s="57">
        <v>1433.7863438960001</v>
      </c>
      <c r="R39" s="57">
        <v>1918.594143757</v>
      </c>
      <c r="S39" s="57">
        <v>1555.619286201</v>
      </c>
      <c r="T39" s="57">
        <v>1196.3029115070001</v>
      </c>
      <c r="U39" s="57">
        <v>1254.5877285879999</v>
      </c>
      <c r="V39" s="57">
        <v>1303.3840623010001</v>
      </c>
    </row>
    <row r="40" spans="3:22" x14ac:dyDescent="0.2">
      <c r="C40" s="90" t="s">
        <v>37</v>
      </c>
      <c r="D40" s="58">
        <v>517.20742901699998</v>
      </c>
      <c r="E40" s="58">
        <v>781.02766378417004</v>
      </c>
      <c r="F40" s="58">
        <v>1000.89216</v>
      </c>
      <c r="G40" s="58">
        <v>778.50351185030001</v>
      </c>
      <c r="H40" s="58">
        <v>755.93165207805032</v>
      </c>
      <c r="I40" s="58">
        <v>626.46115189392003</v>
      </c>
      <c r="J40" s="58">
        <v>854.41259221717007</v>
      </c>
      <c r="K40" s="58">
        <v>850.4117962390003</v>
      </c>
      <c r="L40" s="58">
        <v>850.62619284120012</v>
      </c>
      <c r="M40" s="58">
        <v>1050.7002604009999</v>
      </c>
      <c r="N40" s="58">
        <v>1281.49349921</v>
      </c>
      <c r="O40" s="58">
        <v>888.62055170099984</v>
      </c>
      <c r="P40" s="58">
        <v>1212.6112000000001</v>
      </c>
      <c r="Q40" s="58">
        <v>1165.2423842209303</v>
      </c>
      <c r="R40" s="58">
        <v>1466.1863718510001</v>
      </c>
      <c r="S40" s="58">
        <v>1587.914225168</v>
      </c>
      <c r="T40" s="58">
        <v>1703.450058804</v>
      </c>
      <c r="U40" s="58">
        <v>2444.2496773349999</v>
      </c>
      <c r="V40" s="58">
        <v>2071.8902452259999</v>
      </c>
    </row>
    <row r="41" spans="3:22" x14ac:dyDescent="0.2">
      <c r="C41" s="89" t="s">
        <v>38</v>
      </c>
      <c r="D41" s="57">
        <v>36.718857567999997</v>
      </c>
      <c r="E41" s="57">
        <v>62.178838460000001</v>
      </c>
      <c r="F41" s="57">
        <v>23.117184000000002</v>
      </c>
      <c r="G41" s="57">
        <v>14.6774</v>
      </c>
      <c r="H41" s="57">
        <v>36.733600000000003</v>
      </c>
      <c r="I41" s="57">
        <v>88.85</v>
      </c>
      <c r="J41" s="57">
        <v>43.578299999999999</v>
      </c>
      <c r="K41" s="57">
        <v>24.6393235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</row>
    <row r="42" spans="3:22" ht="21.75" customHeight="1" x14ac:dyDescent="0.2">
      <c r="C42" s="81" t="s">
        <v>39</v>
      </c>
      <c r="D42" s="45">
        <f>+SUM(D13:D41)</f>
        <v>4140.8255040589493</v>
      </c>
      <c r="E42" s="45">
        <f t="shared" ref="E42:V42" si="0">+SUM(E13:E41)</f>
        <v>4762.8438437716695</v>
      </c>
      <c r="F42" s="45">
        <f t="shared" si="0"/>
        <v>5050.63143927084</v>
      </c>
      <c r="G42" s="45">
        <f t="shared" si="0"/>
        <v>4891.4473237776901</v>
      </c>
      <c r="H42" s="45">
        <f t="shared" si="0"/>
        <v>7717.1755925456609</v>
      </c>
      <c r="I42" s="45">
        <f t="shared" si="0"/>
        <v>7761.29596395306</v>
      </c>
      <c r="J42" s="45">
        <f t="shared" si="0"/>
        <v>6969.8647124993895</v>
      </c>
      <c r="K42" s="45">
        <f t="shared" si="0"/>
        <v>7639.4830895263012</v>
      </c>
      <c r="L42" s="45">
        <f t="shared" si="0"/>
        <v>8808.1945716790797</v>
      </c>
      <c r="M42" s="45">
        <f t="shared" si="0"/>
        <v>11212.575752504548</v>
      </c>
      <c r="N42" s="45">
        <f t="shared" si="0"/>
        <v>12605.87140827618</v>
      </c>
      <c r="O42" s="45">
        <f t="shared" si="0"/>
        <v>12891.604241419489</v>
      </c>
      <c r="P42" s="45">
        <f t="shared" si="0"/>
        <v>13245.993705117999</v>
      </c>
      <c r="Q42" s="45">
        <f t="shared" si="0"/>
        <v>14404.138456053348</v>
      </c>
      <c r="R42" s="45">
        <f t="shared" si="0"/>
        <v>11413.36173170952</v>
      </c>
      <c r="S42" s="45">
        <f t="shared" si="0"/>
        <v>12257.317835112999</v>
      </c>
      <c r="T42" s="45">
        <f t="shared" si="0"/>
        <v>13356.380602089772</v>
      </c>
      <c r="U42" s="45">
        <f t="shared" si="0"/>
        <v>14615.327375754401</v>
      </c>
      <c r="V42" s="45">
        <f t="shared" si="0"/>
        <v>13743.205057908621</v>
      </c>
    </row>
    <row r="43" spans="3:22" x14ac:dyDescent="0.2">
      <c r="C43" s="1" t="s">
        <v>227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x14ac:dyDescent="0.2">
      <c r="D47" s="164" t="s">
        <v>134</v>
      </c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3:22" ht="15" hidden="1" customHeight="1" x14ac:dyDescent="0.2">
      <c r="H48" s="28"/>
      <c r="I48" s="28"/>
      <c r="J48" s="28"/>
      <c r="L48" s="28"/>
      <c r="M48" s="28"/>
      <c r="N48" s="28"/>
      <c r="O48" s="28"/>
      <c r="P48" s="28"/>
      <c r="Q48" s="100"/>
      <c r="R48" s="29"/>
      <c r="S48" s="29"/>
      <c r="T48" s="29"/>
      <c r="U48" s="29"/>
      <c r="V48" s="29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82" t="s">
        <v>21</v>
      </c>
      <c r="D50" s="162">
        <v>2000</v>
      </c>
      <c r="E50" s="162">
        <v>2001</v>
      </c>
      <c r="F50" s="162">
        <v>2002</v>
      </c>
      <c r="G50" s="162">
        <v>2003</v>
      </c>
      <c r="H50" s="162">
        <v>2004</v>
      </c>
      <c r="I50" s="162">
        <v>2005</v>
      </c>
      <c r="J50" s="162">
        <v>2006</v>
      </c>
      <c r="K50" s="162">
        <v>2007</v>
      </c>
      <c r="L50" s="162">
        <v>2008</v>
      </c>
      <c r="M50" s="162">
        <v>2009</v>
      </c>
      <c r="N50" s="162">
        <v>2010</v>
      </c>
      <c r="O50" s="162">
        <v>2011</v>
      </c>
      <c r="P50" s="162">
        <v>2012</v>
      </c>
      <c r="Q50" s="162">
        <v>2013</v>
      </c>
      <c r="R50" s="162">
        <v>2014</v>
      </c>
      <c r="S50" s="162">
        <v>2015</v>
      </c>
      <c r="T50" s="162">
        <v>2016</v>
      </c>
      <c r="U50" s="162">
        <v>2017</v>
      </c>
      <c r="V50" s="162">
        <v>2018</v>
      </c>
    </row>
    <row r="51" spans="3:22" ht="12" thickBot="1" x14ac:dyDescent="0.25">
      <c r="C51" s="18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3:22" x14ac:dyDescent="0.2">
      <c r="C52" s="89" t="s">
        <v>61</v>
      </c>
      <c r="D52" s="66">
        <v>36.210072924499997</v>
      </c>
      <c r="E52" s="57">
        <v>35.880079485499998</v>
      </c>
      <c r="F52" s="57">
        <v>36.635118941999998</v>
      </c>
      <c r="G52" s="57">
        <v>31.024949061000001</v>
      </c>
      <c r="H52" s="57">
        <v>50.321692589000001</v>
      </c>
      <c r="I52" s="57">
        <v>43.270188470000001</v>
      </c>
      <c r="J52" s="57">
        <v>61.461734706000001</v>
      </c>
      <c r="K52" s="57">
        <v>58.245828228999997</v>
      </c>
      <c r="L52" s="57">
        <v>61.843923814999997</v>
      </c>
      <c r="M52" s="57">
        <v>55.656663964000003</v>
      </c>
      <c r="N52" s="57">
        <v>71.571966388000007</v>
      </c>
      <c r="O52" s="57">
        <v>53.042670629749985</v>
      </c>
      <c r="P52" s="57">
        <v>46.93674365471</v>
      </c>
      <c r="Q52" s="57">
        <v>60.357558051540003</v>
      </c>
      <c r="R52" s="57">
        <v>97.162210823780001</v>
      </c>
      <c r="S52" s="57">
        <v>65.928762509120006</v>
      </c>
      <c r="T52" s="57">
        <v>46.050196275940003</v>
      </c>
      <c r="U52" s="57">
        <v>51.263830217319999</v>
      </c>
      <c r="V52" s="57">
        <v>60.490211552579993</v>
      </c>
    </row>
    <row r="53" spans="3:22" x14ac:dyDescent="0.2">
      <c r="C53" s="90" t="s">
        <v>28</v>
      </c>
      <c r="D53" s="58">
        <v>3.0460450529599998</v>
      </c>
      <c r="E53" s="58">
        <v>1.062717388</v>
      </c>
      <c r="F53" s="58">
        <v>7.3675727553899995</v>
      </c>
      <c r="G53" s="58">
        <v>8.5819737163899994</v>
      </c>
      <c r="H53" s="58">
        <v>11.403117154959999</v>
      </c>
      <c r="I53" s="58">
        <v>8.7742977082199989</v>
      </c>
      <c r="J53" s="58">
        <v>11.65714183993</v>
      </c>
      <c r="K53" s="58">
        <v>20.939194990819999</v>
      </c>
      <c r="L53" s="58">
        <v>17.049925512369999</v>
      </c>
      <c r="M53" s="58">
        <v>20.706601423769996</v>
      </c>
      <c r="N53" s="58">
        <v>24.02984087722</v>
      </c>
      <c r="O53" s="58">
        <v>38.079124270730006</v>
      </c>
      <c r="P53" s="58">
        <v>39.454506467380007</v>
      </c>
      <c r="Q53" s="58">
        <v>53.651196128679999</v>
      </c>
      <c r="R53" s="58">
        <v>58.251059195570001</v>
      </c>
      <c r="S53" s="58">
        <v>66.015242201710009</v>
      </c>
      <c r="T53" s="58">
        <v>77.491189112059999</v>
      </c>
      <c r="U53" s="58">
        <v>92.936286731170014</v>
      </c>
      <c r="V53" s="58">
        <v>111.06654468903</v>
      </c>
    </row>
    <row r="54" spans="3:22" x14ac:dyDescent="0.2">
      <c r="C54" s="89" t="s">
        <v>62</v>
      </c>
      <c r="D54" s="57">
        <v>6.1498901741000003</v>
      </c>
      <c r="E54" s="57">
        <v>7.8612848841999989</v>
      </c>
      <c r="F54" s="57">
        <v>22.445110527369994</v>
      </c>
      <c r="G54" s="57">
        <v>27.626383958729999</v>
      </c>
      <c r="H54" s="57">
        <v>27.93207588936</v>
      </c>
      <c r="I54" s="57">
        <v>41.446169953610003</v>
      </c>
      <c r="J54" s="57">
        <v>46.943257046650004</v>
      </c>
      <c r="K54" s="57">
        <v>53.796851070499997</v>
      </c>
      <c r="L54" s="57">
        <v>61.654443016150005</v>
      </c>
      <c r="M54" s="57">
        <v>48.608987747980002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</row>
    <row r="55" spans="3:22" x14ac:dyDescent="0.2">
      <c r="C55" s="90" t="s">
        <v>29</v>
      </c>
      <c r="D55" s="58">
        <v>35.676752025339994</v>
      </c>
      <c r="E55" s="58">
        <v>35.786062983999997</v>
      </c>
      <c r="F55" s="58">
        <v>37.261712756000001</v>
      </c>
      <c r="G55" s="58">
        <v>36.653103123999998</v>
      </c>
      <c r="H55" s="58">
        <v>39.965685213</v>
      </c>
      <c r="I55" s="58">
        <v>47.631176920000001</v>
      </c>
      <c r="J55" s="58">
        <v>49.548271487999997</v>
      </c>
      <c r="K55" s="58">
        <v>57.889290852000002</v>
      </c>
      <c r="L55" s="58">
        <v>89.924915494179999</v>
      </c>
      <c r="M55" s="58">
        <v>100.1659768982</v>
      </c>
      <c r="N55" s="58">
        <v>110.04350582878</v>
      </c>
      <c r="O55" s="58">
        <v>110.76453357878</v>
      </c>
      <c r="P55" s="58">
        <v>142.34915984252001</v>
      </c>
      <c r="Q55" s="58">
        <v>195.91528931969</v>
      </c>
      <c r="R55" s="58">
        <v>217.65275413227002</v>
      </c>
      <c r="S55" s="58">
        <v>248.92369161859997</v>
      </c>
      <c r="T55" s="58">
        <v>257.67086171787992</v>
      </c>
      <c r="U55" s="58">
        <v>298.22643370247999</v>
      </c>
      <c r="V55" s="58">
        <v>307.92650624501999</v>
      </c>
    </row>
    <row r="56" spans="3:22" x14ac:dyDescent="0.2">
      <c r="C56" s="89" t="s">
        <v>63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</row>
    <row r="57" spans="3:22" x14ac:dyDescent="0.2">
      <c r="C57" s="90" t="s">
        <v>30</v>
      </c>
      <c r="D57" s="58">
        <v>0.65815884700000005</v>
      </c>
      <c r="E57" s="58">
        <v>0.7278614633099999</v>
      </c>
      <c r="F57" s="58">
        <v>0.71269708099999995</v>
      </c>
      <c r="G57" s="58">
        <v>0.98535698199999999</v>
      </c>
      <c r="H57" s="58">
        <v>1.1467912555999999</v>
      </c>
      <c r="I57" s="58">
        <v>1.0096588950000001</v>
      </c>
      <c r="J57" s="58">
        <v>3.2134409439999998</v>
      </c>
      <c r="K57" s="58">
        <v>4.5379062130000003</v>
      </c>
      <c r="L57" s="58">
        <v>4.3569197040000001</v>
      </c>
      <c r="M57" s="58">
        <v>5.040882345</v>
      </c>
      <c r="N57" s="58">
        <v>8.0953530120000003</v>
      </c>
      <c r="O57" s="58">
        <v>8.5496250359800001</v>
      </c>
      <c r="P57" s="58">
        <v>10.258369442819999</v>
      </c>
      <c r="Q57" s="58">
        <v>9.7986104486599999</v>
      </c>
      <c r="R57" s="58">
        <v>10.978273219249999</v>
      </c>
      <c r="S57" s="58">
        <v>16.581565466179999</v>
      </c>
      <c r="T57" s="58">
        <v>19.113883261729999</v>
      </c>
      <c r="U57" s="58">
        <v>12.477077785110001</v>
      </c>
      <c r="V57" s="58">
        <v>13.7508538011</v>
      </c>
    </row>
    <row r="58" spans="3:22" x14ac:dyDescent="0.2">
      <c r="C58" s="89" t="s">
        <v>64</v>
      </c>
      <c r="D58" s="57">
        <v>597.75499228316994</v>
      </c>
      <c r="E58" s="57">
        <v>730.48966738077013</v>
      </c>
      <c r="F58" s="57">
        <v>801.75497708631997</v>
      </c>
      <c r="G58" s="57">
        <v>924.7585556713401</v>
      </c>
      <c r="H58" s="57">
        <v>939.87571095315013</v>
      </c>
      <c r="I58" s="57">
        <v>1115.4372480153004</v>
      </c>
      <c r="J58" s="57">
        <v>1041.3861295948504</v>
      </c>
      <c r="K58" s="57">
        <v>1073.1765902871398</v>
      </c>
      <c r="L58" s="57">
        <v>1124.72225012072</v>
      </c>
      <c r="M58" s="57">
        <v>1375.4322866259097</v>
      </c>
      <c r="N58" s="57">
        <v>1669.3760228160411</v>
      </c>
      <c r="O58" s="57">
        <v>1680.2365627484505</v>
      </c>
      <c r="P58" s="57">
        <v>1776.1225367550558</v>
      </c>
      <c r="Q58" s="57">
        <v>1788.3566989474268</v>
      </c>
      <c r="R58" s="57">
        <v>1809.6934024521381</v>
      </c>
      <c r="S58" s="57">
        <v>1941.1556128538107</v>
      </c>
      <c r="T58" s="57">
        <v>2121.9893858066803</v>
      </c>
      <c r="U58" s="57">
        <v>2155.6440784931406</v>
      </c>
      <c r="V58" s="57">
        <v>2006.4739331213698</v>
      </c>
    </row>
    <row r="59" spans="3:22" x14ac:dyDescent="0.2">
      <c r="C59" s="90" t="s">
        <v>65</v>
      </c>
      <c r="D59" s="58">
        <v>8.0038120740000007</v>
      </c>
      <c r="E59" s="58">
        <v>12.989053362400002</v>
      </c>
      <c r="F59" s="58">
        <v>16.111529759890001</v>
      </c>
      <c r="G59" s="58">
        <v>12.91172400982</v>
      </c>
      <c r="H59" s="58">
        <v>14.524811923769999</v>
      </c>
      <c r="I59" s="58">
        <v>13.340732761809999</v>
      </c>
      <c r="J59" s="58">
        <v>21.851785650009997</v>
      </c>
      <c r="K59" s="58">
        <v>17.685703642860002</v>
      </c>
      <c r="L59" s="58">
        <v>18.204428638260001</v>
      </c>
      <c r="M59" s="58">
        <v>11.91921765847</v>
      </c>
      <c r="N59" s="58">
        <v>3.5910780314199999</v>
      </c>
      <c r="O59" s="58">
        <v>5.4581856679700005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</row>
    <row r="60" spans="3:22" x14ac:dyDescent="0.2">
      <c r="C60" s="89" t="s">
        <v>66</v>
      </c>
      <c r="D60" s="57">
        <v>141.77464353421996</v>
      </c>
      <c r="E60" s="57">
        <v>154.55763262900996</v>
      </c>
      <c r="F60" s="57">
        <v>194.84042460002993</v>
      </c>
      <c r="G60" s="57">
        <v>203.03770081782002</v>
      </c>
      <c r="H60" s="57">
        <v>215.42941723128999</v>
      </c>
      <c r="I60" s="57">
        <v>199.12359370780999</v>
      </c>
      <c r="J60" s="57">
        <v>137.26194730658</v>
      </c>
      <c r="K60" s="57">
        <v>59.769149689069998</v>
      </c>
      <c r="L60" s="57">
        <v>45.247011203059998</v>
      </c>
      <c r="M60" s="57">
        <v>58.467501048220001</v>
      </c>
      <c r="N60" s="57">
        <v>11.59510866678</v>
      </c>
      <c r="O60" s="57">
        <v>11.12493472937</v>
      </c>
      <c r="P60" s="57">
        <v>16.05164785385</v>
      </c>
      <c r="Q60" s="57">
        <v>25.563925605369995</v>
      </c>
      <c r="R60" s="57">
        <v>18.228514358840002</v>
      </c>
      <c r="S60" s="57">
        <v>19.68766792357</v>
      </c>
      <c r="T60" s="57">
        <v>23.108304360639998</v>
      </c>
      <c r="U60" s="57">
        <v>26.252960059719999</v>
      </c>
      <c r="V60" s="57">
        <v>22.469563289309999</v>
      </c>
    </row>
    <row r="61" spans="3:22" x14ac:dyDescent="0.2">
      <c r="C61" s="90" t="s">
        <v>67</v>
      </c>
      <c r="D61" s="58">
        <v>30.506130419789994</v>
      </c>
      <c r="E61" s="58">
        <v>36.399491175180003</v>
      </c>
      <c r="F61" s="58">
        <v>37.948454809839994</v>
      </c>
      <c r="G61" s="58">
        <v>29.716928252230005</v>
      </c>
      <c r="H61" s="58">
        <v>33.820559914309996</v>
      </c>
      <c r="I61" s="58">
        <v>32.58751082365</v>
      </c>
      <c r="J61" s="58">
        <v>50.453597029779999</v>
      </c>
      <c r="K61" s="58">
        <v>52.195416854160001</v>
      </c>
      <c r="L61" s="58">
        <v>59.29509510314</v>
      </c>
      <c r="M61" s="58">
        <v>91.78093904041998</v>
      </c>
      <c r="N61" s="58">
        <v>101.63206999193</v>
      </c>
      <c r="O61" s="58">
        <v>102.13335867444</v>
      </c>
      <c r="P61" s="58">
        <v>111.49119353917997</v>
      </c>
      <c r="Q61" s="58">
        <v>136.50245292901002</v>
      </c>
      <c r="R61" s="58">
        <v>143.92641669665997</v>
      </c>
      <c r="S61" s="58">
        <v>171.59267094713809</v>
      </c>
      <c r="T61" s="58">
        <v>235.37181596516004</v>
      </c>
      <c r="U61" s="58">
        <v>303.12679635774992</v>
      </c>
      <c r="V61" s="58">
        <v>386.73002907984011</v>
      </c>
    </row>
    <row r="62" spans="3:22" x14ac:dyDescent="0.2">
      <c r="C62" s="89" t="s">
        <v>68</v>
      </c>
      <c r="D62" s="57">
        <v>0.11853800175</v>
      </c>
      <c r="E62" s="57">
        <v>0.214188289</v>
      </c>
      <c r="F62" s="57">
        <v>0.260938646</v>
      </c>
      <c r="G62" s="57">
        <v>7.3901137539999995E-2</v>
      </c>
      <c r="H62" s="57">
        <v>1.2041066226299999</v>
      </c>
      <c r="I62" s="57">
        <v>2.8345394179499999</v>
      </c>
      <c r="J62" s="57">
        <v>6.1395643486000004</v>
      </c>
      <c r="K62" s="57">
        <v>1.67227434244</v>
      </c>
      <c r="L62" s="57">
        <v>5.053744687</v>
      </c>
      <c r="M62" s="57">
        <v>4.6613946767499996</v>
      </c>
      <c r="N62" s="57">
        <v>3.7840750842800004</v>
      </c>
      <c r="O62" s="57">
        <v>6.0045425159999999</v>
      </c>
      <c r="P62" s="57">
        <v>5.2867963134299991</v>
      </c>
      <c r="Q62" s="57">
        <v>3.7174615469899996</v>
      </c>
      <c r="R62" s="57">
        <v>4.6487903629199998</v>
      </c>
      <c r="S62" s="57">
        <v>3.9724931476599998</v>
      </c>
      <c r="T62" s="57">
        <v>4.1480000486700002</v>
      </c>
      <c r="U62" s="57">
        <v>8.9559810056400018</v>
      </c>
      <c r="V62" s="57">
        <v>30.00912429724</v>
      </c>
    </row>
    <row r="63" spans="3:22" x14ac:dyDescent="0.2">
      <c r="C63" s="90" t="s">
        <v>31</v>
      </c>
      <c r="D63" s="58">
        <v>95.179375261799976</v>
      </c>
      <c r="E63" s="58">
        <v>109.82203384287999</v>
      </c>
      <c r="F63" s="58">
        <v>124.05390120894003</v>
      </c>
      <c r="G63" s="58">
        <v>110.56474594493999</v>
      </c>
      <c r="H63" s="58">
        <v>122.99594523663998</v>
      </c>
      <c r="I63" s="58">
        <v>122.98247415118999</v>
      </c>
      <c r="J63" s="58">
        <v>124.86224888279</v>
      </c>
      <c r="K63" s="58">
        <v>145.17442639258002</v>
      </c>
      <c r="L63" s="58">
        <v>149.04338510996001</v>
      </c>
      <c r="M63" s="58">
        <v>153.39774799646005</v>
      </c>
      <c r="N63" s="58">
        <v>163.52682822814995</v>
      </c>
      <c r="O63" s="58">
        <v>171.14833302793002</v>
      </c>
      <c r="P63" s="58">
        <v>165.36240552697004</v>
      </c>
      <c r="Q63" s="58">
        <v>173.17642322288</v>
      </c>
      <c r="R63" s="58">
        <v>164.67221846589825</v>
      </c>
      <c r="S63" s="58">
        <v>165.45753935791001</v>
      </c>
      <c r="T63" s="58">
        <v>169.78626317913</v>
      </c>
      <c r="U63" s="58">
        <v>181.49462948963998</v>
      </c>
      <c r="V63" s="58">
        <v>201.86919090000001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>
        <v>0</v>
      </c>
      <c r="S64" s="57"/>
      <c r="T64" s="57"/>
      <c r="U64" s="57"/>
      <c r="V64" s="57"/>
    </row>
    <row r="65" spans="3:22" x14ac:dyDescent="0.2">
      <c r="C65" s="90" t="s">
        <v>69</v>
      </c>
      <c r="D65" s="58">
        <v>901.50422125414013</v>
      </c>
      <c r="E65" s="58">
        <v>932.46909294502973</v>
      </c>
      <c r="F65" s="58">
        <v>1038.1320341042701</v>
      </c>
      <c r="G65" s="58">
        <v>1119.9288896622602</v>
      </c>
      <c r="H65" s="58">
        <v>1191.3217102749497</v>
      </c>
      <c r="I65" s="58">
        <v>1287.4903275067395</v>
      </c>
      <c r="J65" s="58">
        <v>1655.2908709181704</v>
      </c>
      <c r="K65" s="58">
        <v>2209.5043491470005</v>
      </c>
      <c r="L65" s="58">
        <v>2769.0206966730098</v>
      </c>
      <c r="M65" s="58">
        <v>3600.996936867421</v>
      </c>
      <c r="N65" s="58">
        <v>2942.2482465029811</v>
      </c>
      <c r="O65" s="58">
        <v>3003.7008075700301</v>
      </c>
      <c r="P65" s="58">
        <v>3111.2123356386901</v>
      </c>
      <c r="Q65" s="58">
        <v>3586.8330902666676</v>
      </c>
      <c r="R65" s="58">
        <v>1463.8467374013437</v>
      </c>
      <c r="S65" s="58">
        <v>1575.074973174598</v>
      </c>
      <c r="T65" s="58">
        <v>2633.0556335356105</v>
      </c>
      <c r="U65" s="58">
        <v>2863.8621508132201</v>
      </c>
      <c r="V65" s="58">
        <v>2879.8908474187247</v>
      </c>
    </row>
    <row r="66" spans="3:22" x14ac:dyDescent="0.2">
      <c r="C66" s="89" t="s">
        <v>70</v>
      </c>
      <c r="D66" s="57">
        <v>13.672013996190001</v>
      </c>
      <c r="E66" s="57">
        <v>16.310338062340001</v>
      </c>
      <c r="F66" s="57">
        <v>22.97294848556</v>
      </c>
      <c r="G66" s="57">
        <v>27.166246476710004</v>
      </c>
      <c r="H66" s="57">
        <v>26.906169789770001</v>
      </c>
      <c r="I66" s="57">
        <v>49.792373562689988</v>
      </c>
      <c r="J66" s="57">
        <v>51.696052563410014</v>
      </c>
      <c r="K66" s="57">
        <v>34.067489904930007</v>
      </c>
      <c r="L66" s="57">
        <v>50.737785257389994</v>
      </c>
      <c r="M66" s="57">
        <v>50.601496705340018</v>
      </c>
      <c r="N66" s="57">
        <v>41.760011239479987</v>
      </c>
      <c r="O66" s="57">
        <v>43.78680811979001</v>
      </c>
      <c r="P66" s="57">
        <v>50.120677188251989</v>
      </c>
      <c r="Q66" s="57">
        <v>49.99982356834002</v>
      </c>
      <c r="R66" s="57">
        <v>61.437789411855988</v>
      </c>
      <c r="S66" s="57">
        <v>45.692493908870006</v>
      </c>
      <c r="T66" s="57">
        <v>39.04748853089</v>
      </c>
      <c r="U66" s="57">
        <v>67.819082438140001</v>
      </c>
      <c r="V66" s="57">
        <v>44.899518006280005</v>
      </c>
    </row>
    <row r="67" spans="3:22" x14ac:dyDescent="0.2">
      <c r="C67" s="90" t="s">
        <v>32</v>
      </c>
      <c r="D67" s="58">
        <v>13.509843656949998</v>
      </c>
      <c r="E67" s="58">
        <v>15.150266224460003</v>
      </c>
      <c r="F67" s="58">
        <v>18.715986264599994</v>
      </c>
      <c r="G67" s="58">
        <v>29.824787293930001</v>
      </c>
      <c r="H67" s="58">
        <v>56.274185643430009</v>
      </c>
      <c r="I67" s="58">
        <v>32.418848199020005</v>
      </c>
      <c r="J67" s="58">
        <v>60.27981150067999</v>
      </c>
      <c r="K67" s="58">
        <v>65.293691157129985</v>
      </c>
      <c r="L67" s="58">
        <v>94.484815065790002</v>
      </c>
      <c r="M67" s="58">
        <v>73.360768720260026</v>
      </c>
      <c r="N67" s="58">
        <v>77.501973468609975</v>
      </c>
      <c r="O67" s="58">
        <v>54.389494428959985</v>
      </c>
      <c r="P67" s="58">
        <v>27.79408531754375</v>
      </c>
      <c r="Q67" s="58">
        <v>24.481079611430001</v>
      </c>
      <c r="R67" s="58">
        <v>43.702499107500003</v>
      </c>
      <c r="S67" s="58">
        <v>0</v>
      </c>
      <c r="T67" s="58">
        <v>0</v>
      </c>
      <c r="U67" s="58">
        <v>0</v>
      </c>
      <c r="V67" s="58">
        <v>0</v>
      </c>
    </row>
    <row r="68" spans="3:22" x14ac:dyDescent="0.2">
      <c r="C68" s="89" t="s">
        <v>33</v>
      </c>
      <c r="D68" s="57">
        <v>166.91388707259</v>
      </c>
      <c r="E68" s="57">
        <v>230.29545464953003</v>
      </c>
      <c r="F68" s="57">
        <v>176.8590107242</v>
      </c>
      <c r="G68" s="57">
        <v>179.03456897369998</v>
      </c>
      <c r="H68" s="57">
        <v>217.13969498702002</v>
      </c>
      <c r="I68" s="57">
        <v>220.91821457421003</v>
      </c>
      <c r="J68" s="57">
        <v>310.52744737669997</v>
      </c>
      <c r="K68" s="57">
        <v>303.3145851517599</v>
      </c>
      <c r="L68" s="57">
        <v>434.76875776104009</v>
      </c>
      <c r="M68" s="57">
        <v>711.19210937452021</v>
      </c>
      <c r="N68" s="57">
        <v>687.20548602533006</v>
      </c>
      <c r="O68" s="57">
        <v>739.88676759991995</v>
      </c>
      <c r="P68" s="57">
        <v>743.87731836151977</v>
      </c>
      <c r="Q68" s="57">
        <v>967.24709011813013</v>
      </c>
      <c r="R68" s="57">
        <v>846.35287885919979</v>
      </c>
      <c r="S68" s="57">
        <v>902.03891182105997</v>
      </c>
      <c r="T68" s="57">
        <v>990.51824737111986</v>
      </c>
      <c r="U68" s="57">
        <v>996.28305824993015</v>
      </c>
      <c r="V68" s="57">
        <v>468.84205522494995</v>
      </c>
    </row>
    <row r="69" spans="3:22" x14ac:dyDescent="0.2">
      <c r="C69" s="90" t="s">
        <v>71</v>
      </c>
      <c r="D69" s="58">
        <v>20.402863749089999</v>
      </c>
      <c r="E69" s="58">
        <v>37.026055930090003</v>
      </c>
      <c r="F69" s="58">
        <v>16.632227101390001</v>
      </c>
      <c r="G69" s="58">
        <v>15.316287103889998</v>
      </c>
      <c r="H69" s="58">
        <v>2306.5327368408302</v>
      </c>
      <c r="I69" s="58">
        <v>2254.0853953651808</v>
      </c>
      <c r="J69" s="58">
        <v>353.3808346820299</v>
      </c>
      <c r="K69" s="58">
        <v>173.40354531870997</v>
      </c>
      <c r="L69" s="58">
        <v>304.45532783738003</v>
      </c>
      <c r="M69" s="58">
        <v>316.79475235962013</v>
      </c>
      <c r="N69" s="58">
        <v>1183.77604529881</v>
      </c>
      <c r="O69" s="58">
        <v>1137.0082817064001</v>
      </c>
      <c r="P69" s="58">
        <v>588.05313357097498</v>
      </c>
      <c r="Q69" s="58">
        <v>645.06499650800083</v>
      </c>
      <c r="R69" s="58">
        <v>626.21882228009827</v>
      </c>
      <c r="S69" s="58">
        <v>798.73009578404992</v>
      </c>
      <c r="T69" s="58">
        <v>649.1750170745197</v>
      </c>
      <c r="U69" s="58">
        <v>697.87367477070973</v>
      </c>
      <c r="V69" s="58">
        <v>641.0389434486201</v>
      </c>
    </row>
    <row r="70" spans="3:22" x14ac:dyDescent="0.2">
      <c r="C70" s="89" t="s">
        <v>34</v>
      </c>
      <c r="D70" s="57">
        <v>9.1276630475800005</v>
      </c>
      <c r="E70" s="57">
        <v>8.3808397793699996</v>
      </c>
      <c r="F70" s="57">
        <v>10.83871057821</v>
      </c>
      <c r="G70" s="57">
        <v>11.928277066170001</v>
      </c>
      <c r="H70" s="57">
        <v>14.09637140133</v>
      </c>
      <c r="I70" s="57">
        <v>14.462273266800002</v>
      </c>
      <c r="J70" s="57">
        <v>24.657209612799999</v>
      </c>
      <c r="K70" s="57">
        <v>20.27944993198</v>
      </c>
      <c r="L70" s="57">
        <v>26.086705783600003</v>
      </c>
      <c r="M70" s="57">
        <v>26.851061969379998</v>
      </c>
      <c r="N70" s="57">
        <v>26.897955388339998</v>
      </c>
      <c r="O70" s="57">
        <v>29.608032933179999</v>
      </c>
      <c r="P70" s="57">
        <v>23.034936315459998</v>
      </c>
      <c r="Q70" s="57">
        <v>22.98484362756</v>
      </c>
      <c r="R70" s="57">
        <v>30.757163479149998</v>
      </c>
      <c r="S70" s="57">
        <v>28.517710761530001</v>
      </c>
      <c r="T70" s="57">
        <v>31.798824286329999</v>
      </c>
      <c r="U70" s="57">
        <v>18.49309151377</v>
      </c>
      <c r="V70" s="57">
        <v>18.15825791927</v>
      </c>
    </row>
    <row r="71" spans="3:22" x14ac:dyDescent="0.2">
      <c r="C71" s="90" t="s">
        <v>72</v>
      </c>
      <c r="D71" s="58">
        <v>18.919028327740005</v>
      </c>
      <c r="E71" s="58">
        <v>23.250179817210004</v>
      </c>
      <c r="F71" s="58">
        <v>24.466925058680005</v>
      </c>
      <c r="G71" s="58">
        <v>23.675548481180002</v>
      </c>
      <c r="H71" s="58">
        <v>35.068669612129995</v>
      </c>
      <c r="I71" s="58">
        <v>30.315240988400003</v>
      </c>
      <c r="J71" s="58">
        <v>37.28336366184999</v>
      </c>
      <c r="K71" s="58">
        <v>41.026540229109997</v>
      </c>
      <c r="L71" s="58">
        <v>46.304452327870003</v>
      </c>
      <c r="M71" s="58">
        <v>46.327044000410005</v>
      </c>
      <c r="N71" s="58">
        <v>72.951331417630001</v>
      </c>
      <c r="O71" s="58">
        <v>68.337245449559987</v>
      </c>
      <c r="P71" s="58">
        <v>75.790034973910011</v>
      </c>
      <c r="Q71" s="58">
        <v>84.739681702200016</v>
      </c>
      <c r="R71" s="58">
        <v>109.99704420675</v>
      </c>
      <c r="S71" s="58">
        <v>116.47791655346001</v>
      </c>
      <c r="T71" s="58">
        <v>112.18333491425</v>
      </c>
      <c r="U71" s="58">
        <v>115.49622217070001</v>
      </c>
      <c r="V71" s="58">
        <v>107.28573986153002</v>
      </c>
    </row>
    <row r="72" spans="3:22" x14ac:dyDescent="0.2">
      <c r="C72" s="89" t="s">
        <v>73</v>
      </c>
      <c r="D72" s="57">
        <v>5.8500000000000003E-2</v>
      </c>
      <c r="E72" s="57">
        <v>0</v>
      </c>
      <c r="F72" s="57">
        <v>0</v>
      </c>
      <c r="G72" s="57">
        <v>0</v>
      </c>
      <c r="H72" s="57">
        <v>51.625137136160006</v>
      </c>
      <c r="I72" s="57">
        <v>8.4114191015199999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1.8379939999999999</v>
      </c>
      <c r="Q72" s="57">
        <v>3.565116884</v>
      </c>
      <c r="R72" s="57">
        <v>11.105314296880001</v>
      </c>
      <c r="S72" s="57">
        <v>0.260502065</v>
      </c>
      <c r="T72" s="57">
        <v>11.80826940417</v>
      </c>
      <c r="U72" s="57">
        <v>20.318869950059998</v>
      </c>
      <c r="V72" s="57">
        <v>56.069532425239998</v>
      </c>
    </row>
    <row r="73" spans="3:22" x14ac:dyDescent="0.2">
      <c r="C73" s="90" t="s">
        <v>35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</row>
    <row r="74" spans="3:22" x14ac:dyDescent="0.2">
      <c r="C74" s="89" t="s">
        <v>74</v>
      </c>
      <c r="D74" s="57">
        <v>15.165765309449998</v>
      </c>
      <c r="E74" s="57">
        <v>14.287363538040001</v>
      </c>
      <c r="F74" s="57">
        <v>32.637759146999997</v>
      </c>
      <c r="G74" s="57">
        <v>23.949605308999999</v>
      </c>
      <c r="H74" s="57">
        <v>28.203247809499999</v>
      </c>
      <c r="I74" s="57">
        <v>12.863095360999999</v>
      </c>
      <c r="J74" s="57">
        <v>25.049821401809997</v>
      </c>
      <c r="K74" s="57">
        <v>30.148413756650001</v>
      </c>
      <c r="L74" s="57">
        <v>24.792107770000001</v>
      </c>
      <c r="M74" s="57">
        <v>34.82654000942</v>
      </c>
      <c r="N74" s="57">
        <v>35.987668923999998</v>
      </c>
      <c r="O74" s="57">
        <v>41.113566855809992</v>
      </c>
      <c r="P74" s="57">
        <v>40.979432288170003</v>
      </c>
      <c r="Q74" s="57">
        <v>38.222534123469998</v>
      </c>
      <c r="R74" s="57">
        <v>54.074180672289998</v>
      </c>
      <c r="S74" s="57">
        <v>68.049193946460008</v>
      </c>
      <c r="T74" s="57">
        <v>86.871264892480013</v>
      </c>
      <c r="U74" s="57">
        <v>89.074469200249993</v>
      </c>
      <c r="V74" s="57">
        <v>94.299744878589991</v>
      </c>
    </row>
    <row r="75" spans="3:22" x14ac:dyDescent="0.2">
      <c r="C75" s="90" t="s">
        <v>36</v>
      </c>
      <c r="D75" s="58">
        <v>52.805436241869998</v>
      </c>
      <c r="E75" s="58">
        <v>55.541133890540003</v>
      </c>
      <c r="F75" s="58">
        <v>52.296115451309994</v>
      </c>
      <c r="G75" s="58">
        <v>39.174911050149994</v>
      </c>
      <c r="H75" s="58">
        <v>38.477770060049998</v>
      </c>
      <c r="I75" s="58">
        <v>43.142782289989995</v>
      </c>
      <c r="J75" s="58">
        <v>55.236571723689998</v>
      </c>
      <c r="K75" s="58">
        <v>52.934311800820005</v>
      </c>
      <c r="L75" s="58">
        <v>50.379102042429992</v>
      </c>
      <c r="M75" s="58">
        <v>72.629912103080002</v>
      </c>
      <c r="N75" s="58">
        <v>116.96676083155997</v>
      </c>
      <c r="O75" s="58">
        <v>113.09267070461736</v>
      </c>
      <c r="P75" s="58">
        <v>226.78710868770835</v>
      </c>
      <c r="Q75" s="58">
        <v>219.36004131487579</v>
      </c>
      <c r="R75" s="58">
        <v>177.44938128990668</v>
      </c>
      <c r="S75" s="58">
        <v>234.46057404186479</v>
      </c>
      <c r="T75" s="58">
        <v>306.76087092197002</v>
      </c>
      <c r="U75" s="58">
        <v>306.50679758984091</v>
      </c>
      <c r="V75" s="58">
        <v>221.71478612771597</v>
      </c>
    </row>
    <row r="76" spans="3:22" x14ac:dyDescent="0.2">
      <c r="C76" s="92" t="s">
        <v>75</v>
      </c>
      <c r="D76" s="59">
        <v>506.28807321020031</v>
      </c>
      <c r="E76" s="59">
        <v>735.86905017605977</v>
      </c>
      <c r="F76" s="59">
        <v>692.77430183596005</v>
      </c>
      <c r="G76" s="59">
        <v>733.87525876151039</v>
      </c>
      <c r="H76" s="59">
        <v>906.02869294076027</v>
      </c>
      <c r="I76" s="59">
        <v>933.44981503486008</v>
      </c>
      <c r="J76" s="59">
        <v>1144.1252526545402</v>
      </c>
      <c r="K76" s="59">
        <v>1225.45039735193</v>
      </c>
      <c r="L76" s="59">
        <v>1406.9171058860202</v>
      </c>
      <c r="M76" s="59">
        <v>1661.6200300916707</v>
      </c>
      <c r="N76" s="59">
        <v>2137.1306312891802</v>
      </c>
      <c r="O76" s="59">
        <v>2011.0530035543297</v>
      </c>
      <c r="P76" s="59">
        <v>2466.9958804216108</v>
      </c>
      <c r="Q76" s="59">
        <v>2610.0142808606802</v>
      </c>
      <c r="R76" s="59">
        <v>1306.9198590964631</v>
      </c>
      <c r="S76" s="59">
        <v>1878.4028725998801</v>
      </c>
      <c r="T76" s="59">
        <v>2184.9910139581402</v>
      </c>
      <c r="U76" s="59">
        <v>2282.7166548615492</v>
      </c>
      <c r="V76" s="59">
        <v>2018.0612934817805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0</v>
      </c>
    </row>
    <row r="78" spans="3:22" x14ac:dyDescent="0.2">
      <c r="C78" s="89" t="s">
        <v>77</v>
      </c>
      <c r="D78" s="57">
        <v>163.27016646037998</v>
      </c>
      <c r="E78" s="57">
        <v>185.10368988615002</v>
      </c>
      <c r="F78" s="57">
        <v>201.39723615737003</v>
      </c>
      <c r="G78" s="57">
        <v>166.42861558889999</v>
      </c>
      <c r="H78" s="57">
        <v>199.51577893522003</v>
      </c>
      <c r="I78" s="57">
        <v>138.06037734841999</v>
      </c>
      <c r="J78" s="57">
        <v>264.36114345793004</v>
      </c>
      <c r="K78" s="57">
        <v>390.09525908400002</v>
      </c>
      <c r="L78" s="57">
        <v>533.310213073</v>
      </c>
      <c r="M78" s="57">
        <v>736.95853944888017</v>
      </c>
      <c r="N78" s="57">
        <v>873.3621372273501</v>
      </c>
      <c r="O78" s="57">
        <v>992.46887960147012</v>
      </c>
      <c r="P78" s="57">
        <v>1263.5330538589001</v>
      </c>
      <c r="Q78" s="57">
        <v>1283.6995059362823</v>
      </c>
      <c r="R78" s="57">
        <v>1793.1291893733801</v>
      </c>
      <c r="S78" s="57">
        <v>1449.2381336337296</v>
      </c>
      <c r="T78" s="57">
        <v>1167.7034821795501</v>
      </c>
      <c r="U78" s="57">
        <v>1233.4161231686198</v>
      </c>
      <c r="V78" s="57">
        <v>1177.3405050068698</v>
      </c>
    </row>
    <row r="79" spans="3:22" x14ac:dyDescent="0.2">
      <c r="C79" s="90" t="s">
        <v>37</v>
      </c>
      <c r="D79" s="58">
        <v>438.19972326172001</v>
      </c>
      <c r="E79" s="58">
        <v>742.11601622589012</v>
      </c>
      <c r="F79" s="58">
        <v>851.22144901349998</v>
      </c>
      <c r="G79" s="58">
        <v>760.66643833622993</v>
      </c>
      <c r="H79" s="58">
        <v>725.04735526043032</v>
      </c>
      <c r="I79" s="58">
        <v>619.55441808619992</v>
      </c>
      <c r="J79" s="58">
        <v>830.18056376583979</v>
      </c>
      <c r="K79" s="58">
        <v>784.90690563593955</v>
      </c>
      <c r="L79" s="58">
        <v>795.54798959262973</v>
      </c>
      <c r="M79" s="58">
        <v>897.73221565139022</v>
      </c>
      <c r="N79" s="58">
        <v>1002.5347464131999</v>
      </c>
      <c r="O79" s="58">
        <v>740.38589399819955</v>
      </c>
      <c r="P79" s="58">
        <v>1084.9814428171401</v>
      </c>
      <c r="Q79" s="58">
        <v>1098.340699923441</v>
      </c>
      <c r="R79" s="58">
        <v>1417.6837714115877</v>
      </c>
      <c r="S79" s="58">
        <v>1541.3312109645494</v>
      </c>
      <c r="T79" s="58">
        <v>1670.8663667899702</v>
      </c>
      <c r="U79" s="58">
        <v>2348.4713724083103</v>
      </c>
      <c r="V79" s="58">
        <v>2015.2013814386498</v>
      </c>
    </row>
    <row r="80" spans="3:22" x14ac:dyDescent="0.2">
      <c r="C80" s="89" t="s">
        <v>38</v>
      </c>
      <c r="D80" s="57">
        <v>26.857936547000001</v>
      </c>
      <c r="E80" s="57">
        <v>36.535790065679997</v>
      </c>
      <c r="F80" s="57">
        <v>10.360589534450002</v>
      </c>
      <c r="G80" s="57">
        <v>11.26058101111</v>
      </c>
      <c r="H80" s="57">
        <v>22.928445545700001</v>
      </c>
      <c r="I80" s="57">
        <v>88.192680802649988</v>
      </c>
      <c r="J80" s="57">
        <v>23.581110210230001</v>
      </c>
      <c r="K80" s="57">
        <v>13.869998912670003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</row>
    <row r="81" spans="3:22" x14ac:dyDescent="0.2">
      <c r="C81" s="81" t="s">
        <v>40</v>
      </c>
      <c r="D81" s="45">
        <f>+SUM(D52:D80)</f>
        <v>3301.7735327335304</v>
      </c>
      <c r="E81" s="45">
        <f t="shared" ref="E81:V81" si="1">+SUM(E52:E80)</f>
        <v>4158.1253440746405</v>
      </c>
      <c r="F81" s="45">
        <f t="shared" si="1"/>
        <v>4428.6977316292805</v>
      </c>
      <c r="G81" s="45">
        <f t="shared" si="1"/>
        <v>4528.1653377905504</v>
      </c>
      <c r="H81" s="45">
        <f t="shared" si="1"/>
        <v>7277.7858802209903</v>
      </c>
      <c r="I81" s="45">
        <f t="shared" si="1"/>
        <v>7361.5948523122197</v>
      </c>
      <c r="J81" s="45">
        <f t="shared" si="1"/>
        <v>6390.4291723668703</v>
      </c>
      <c r="K81" s="45">
        <f t="shared" si="1"/>
        <v>6889.3775699461994</v>
      </c>
      <c r="L81" s="45">
        <f t="shared" si="1"/>
        <v>8173.201101474001</v>
      </c>
      <c r="M81" s="45">
        <f t="shared" si="1"/>
        <v>10155.729606726572</v>
      </c>
      <c r="N81" s="45">
        <f t="shared" si="1"/>
        <v>11365.568842951074</v>
      </c>
      <c r="O81" s="45">
        <f t="shared" si="1"/>
        <v>11161.373323401669</v>
      </c>
      <c r="P81" s="45">
        <f t="shared" si="1"/>
        <v>12018.310792835797</v>
      </c>
      <c r="Q81" s="45">
        <f t="shared" si="1"/>
        <v>13081.592400645324</v>
      </c>
      <c r="R81" s="45">
        <v>10467.888270593734</v>
      </c>
      <c r="S81" s="45">
        <f t="shared" si="1"/>
        <v>11337.589835280749</v>
      </c>
      <c r="T81" s="45">
        <f t="shared" si="1"/>
        <v>12839.509713586893</v>
      </c>
      <c r="U81" s="45">
        <f t="shared" si="1"/>
        <v>14170.709640977069</v>
      </c>
      <c r="V81" s="45">
        <f t="shared" si="1"/>
        <v>12883.58856221371</v>
      </c>
    </row>
    <row r="82" spans="3:22" x14ac:dyDescent="0.2">
      <c r="C82" s="1" t="s">
        <v>227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x14ac:dyDescent="0.2">
      <c r="D86" s="164" t="s">
        <v>135</v>
      </c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</row>
    <row r="87" spans="3:22" ht="4.5" customHeight="1" x14ac:dyDescent="0.2">
      <c r="H87" s="28"/>
      <c r="I87" s="28"/>
      <c r="J87" s="28"/>
      <c r="L87" s="184"/>
      <c r="M87" s="184"/>
      <c r="N87" s="184"/>
      <c r="O87" s="184"/>
      <c r="P87" s="184"/>
      <c r="Q87" s="184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82" t="s">
        <v>21</v>
      </c>
      <c r="D89" s="162">
        <v>2000</v>
      </c>
      <c r="E89" s="162">
        <v>2001</v>
      </c>
      <c r="F89" s="162">
        <v>2002</v>
      </c>
      <c r="G89" s="162">
        <v>2003</v>
      </c>
      <c r="H89" s="162">
        <v>2004</v>
      </c>
      <c r="I89" s="162">
        <v>2005</v>
      </c>
      <c r="J89" s="162">
        <v>2006</v>
      </c>
      <c r="K89" s="162">
        <v>2007</v>
      </c>
      <c r="L89" s="162">
        <v>2008</v>
      </c>
      <c r="M89" s="162">
        <v>2009</v>
      </c>
      <c r="N89" s="162">
        <v>2010</v>
      </c>
      <c r="O89" s="162">
        <v>2011</v>
      </c>
      <c r="P89" s="162">
        <v>2012</v>
      </c>
      <c r="Q89" s="162">
        <v>2013</v>
      </c>
      <c r="R89" s="162">
        <v>2014</v>
      </c>
      <c r="S89" s="162">
        <v>2015</v>
      </c>
      <c r="T89" s="162">
        <v>2016</v>
      </c>
      <c r="U89" s="162">
        <v>2017</v>
      </c>
      <c r="V89" s="162">
        <v>2018</v>
      </c>
    </row>
    <row r="90" spans="3:22" ht="12" thickBot="1" x14ac:dyDescent="0.25">
      <c r="C90" s="18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 spans="3:22" x14ac:dyDescent="0.2">
      <c r="C91" s="89" t="s">
        <v>61</v>
      </c>
      <c r="D91" s="61">
        <f t="shared" ref="D91:V91" si="2">+IFERROR(IF(D52&gt;0,+((D52/D13)*100)," "),"")</f>
        <v>76.826405648153084</v>
      </c>
      <c r="E91" s="61">
        <f t="shared" si="2"/>
        <v>86.003312360620342</v>
      </c>
      <c r="F91" s="61">
        <f t="shared" si="2"/>
        <v>93.542900455728002</v>
      </c>
      <c r="G91" s="61">
        <f t="shared" si="2"/>
        <v>89.683407345069057</v>
      </c>
      <c r="H91" s="61">
        <f t="shared" si="2"/>
        <v>94.141923247317166</v>
      </c>
      <c r="I91" s="61">
        <f t="shared" si="2"/>
        <v>93.748512574855496</v>
      </c>
      <c r="J91" s="61">
        <f t="shared" si="2"/>
        <v>92.611655770696544</v>
      </c>
      <c r="K91" s="61">
        <f t="shared" si="2"/>
        <v>92.926885201151251</v>
      </c>
      <c r="L91" s="61">
        <f t="shared" si="2"/>
        <v>95.486567788343919</v>
      </c>
      <c r="M91" s="61">
        <f t="shared" si="2"/>
        <v>78.529915347409187</v>
      </c>
      <c r="N91" s="61">
        <f t="shared" si="2"/>
        <v>83.022110148997228</v>
      </c>
      <c r="O91" s="61">
        <f t="shared" si="2"/>
        <v>87.470355127180156</v>
      </c>
      <c r="P91" s="61">
        <f t="shared" si="2"/>
        <v>91.836218355561357</v>
      </c>
      <c r="Q91" s="61">
        <f t="shared" si="2"/>
        <v>81.108752600749128</v>
      </c>
      <c r="R91" s="61">
        <f t="shared" si="2"/>
        <v>94.504188844412766</v>
      </c>
      <c r="S91" s="61">
        <f t="shared" si="2"/>
        <v>80.94595554650607</v>
      </c>
      <c r="T91" s="61">
        <f t="shared" si="2"/>
        <v>93.977883118074715</v>
      </c>
      <c r="U91" s="61">
        <f t="shared" si="2"/>
        <v>96.332495196132257</v>
      </c>
      <c r="V91" s="61">
        <f t="shared" si="2"/>
        <v>87.655412913050583</v>
      </c>
    </row>
    <row r="92" spans="3:22" x14ac:dyDescent="0.2">
      <c r="C92" s="90" t="s">
        <v>28</v>
      </c>
      <c r="D92" s="63">
        <f t="shared" ref="D92:V92" si="3">+IFERROR(IF(D53&gt;0,+((D53/D14)*100)," "),"")</f>
        <v>53.361684791619211</v>
      </c>
      <c r="E92" s="63">
        <f t="shared" si="3"/>
        <v>34.503811298701301</v>
      </c>
      <c r="F92" s="63">
        <f t="shared" si="3"/>
        <v>84.45177390405776</v>
      </c>
      <c r="G92" s="63">
        <f t="shared" si="3"/>
        <v>78.540960771617748</v>
      </c>
      <c r="H92" s="63">
        <f t="shared" si="3"/>
        <v>76.045622603116996</v>
      </c>
      <c r="I92" s="63">
        <f t="shared" si="3"/>
        <v>73.492735641343486</v>
      </c>
      <c r="J92" s="63">
        <f t="shared" si="3"/>
        <v>79.736118342793333</v>
      </c>
      <c r="K92" s="63">
        <f t="shared" si="3"/>
        <v>86.472704414794947</v>
      </c>
      <c r="L92" s="63">
        <f t="shared" si="3"/>
        <v>76.563498641025646</v>
      </c>
      <c r="M92" s="63">
        <f t="shared" si="3"/>
        <v>82.740355725125852</v>
      </c>
      <c r="N92" s="63">
        <f t="shared" si="3"/>
        <v>80.94125868101591</v>
      </c>
      <c r="O92" s="63">
        <f t="shared" si="3"/>
        <v>88.506703864656942</v>
      </c>
      <c r="P92" s="63">
        <f t="shared" si="3"/>
        <v>88.225640580008957</v>
      </c>
      <c r="Q92" s="63">
        <f t="shared" si="3"/>
        <v>79.329424954602842</v>
      </c>
      <c r="R92" s="63">
        <f t="shared" si="3"/>
        <v>84.140701101583403</v>
      </c>
      <c r="S92" s="63">
        <f t="shared" si="3"/>
        <v>89.998342840288331</v>
      </c>
      <c r="T92" s="63">
        <f t="shared" si="3"/>
        <v>89.934567032915169</v>
      </c>
      <c r="U92" s="63">
        <f t="shared" si="3"/>
        <v>96.900639459504163</v>
      </c>
      <c r="V92" s="63">
        <f t="shared" si="3"/>
        <v>97.35309898095548</v>
      </c>
    </row>
    <row r="93" spans="3:22" x14ac:dyDescent="0.2">
      <c r="C93" s="89" t="s">
        <v>62</v>
      </c>
      <c r="D93" s="61">
        <f t="shared" ref="D93:V93" si="4">+IFERROR(IF(D54&gt;0,+((D54/D15)*100)," "),"")</f>
        <v>94.330263889837198</v>
      </c>
      <c r="E93" s="61">
        <f t="shared" si="4"/>
        <v>94.835507919261943</v>
      </c>
      <c r="F93" s="61">
        <f t="shared" si="4"/>
        <v>99.187380036384994</v>
      </c>
      <c r="G93" s="61">
        <f t="shared" si="4"/>
        <v>98.942357340366812</v>
      </c>
      <c r="H93" s="61">
        <f t="shared" si="4"/>
        <v>98.338137794297779</v>
      </c>
      <c r="I93" s="61">
        <f t="shared" si="4"/>
        <v>98.782361766819164</v>
      </c>
      <c r="J93" s="61">
        <f t="shared" si="4"/>
        <v>98.186682367604575</v>
      </c>
      <c r="K93" s="61">
        <f t="shared" si="4"/>
        <v>93.851874025676253</v>
      </c>
      <c r="L93" s="61">
        <f t="shared" si="4"/>
        <v>96.504199034955207</v>
      </c>
      <c r="M93" s="61">
        <f t="shared" si="4"/>
        <v>97.144680580533134</v>
      </c>
      <c r="N93" s="61" t="str">
        <f t="shared" si="4"/>
        <v xml:space="preserve"> </v>
      </c>
      <c r="O93" s="61" t="str">
        <f t="shared" si="4"/>
        <v xml:space="preserve"> </v>
      </c>
      <c r="P93" s="61" t="str">
        <f t="shared" si="4"/>
        <v xml:space="preserve"> </v>
      </c>
      <c r="Q93" s="61" t="str">
        <f t="shared" si="4"/>
        <v xml:space="preserve"> </v>
      </c>
      <c r="R93" s="61" t="str">
        <f t="shared" si="4"/>
        <v xml:space="preserve"> </v>
      </c>
      <c r="S93" s="61" t="str">
        <f t="shared" si="4"/>
        <v xml:space="preserve"> </v>
      </c>
      <c r="T93" s="61" t="str">
        <f t="shared" si="4"/>
        <v xml:space="preserve"> </v>
      </c>
      <c r="U93" s="61" t="str">
        <f t="shared" si="4"/>
        <v xml:space="preserve"> </v>
      </c>
      <c r="V93" s="61" t="str">
        <f t="shared" si="4"/>
        <v xml:space="preserve"> </v>
      </c>
    </row>
    <row r="94" spans="3:22" x14ac:dyDescent="0.2">
      <c r="C94" s="90" t="s">
        <v>29</v>
      </c>
      <c r="D94" s="63">
        <f t="shared" ref="D94:V94" si="5">+IFERROR(IF(D55&gt;0,+((D55/D16)*100)," "),"")</f>
        <v>95.114713813780014</v>
      </c>
      <c r="E94" s="63">
        <f t="shared" si="5"/>
        <v>88.910546805608632</v>
      </c>
      <c r="F94" s="63">
        <f t="shared" si="5"/>
        <v>78.504930226419859</v>
      </c>
      <c r="G94" s="63">
        <f t="shared" si="5"/>
        <v>89.068626117182063</v>
      </c>
      <c r="H94" s="63">
        <f t="shared" si="5"/>
        <v>87.124927162062889</v>
      </c>
      <c r="I94" s="63">
        <f t="shared" si="5"/>
        <v>90.222352769585413</v>
      </c>
      <c r="J94" s="63">
        <f t="shared" si="5"/>
        <v>87.60954711798739</v>
      </c>
      <c r="K94" s="63">
        <f t="shared" si="5"/>
        <v>94.732023352017833</v>
      </c>
      <c r="L94" s="63">
        <f t="shared" si="5"/>
        <v>93.569938059520382</v>
      </c>
      <c r="M94" s="63">
        <f t="shared" si="5"/>
        <v>95.425199939338555</v>
      </c>
      <c r="N94" s="63">
        <f t="shared" si="5"/>
        <v>92.256907099016288</v>
      </c>
      <c r="O94" s="63">
        <f t="shared" si="5"/>
        <v>86.952000054031117</v>
      </c>
      <c r="P94" s="63">
        <f t="shared" si="5"/>
        <v>92.299314068765298</v>
      </c>
      <c r="Q94" s="63">
        <f t="shared" si="5"/>
        <v>95.602105946941023</v>
      </c>
      <c r="R94" s="63">
        <f t="shared" si="5"/>
        <v>96.254637202357387</v>
      </c>
      <c r="S94" s="63">
        <f t="shared" si="5"/>
        <v>95.661710815117203</v>
      </c>
      <c r="T94" s="63">
        <f t="shared" si="5"/>
        <v>96.011157445577339</v>
      </c>
      <c r="U94" s="63">
        <f t="shared" si="5"/>
        <v>97.646179930332295</v>
      </c>
      <c r="V94" s="63">
        <f t="shared" si="5"/>
        <v>95.998223228670028</v>
      </c>
    </row>
    <row r="95" spans="3:22" x14ac:dyDescent="0.2">
      <c r="C95" s="89" t="s">
        <v>63</v>
      </c>
      <c r="D95" s="61" t="str">
        <f t="shared" ref="D95:V95" si="6">+IFERROR(IF(D56&gt;0,+((D56/D17)*100)," "),"")</f>
        <v xml:space="preserve"> </v>
      </c>
      <c r="E95" s="61" t="str">
        <f t="shared" si="6"/>
        <v xml:space="preserve"> </v>
      </c>
      <c r="F95" s="61" t="str">
        <f t="shared" si="6"/>
        <v xml:space="preserve"> </v>
      </c>
      <c r="G95" s="61" t="str">
        <f t="shared" si="6"/>
        <v xml:space="preserve"> </v>
      </c>
      <c r="H95" s="61" t="str">
        <f t="shared" si="6"/>
        <v xml:space="preserve"> </v>
      </c>
      <c r="I95" s="61" t="str">
        <f t="shared" si="6"/>
        <v xml:space="preserve"> </v>
      </c>
      <c r="J95" s="61" t="str">
        <f t="shared" si="6"/>
        <v xml:space="preserve"> </v>
      </c>
      <c r="K95" s="61" t="str">
        <f t="shared" si="6"/>
        <v xml:space="preserve"> </v>
      </c>
      <c r="L95" s="61" t="str">
        <f t="shared" si="6"/>
        <v xml:space="preserve"> </v>
      </c>
      <c r="M95" s="61" t="str">
        <f t="shared" si="6"/>
        <v xml:space="preserve"> </v>
      </c>
      <c r="N95" s="61" t="str">
        <f t="shared" si="6"/>
        <v xml:space="preserve"> </v>
      </c>
      <c r="O95" s="61" t="str">
        <f t="shared" si="6"/>
        <v xml:space="preserve"> </v>
      </c>
      <c r="P95" s="61" t="str">
        <f t="shared" si="6"/>
        <v xml:space="preserve"> </v>
      </c>
      <c r="Q95" s="61" t="str">
        <f t="shared" si="6"/>
        <v xml:space="preserve"> </v>
      </c>
      <c r="R95" s="61" t="str">
        <f t="shared" si="6"/>
        <v xml:space="preserve"> </v>
      </c>
      <c r="S95" s="61" t="str">
        <f t="shared" si="6"/>
        <v xml:space="preserve"> </v>
      </c>
      <c r="T95" s="61" t="str">
        <f t="shared" si="6"/>
        <v xml:space="preserve"> </v>
      </c>
      <c r="U95" s="61" t="str">
        <f t="shared" si="6"/>
        <v xml:space="preserve"> </v>
      </c>
      <c r="V95" s="61" t="str">
        <f t="shared" si="6"/>
        <v xml:space="preserve"> </v>
      </c>
    </row>
    <row r="96" spans="3:22" x14ac:dyDescent="0.2">
      <c r="C96" s="90" t="s">
        <v>30</v>
      </c>
      <c r="D96" s="63">
        <f t="shared" ref="D96:V96" si="7">+IFERROR(IF(D57&gt;0,+((D57/D18)*100)," "),"")</f>
        <v>86.980122753860371</v>
      </c>
      <c r="E96" s="63">
        <f t="shared" si="7"/>
        <v>89.213415832963037</v>
      </c>
      <c r="F96" s="63">
        <f t="shared" si="7"/>
        <v>82.191642610683886</v>
      </c>
      <c r="G96" s="63">
        <f t="shared" si="7"/>
        <v>91.351259206325281</v>
      </c>
      <c r="H96" s="63">
        <f t="shared" si="7"/>
        <v>90.964498867269583</v>
      </c>
      <c r="I96" s="63">
        <f t="shared" si="7"/>
        <v>92.97911259697031</v>
      </c>
      <c r="J96" s="63">
        <f t="shared" si="7"/>
        <v>35.352814771903866</v>
      </c>
      <c r="K96" s="63">
        <f t="shared" si="7"/>
        <v>56.116034118354129</v>
      </c>
      <c r="L96" s="63">
        <f t="shared" si="7"/>
        <v>85.672773747349851</v>
      </c>
      <c r="M96" s="63">
        <f t="shared" si="7"/>
        <v>35.058042094419321</v>
      </c>
      <c r="N96" s="63">
        <f t="shared" si="7"/>
        <v>93.412235377375822</v>
      </c>
      <c r="O96" s="63">
        <f t="shared" si="7"/>
        <v>81.194102803351058</v>
      </c>
      <c r="P96" s="63">
        <f t="shared" si="7"/>
        <v>94.084429236096724</v>
      </c>
      <c r="Q96" s="63">
        <f t="shared" si="7"/>
        <v>88.575430255538876</v>
      </c>
      <c r="R96" s="63">
        <f t="shared" si="7"/>
        <v>95.205138880396532</v>
      </c>
      <c r="S96" s="63">
        <f t="shared" si="7"/>
        <v>95.758341336382429</v>
      </c>
      <c r="T96" s="63">
        <f t="shared" si="7"/>
        <v>97.857401402652869</v>
      </c>
      <c r="U96" s="63">
        <f t="shared" si="7"/>
        <v>98.071660235325226</v>
      </c>
      <c r="V96" s="63">
        <f t="shared" si="7"/>
        <v>98.369589389629823</v>
      </c>
    </row>
    <row r="97" spans="3:22" x14ac:dyDescent="0.2">
      <c r="C97" s="89" t="s">
        <v>64</v>
      </c>
      <c r="D97" s="61">
        <f t="shared" ref="D97:V97" si="8">+IFERROR(IF(D58&gt;0,+((D58/D19)*100)," "),"")</f>
        <v>87.326844482436442</v>
      </c>
      <c r="E97" s="61">
        <f t="shared" si="8"/>
        <v>90.302815302222129</v>
      </c>
      <c r="F97" s="61">
        <f t="shared" si="8"/>
        <v>89.357896008881127</v>
      </c>
      <c r="G97" s="61">
        <f t="shared" si="8"/>
        <v>91.115206709447122</v>
      </c>
      <c r="H97" s="61">
        <f t="shared" si="8"/>
        <v>93.409064206203254</v>
      </c>
      <c r="I97" s="61">
        <f t="shared" si="8"/>
        <v>94.26831498812453</v>
      </c>
      <c r="J97" s="61">
        <f t="shared" si="8"/>
        <v>93.607657570444545</v>
      </c>
      <c r="K97" s="61">
        <f t="shared" si="8"/>
        <v>92.47081454305723</v>
      </c>
      <c r="L97" s="61">
        <f t="shared" si="8"/>
        <v>92.46372256432258</v>
      </c>
      <c r="M97" s="61">
        <f t="shared" si="8"/>
        <v>91.38111978150954</v>
      </c>
      <c r="N97" s="61">
        <f t="shared" si="8"/>
        <v>95.498290468946124</v>
      </c>
      <c r="O97" s="61">
        <f t="shared" si="8"/>
        <v>86.684756870287885</v>
      </c>
      <c r="P97" s="61">
        <f t="shared" si="8"/>
        <v>86.30430849002056</v>
      </c>
      <c r="Q97" s="61">
        <f t="shared" si="8"/>
        <v>84.513251854961467</v>
      </c>
      <c r="R97" s="61">
        <f t="shared" si="8"/>
        <v>91.453103946655389</v>
      </c>
      <c r="S97" s="61">
        <f t="shared" si="8"/>
        <v>87.506271610934789</v>
      </c>
      <c r="T97" s="61">
        <f t="shared" si="8"/>
        <v>94.532294571805693</v>
      </c>
      <c r="U97" s="61">
        <f t="shared" si="8"/>
        <v>97.976281186011249</v>
      </c>
      <c r="V97" s="61">
        <f t="shared" si="8"/>
        <v>97.199281247848162</v>
      </c>
    </row>
    <row r="98" spans="3:22" x14ac:dyDescent="0.2">
      <c r="C98" s="90" t="s">
        <v>65</v>
      </c>
      <c r="D98" s="63">
        <f t="shared" ref="D98:V98" si="9">+IFERROR(IF(D59&gt;0,+((D59/D20)*100)," "),"")</f>
        <v>88.35591084454073</v>
      </c>
      <c r="E98" s="63">
        <f t="shared" si="9"/>
        <v>94.362832736045974</v>
      </c>
      <c r="F98" s="63">
        <f t="shared" si="9"/>
        <v>95.933626429420997</v>
      </c>
      <c r="G98" s="63">
        <f t="shared" si="9"/>
        <v>93.158798602296372</v>
      </c>
      <c r="H98" s="63">
        <f t="shared" si="9"/>
        <v>95.998138624863472</v>
      </c>
      <c r="I98" s="63">
        <f t="shared" si="9"/>
        <v>97.405126577975309</v>
      </c>
      <c r="J98" s="63">
        <f t="shared" si="9"/>
        <v>93.987387579237563</v>
      </c>
      <c r="K98" s="63">
        <f t="shared" si="9"/>
        <v>95.129376817965849</v>
      </c>
      <c r="L98" s="63">
        <f t="shared" si="9"/>
        <v>95.454474433987315</v>
      </c>
      <c r="M98" s="63">
        <f t="shared" si="9"/>
        <v>63.460640310590101</v>
      </c>
      <c r="N98" s="63">
        <f t="shared" si="9"/>
        <v>96.347144660234136</v>
      </c>
      <c r="O98" s="63">
        <f t="shared" si="9"/>
        <v>84.908596333822373</v>
      </c>
      <c r="P98" s="63" t="str">
        <f t="shared" si="9"/>
        <v xml:space="preserve"> </v>
      </c>
      <c r="Q98" s="63" t="str">
        <f t="shared" si="9"/>
        <v xml:space="preserve"> </v>
      </c>
      <c r="R98" s="63" t="str">
        <f t="shared" si="9"/>
        <v xml:space="preserve"> </v>
      </c>
      <c r="S98" s="63" t="str">
        <f t="shared" si="9"/>
        <v xml:space="preserve"> </v>
      </c>
      <c r="T98" s="63" t="str">
        <f t="shared" si="9"/>
        <v xml:space="preserve"> </v>
      </c>
      <c r="U98" s="63" t="str">
        <f t="shared" si="9"/>
        <v xml:space="preserve"> </v>
      </c>
      <c r="V98" s="63" t="str">
        <f t="shared" si="9"/>
        <v xml:space="preserve"> </v>
      </c>
    </row>
    <row r="99" spans="3:22" x14ac:dyDescent="0.2">
      <c r="C99" s="89" t="s">
        <v>66</v>
      </c>
      <c r="D99" s="61">
        <f t="shared" ref="D99:V99" si="10">+IFERROR(IF(D60&gt;0,+((D60/D21)*100)," "),"")</f>
        <v>95.350520911807848</v>
      </c>
      <c r="E99" s="61">
        <f t="shared" si="10"/>
        <v>95.216427560241826</v>
      </c>
      <c r="F99" s="61">
        <f t="shared" si="10"/>
        <v>91.585633913248998</v>
      </c>
      <c r="G99" s="61">
        <f t="shared" si="10"/>
        <v>95.130978181198316</v>
      </c>
      <c r="H99" s="61">
        <f t="shared" si="10"/>
        <v>93.086667195134083</v>
      </c>
      <c r="I99" s="61">
        <f t="shared" si="10"/>
        <v>97.000138456235334</v>
      </c>
      <c r="J99" s="61">
        <f t="shared" si="10"/>
        <v>53.69852401411822</v>
      </c>
      <c r="K99" s="61">
        <f t="shared" si="10"/>
        <v>86.789695505525117</v>
      </c>
      <c r="L99" s="61">
        <f t="shared" si="10"/>
        <v>90.84113862766722</v>
      </c>
      <c r="M99" s="61">
        <f t="shared" si="10"/>
        <v>92.217756640854148</v>
      </c>
      <c r="N99" s="61">
        <f t="shared" si="10"/>
        <v>88.592173775388304</v>
      </c>
      <c r="O99" s="61">
        <f t="shared" si="10"/>
        <v>95.449410976611773</v>
      </c>
      <c r="P99" s="61">
        <f t="shared" si="10"/>
        <v>94.163073752758379</v>
      </c>
      <c r="Q99" s="61">
        <f t="shared" si="10"/>
        <v>92.232311448719713</v>
      </c>
      <c r="R99" s="61">
        <f t="shared" si="10"/>
        <v>90.084215567899392</v>
      </c>
      <c r="S99" s="61">
        <f t="shared" si="10"/>
        <v>89.871156147095661</v>
      </c>
      <c r="T99" s="61">
        <f t="shared" si="10"/>
        <v>89.264359074807714</v>
      </c>
      <c r="U99" s="61">
        <f t="shared" si="10"/>
        <v>90.573907655626755</v>
      </c>
      <c r="V99" s="61">
        <f t="shared" si="10"/>
        <v>92.685152535097657</v>
      </c>
    </row>
    <row r="100" spans="3:22" x14ac:dyDescent="0.2">
      <c r="C100" s="90" t="s">
        <v>67</v>
      </c>
      <c r="D100" s="63">
        <f t="shared" ref="D100:V100" si="11">+IFERROR(IF(D61&gt;0,+((D61/D22)*100)," "),"")</f>
        <v>86.787703748426978</v>
      </c>
      <c r="E100" s="63">
        <f t="shared" si="11"/>
        <v>78.452921095957208</v>
      </c>
      <c r="F100" s="63">
        <f t="shared" si="11"/>
        <v>78.780360432030321</v>
      </c>
      <c r="G100" s="63">
        <f t="shared" si="11"/>
        <v>87.781256030094085</v>
      </c>
      <c r="H100" s="63">
        <f t="shared" si="11"/>
        <v>83.075542013028041</v>
      </c>
      <c r="I100" s="63">
        <f t="shared" si="11"/>
        <v>93.561933280104654</v>
      </c>
      <c r="J100" s="63">
        <f t="shared" si="11"/>
        <v>79.749449724212241</v>
      </c>
      <c r="K100" s="63">
        <f t="shared" si="11"/>
        <v>47.554433029395405</v>
      </c>
      <c r="L100" s="63">
        <f t="shared" si="11"/>
        <v>58.339561919580341</v>
      </c>
      <c r="M100" s="63">
        <f t="shared" si="11"/>
        <v>60.706861023745837</v>
      </c>
      <c r="N100" s="63">
        <f t="shared" si="11"/>
        <v>72.25461515225129</v>
      </c>
      <c r="O100" s="63">
        <f t="shared" si="11"/>
        <v>68.765356555056329</v>
      </c>
      <c r="P100" s="63">
        <f t="shared" si="11"/>
        <v>70.966042223852966</v>
      </c>
      <c r="Q100" s="63">
        <f t="shared" si="11"/>
        <v>69.364290259149087</v>
      </c>
      <c r="R100" s="63">
        <f t="shared" si="11"/>
        <v>69.273155923199013</v>
      </c>
      <c r="S100" s="63">
        <f t="shared" si="11"/>
        <v>73.913106256765374</v>
      </c>
      <c r="T100" s="63">
        <f t="shared" si="11"/>
        <v>91.426277289846851</v>
      </c>
      <c r="U100" s="63">
        <f t="shared" si="11"/>
        <v>93.497251073074111</v>
      </c>
      <c r="V100" s="63">
        <f t="shared" si="11"/>
        <v>93.389600488288238</v>
      </c>
    </row>
    <row r="101" spans="3:22" x14ac:dyDescent="0.2">
      <c r="C101" s="89" t="s">
        <v>68</v>
      </c>
      <c r="D101" s="61">
        <f t="shared" ref="D101:V101" si="12">+IFERROR(IF(D62&gt;0,+((D62/D23)*100)," "),"")</f>
        <v>52.553481328482718</v>
      </c>
      <c r="E101" s="61">
        <f t="shared" si="12"/>
        <v>63.907002755798558</v>
      </c>
      <c r="F101" s="61">
        <f t="shared" si="12"/>
        <v>86.798313787478406</v>
      </c>
      <c r="G101" s="61">
        <f t="shared" si="12"/>
        <v>34.140608885384019</v>
      </c>
      <c r="H101" s="61">
        <f t="shared" si="12"/>
        <v>91.137512104926614</v>
      </c>
      <c r="I101" s="61">
        <f t="shared" si="12"/>
        <v>99.861296224890495</v>
      </c>
      <c r="J101" s="61">
        <f t="shared" si="12"/>
        <v>99.992904700325752</v>
      </c>
      <c r="K101" s="61">
        <f t="shared" si="12"/>
        <v>83.089303965380736</v>
      </c>
      <c r="L101" s="61">
        <f t="shared" si="12"/>
        <v>96.097065734930581</v>
      </c>
      <c r="M101" s="61">
        <f t="shared" si="12"/>
        <v>97.290065080311237</v>
      </c>
      <c r="N101" s="61">
        <f t="shared" si="12"/>
        <v>90.573022654061489</v>
      </c>
      <c r="O101" s="61">
        <f t="shared" si="12"/>
        <v>91.052149671146537</v>
      </c>
      <c r="P101" s="61">
        <f t="shared" si="12"/>
        <v>85.085612703805694</v>
      </c>
      <c r="Q101" s="61">
        <f t="shared" si="12"/>
        <v>59.910742094923442</v>
      </c>
      <c r="R101" s="61">
        <f t="shared" si="12"/>
        <v>98.411195353444228</v>
      </c>
      <c r="S101" s="61">
        <f t="shared" si="12"/>
        <v>49.217369057482252</v>
      </c>
      <c r="T101" s="61">
        <f t="shared" si="12"/>
        <v>40.798536007914201</v>
      </c>
      <c r="U101" s="61">
        <f t="shared" si="12"/>
        <v>99.783059443826374</v>
      </c>
      <c r="V101" s="61">
        <f t="shared" si="12"/>
        <v>97.501865934238737</v>
      </c>
    </row>
    <row r="102" spans="3:22" x14ac:dyDescent="0.2">
      <c r="C102" s="90" t="s">
        <v>31</v>
      </c>
      <c r="D102" s="63">
        <f t="shared" ref="D102:V102" si="13">+IFERROR(IF(D63&gt;0,+((D63/D24)*100)," "),"")</f>
        <v>71.871683578059148</v>
      </c>
      <c r="E102" s="63">
        <f t="shared" si="13"/>
        <v>88.987063951858175</v>
      </c>
      <c r="F102" s="63">
        <f t="shared" si="13"/>
        <v>92.503531745315371</v>
      </c>
      <c r="G102" s="63">
        <f t="shared" si="13"/>
        <v>91.838445119509842</v>
      </c>
      <c r="H102" s="63">
        <f t="shared" si="13"/>
        <v>92.910815013715904</v>
      </c>
      <c r="I102" s="63">
        <f t="shared" si="13"/>
        <v>87.337569460203738</v>
      </c>
      <c r="J102" s="63">
        <f t="shared" si="13"/>
        <v>97.541321128487013</v>
      </c>
      <c r="K102" s="63">
        <f t="shared" si="13"/>
        <v>88.97707259125913</v>
      </c>
      <c r="L102" s="63">
        <f t="shared" si="13"/>
        <v>92.062290080142844</v>
      </c>
      <c r="M102" s="63">
        <f t="shared" si="13"/>
        <v>88.852711545989138</v>
      </c>
      <c r="N102" s="63">
        <f t="shared" si="13"/>
        <v>92.13788843487724</v>
      </c>
      <c r="O102" s="63">
        <f t="shared" si="13"/>
        <v>92.379173241499828</v>
      </c>
      <c r="P102" s="63">
        <f t="shared" si="13"/>
        <v>88.859339034906412</v>
      </c>
      <c r="Q102" s="63">
        <f t="shared" si="13"/>
        <v>78.989032481626325</v>
      </c>
      <c r="R102" s="63">
        <f t="shared" si="13"/>
        <v>73.286161466882078</v>
      </c>
      <c r="S102" s="63">
        <f t="shared" si="13"/>
        <v>70.715429903768495</v>
      </c>
      <c r="T102" s="63">
        <f t="shared" si="13"/>
        <v>79.084785286087211</v>
      </c>
      <c r="U102" s="63">
        <f t="shared" si="13"/>
        <v>78.169840929059603</v>
      </c>
      <c r="V102" s="63">
        <f t="shared" si="13"/>
        <v>80.133974570863103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81.221384529683391</v>
      </c>
      <c r="E104" s="63">
        <f t="shared" si="15"/>
        <v>80.799462425885764</v>
      </c>
      <c r="F104" s="63">
        <f t="shared" si="15"/>
        <v>91.071303257824638</v>
      </c>
      <c r="G104" s="63">
        <f t="shared" si="15"/>
        <v>96.521748398885606</v>
      </c>
      <c r="H104" s="63">
        <f t="shared" si="15"/>
        <v>98.936611022345417</v>
      </c>
      <c r="I104" s="63">
        <f t="shared" si="15"/>
        <v>98.016765424180221</v>
      </c>
      <c r="J104" s="63">
        <f t="shared" si="15"/>
        <v>96.172104208736855</v>
      </c>
      <c r="K104" s="63">
        <f t="shared" si="15"/>
        <v>94.332536513255945</v>
      </c>
      <c r="L104" s="63">
        <f t="shared" si="15"/>
        <v>95.78320752855754</v>
      </c>
      <c r="M104" s="63">
        <f t="shared" si="15"/>
        <v>97.226087024915017</v>
      </c>
      <c r="N104" s="63">
        <f t="shared" si="15"/>
        <v>93.83502323114628</v>
      </c>
      <c r="O104" s="63">
        <f t="shared" si="15"/>
        <v>87.607444964707</v>
      </c>
      <c r="P104" s="63">
        <f t="shared" si="15"/>
        <v>95.322299278242255</v>
      </c>
      <c r="Q104" s="63">
        <f t="shared" si="15"/>
        <v>95.800770265974421</v>
      </c>
      <c r="R104" s="63">
        <f t="shared" si="15"/>
        <v>93.674959336265658</v>
      </c>
      <c r="S104" s="63">
        <f t="shared" si="15"/>
        <v>94.62752535631185</v>
      </c>
      <c r="T104" s="63">
        <f t="shared" si="15"/>
        <v>97.659300717245415</v>
      </c>
      <c r="U104" s="63">
        <f t="shared" si="15"/>
        <v>99.350192380035793</v>
      </c>
      <c r="V104" s="63">
        <f t="shared" si="15"/>
        <v>96.408242708529215</v>
      </c>
    </row>
    <row r="105" spans="3:22" x14ac:dyDescent="0.2">
      <c r="C105" s="89" t="s">
        <v>70</v>
      </c>
      <c r="D105" s="61">
        <f t="shared" ref="D105:V105" si="16">+IFERROR(IF(D66&gt;0,+((D66/D27)*100)," "),"")</f>
        <v>77.197482359018593</v>
      </c>
      <c r="E105" s="61">
        <f t="shared" si="16"/>
        <v>72.307226110187301</v>
      </c>
      <c r="F105" s="61">
        <f t="shared" si="16"/>
        <v>91.382125362293891</v>
      </c>
      <c r="G105" s="61">
        <f t="shared" si="16"/>
        <v>93.620031100640119</v>
      </c>
      <c r="H105" s="61">
        <f t="shared" si="16"/>
        <v>78.007634188021584</v>
      </c>
      <c r="I105" s="61">
        <f t="shared" si="16"/>
        <v>60.242253174319139</v>
      </c>
      <c r="J105" s="61">
        <f t="shared" si="16"/>
        <v>92.027071959411231</v>
      </c>
      <c r="K105" s="61">
        <f t="shared" si="16"/>
        <v>91.928866721067195</v>
      </c>
      <c r="L105" s="61">
        <f t="shared" si="16"/>
        <v>83.539501347200812</v>
      </c>
      <c r="M105" s="61">
        <f t="shared" si="16"/>
        <v>80.824852839235575</v>
      </c>
      <c r="N105" s="61">
        <f t="shared" si="16"/>
        <v>59.010484677242879</v>
      </c>
      <c r="O105" s="61">
        <f t="shared" si="16"/>
        <v>71.812116262770189</v>
      </c>
      <c r="P105" s="61">
        <f t="shared" si="16"/>
        <v>86.416558878099039</v>
      </c>
      <c r="Q105" s="61">
        <f t="shared" si="16"/>
        <v>81.765325440782107</v>
      </c>
      <c r="R105" s="61">
        <f t="shared" si="16"/>
        <v>93.910757115960649</v>
      </c>
      <c r="S105" s="61">
        <f t="shared" si="16"/>
        <v>90.121168348525799</v>
      </c>
      <c r="T105" s="61">
        <f t="shared" si="16"/>
        <v>89.573934381462934</v>
      </c>
      <c r="U105" s="61">
        <f t="shared" si="16"/>
        <v>96.475051182941186</v>
      </c>
      <c r="V105" s="61">
        <f t="shared" si="16"/>
        <v>78.928672612470379</v>
      </c>
    </row>
    <row r="106" spans="3:22" x14ac:dyDescent="0.2">
      <c r="C106" s="90" t="s">
        <v>32</v>
      </c>
      <c r="D106" s="63">
        <f t="shared" ref="D106:V106" si="17">+IFERROR(IF(D67&gt;0,+((D67/D28)*100)," "),"")</f>
        <v>91.061103181927891</v>
      </c>
      <c r="E106" s="63">
        <f t="shared" si="17"/>
        <v>86.490418225831263</v>
      </c>
      <c r="F106" s="63">
        <f t="shared" si="17"/>
        <v>94.081779150564415</v>
      </c>
      <c r="G106" s="63">
        <f t="shared" si="17"/>
        <v>95.270883404582406</v>
      </c>
      <c r="H106" s="63">
        <f t="shared" si="17"/>
        <v>95.22439997891243</v>
      </c>
      <c r="I106" s="63">
        <f t="shared" si="17"/>
        <v>82.729000982035316</v>
      </c>
      <c r="J106" s="63">
        <f t="shared" si="17"/>
        <v>89.400635385235091</v>
      </c>
      <c r="K106" s="63">
        <f t="shared" si="17"/>
        <v>87.63783307893533</v>
      </c>
      <c r="L106" s="63">
        <f t="shared" si="17"/>
        <v>92.224236496944471</v>
      </c>
      <c r="M106" s="63">
        <f t="shared" si="17"/>
        <v>65.154519215855515</v>
      </c>
      <c r="N106" s="63">
        <f t="shared" si="17"/>
        <v>70.034634037325588</v>
      </c>
      <c r="O106" s="63">
        <f t="shared" si="17"/>
        <v>64.114396174469761</v>
      </c>
      <c r="P106" s="63">
        <f t="shared" si="17"/>
        <v>91.586878730611701</v>
      </c>
      <c r="Q106" s="63">
        <f t="shared" si="17"/>
        <v>96.52485857515957</v>
      </c>
      <c r="R106" s="63">
        <f t="shared" si="17"/>
        <v>81.256331602629075</v>
      </c>
      <c r="S106" s="63" t="str">
        <f t="shared" si="17"/>
        <v xml:space="preserve"> </v>
      </c>
      <c r="T106" s="63" t="str">
        <f t="shared" si="17"/>
        <v xml:space="preserve"> </v>
      </c>
      <c r="U106" s="63" t="str">
        <f t="shared" si="17"/>
        <v xml:space="preserve"> </v>
      </c>
      <c r="V106" s="63" t="str">
        <f t="shared" si="17"/>
        <v xml:space="preserve"> </v>
      </c>
    </row>
    <row r="107" spans="3:22" x14ac:dyDescent="0.2">
      <c r="C107" s="89" t="s">
        <v>33</v>
      </c>
      <c r="D107" s="61">
        <f t="shared" ref="D107:V107" si="18">+IFERROR(IF(D68&gt;0,+((D68/D29)*100)," "),"")</f>
        <v>81.736419870672322</v>
      </c>
      <c r="E107" s="61">
        <f t="shared" si="18"/>
        <v>97.619084553887106</v>
      </c>
      <c r="F107" s="61">
        <f t="shared" si="18"/>
        <v>89.149764788111924</v>
      </c>
      <c r="G107" s="61">
        <f t="shared" si="18"/>
        <v>87.854617522381986</v>
      </c>
      <c r="H107" s="61">
        <f t="shared" si="18"/>
        <v>75.364457958535354</v>
      </c>
      <c r="I107" s="61">
        <f t="shared" si="18"/>
        <v>93.013136033166546</v>
      </c>
      <c r="J107" s="61">
        <f t="shared" si="18"/>
        <v>97.256539028126667</v>
      </c>
      <c r="K107" s="61">
        <f t="shared" si="18"/>
        <v>78.860234558220981</v>
      </c>
      <c r="L107" s="61">
        <f t="shared" si="18"/>
        <v>90.123992040421058</v>
      </c>
      <c r="M107" s="61">
        <f t="shared" si="18"/>
        <v>87.57322188878436</v>
      </c>
      <c r="N107" s="61">
        <f t="shared" si="18"/>
        <v>76.489817396335923</v>
      </c>
      <c r="O107" s="61">
        <f t="shared" si="18"/>
        <v>85.402076530047893</v>
      </c>
      <c r="P107" s="61">
        <f t="shared" si="18"/>
        <v>87.231071848416065</v>
      </c>
      <c r="Q107" s="61">
        <f t="shared" si="18"/>
        <v>87.993331847618279</v>
      </c>
      <c r="R107" s="61">
        <f t="shared" si="18"/>
        <v>82.263124017740637</v>
      </c>
      <c r="S107" s="61">
        <f t="shared" si="18"/>
        <v>93.762461491640309</v>
      </c>
      <c r="T107" s="61">
        <f t="shared" si="18"/>
        <v>96.588715410037096</v>
      </c>
      <c r="U107" s="61">
        <f t="shared" si="18"/>
        <v>95.323870532978034</v>
      </c>
      <c r="V107" s="61">
        <f t="shared" si="18"/>
        <v>93.176904177049806</v>
      </c>
    </row>
    <row r="108" spans="3:22" x14ac:dyDescent="0.2">
      <c r="C108" s="90" t="s">
        <v>71</v>
      </c>
      <c r="D108" s="63">
        <f t="shared" ref="D108:V108" si="19">+IFERROR(IF(D69&gt;0,+((D69/D30)*100)," "),"")</f>
        <v>60.920353004631309</v>
      </c>
      <c r="E108" s="63">
        <f t="shared" si="19"/>
        <v>82.756625146622625</v>
      </c>
      <c r="F108" s="63">
        <f t="shared" si="19"/>
        <v>65.30409125287396</v>
      </c>
      <c r="G108" s="63">
        <f t="shared" si="19"/>
        <v>87.845490014865007</v>
      </c>
      <c r="H108" s="63">
        <f t="shared" si="19"/>
        <v>99.606435008763484</v>
      </c>
      <c r="I108" s="63">
        <f t="shared" si="19"/>
        <v>98.935144896254926</v>
      </c>
      <c r="J108" s="63">
        <f t="shared" si="19"/>
        <v>97.895270437595499</v>
      </c>
      <c r="K108" s="63">
        <f t="shared" si="19"/>
        <v>79.500660107310111</v>
      </c>
      <c r="L108" s="63">
        <f t="shared" si="19"/>
        <v>94.275200388745262</v>
      </c>
      <c r="M108" s="63">
        <f t="shared" si="19"/>
        <v>75.969467105207443</v>
      </c>
      <c r="N108" s="63">
        <f t="shared" si="19"/>
        <v>94.594317181093686</v>
      </c>
      <c r="O108" s="63">
        <f t="shared" si="19"/>
        <v>93.307985398957669</v>
      </c>
      <c r="P108" s="63">
        <f t="shared" si="19"/>
        <v>84.917660023485382</v>
      </c>
      <c r="Q108" s="63">
        <f t="shared" si="19"/>
        <v>86.970006679863999</v>
      </c>
      <c r="R108" s="63">
        <f t="shared" si="19"/>
        <v>94.997462214526124</v>
      </c>
      <c r="S108" s="63">
        <f t="shared" si="19"/>
        <v>93.244969501418694</v>
      </c>
      <c r="T108" s="63">
        <f t="shared" si="19"/>
        <v>94.071256721108909</v>
      </c>
      <c r="U108" s="63">
        <f t="shared" si="19"/>
        <v>96.372451563778327</v>
      </c>
      <c r="V108" s="63">
        <f t="shared" si="19"/>
        <v>90.143793047267067</v>
      </c>
    </row>
    <row r="109" spans="3:22" x14ac:dyDescent="0.2">
      <c r="C109" s="89" t="s">
        <v>34</v>
      </c>
      <c r="D109" s="61">
        <f t="shared" ref="D109:V109" si="20">+IFERROR(IF(D70&gt;0,+((D70/D31)*100)," "),"")</f>
        <v>99.384158631498536</v>
      </c>
      <c r="E109" s="61">
        <f t="shared" si="20"/>
        <v>99.979838429871705</v>
      </c>
      <c r="F109" s="61">
        <f t="shared" si="20"/>
        <v>99.93733113094612</v>
      </c>
      <c r="G109" s="61">
        <f t="shared" si="20"/>
        <v>99.980985053861076</v>
      </c>
      <c r="H109" s="61">
        <f t="shared" si="20"/>
        <v>98.736464000824313</v>
      </c>
      <c r="I109" s="61">
        <f t="shared" si="20"/>
        <v>99.30842973149511</v>
      </c>
      <c r="J109" s="61">
        <f t="shared" si="20"/>
        <v>98.970916384061042</v>
      </c>
      <c r="K109" s="61">
        <f t="shared" si="20"/>
        <v>93.884568902494806</v>
      </c>
      <c r="L109" s="61">
        <f t="shared" si="20"/>
        <v>90.274789021697771</v>
      </c>
      <c r="M109" s="61">
        <f t="shared" si="20"/>
        <v>90.668980996987372</v>
      </c>
      <c r="N109" s="61">
        <f t="shared" si="20"/>
        <v>75.774407087137718</v>
      </c>
      <c r="O109" s="61">
        <f t="shared" si="20"/>
        <v>95.834747266960889</v>
      </c>
      <c r="P109" s="61">
        <f t="shared" si="20"/>
        <v>73.820806872920485</v>
      </c>
      <c r="Q109" s="61">
        <f t="shared" si="20"/>
        <v>69.271099808806241</v>
      </c>
      <c r="R109" s="61">
        <f t="shared" si="20"/>
        <v>92.513876794651978</v>
      </c>
      <c r="S109" s="61">
        <f t="shared" si="20"/>
        <v>90.975160899010106</v>
      </c>
      <c r="T109" s="61">
        <f t="shared" si="20"/>
        <v>69.51461294176579</v>
      </c>
      <c r="U109" s="61">
        <f t="shared" si="20"/>
        <v>76.103408447285716</v>
      </c>
      <c r="V109" s="61">
        <f t="shared" si="20"/>
        <v>83.20697392324611</v>
      </c>
    </row>
    <row r="110" spans="3:22" x14ac:dyDescent="0.2">
      <c r="C110" s="90" t="s">
        <v>72</v>
      </c>
      <c r="D110" s="63">
        <f t="shared" ref="D110:V110" si="21">+IFERROR(IF(D71&gt;0,+((D71/D32)*100)," "),"")</f>
        <v>90.60348033413878</v>
      </c>
      <c r="E110" s="63">
        <f t="shared" si="21"/>
        <v>95.791495940652766</v>
      </c>
      <c r="F110" s="63">
        <f t="shared" si="21"/>
        <v>88.496853690681363</v>
      </c>
      <c r="G110" s="63">
        <f t="shared" si="21"/>
        <v>81.847408136950278</v>
      </c>
      <c r="H110" s="63">
        <f t="shared" si="21"/>
        <v>90.989072600585359</v>
      </c>
      <c r="I110" s="63">
        <f t="shared" si="21"/>
        <v>93.186442470154859</v>
      </c>
      <c r="J110" s="63">
        <f t="shared" si="21"/>
        <v>73.826599139032169</v>
      </c>
      <c r="K110" s="63">
        <f t="shared" si="21"/>
        <v>74.945886430604219</v>
      </c>
      <c r="L110" s="63">
        <f t="shared" si="21"/>
        <v>84.564636690403887</v>
      </c>
      <c r="M110" s="63">
        <f t="shared" si="21"/>
        <v>76.411785242573018</v>
      </c>
      <c r="N110" s="63">
        <f t="shared" si="21"/>
        <v>89.657349038332214</v>
      </c>
      <c r="O110" s="63">
        <f t="shared" si="21"/>
        <v>88.338812965889574</v>
      </c>
      <c r="P110" s="63">
        <f t="shared" si="21"/>
        <v>89.509192347922493</v>
      </c>
      <c r="Q110" s="63">
        <f t="shared" si="21"/>
        <v>70.254845394901949</v>
      </c>
      <c r="R110" s="63">
        <f t="shared" si="21"/>
        <v>88.771008390498025</v>
      </c>
      <c r="S110" s="63">
        <f t="shared" si="21"/>
        <v>91.730857537776259</v>
      </c>
      <c r="T110" s="63">
        <f t="shared" si="21"/>
        <v>94.864605973376996</v>
      </c>
      <c r="U110" s="63">
        <f t="shared" si="21"/>
        <v>92.52231620021027</v>
      </c>
      <c r="V110" s="63">
        <f t="shared" si="21"/>
        <v>95.026132481440598</v>
      </c>
    </row>
    <row r="111" spans="3:22" x14ac:dyDescent="0.2">
      <c r="C111" s="89" t="s">
        <v>73</v>
      </c>
      <c r="D111" s="61">
        <f t="shared" ref="D111:V111" si="22">+IFERROR(IF(D72&gt;0,+((D72/D33)*100)," "),"")</f>
        <v>100</v>
      </c>
      <c r="E111" s="61" t="str">
        <f t="shared" si="22"/>
        <v xml:space="preserve"> </v>
      </c>
      <c r="F111" s="61" t="str">
        <f t="shared" si="22"/>
        <v xml:space="preserve"> </v>
      </c>
      <c r="G111" s="61" t="str">
        <f t="shared" si="22"/>
        <v xml:space="preserve"> </v>
      </c>
      <c r="H111" s="61">
        <f t="shared" si="22"/>
        <v>77.524996628189328</v>
      </c>
      <c r="I111" s="61">
        <f t="shared" si="22"/>
        <v>94.852102111364033</v>
      </c>
      <c r="J111" s="61" t="str">
        <f t="shared" si="22"/>
        <v xml:space="preserve"> </v>
      </c>
      <c r="K111" s="61" t="str">
        <f t="shared" si="22"/>
        <v xml:space="preserve"> </v>
      </c>
      <c r="L111" s="61" t="str">
        <f t="shared" si="22"/>
        <v xml:space="preserve"> </v>
      </c>
      <c r="M111" s="61" t="str">
        <f t="shared" si="22"/>
        <v xml:space="preserve"> </v>
      </c>
      <c r="N111" s="61" t="str">
        <f t="shared" si="22"/>
        <v xml:space="preserve"> </v>
      </c>
      <c r="O111" s="61" t="str">
        <f t="shared" si="22"/>
        <v xml:space="preserve"> </v>
      </c>
      <c r="P111" s="61">
        <f t="shared" si="22"/>
        <v>3.8274200654969044</v>
      </c>
      <c r="Q111" s="61">
        <f t="shared" si="22"/>
        <v>51.996364033455656</v>
      </c>
      <c r="R111" s="61">
        <f t="shared" si="22"/>
        <v>86.584385409221269</v>
      </c>
      <c r="S111" s="61">
        <f t="shared" si="22"/>
        <v>7.8725314294348747</v>
      </c>
      <c r="T111" s="61">
        <f t="shared" si="22"/>
        <v>99.390022218662821</v>
      </c>
      <c r="U111" s="61">
        <f t="shared" si="22"/>
        <v>98.890843258294709</v>
      </c>
      <c r="V111" s="61">
        <f t="shared" si="22"/>
        <v>36.679400332138478</v>
      </c>
    </row>
    <row r="112" spans="3:22" x14ac:dyDescent="0.2">
      <c r="C112" s="90" t="s">
        <v>35</v>
      </c>
      <c r="D112" s="63" t="str">
        <f t="shared" ref="D112:V112" si="23">+IFERROR(IF(D73&gt;0,+((D73/D34)*100)," "),"")</f>
        <v xml:space="preserve"> </v>
      </c>
      <c r="E112" s="63" t="str">
        <f t="shared" si="23"/>
        <v xml:space="preserve"> </v>
      </c>
      <c r="F112" s="63" t="str">
        <f t="shared" si="23"/>
        <v xml:space="preserve"> </v>
      </c>
      <c r="G112" s="63" t="str">
        <f t="shared" si="23"/>
        <v xml:space="preserve"> </v>
      </c>
      <c r="H112" s="63" t="str">
        <f t="shared" si="23"/>
        <v xml:space="preserve"> </v>
      </c>
      <c r="I112" s="63" t="str">
        <f t="shared" si="23"/>
        <v xml:space="preserve"> </v>
      </c>
      <c r="J112" s="63" t="str">
        <f t="shared" si="23"/>
        <v xml:space="preserve"> </v>
      </c>
      <c r="K112" s="63" t="str">
        <f t="shared" si="23"/>
        <v xml:space="preserve"> </v>
      </c>
      <c r="L112" s="63" t="str">
        <f t="shared" si="23"/>
        <v xml:space="preserve"> </v>
      </c>
      <c r="M112" s="63" t="str">
        <f t="shared" si="23"/>
        <v xml:space="preserve"> </v>
      </c>
      <c r="N112" s="63" t="str">
        <f t="shared" si="23"/>
        <v xml:space="preserve"> </v>
      </c>
      <c r="O112" s="63" t="str">
        <f t="shared" si="23"/>
        <v xml:space="preserve"> </v>
      </c>
      <c r="P112" s="63" t="str">
        <f t="shared" si="23"/>
        <v xml:space="preserve"> </v>
      </c>
      <c r="Q112" s="63" t="str">
        <f t="shared" si="23"/>
        <v xml:space="preserve"> </v>
      </c>
      <c r="R112" s="63" t="str">
        <f t="shared" si="23"/>
        <v xml:space="preserve"> </v>
      </c>
      <c r="S112" s="63" t="str">
        <f t="shared" si="23"/>
        <v xml:space="preserve"> </v>
      </c>
      <c r="T112" s="63" t="str">
        <f t="shared" si="23"/>
        <v xml:space="preserve"> </v>
      </c>
      <c r="U112" s="63" t="str">
        <f t="shared" si="23"/>
        <v xml:space="preserve"> </v>
      </c>
      <c r="V112" s="63" t="str">
        <f t="shared" si="23"/>
        <v xml:space="preserve"> </v>
      </c>
    </row>
    <row r="113" spans="2:22" x14ac:dyDescent="0.2">
      <c r="C113" s="89" t="s">
        <v>74</v>
      </c>
      <c r="D113" s="61">
        <f t="shared" ref="D113:V113" si="24">+IFERROR(IF(D74&gt;0,+((D74/D35)*100)," "),"")</f>
        <v>79.201183977331496</v>
      </c>
      <c r="E113" s="61">
        <f t="shared" si="24"/>
        <v>72.927731935155364</v>
      </c>
      <c r="F113" s="61">
        <f t="shared" si="24"/>
        <v>97.227545094660258</v>
      </c>
      <c r="G113" s="61">
        <f t="shared" si="24"/>
        <v>95.541337843621335</v>
      </c>
      <c r="H113" s="61">
        <f t="shared" si="24"/>
        <v>98.460564469750253</v>
      </c>
      <c r="I113" s="61">
        <f t="shared" si="24"/>
        <v>97.51133445253501</v>
      </c>
      <c r="J113" s="61">
        <f t="shared" si="24"/>
        <v>65.10507256200016</v>
      </c>
      <c r="K113" s="61">
        <f t="shared" si="24"/>
        <v>81.630143634875694</v>
      </c>
      <c r="L113" s="61">
        <f t="shared" si="24"/>
        <v>80.394668169141966</v>
      </c>
      <c r="M113" s="61">
        <f t="shared" si="24"/>
        <v>92.611916482612486</v>
      </c>
      <c r="N113" s="61">
        <f t="shared" si="24"/>
        <v>80.144836760024091</v>
      </c>
      <c r="O113" s="61">
        <f t="shared" si="24"/>
        <v>83.700337736479085</v>
      </c>
      <c r="P113" s="61">
        <f t="shared" si="24"/>
        <v>75.311942187456836</v>
      </c>
      <c r="Q113" s="61">
        <f t="shared" si="24"/>
        <v>71.764582196109714</v>
      </c>
      <c r="R113" s="61">
        <f t="shared" si="24"/>
        <v>87.085871571032527</v>
      </c>
      <c r="S113" s="61">
        <f t="shared" si="24"/>
        <v>86.106314676358338</v>
      </c>
      <c r="T113" s="61">
        <f t="shared" si="24"/>
        <v>96.87035433124656</v>
      </c>
      <c r="U113" s="61">
        <f t="shared" si="24"/>
        <v>96.7966567700621</v>
      </c>
      <c r="V113" s="61">
        <f t="shared" si="24"/>
        <v>94.891499511338651</v>
      </c>
    </row>
    <row r="114" spans="2:22" x14ac:dyDescent="0.2">
      <c r="C114" s="90" t="s">
        <v>36</v>
      </c>
      <c r="D114" s="63">
        <f t="shared" ref="D114:V114" si="25">+IFERROR(IF(D75&gt;0,+((D75/D36)*100)," "),"")</f>
        <v>94.913887531198824</v>
      </c>
      <c r="E114" s="63">
        <f t="shared" si="25"/>
        <v>91.643941293819466</v>
      </c>
      <c r="F114" s="63">
        <f t="shared" si="25"/>
        <v>88.291408065889328</v>
      </c>
      <c r="G114" s="63">
        <f t="shared" si="25"/>
        <v>99.129363899799074</v>
      </c>
      <c r="H114" s="63">
        <f t="shared" si="25"/>
        <v>78.630037603959408</v>
      </c>
      <c r="I114" s="63">
        <f t="shared" si="25"/>
        <v>91.111952987043182</v>
      </c>
      <c r="J114" s="63">
        <f t="shared" si="25"/>
        <v>93.238917332845901</v>
      </c>
      <c r="K114" s="63">
        <f t="shared" si="25"/>
        <v>91.828418651133717</v>
      </c>
      <c r="L114" s="63">
        <f t="shared" si="25"/>
        <v>84.171389976158224</v>
      </c>
      <c r="M114" s="63">
        <f t="shared" si="25"/>
        <v>95.453189607137062</v>
      </c>
      <c r="N114" s="63">
        <f t="shared" si="25"/>
        <v>98.535337043677856</v>
      </c>
      <c r="O114" s="63">
        <f t="shared" si="25"/>
        <v>95.297886882771252</v>
      </c>
      <c r="P114" s="63">
        <f t="shared" si="25"/>
        <v>97.305984539146692</v>
      </c>
      <c r="Q114" s="63">
        <f t="shared" si="25"/>
        <v>98.678369267773789</v>
      </c>
      <c r="R114" s="63">
        <f t="shared" si="25"/>
        <v>98.096883458125276</v>
      </c>
      <c r="S114" s="63">
        <f t="shared" si="25"/>
        <v>98.531161084101015</v>
      </c>
      <c r="T114" s="63">
        <f t="shared" si="25"/>
        <v>99.268222019160547</v>
      </c>
      <c r="U114" s="63">
        <f t="shared" si="25"/>
        <v>99.183695217410303</v>
      </c>
      <c r="V114" s="63">
        <f t="shared" si="25"/>
        <v>82.547362394017654</v>
      </c>
    </row>
    <row r="115" spans="2:22" x14ac:dyDescent="0.2">
      <c r="C115" s="92" t="s">
        <v>75</v>
      </c>
      <c r="D115" s="62">
        <f t="shared" ref="D115:V115" si="26">+IFERROR(IF(D76&gt;0,+((D76/D37)*100)," "),"")</f>
        <v>72.263971689592537</v>
      </c>
      <c r="E115" s="62">
        <f t="shared" si="26"/>
        <v>93.98768548133171</v>
      </c>
      <c r="F115" s="62">
        <f t="shared" si="26"/>
        <v>92.059889427413182</v>
      </c>
      <c r="G115" s="62">
        <f t="shared" si="26"/>
        <v>93.184962472799953</v>
      </c>
      <c r="H115" s="62">
        <f t="shared" si="26"/>
        <v>93.624135630000367</v>
      </c>
      <c r="I115" s="62">
        <f t="shared" si="26"/>
        <v>93.629478839954956</v>
      </c>
      <c r="J115" s="62">
        <f t="shared" si="26"/>
        <v>95.326470363461382</v>
      </c>
      <c r="K115" s="62">
        <f t="shared" si="26"/>
        <v>94.375688893452192</v>
      </c>
      <c r="L115" s="62">
        <f t="shared" si="26"/>
        <v>96.766790083635883</v>
      </c>
      <c r="M115" s="62">
        <f t="shared" si="26"/>
        <v>96.980258427376015</v>
      </c>
      <c r="N115" s="62">
        <f t="shared" si="26"/>
        <v>97.151608406289981</v>
      </c>
      <c r="O115" s="62">
        <f t="shared" si="26"/>
        <v>84.650999155263975</v>
      </c>
      <c r="P115" s="62">
        <f t="shared" si="26"/>
        <v>90.934622675310337</v>
      </c>
      <c r="Q115" s="62">
        <f t="shared" si="26"/>
        <v>94.111073887614396</v>
      </c>
      <c r="R115" s="62">
        <f t="shared" si="26"/>
        <v>93.368147529942476</v>
      </c>
      <c r="S115" s="62">
        <f t="shared" si="26"/>
        <v>96.102491347365643</v>
      </c>
      <c r="T115" s="62">
        <f t="shared" si="26"/>
        <v>97.079899832959455</v>
      </c>
      <c r="U115" s="62">
        <f t="shared" si="26"/>
        <v>96.651931371851688</v>
      </c>
      <c r="V115" s="62">
        <f t="shared" si="26"/>
        <v>93.826779958701934</v>
      </c>
    </row>
    <row r="116" spans="2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 t="str">
        <f t="shared" si="27"/>
        <v xml:space="preserve"> </v>
      </c>
      <c r="V116" s="64" t="str">
        <f t="shared" si="27"/>
        <v xml:space="preserve"> </v>
      </c>
    </row>
    <row r="117" spans="2:22" x14ac:dyDescent="0.2">
      <c r="C117" s="89" t="s">
        <v>77</v>
      </c>
      <c r="D117" s="61">
        <f t="shared" ref="D117:V117" si="28">+IFERROR(IF(D78&gt;0,+((D78/D39)*100)," "),"")</f>
        <v>55.62497194833513</v>
      </c>
      <c r="E117" s="61">
        <f t="shared" si="28"/>
        <v>61.753952839798508</v>
      </c>
      <c r="F117" s="61">
        <f t="shared" si="28"/>
        <v>65.858060336333963</v>
      </c>
      <c r="G117" s="61">
        <f t="shared" si="28"/>
        <v>66.282255369553241</v>
      </c>
      <c r="H117" s="61">
        <f t="shared" si="28"/>
        <v>69.478617459653677</v>
      </c>
      <c r="I117" s="61">
        <f t="shared" si="28"/>
        <v>55.978839743561984</v>
      </c>
      <c r="J117" s="61">
        <f t="shared" si="28"/>
        <v>67.739905151592012</v>
      </c>
      <c r="K117" s="61">
        <f t="shared" si="28"/>
        <v>77.68918902695664</v>
      </c>
      <c r="L117" s="61">
        <f t="shared" si="28"/>
        <v>80.359668216558333</v>
      </c>
      <c r="M117" s="61">
        <f t="shared" si="28"/>
        <v>77.145807686036903</v>
      </c>
      <c r="N117" s="61">
        <f t="shared" si="28"/>
        <v>83.476492668875295</v>
      </c>
      <c r="O117" s="61">
        <f t="shared" si="28"/>
        <v>86.035997059606558</v>
      </c>
      <c r="P117" s="61">
        <f t="shared" si="28"/>
        <v>98.239270369015586</v>
      </c>
      <c r="Q117" s="61">
        <f t="shared" si="28"/>
        <v>89.532133668403503</v>
      </c>
      <c r="R117" s="61">
        <f t="shared" si="28"/>
        <v>93.460578685081671</v>
      </c>
      <c r="S117" s="61">
        <f t="shared" si="28"/>
        <v>93.161491792309576</v>
      </c>
      <c r="T117" s="61">
        <f t="shared" si="28"/>
        <v>97.609348848660503</v>
      </c>
      <c r="U117" s="61">
        <f t="shared" si="28"/>
        <v>98.312465128029899</v>
      </c>
      <c r="V117" s="61">
        <f t="shared" si="28"/>
        <v>90.329515225802865</v>
      </c>
    </row>
    <row r="118" spans="2:22" x14ac:dyDescent="0.2">
      <c r="C118" s="91" t="s">
        <v>37</v>
      </c>
      <c r="D118" s="64">
        <f t="shared" ref="D118:V118" si="29">+IFERROR(IF(D79&gt;0,+((D79/D40)*100)," "),"")</f>
        <v>84.724174224364617</v>
      </c>
      <c r="E118" s="64">
        <f t="shared" si="29"/>
        <v>95.017891252436755</v>
      </c>
      <c r="F118" s="64">
        <f t="shared" si="29"/>
        <v>85.046270021087992</v>
      </c>
      <c r="G118" s="64">
        <f t="shared" si="29"/>
        <v>97.708799865054431</v>
      </c>
      <c r="H118" s="64">
        <f t="shared" si="29"/>
        <v>95.914406185702191</v>
      </c>
      <c r="I118" s="64">
        <f t="shared" si="29"/>
        <v>98.897500062559402</v>
      </c>
      <c r="J118" s="64">
        <f t="shared" si="29"/>
        <v>97.163896146655688</v>
      </c>
      <c r="K118" s="64">
        <f t="shared" si="29"/>
        <v>92.297273992110618</v>
      </c>
      <c r="L118" s="64">
        <f t="shared" si="29"/>
        <v>93.524981512196064</v>
      </c>
      <c r="M118" s="64">
        <f t="shared" si="29"/>
        <v>85.441324180196801</v>
      </c>
      <c r="N118" s="64">
        <f t="shared" si="29"/>
        <v>78.231746554409426</v>
      </c>
      <c r="O118" s="64">
        <f t="shared" si="29"/>
        <v>83.318565227976208</v>
      </c>
      <c r="P118" s="64">
        <f t="shared" si="29"/>
        <v>89.474799739367398</v>
      </c>
      <c r="Q118" s="64">
        <f t="shared" si="29"/>
        <v>94.258560690596653</v>
      </c>
      <c r="R118" s="64">
        <f t="shared" si="29"/>
        <v>96.691921206566676</v>
      </c>
      <c r="S118" s="64">
        <f t="shared" si="29"/>
        <v>97.066402361971271</v>
      </c>
      <c r="T118" s="64">
        <f t="shared" si="29"/>
        <v>98.087194171286313</v>
      </c>
      <c r="U118" s="64">
        <f t="shared" si="29"/>
        <v>96.081484399289437</v>
      </c>
      <c r="V118" s="64">
        <f t="shared" si="29"/>
        <v>97.263906043383756</v>
      </c>
    </row>
    <row r="119" spans="2:22" x14ac:dyDescent="0.2">
      <c r="C119" s="89" t="s">
        <v>38</v>
      </c>
      <c r="D119" s="61">
        <f t="shared" ref="D119:V119" si="30">+IFERROR(IF(D80&gt;0,+((D80/D41)*100)," "),"")</f>
        <v>73.144804402646614</v>
      </c>
      <c r="E119" s="61">
        <f t="shared" si="30"/>
        <v>58.759203244337989</v>
      </c>
      <c r="F119" s="61">
        <f t="shared" si="30"/>
        <v>44.817697235312053</v>
      </c>
      <c r="G119" s="61">
        <f t="shared" si="30"/>
        <v>76.720543223663597</v>
      </c>
      <c r="H119" s="61">
        <f t="shared" si="30"/>
        <v>62.418182660289212</v>
      </c>
      <c r="I119" s="61">
        <f t="shared" si="30"/>
        <v>99.260192237084965</v>
      </c>
      <c r="J119" s="61">
        <f t="shared" si="30"/>
        <v>54.112047074415479</v>
      </c>
      <c r="K119" s="61">
        <f t="shared" si="30"/>
        <v>56.292125523129734</v>
      </c>
      <c r="L119" s="61" t="str">
        <f t="shared" si="30"/>
        <v xml:space="preserve"> </v>
      </c>
      <c r="M119" s="61" t="str">
        <f t="shared" si="30"/>
        <v xml:space="preserve"> </v>
      </c>
      <c r="N119" s="61" t="str">
        <f t="shared" si="30"/>
        <v xml:space="preserve"> </v>
      </c>
      <c r="O119" s="61" t="str">
        <f t="shared" si="30"/>
        <v xml:space="preserve"> </v>
      </c>
      <c r="P119" s="61" t="str">
        <f t="shared" si="30"/>
        <v xml:space="preserve"> </v>
      </c>
      <c r="Q119" s="61" t="str">
        <f t="shared" si="30"/>
        <v xml:space="preserve"> </v>
      </c>
      <c r="R119" s="61" t="str">
        <f t="shared" si="30"/>
        <v xml:space="preserve"> </v>
      </c>
      <c r="S119" s="61" t="str">
        <f t="shared" si="30"/>
        <v xml:space="preserve"> </v>
      </c>
      <c r="T119" s="61" t="str">
        <f t="shared" si="30"/>
        <v xml:space="preserve"> </v>
      </c>
      <c r="U119" s="61" t="str">
        <f t="shared" si="30"/>
        <v xml:space="preserve"> </v>
      </c>
      <c r="V119" s="61" t="str">
        <f t="shared" si="30"/>
        <v xml:space="preserve"> </v>
      </c>
    </row>
    <row r="120" spans="2:22" x14ac:dyDescent="0.2">
      <c r="C120" s="81" t="s">
        <v>40</v>
      </c>
      <c r="D120" s="46">
        <f t="shared" ref="D120:V120" si="31">+IFERROR(IF(D81&gt;0,+((D81/D42)*100)," "),"")</f>
        <v>79.737084537782195</v>
      </c>
      <c r="E120" s="46">
        <f t="shared" si="31"/>
        <v>87.303415364167051</v>
      </c>
      <c r="F120" s="46">
        <f t="shared" si="31"/>
        <v>87.686020745727816</v>
      </c>
      <c r="G120" s="46">
        <f t="shared" si="31"/>
        <v>92.57311871230425</v>
      </c>
      <c r="H120" s="46">
        <f t="shared" si="31"/>
        <v>94.306340356579483</v>
      </c>
      <c r="I120" s="46">
        <f t="shared" si="31"/>
        <v>94.850072545909441</v>
      </c>
      <c r="J120" s="46">
        <f t="shared" si="31"/>
        <v>91.686559724848166</v>
      </c>
      <c r="K120" s="46">
        <f t="shared" si="31"/>
        <v>90.181200602322249</v>
      </c>
      <c r="L120" s="46">
        <f t="shared" si="31"/>
        <v>92.790878255042543</v>
      </c>
      <c r="M120" s="46">
        <f t="shared" si="31"/>
        <v>90.574457028378092</v>
      </c>
      <c r="N120" s="46">
        <f t="shared" si="31"/>
        <v>90.160913711123499</v>
      </c>
      <c r="O120" s="46">
        <f t="shared" si="31"/>
        <v>86.578622135647379</v>
      </c>
      <c r="P120" s="46">
        <f t="shared" si="31"/>
        <v>90.731666195735485</v>
      </c>
      <c r="Q120" s="46">
        <f t="shared" si="31"/>
        <v>90.818291149845038</v>
      </c>
      <c r="R120" s="46">
        <f t="shared" si="31"/>
        <v>91.716082576363149</v>
      </c>
      <c r="S120" s="46">
        <f t="shared" si="31"/>
        <v>92.496498726682717</v>
      </c>
      <c r="T120" s="46">
        <f t="shared" si="31"/>
        <v>96.130157533680887</v>
      </c>
      <c r="U120" s="46">
        <f t="shared" si="31"/>
        <v>96.957866742588919</v>
      </c>
      <c r="V120" s="46">
        <f t="shared" si="31"/>
        <v>93.745152662186044</v>
      </c>
    </row>
    <row r="121" spans="2:22" x14ac:dyDescent="0.2">
      <c r="C121" s="1" t="s">
        <v>227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2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2:22" ht="18" x14ac:dyDescent="0.2">
      <c r="C126" s="138"/>
      <c r="D126" s="164" t="s">
        <v>136</v>
      </c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</row>
    <row r="127" spans="2:2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x14ac:dyDescent="0.2">
      <c r="B128" s="5"/>
      <c r="C128" s="182" t="s">
        <v>21</v>
      </c>
      <c r="D128" s="162">
        <v>2000</v>
      </c>
      <c r="E128" s="162">
        <v>2001</v>
      </c>
      <c r="F128" s="162">
        <v>2002</v>
      </c>
      <c r="G128" s="162">
        <v>2003</v>
      </c>
      <c r="H128" s="162">
        <v>2004</v>
      </c>
      <c r="I128" s="162">
        <v>2005</v>
      </c>
      <c r="J128" s="162">
        <v>2006</v>
      </c>
      <c r="K128" s="162">
        <v>2007</v>
      </c>
      <c r="L128" s="162">
        <v>2008</v>
      </c>
      <c r="M128" s="162">
        <v>2009</v>
      </c>
      <c r="N128" s="162">
        <v>2010</v>
      </c>
      <c r="O128" s="162">
        <v>2011</v>
      </c>
      <c r="P128" s="162">
        <v>2012</v>
      </c>
      <c r="Q128" s="162">
        <v>2013</v>
      </c>
      <c r="R128" s="162">
        <v>2014</v>
      </c>
      <c r="S128" s="162">
        <v>2015</v>
      </c>
      <c r="T128" s="162">
        <v>2016</v>
      </c>
      <c r="U128" s="162">
        <v>2017</v>
      </c>
      <c r="V128" s="162">
        <v>2018</v>
      </c>
    </row>
    <row r="129" spans="2:22" ht="12" thickBot="1" x14ac:dyDescent="0.25">
      <c r="B129" s="5"/>
      <c r="C129" s="18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 spans="2:22" x14ac:dyDescent="0.2">
      <c r="C130" s="89" t="s">
        <v>61</v>
      </c>
      <c r="D130" s="66">
        <v>36.078296411499998</v>
      </c>
      <c r="E130" s="57">
        <v>27.4221110945</v>
      </c>
      <c r="F130" s="57">
        <v>32.078543537000002</v>
      </c>
      <c r="G130" s="57">
        <v>24.938279185999999</v>
      </c>
      <c r="H130" s="57">
        <v>26.277223574000001</v>
      </c>
      <c r="I130" s="57">
        <v>36.916069471</v>
      </c>
      <c r="J130" s="57">
        <v>44.272919981999998</v>
      </c>
      <c r="K130" s="57">
        <v>57.179207366999997</v>
      </c>
      <c r="L130" s="57">
        <v>57.796574213</v>
      </c>
      <c r="M130" s="57">
        <v>52.813152938999998</v>
      </c>
      <c r="N130" s="57">
        <v>68.065005405999997</v>
      </c>
      <c r="O130" s="57">
        <v>34.807255196029999</v>
      </c>
      <c r="P130" s="57">
        <v>40.70644893371</v>
      </c>
      <c r="Q130" s="57">
        <v>55.568861783080003</v>
      </c>
      <c r="R130" s="57">
        <v>91.281888390649996</v>
      </c>
      <c r="S130" s="57">
        <v>59.547156970959996</v>
      </c>
      <c r="T130" s="57">
        <v>44.654309590239997</v>
      </c>
      <c r="U130" s="57">
        <v>48.994677174580005</v>
      </c>
      <c r="V130" s="57">
        <v>57.887297515579995</v>
      </c>
    </row>
    <row r="131" spans="2:22" x14ac:dyDescent="0.2">
      <c r="C131" s="90" t="s">
        <v>28</v>
      </c>
      <c r="D131" s="58">
        <v>3.0143050528299997</v>
      </c>
      <c r="E131" s="58">
        <v>0.84357312100000004</v>
      </c>
      <c r="F131" s="58">
        <v>3.9079465943899998</v>
      </c>
      <c r="G131" s="58">
        <v>3.7370167410400001</v>
      </c>
      <c r="H131" s="58">
        <v>5.9971055209599999</v>
      </c>
      <c r="I131" s="58">
        <v>6.6729787747199989</v>
      </c>
      <c r="J131" s="58">
        <v>9.7956727549300009</v>
      </c>
      <c r="K131" s="58">
        <v>20.153850244819999</v>
      </c>
      <c r="L131" s="58">
        <v>15.57408557358</v>
      </c>
      <c r="M131" s="58">
        <v>19.373755495370002</v>
      </c>
      <c r="N131" s="58">
        <v>21.960218798050004</v>
      </c>
      <c r="O131" s="58">
        <v>33.691855883690003</v>
      </c>
      <c r="P131" s="58">
        <v>38.284572983980006</v>
      </c>
      <c r="Q131" s="58">
        <v>52.017282017500001</v>
      </c>
      <c r="R131" s="58">
        <v>57.392467953379999</v>
      </c>
      <c r="S131" s="58">
        <v>55.230445264100005</v>
      </c>
      <c r="T131" s="58">
        <v>75.096930704409999</v>
      </c>
      <c r="U131" s="58">
        <v>90.250376499690006</v>
      </c>
      <c r="V131" s="58">
        <v>109.84327202329001</v>
      </c>
    </row>
    <row r="132" spans="2:22" x14ac:dyDescent="0.2">
      <c r="C132" s="89" t="s">
        <v>62</v>
      </c>
      <c r="D132" s="57">
        <v>2.9726059746</v>
      </c>
      <c r="E132" s="57">
        <v>2.7182753340299999</v>
      </c>
      <c r="F132" s="57">
        <v>9.1256716272100018</v>
      </c>
      <c r="G132" s="57">
        <v>3.6804619140900003</v>
      </c>
      <c r="H132" s="57">
        <v>2.9347395598199997</v>
      </c>
      <c r="I132" s="57">
        <v>11.752714500620002</v>
      </c>
      <c r="J132" s="57">
        <v>1.8121155710000001</v>
      </c>
      <c r="K132" s="57">
        <v>39.993139753999998</v>
      </c>
      <c r="L132" s="57">
        <v>50.686408577649999</v>
      </c>
      <c r="M132" s="57">
        <v>45.563671351780009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</row>
    <row r="133" spans="2:22" x14ac:dyDescent="0.2">
      <c r="C133" s="90" t="s">
        <v>29</v>
      </c>
      <c r="D133" s="58">
        <v>35.54998987118001</v>
      </c>
      <c r="E133" s="58">
        <v>34.008442604000003</v>
      </c>
      <c r="F133" s="58">
        <v>35.925501113000003</v>
      </c>
      <c r="G133" s="58">
        <v>35.98085837</v>
      </c>
      <c r="H133" s="58">
        <v>37.864586136</v>
      </c>
      <c r="I133" s="58">
        <v>44.839221324999997</v>
      </c>
      <c r="J133" s="58">
        <v>48.544131391000001</v>
      </c>
      <c r="K133" s="58">
        <v>56.856359269999999</v>
      </c>
      <c r="L133" s="58">
        <v>86.357104323300007</v>
      </c>
      <c r="M133" s="58">
        <v>96.489519580850001</v>
      </c>
      <c r="N133" s="58">
        <v>104.81890052757001</v>
      </c>
      <c r="O133" s="58">
        <v>101.98447167526999</v>
      </c>
      <c r="P133" s="58">
        <v>130.5168955956</v>
      </c>
      <c r="Q133" s="58">
        <v>188.02859389080999</v>
      </c>
      <c r="R133" s="58">
        <v>212.51842263379004</v>
      </c>
      <c r="S133" s="58">
        <v>246.53510463341999</v>
      </c>
      <c r="T133" s="58">
        <v>255.54931046306996</v>
      </c>
      <c r="U133" s="58">
        <v>288.47160752922997</v>
      </c>
      <c r="V133" s="58">
        <v>304.96450547270001</v>
      </c>
    </row>
    <row r="134" spans="2:22" x14ac:dyDescent="0.2">
      <c r="C134" s="89" t="s">
        <v>63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57">
        <v>0</v>
      </c>
      <c r="P134" s="57">
        <v>0</v>
      </c>
      <c r="Q134" s="57">
        <v>0</v>
      </c>
      <c r="R134" s="57">
        <v>0</v>
      </c>
      <c r="S134" s="57">
        <v>0</v>
      </c>
      <c r="T134" s="57">
        <v>0</v>
      </c>
      <c r="U134" s="57">
        <v>0</v>
      </c>
      <c r="V134" s="57">
        <v>0</v>
      </c>
    </row>
    <row r="135" spans="2:22" x14ac:dyDescent="0.2">
      <c r="C135" s="90" t="s">
        <v>30</v>
      </c>
      <c r="D135" s="58">
        <v>0.65815884700000005</v>
      </c>
      <c r="E135" s="58">
        <v>0.67664976330999993</v>
      </c>
      <c r="F135" s="58">
        <v>0.66339722499999998</v>
      </c>
      <c r="G135" s="58">
        <v>0.630729769</v>
      </c>
      <c r="H135" s="58">
        <v>0.64191898759999999</v>
      </c>
      <c r="I135" s="58">
        <v>0.67317971700000001</v>
      </c>
      <c r="J135" s="58">
        <v>1.2646449120000001</v>
      </c>
      <c r="K135" s="58">
        <v>4.2886473670000003</v>
      </c>
      <c r="L135" s="58">
        <v>3.9078852930000001</v>
      </c>
      <c r="M135" s="58">
        <v>4.6731200780000002</v>
      </c>
      <c r="N135" s="58">
        <v>6.8404750009999997</v>
      </c>
      <c r="O135" s="58">
        <v>8.3817273189999995</v>
      </c>
      <c r="P135" s="58">
        <v>10.167309040819999</v>
      </c>
      <c r="Q135" s="58">
        <v>9.6301263586600001</v>
      </c>
      <c r="R135" s="58">
        <v>10.82690950786</v>
      </c>
      <c r="S135" s="58">
        <v>15.963550344720002</v>
      </c>
      <c r="T135" s="58">
        <v>18.329752098949999</v>
      </c>
      <c r="U135" s="58">
        <v>12.393760195110003</v>
      </c>
      <c r="V135" s="58">
        <v>13.318978678300001</v>
      </c>
    </row>
    <row r="136" spans="2:22" x14ac:dyDescent="0.2">
      <c r="C136" s="89" t="s">
        <v>64</v>
      </c>
      <c r="D136" s="57">
        <v>556.59638037792001</v>
      </c>
      <c r="E136" s="57">
        <v>636.20256653244007</v>
      </c>
      <c r="F136" s="57">
        <v>690.91043785703005</v>
      </c>
      <c r="G136" s="57">
        <v>810.55008323113998</v>
      </c>
      <c r="H136" s="57">
        <v>842.52109419924011</v>
      </c>
      <c r="I136" s="57">
        <v>971.70204514726004</v>
      </c>
      <c r="J136" s="57">
        <v>821.25216305943991</v>
      </c>
      <c r="K136" s="57">
        <v>1059.3415408186197</v>
      </c>
      <c r="L136" s="57">
        <v>1098.2215326171997</v>
      </c>
      <c r="M136" s="57">
        <v>1312.45585907946</v>
      </c>
      <c r="N136" s="57">
        <v>1558.8089127492108</v>
      </c>
      <c r="O136" s="57">
        <v>1599.4350538138003</v>
      </c>
      <c r="P136" s="57">
        <v>1649.0804368158904</v>
      </c>
      <c r="Q136" s="57">
        <v>1745.4161785440299</v>
      </c>
      <c r="R136" s="57">
        <v>1777.41723996674</v>
      </c>
      <c r="S136" s="57">
        <v>1910.7788300300506</v>
      </c>
      <c r="T136" s="57">
        <v>2038.4791038438705</v>
      </c>
      <c r="U136" s="57">
        <v>2091.98708053787</v>
      </c>
      <c r="V136" s="57">
        <v>1901.4970684849998</v>
      </c>
    </row>
    <row r="137" spans="2:22" x14ac:dyDescent="0.2">
      <c r="C137" s="90" t="s">
        <v>65</v>
      </c>
      <c r="D137" s="58">
        <v>8.0038120740000007</v>
      </c>
      <c r="E137" s="58">
        <v>11.533376194400002</v>
      </c>
      <c r="F137" s="58">
        <v>9.0891665188899999</v>
      </c>
      <c r="G137" s="58">
        <v>10.15135930982</v>
      </c>
      <c r="H137" s="58">
        <v>9.1576503027699996</v>
      </c>
      <c r="I137" s="58">
        <v>11.08485742065</v>
      </c>
      <c r="J137" s="58">
        <v>20.212821593129998</v>
      </c>
      <c r="K137" s="58">
        <v>16.35162070586</v>
      </c>
      <c r="L137" s="58">
        <v>16.696140017400001</v>
      </c>
      <c r="M137" s="58">
        <v>11.462765268469999</v>
      </c>
      <c r="N137" s="58">
        <v>3.0754390834200001</v>
      </c>
      <c r="O137" s="58">
        <v>4.9914035609700003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</row>
    <row r="138" spans="2:22" x14ac:dyDescent="0.2">
      <c r="C138" s="89" t="s">
        <v>66</v>
      </c>
      <c r="D138" s="57">
        <v>133.77226962981001</v>
      </c>
      <c r="E138" s="57">
        <v>143.69438863287999</v>
      </c>
      <c r="F138" s="57">
        <v>183.44716236752993</v>
      </c>
      <c r="G138" s="57">
        <v>177.02687958487999</v>
      </c>
      <c r="H138" s="57">
        <v>171.16000064222004</v>
      </c>
      <c r="I138" s="57">
        <v>133.16716166474998</v>
      </c>
      <c r="J138" s="57">
        <v>126.47902064543001</v>
      </c>
      <c r="K138" s="57">
        <v>55.011114002859998</v>
      </c>
      <c r="L138" s="57">
        <v>40.852841014199996</v>
      </c>
      <c r="M138" s="57">
        <v>55.67070529862</v>
      </c>
      <c r="N138" s="57">
        <v>9.8086431827800009</v>
      </c>
      <c r="O138" s="57">
        <v>7.9204328020900006</v>
      </c>
      <c r="P138" s="57">
        <v>14.38062393685</v>
      </c>
      <c r="Q138" s="57">
        <v>19.996597788439995</v>
      </c>
      <c r="R138" s="57">
        <v>16.651150179890003</v>
      </c>
      <c r="S138" s="57">
        <v>18.799139890389998</v>
      </c>
      <c r="T138" s="57">
        <v>21.083109701040001</v>
      </c>
      <c r="U138" s="57">
        <v>22.086156100460002</v>
      </c>
      <c r="V138" s="57">
        <v>21.15673730832</v>
      </c>
    </row>
    <row r="139" spans="2:22" x14ac:dyDescent="0.2">
      <c r="C139" s="90" t="s">
        <v>67</v>
      </c>
      <c r="D139" s="58">
        <v>30.356156687359995</v>
      </c>
      <c r="E139" s="58">
        <v>35.037805089419997</v>
      </c>
      <c r="F139" s="58">
        <v>37.351963508890002</v>
      </c>
      <c r="G139" s="58">
        <v>28.84549973715</v>
      </c>
      <c r="H139" s="58">
        <v>30.725447217100001</v>
      </c>
      <c r="I139" s="58">
        <v>30.649586800019996</v>
      </c>
      <c r="J139" s="58">
        <v>44.48129129078</v>
      </c>
      <c r="K139" s="58">
        <v>49.415321517160002</v>
      </c>
      <c r="L139" s="58">
        <v>57.581506184139997</v>
      </c>
      <c r="M139" s="58">
        <v>85.536078566420017</v>
      </c>
      <c r="N139" s="58">
        <v>90.147910208930014</v>
      </c>
      <c r="O139" s="58">
        <v>87.888720311259988</v>
      </c>
      <c r="P139" s="58">
        <v>105.99637096183</v>
      </c>
      <c r="Q139" s="58">
        <v>133.40090977254002</v>
      </c>
      <c r="R139" s="58">
        <v>137.52925054096997</v>
      </c>
      <c r="S139" s="58">
        <v>162.94518810829999</v>
      </c>
      <c r="T139" s="58">
        <v>225.25650061051002</v>
      </c>
      <c r="U139" s="58">
        <v>284.38518698995995</v>
      </c>
      <c r="V139" s="58">
        <v>374.98032323102007</v>
      </c>
    </row>
    <row r="140" spans="2:22" x14ac:dyDescent="0.2">
      <c r="C140" s="89" t="s">
        <v>68</v>
      </c>
      <c r="D140" s="57">
        <v>0.11853800175</v>
      </c>
      <c r="E140" s="57">
        <v>0.119989148</v>
      </c>
      <c r="F140" s="57">
        <v>0.24219960219999997</v>
      </c>
      <c r="G140" s="57">
        <v>4.953657048E-2</v>
      </c>
      <c r="H140" s="57">
        <v>0.64532104634999998</v>
      </c>
      <c r="I140" s="57">
        <v>2.4435739545999997</v>
      </c>
      <c r="J140" s="57">
        <v>3.3276734990999999</v>
      </c>
      <c r="K140" s="57">
        <v>1.5581860142800001</v>
      </c>
      <c r="L140" s="57">
        <v>4.7936982070000003</v>
      </c>
      <c r="M140" s="57">
        <v>4.27666605815</v>
      </c>
      <c r="N140" s="57">
        <v>3.3305892502800001</v>
      </c>
      <c r="O140" s="57">
        <v>4.3826788859999999</v>
      </c>
      <c r="P140" s="57">
        <v>4.7409156232299994</v>
      </c>
      <c r="Q140" s="57">
        <v>3.1378972714</v>
      </c>
      <c r="R140" s="57">
        <v>3.8223575812099999</v>
      </c>
      <c r="S140" s="57">
        <v>3.5210284186399998</v>
      </c>
      <c r="T140" s="57">
        <v>3.63299725733</v>
      </c>
      <c r="U140" s="57">
        <v>6.6974783259999997</v>
      </c>
      <c r="V140" s="57">
        <v>23.27386441725</v>
      </c>
    </row>
    <row r="141" spans="2:22" x14ac:dyDescent="0.2">
      <c r="C141" s="90" t="s">
        <v>31</v>
      </c>
      <c r="D141" s="58">
        <v>93.66367139169995</v>
      </c>
      <c r="E141" s="58">
        <v>107.15969205979999</v>
      </c>
      <c r="F141" s="58">
        <v>113.26609364092003</v>
      </c>
      <c r="G141" s="58">
        <v>103.72541785944</v>
      </c>
      <c r="H141" s="58">
        <v>114.48055405573001</v>
      </c>
      <c r="I141" s="58">
        <v>111.31646131452999</v>
      </c>
      <c r="J141" s="58">
        <v>112.31049527166998</v>
      </c>
      <c r="K141" s="58">
        <v>136.89022393030001</v>
      </c>
      <c r="L141" s="58">
        <v>142.72723488812002</v>
      </c>
      <c r="M141" s="58">
        <v>148.78678932361001</v>
      </c>
      <c r="N141" s="58">
        <v>157.13217945970996</v>
      </c>
      <c r="O141" s="58">
        <v>166.11831411185</v>
      </c>
      <c r="P141" s="58">
        <v>164.35133285488001</v>
      </c>
      <c r="Q141" s="58">
        <v>172.54753732197</v>
      </c>
      <c r="R141" s="58">
        <v>162.58637162415002</v>
      </c>
      <c r="S141" s="58">
        <v>165.07668286391001</v>
      </c>
      <c r="T141" s="58">
        <v>163.26882290659</v>
      </c>
      <c r="U141" s="58">
        <v>178.65605136182</v>
      </c>
      <c r="V141" s="58">
        <v>197.88619846367001</v>
      </c>
    </row>
    <row r="142" spans="2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>
        <v>0</v>
      </c>
      <c r="S142" s="57"/>
      <c r="T142" s="57"/>
      <c r="U142" s="57"/>
      <c r="V142" s="57"/>
    </row>
    <row r="143" spans="2:22" x14ac:dyDescent="0.2">
      <c r="C143" s="90" t="s">
        <v>69</v>
      </c>
      <c r="D143" s="58">
        <v>901.32341700808024</v>
      </c>
      <c r="E143" s="58">
        <v>891.98634620282985</v>
      </c>
      <c r="F143" s="58">
        <v>934.72685526918008</v>
      </c>
      <c r="G143" s="58">
        <v>979.4665802668801</v>
      </c>
      <c r="H143" s="58">
        <v>1092.9823263963299</v>
      </c>
      <c r="I143" s="58">
        <v>1179.4622086457698</v>
      </c>
      <c r="J143" s="58">
        <v>1431.2951319323104</v>
      </c>
      <c r="K143" s="58">
        <v>2078.7535484503805</v>
      </c>
      <c r="L143" s="58">
        <v>2714.0134968523698</v>
      </c>
      <c r="M143" s="58">
        <v>3498.635573856071</v>
      </c>
      <c r="N143" s="58">
        <v>2889.2013462063514</v>
      </c>
      <c r="O143" s="58">
        <v>2807.98124158884</v>
      </c>
      <c r="P143" s="58">
        <v>2997.5779448913399</v>
      </c>
      <c r="Q143" s="58">
        <v>3467.9265982196503</v>
      </c>
      <c r="R143" s="58">
        <v>1437.8702520244499</v>
      </c>
      <c r="S143" s="58">
        <v>1497.0487582549799</v>
      </c>
      <c r="T143" s="58">
        <v>2577.2454277442603</v>
      </c>
      <c r="U143" s="58">
        <v>2787.17300009169</v>
      </c>
      <c r="V143" s="58">
        <v>2796.6782190309709</v>
      </c>
    </row>
    <row r="144" spans="2:22" x14ac:dyDescent="0.2">
      <c r="C144" s="89" t="s">
        <v>70</v>
      </c>
      <c r="D144" s="57">
        <v>13.672013996190001</v>
      </c>
      <c r="E144" s="57">
        <v>15.424581040930001</v>
      </c>
      <c r="F144" s="57">
        <v>19.926793207649993</v>
      </c>
      <c r="G144" s="57">
        <v>18.67031775892</v>
      </c>
      <c r="H144" s="57">
        <v>18.475755239059996</v>
      </c>
      <c r="I144" s="57">
        <v>34.838120187930002</v>
      </c>
      <c r="J144" s="57">
        <v>37.587759147499995</v>
      </c>
      <c r="K144" s="57">
        <v>33.935196682460003</v>
      </c>
      <c r="L144" s="57">
        <v>45.450415435099991</v>
      </c>
      <c r="M144" s="57">
        <v>48.947409889650018</v>
      </c>
      <c r="N144" s="57">
        <v>40.230494789289985</v>
      </c>
      <c r="O144" s="57">
        <v>40.950066229290002</v>
      </c>
      <c r="P144" s="57">
        <v>43.300500375809989</v>
      </c>
      <c r="Q144" s="57">
        <v>44.312709738469998</v>
      </c>
      <c r="R144" s="57">
        <v>56.472904947749981</v>
      </c>
      <c r="S144" s="57">
        <v>42.061147420189997</v>
      </c>
      <c r="T144" s="57">
        <v>36.522145136409996</v>
      </c>
      <c r="U144" s="57">
        <v>58.016457410840012</v>
      </c>
      <c r="V144" s="57">
        <v>42.069352566790009</v>
      </c>
    </row>
    <row r="145" spans="2:22" x14ac:dyDescent="0.2">
      <c r="C145" s="90" t="s">
        <v>32</v>
      </c>
      <c r="D145" s="58">
        <v>13.03954966675</v>
      </c>
      <c r="E145" s="58">
        <v>13.736922377820003</v>
      </c>
      <c r="F145" s="58">
        <v>16.145040665699998</v>
      </c>
      <c r="G145" s="58">
        <v>12.38040221494</v>
      </c>
      <c r="H145" s="58">
        <v>30.58647834268</v>
      </c>
      <c r="I145" s="58">
        <v>15.563034196039998</v>
      </c>
      <c r="J145" s="58">
        <v>20.373651587180003</v>
      </c>
      <c r="K145" s="58">
        <v>58.458756396719998</v>
      </c>
      <c r="L145" s="58">
        <v>78.30200309656</v>
      </c>
      <c r="M145" s="58">
        <v>60.940977558979988</v>
      </c>
      <c r="N145" s="58">
        <v>52.520676713490012</v>
      </c>
      <c r="O145" s="58">
        <v>45.22033941254</v>
      </c>
      <c r="P145" s="58">
        <v>25.719664751190003</v>
      </c>
      <c r="Q145" s="58">
        <v>23.67323709319</v>
      </c>
      <c r="R145" s="58">
        <v>43.656988474510001</v>
      </c>
      <c r="S145" s="58">
        <v>0</v>
      </c>
      <c r="T145" s="58">
        <v>0</v>
      </c>
      <c r="U145" s="58">
        <v>0</v>
      </c>
      <c r="V145" s="58">
        <v>0</v>
      </c>
    </row>
    <row r="146" spans="2:22" x14ac:dyDescent="0.2">
      <c r="C146" s="89" t="s">
        <v>33</v>
      </c>
      <c r="D146" s="57">
        <v>166.45901459622999</v>
      </c>
      <c r="E146" s="57">
        <v>160.44560606399003</v>
      </c>
      <c r="F146" s="57">
        <v>163.31371043048</v>
      </c>
      <c r="G146" s="57">
        <v>150.31213334687996</v>
      </c>
      <c r="H146" s="57">
        <v>160.07426432001</v>
      </c>
      <c r="I146" s="57">
        <v>196.71349905776998</v>
      </c>
      <c r="J146" s="57">
        <v>241.24275470966009</v>
      </c>
      <c r="K146" s="57">
        <v>281.16094589252992</v>
      </c>
      <c r="L146" s="57">
        <v>415.75519276534004</v>
      </c>
      <c r="M146" s="57">
        <v>598.30109317231006</v>
      </c>
      <c r="N146" s="57">
        <v>638.71870752993016</v>
      </c>
      <c r="O146" s="57">
        <v>667.32088621973992</v>
      </c>
      <c r="P146" s="57">
        <v>672.12269688958008</v>
      </c>
      <c r="Q146" s="57">
        <v>945.54476834288027</v>
      </c>
      <c r="R146" s="57">
        <v>831.26086722151979</v>
      </c>
      <c r="S146" s="57">
        <v>874.12386937660006</v>
      </c>
      <c r="T146" s="57">
        <v>952.46332188079009</v>
      </c>
      <c r="U146" s="57">
        <v>967.04360617821021</v>
      </c>
      <c r="V146" s="57">
        <v>436.04519127922998</v>
      </c>
    </row>
    <row r="147" spans="2:22" x14ac:dyDescent="0.2">
      <c r="C147" s="90" t="s">
        <v>71</v>
      </c>
      <c r="D147" s="58">
        <v>20.37296039788</v>
      </c>
      <c r="E147" s="58">
        <v>22.592237988170002</v>
      </c>
      <c r="F147" s="58">
        <v>11.998809335559999</v>
      </c>
      <c r="G147" s="58">
        <v>10.49189812641</v>
      </c>
      <c r="H147" s="58">
        <v>2065.2726393276102</v>
      </c>
      <c r="I147" s="58">
        <v>2065.4441240783794</v>
      </c>
      <c r="J147" s="58">
        <v>228.36661570437002</v>
      </c>
      <c r="K147" s="58">
        <v>153.05443534342999</v>
      </c>
      <c r="L147" s="58">
        <v>256.40351751009996</v>
      </c>
      <c r="M147" s="58">
        <v>292.80246057224014</v>
      </c>
      <c r="N147" s="58">
        <v>1078.6209426452399</v>
      </c>
      <c r="O147" s="58">
        <v>1069.7787822818998</v>
      </c>
      <c r="P147" s="58">
        <v>525.87651132241012</v>
      </c>
      <c r="Q147" s="58">
        <v>614.97473603582978</v>
      </c>
      <c r="R147" s="58">
        <v>593.17825806511019</v>
      </c>
      <c r="S147" s="58">
        <v>763.08668872874989</v>
      </c>
      <c r="T147" s="58">
        <v>625.60141510788969</v>
      </c>
      <c r="U147" s="58">
        <v>658.14949957162992</v>
      </c>
      <c r="V147" s="58">
        <v>606.7541957721902</v>
      </c>
    </row>
    <row r="148" spans="2:22" x14ac:dyDescent="0.2">
      <c r="C148" s="89" t="s">
        <v>34</v>
      </c>
      <c r="D148" s="57">
        <v>3.6828630577999997</v>
      </c>
      <c r="E148" s="57">
        <v>4.6598499745100002</v>
      </c>
      <c r="F148" s="57">
        <v>8.7329470811899998</v>
      </c>
      <c r="G148" s="57">
        <v>7.0029378223500007</v>
      </c>
      <c r="H148" s="57">
        <v>11.530286206549999</v>
      </c>
      <c r="I148" s="57">
        <v>7.8492603844299991</v>
      </c>
      <c r="J148" s="57">
        <v>19.314584418020001</v>
      </c>
      <c r="K148" s="57">
        <v>18.065896862180001</v>
      </c>
      <c r="L148" s="57">
        <v>22.091859459050003</v>
      </c>
      <c r="M148" s="57">
        <v>23.910179407379996</v>
      </c>
      <c r="N148" s="57">
        <v>22.76976506834</v>
      </c>
      <c r="O148" s="57">
        <v>18.684887266179999</v>
      </c>
      <c r="P148" s="57">
        <v>15.383198373460001</v>
      </c>
      <c r="Q148" s="57">
        <v>17.848248359760003</v>
      </c>
      <c r="R148" s="57">
        <v>20.061005943719998</v>
      </c>
      <c r="S148" s="57">
        <v>25.758484662280004</v>
      </c>
      <c r="T148" s="57">
        <v>30.651210742930001</v>
      </c>
      <c r="U148" s="57">
        <v>18.022545020159999</v>
      </c>
      <c r="V148" s="57">
        <v>17.11967456132</v>
      </c>
    </row>
    <row r="149" spans="2:22" x14ac:dyDescent="0.2">
      <c r="C149" s="90" t="s">
        <v>72</v>
      </c>
      <c r="D149" s="58">
        <v>18.828726747170005</v>
      </c>
      <c r="E149" s="58">
        <v>21.893607326760002</v>
      </c>
      <c r="F149" s="58">
        <v>21.392569199660002</v>
      </c>
      <c r="G149" s="58">
        <v>19.254456166250002</v>
      </c>
      <c r="H149" s="58">
        <v>27.661259527999999</v>
      </c>
      <c r="I149" s="58">
        <v>23.46002513673</v>
      </c>
      <c r="J149" s="58">
        <v>33.000275470989997</v>
      </c>
      <c r="K149" s="58">
        <v>40.489516470559998</v>
      </c>
      <c r="L149" s="58">
        <v>45.099692387609998</v>
      </c>
      <c r="M149" s="58">
        <v>45.376170817189994</v>
      </c>
      <c r="N149" s="58">
        <v>71.919687174269995</v>
      </c>
      <c r="O149" s="58">
        <v>65.090252665240001</v>
      </c>
      <c r="P149" s="58">
        <v>74.92590487371001</v>
      </c>
      <c r="Q149" s="58">
        <v>81.944047489720006</v>
      </c>
      <c r="R149" s="58">
        <v>107.25197485595999</v>
      </c>
      <c r="S149" s="58">
        <v>114.71949640458999</v>
      </c>
      <c r="T149" s="58">
        <v>106.63016156759001</v>
      </c>
      <c r="U149" s="58">
        <v>112.86249010434</v>
      </c>
      <c r="V149" s="58">
        <v>104.60219981059001</v>
      </c>
    </row>
    <row r="150" spans="2:22" x14ac:dyDescent="0.2">
      <c r="C150" s="89" t="s">
        <v>73</v>
      </c>
      <c r="D150" s="57">
        <v>5.8500000000000003E-2</v>
      </c>
      <c r="E150" s="57">
        <v>0</v>
      </c>
      <c r="F150" s="57">
        <v>0</v>
      </c>
      <c r="G150" s="57">
        <v>0</v>
      </c>
      <c r="H150" s="57">
        <v>30.49931686711</v>
      </c>
      <c r="I150" s="57">
        <v>4.2342859499299994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0.117682621</v>
      </c>
      <c r="Q150" s="57">
        <v>3.523321884</v>
      </c>
      <c r="R150" s="57">
        <v>11.105314296880001</v>
      </c>
      <c r="S150" s="57">
        <v>0.22129504799999999</v>
      </c>
      <c r="T150" s="57">
        <v>11.68452236617</v>
      </c>
      <c r="U150" s="57">
        <v>19.222526701549999</v>
      </c>
      <c r="V150" s="57">
        <v>55.424051925240001</v>
      </c>
    </row>
    <row r="151" spans="2:22" x14ac:dyDescent="0.2">
      <c r="C151" s="90" t="s">
        <v>35</v>
      </c>
      <c r="D151" s="58">
        <v>0</v>
      </c>
      <c r="E151" s="58">
        <v>0</v>
      </c>
      <c r="F151" s="58">
        <v>0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58">
        <v>0</v>
      </c>
      <c r="O151" s="58">
        <v>0</v>
      </c>
      <c r="P151" s="58">
        <v>0</v>
      </c>
      <c r="Q151" s="58">
        <v>0</v>
      </c>
      <c r="R151" s="58">
        <v>0</v>
      </c>
      <c r="S151" s="58">
        <v>0</v>
      </c>
      <c r="T151" s="58">
        <v>0</v>
      </c>
      <c r="U151" s="58">
        <v>0</v>
      </c>
      <c r="V151" s="58">
        <v>0</v>
      </c>
    </row>
    <row r="152" spans="2:22" x14ac:dyDescent="0.2">
      <c r="C152" s="89" t="s">
        <v>74</v>
      </c>
      <c r="D152" s="57">
        <v>14.689734156169997</v>
      </c>
      <c r="E152" s="57">
        <v>9.45664079304</v>
      </c>
      <c r="F152" s="57">
        <v>25.488321383999999</v>
      </c>
      <c r="G152" s="57">
        <v>15.144749513000001</v>
      </c>
      <c r="H152" s="57">
        <v>8.6644369564999995</v>
      </c>
      <c r="I152" s="57">
        <v>9.9761578330000003</v>
      </c>
      <c r="J152" s="57">
        <v>21.194322363320001</v>
      </c>
      <c r="K152" s="57">
        <v>23.391949470009997</v>
      </c>
      <c r="L152" s="57">
        <v>20.775799047</v>
      </c>
      <c r="M152" s="57">
        <v>29.396762361419999</v>
      </c>
      <c r="N152" s="57">
        <v>22.797975699999999</v>
      </c>
      <c r="O152" s="57">
        <v>23.617731521810001</v>
      </c>
      <c r="P152" s="57">
        <v>32.075141046870002</v>
      </c>
      <c r="Q152" s="57">
        <v>34.996941278649999</v>
      </c>
      <c r="R152" s="57">
        <v>50.692250763280001</v>
      </c>
      <c r="S152" s="57">
        <v>63.758109401350005</v>
      </c>
      <c r="T152" s="57">
        <v>81.311375053239985</v>
      </c>
      <c r="U152" s="57">
        <v>87.397632547850009</v>
      </c>
      <c r="V152" s="57">
        <v>80.980649734590003</v>
      </c>
    </row>
    <row r="153" spans="2:22" x14ac:dyDescent="0.2">
      <c r="C153" s="90" t="s">
        <v>36</v>
      </c>
      <c r="D153" s="58">
        <v>52.805436241869998</v>
      </c>
      <c r="E153" s="58">
        <v>52.517456264389992</v>
      </c>
      <c r="F153" s="58">
        <v>49.986413379380004</v>
      </c>
      <c r="G153" s="58">
        <v>35.116995480349999</v>
      </c>
      <c r="H153" s="58">
        <v>37.934557039769992</v>
      </c>
      <c r="I153" s="58">
        <v>40.903407397239995</v>
      </c>
      <c r="J153" s="58">
        <v>43.297961597020006</v>
      </c>
      <c r="K153" s="58">
        <v>49.63857350707999</v>
      </c>
      <c r="L153" s="58">
        <v>48.5847546822</v>
      </c>
      <c r="M153" s="58">
        <v>70.886726606219995</v>
      </c>
      <c r="N153" s="58">
        <v>104.32996034473997</v>
      </c>
      <c r="O153" s="58">
        <v>112.11168355651064</v>
      </c>
      <c r="P153" s="58">
        <v>224.8761609755181</v>
      </c>
      <c r="Q153" s="58">
        <v>216.12747775618391</v>
      </c>
      <c r="R153" s="58">
        <v>177.06778083329766</v>
      </c>
      <c r="S153" s="58">
        <v>234.31966980524433</v>
      </c>
      <c r="T153" s="58">
        <v>306.15090411066996</v>
      </c>
      <c r="U153" s="58">
        <v>295.78943557054993</v>
      </c>
      <c r="V153" s="58">
        <v>221.26233747250001</v>
      </c>
    </row>
    <row r="154" spans="2:22" x14ac:dyDescent="0.2">
      <c r="C154" s="92" t="s">
        <v>75</v>
      </c>
      <c r="D154" s="59">
        <v>505.87651100788037</v>
      </c>
      <c r="E154" s="59">
        <v>627.57011587643967</v>
      </c>
      <c r="F154" s="59">
        <v>584.13617059439002</v>
      </c>
      <c r="G154" s="59">
        <v>570.14983301681013</v>
      </c>
      <c r="H154" s="59">
        <v>703.11075966658007</v>
      </c>
      <c r="I154" s="59">
        <v>748.77883474477994</v>
      </c>
      <c r="J154" s="59">
        <v>907.29235722222006</v>
      </c>
      <c r="K154" s="59">
        <v>1109.1381441773599</v>
      </c>
      <c r="L154" s="59">
        <v>1335.15928395929</v>
      </c>
      <c r="M154" s="59">
        <v>1510.8787110828603</v>
      </c>
      <c r="N154" s="59">
        <v>1941.3254104906598</v>
      </c>
      <c r="O154" s="59">
        <v>1877.0705977837599</v>
      </c>
      <c r="P154" s="59">
        <v>2359.3030423686409</v>
      </c>
      <c r="Q154" s="59">
        <v>2499.7904954430792</v>
      </c>
      <c r="R154" s="59">
        <v>1236.9196006065902</v>
      </c>
      <c r="S154" s="59">
        <v>1788.9598716186006</v>
      </c>
      <c r="T154" s="59">
        <v>2045.7855884801099</v>
      </c>
      <c r="U154" s="59">
        <v>2157.3528626998605</v>
      </c>
      <c r="V154" s="59">
        <v>1862.5357762923811</v>
      </c>
    </row>
    <row r="155" spans="2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</v>
      </c>
      <c r="V155" s="60">
        <v>0</v>
      </c>
    </row>
    <row r="156" spans="2:22" x14ac:dyDescent="0.2">
      <c r="C156" s="89" t="s">
        <v>77</v>
      </c>
      <c r="D156" s="57">
        <v>162.74416646037997</v>
      </c>
      <c r="E156" s="57">
        <v>142.97264803984004</v>
      </c>
      <c r="F156" s="57">
        <v>110.31129270693998</v>
      </c>
      <c r="G156" s="57">
        <v>110.77473220121</v>
      </c>
      <c r="H156" s="57">
        <v>193.63342363922004</v>
      </c>
      <c r="I156" s="57">
        <v>55.219470973419995</v>
      </c>
      <c r="J156" s="57">
        <v>257.14176034593004</v>
      </c>
      <c r="K156" s="57">
        <v>390.09525908400002</v>
      </c>
      <c r="L156" s="57">
        <v>531.02633897299995</v>
      </c>
      <c r="M156" s="57">
        <v>736.78384344888013</v>
      </c>
      <c r="N156" s="57">
        <v>873.3621372273501</v>
      </c>
      <c r="O156" s="57">
        <v>992.46887960147012</v>
      </c>
      <c r="P156" s="57">
        <v>1263.5330538589001</v>
      </c>
      <c r="Q156" s="57">
        <v>1264.7037810086902</v>
      </c>
      <c r="R156" s="57">
        <v>1792.88704701338</v>
      </c>
      <c r="S156" s="57">
        <v>1395.7040048578897</v>
      </c>
      <c r="T156" s="57">
        <v>1151.8100491114401</v>
      </c>
      <c r="U156" s="57">
        <v>1133.5398192284597</v>
      </c>
      <c r="V156" s="57">
        <v>1154.3577148172801</v>
      </c>
    </row>
    <row r="157" spans="2:22" x14ac:dyDescent="0.2">
      <c r="C157" s="90" t="s">
        <v>37</v>
      </c>
      <c r="D157" s="58">
        <v>430.91786472990009</v>
      </c>
      <c r="E157" s="58">
        <v>641.44979975067997</v>
      </c>
      <c r="F157" s="58">
        <v>540.11181696091012</v>
      </c>
      <c r="G157" s="58">
        <v>550.45207101995015</v>
      </c>
      <c r="H157" s="58">
        <v>501.64732944723011</v>
      </c>
      <c r="I157" s="58">
        <v>471.16496892298983</v>
      </c>
      <c r="J157" s="58">
        <v>593.06808596588996</v>
      </c>
      <c r="K157" s="58">
        <v>716.68383238323952</v>
      </c>
      <c r="L157" s="58">
        <v>690.36994683637965</v>
      </c>
      <c r="M157" s="58">
        <v>735.63740477629017</v>
      </c>
      <c r="N157" s="58">
        <v>806.5125011672302</v>
      </c>
      <c r="O157" s="58">
        <v>576.32819445937992</v>
      </c>
      <c r="P157" s="58">
        <v>908.29298628501135</v>
      </c>
      <c r="Q157" s="58">
        <v>991.88320526909968</v>
      </c>
      <c r="R157" s="58">
        <v>1204.7218456759347</v>
      </c>
      <c r="S157" s="58">
        <v>1377.8416227200596</v>
      </c>
      <c r="T157" s="58">
        <v>1462.1857807483195</v>
      </c>
      <c r="U157" s="58">
        <v>1794.5499378003797</v>
      </c>
      <c r="V157" s="58">
        <v>1660.5228506343201</v>
      </c>
    </row>
    <row r="158" spans="2:22" x14ac:dyDescent="0.2">
      <c r="C158" s="89" t="s">
        <v>38</v>
      </c>
      <c r="D158" s="57">
        <v>25.959703113</v>
      </c>
      <c r="E158" s="57">
        <v>17.537170204540001</v>
      </c>
      <c r="F158" s="57">
        <v>6.4754983830900006</v>
      </c>
      <c r="G158" s="57">
        <v>6.8657275026599995</v>
      </c>
      <c r="H158" s="57">
        <v>11.786659271040003</v>
      </c>
      <c r="I158" s="57">
        <v>7.231395355640001</v>
      </c>
      <c r="J158" s="57">
        <v>10.676265022240001</v>
      </c>
      <c r="K158" s="57">
        <v>13.869998912670003</v>
      </c>
      <c r="L158" s="57">
        <v>0</v>
      </c>
      <c r="M158" s="57">
        <v>0</v>
      </c>
      <c r="N158" s="57">
        <v>0</v>
      </c>
      <c r="O158" s="57">
        <v>0</v>
      </c>
      <c r="P158" s="57">
        <v>0</v>
      </c>
      <c r="Q158" s="57">
        <v>0</v>
      </c>
      <c r="R158" s="57">
        <v>0</v>
      </c>
      <c r="S158" s="57">
        <v>0</v>
      </c>
      <c r="T158" s="57">
        <v>0</v>
      </c>
      <c r="U158" s="57">
        <v>0</v>
      </c>
      <c r="V158" s="57">
        <v>0</v>
      </c>
    </row>
    <row r="159" spans="2:22" x14ac:dyDescent="0.2">
      <c r="C159" s="81" t="s">
        <v>39</v>
      </c>
      <c r="D159" s="45">
        <f>+SUM(D130:D158)</f>
        <v>3231.2146454989506</v>
      </c>
      <c r="E159" s="45">
        <f t="shared" ref="E159:V159" si="32">+SUM(E130:E158)</f>
        <v>3621.6598514777197</v>
      </c>
      <c r="F159" s="45">
        <f t="shared" si="32"/>
        <v>3608.7543221901906</v>
      </c>
      <c r="G159" s="45">
        <f t="shared" si="32"/>
        <v>3685.3989567096505</v>
      </c>
      <c r="H159" s="45">
        <f t="shared" si="32"/>
        <v>6136.2651334894808</v>
      </c>
      <c r="I159" s="45">
        <f t="shared" si="32"/>
        <v>6222.0566429541996</v>
      </c>
      <c r="J159" s="45">
        <f t="shared" si="32"/>
        <v>5077.6044754571303</v>
      </c>
      <c r="K159" s="45">
        <f t="shared" si="32"/>
        <v>6463.7752646245208</v>
      </c>
      <c r="L159" s="45">
        <f t="shared" si="32"/>
        <v>7778.2273119125884</v>
      </c>
      <c r="M159" s="45">
        <f t="shared" si="32"/>
        <v>9489.599396589223</v>
      </c>
      <c r="N159" s="45">
        <f t="shared" si="32"/>
        <v>10566.297878723841</v>
      </c>
      <c r="O159" s="45">
        <f t="shared" si="32"/>
        <v>10346.225456146623</v>
      </c>
      <c r="P159" s="45">
        <f t="shared" si="32"/>
        <v>11301.329395380231</v>
      </c>
      <c r="Q159" s="45">
        <f t="shared" si="32"/>
        <v>12586.993552667635</v>
      </c>
      <c r="R159" s="45">
        <f t="shared" si="32"/>
        <v>10033.172149101023</v>
      </c>
      <c r="S159" s="45">
        <f t="shared" si="32"/>
        <v>10816.000144823025</v>
      </c>
      <c r="T159" s="45">
        <f t="shared" si="32"/>
        <v>12233.39273922583</v>
      </c>
      <c r="U159" s="45">
        <f t="shared" si="32"/>
        <v>13113.04218764024</v>
      </c>
      <c r="V159" s="45">
        <f t="shared" si="32"/>
        <v>12043.160459492534</v>
      </c>
    </row>
    <row r="160" spans="2:22" x14ac:dyDescent="0.2">
      <c r="B160" s="9"/>
      <c r="C160" s="1" t="s">
        <v>227</v>
      </c>
    </row>
    <row r="161" spans="3:22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3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3:22" ht="18" x14ac:dyDescent="0.2">
      <c r="D163" s="164" t="s">
        <v>137</v>
      </c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</row>
    <row r="164" spans="3:22" x14ac:dyDescent="0.2">
      <c r="H164" s="28"/>
      <c r="I164" s="28"/>
      <c r="J164" s="28"/>
      <c r="L164" s="184"/>
      <c r="M164" s="184"/>
      <c r="N164" s="184"/>
      <c r="O164" s="184"/>
      <c r="P164" s="184"/>
      <c r="Q164" s="189"/>
      <c r="R164" s="29"/>
      <c r="S164" s="29"/>
      <c r="T164" s="29"/>
      <c r="U164" s="29"/>
      <c r="V164" s="29"/>
    </row>
    <row r="165" spans="3:22" ht="0.75" customHeight="1" x14ac:dyDescent="0.2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3:22" x14ac:dyDescent="0.2">
      <c r="C166" s="182" t="s">
        <v>21</v>
      </c>
      <c r="D166" s="162">
        <v>2000</v>
      </c>
      <c r="E166" s="162">
        <v>2001</v>
      </c>
      <c r="F166" s="162">
        <v>2002</v>
      </c>
      <c r="G166" s="162">
        <v>2003</v>
      </c>
      <c r="H166" s="162">
        <v>2004</v>
      </c>
      <c r="I166" s="162">
        <v>2005</v>
      </c>
      <c r="J166" s="162">
        <v>2006</v>
      </c>
      <c r="K166" s="162">
        <v>2007</v>
      </c>
      <c r="L166" s="162">
        <v>2008</v>
      </c>
      <c r="M166" s="162">
        <v>2009</v>
      </c>
      <c r="N166" s="162">
        <v>2010</v>
      </c>
      <c r="O166" s="162">
        <v>2011</v>
      </c>
      <c r="P166" s="162">
        <v>2012</v>
      </c>
      <c r="Q166" s="162">
        <v>2013</v>
      </c>
      <c r="R166" s="162">
        <v>2014</v>
      </c>
      <c r="S166" s="162">
        <v>2015</v>
      </c>
      <c r="T166" s="162">
        <v>2016</v>
      </c>
      <c r="U166" s="162">
        <v>2017</v>
      </c>
      <c r="V166" s="162">
        <v>2018</v>
      </c>
    </row>
    <row r="167" spans="3:22" ht="12" thickBot="1" x14ac:dyDescent="0.25">
      <c r="C167" s="18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</row>
    <row r="168" spans="3:22" x14ac:dyDescent="0.2">
      <c r="C168" s="89" t="s">
        <v>61</v>
      </c>
      <c r="D168" s="61">
        <f t="shared" ref="D168:V168" si="33">+IFERROR(IF(D130&gt;0,+((D130/D13)*100)," "),"")</f>
        <v>76.54681726224328</v>
      </c>
      <c r="E168" s="61">
        <f t="shared" si="33"/>
        <v>65.729853998818456</v>
      </c>
      <c r="F168" s="61">
        <f t="shared" si="33"/>
        <v>81.908291593020593</v>
      </c>
      <c r="G168" s="61">
        <f t="shared" si="33"/>
        <v>72.08875174382014</v>
      </c>
      <c r="H168" s="61">
        <f t="shared" si="33"/>
        <v>49.159482473307257</v>
      </c>
      <c r="I168" s="61">
        <f t="shared" si="33"/>
        <v>79.981777879607236</v>
      </c>
      <c r="J168" s="61">
        <f t="shared" si="33"/>
        <v>66.711238219189227</v>
      </c>
      <c r="K168" s="61">
        <f t="shared" si="33"/>
        <v>91.225170976974809</v>
      </c>
      <c r="L168" s="61">
        <f t="shared" si="33"/>
        <v>89.237489491006599</v>
      </c>
      <c r="M168" s="61">
        <f t="shared" si="33"/>
        <v>74.517804951660153</v>
      </c>
      <c r="N168" s="61">
        <f t="shared" si="33"/>
        <v>78.954102580818187</v>
      </c>
      <c r="O168" s="61">
        <f t="shared" si="33"/>
        <v>57.399126719149528</v>
      </c>
      <c r="P168" s="61">
        <f t="shared" si="33"/>
        <v>79.646052147475004</v>
      </c>
      <c r="Q168" s="61">
        <f t="shared" si="33"/>
        <v>74.673681443844657</v>
      </c>
      <c r="R168" s="61">
        <f t="shared" si="33"/>
        <v>88.784731691524001</v>
      </c>
      <c r="S168" s="61">
        <f t="shared" si="33"/>
        <v>73.110753753725874</v>
      </c>
      <c r="T168" s="61">
        <f t="shared" si="33"/>
        <v>91.129198717063133</v>
      </c>
      <c r="U168" s="61">
        <f t="shared" si="33"/>
        <v>92.068413217427803</v>
      </c>
      <c r="V168" s="61">
        <f t="shared" si="33"/>
        <v>83.883571174787079</v>
      </c>
    </row>
    <row r="169" spans="3:22" x14ac:dyDescent="0.2">
      <c r="C169" s="90" t="s">
        <v>28</v>
      </c>
      <c r="D169" s="63">
        <f t="shared" ref="D169:V169" si="34">+IFERROR(IF(D131&gt;0,+((D131/D14)*100)," "),"")</f>
        <v>52.805652345356755</v>
      </c>
      <c r="E169" s="63">
        <f t="shared" si="34"/>
        <v>27.388737694805194</v>
      </c>
      <c r="F169" s="63">
        <f t="shared" si="34"/>
        <v>44.795352984754693</v>
      </c>
      <c r="G169" s="63">
        <f t="shared" si="34"/>
        <v>34.200627380197304</v>
      </c>
      <c r="H169" s="63">
        <f t="shared" si="34"/>
        <v>39.993768103980628</v>
      </c>
      <c r="I169" s="63">
        <f t="shared" si="34"/>
        <v>55.892275523243143</v>
      </c>
      <c r="J169" s="63">
        <f t="shared" si="34"/>
        <v>67.003467295810566</v>
      </c>
      <c r="K169" s="63">
        <f t="shared" si="34"/>
        <v>83.229462059282085</v>
      </c>
      <c r="L169" s="63">
        <f t="shared" si="34"/>
        <v>69.936169444429481</v>
      </c>
      <c r="M169" s="63">
        <f t="shared" si="34"/>
        <v>77.414510890154247</v>
      </c>
      <c r="N169" s="63">
        <f t="shared" si="34"/>
        <v>73.970017508926176</v>
      </c>
      <c r="O169" s="63">
        <f t="shared" si="34"/>
        <v>78.309445620328205</v>
      </c>
      <c r="P169" s="63">
        <f t="shared" si="34"/>
        <v>85.609510250402522</v>
      </c>
      <c r="Q169" s="63">
        <f t="shared" si="34"/>
        <v>76.913496210829109</v>
      </c>
      <c r="R169" s="63">
        <f t="shared" si="34"/>
        <v>82.900509591331172</v>
      </c>
      <c r="S169" s="63">
        <f t="shared" si="34"/>
        <v>75.295467869562628</v>
      </c>
      <c r="T169" s="63">
        <f t="shared" si="34"/>
        <v>87.155843468026575</v>
      </c>
      <c r="U169" s="63">
        <f t="shared" si="34"/>
        <v>94.100157235439283</v>
      </c>
      <c r="V169" s="63">
        <f t="shared" si="34"/>
        <v>96.280864445867394</v>
      </c>
    </row>
    <row r="170" spans="3:22" x14ac:dyDescent="0.2">
      <c r="C170" s="89" t="s">
        <v>62</v>
      </c>
      <c r="D170" s="61">
        <f t="shared" ref="D170:V170" si="35">+IFERROR(IF(D132&gt;0,+((D132/D15)*100)," "),"")</f>
        <v>45.595400582183657</v>
      </c>
      <c r="E170" s="61">
        <f t="shared" si="35"/>
        <v>32.792224905276441</v>
      </c>
      <c r="F170" s="61">
        <f t="shared" si="35"/>
        <v>40.327333593281949</v>
      </c>
      <c r="G170" s="61">
        <f t="shared" si="35"/>
        <v>13.181369607600416</v>
      </c>
      <c r="H170" s="61">
        <f t="shared" si="35"/>
        <v>10.332093624802495</v>
      </c>
      <c r="I170" s="61">
        <f t="shared" si="35"/>
        <v>28.011295056740597</v>
      </c>
      <c r="J170" s="61">
        <f t="shared" si="35"/>
        <v>3.7902273335306345</v>
      </c>
      <c r="K170" s="61">
        <f t="shared" si="35"/>
        <v>69.770461270397689</v>
      </c>
      <c r="L170" s="61">
        <f t="shared" si="35"/>
        <v>79.336557471832336</v>
      </c>
      <c r="M170" s="61">
        <f t="shared" si="35"/>
        <v>91.058639659267456</v>
      </c>
      <c r="N170" s="61" t="str">
        <f t="shared" si="35"/>
        <v xml:space="preserve"> </v>
      </c>
      <c r="O170" s="61" t="str">
        <f t="shared" si="35"/>
        <v xml:space="preserve"> </v>
      </c>
      <c r="P170" s="61" t="str">
        <f t="shared" si="35"/>
        <v xml:space="preserve"> </v>
      </c>
      <c r="Q170" s="61" t="str">
        <f t="shared" si="35"/>
        <v xml:space="preserve"> </v>
      </c>
      <c r="R170" s="61" t="str">
        <f t="shared" si="35"/>
        <v xml:space="preserve"> </v>
      </c>
      <c r="S170" s="61" t="str">
        <f t="shared" si="35"/>
        <v xml:space="preserve"> </v>
      </c>
      <c r="T170" s="61" t="str">
        <f t="shared" si="35"/>
        <v xml:space="preserve"> </v>
      </c>
      <c r="U170" s="61" t="str">
        <f t="shared" si="35"/>
        <v xml:space="preserve"> </v>
      </c>
      <c r="V170" s="61" t="str">
        <f t="shared" si="35"/>
        <v xml:space="preserve"> </v>
      </c>
    </row>
    <row r="171" spans="3:22" x14ac:dyDescent="0.2">
      <c r="C171" s="90" t="s">
        <v>29</v>
      </c>
      <c r="D171" s="63">
        <f t="shared" ref="D171:V171" si="36">+IFERROR(IF(D133&gt;0,+((D133/D16)*100)," "),"")</f>
        <v>94.776764159428595</v>
      </c>
      <c r="E171" s="63">
        <f t="shared" si="36"/>
        <v>84.49404532934237</v>
      </c>
      <c r="F171" s="63">
        <f t="shared" si="36"/>
        <v>75.689729473616197</v>
      </c>
      <c r="G171" s="63">
        <f t="shared" si="36"/>
        <v>87.4350422852566</v>
      </c>
      <c r="H171" s="63">
        <f t="shared" si="36"/>
        <v>82.544545190171732</v>
      </c>
      <c r="I171" s="63">
        <f t="shared" si="36"/>
        <v>84.933866973146095</v>
      </c>
      <c r="J171" s="63">
        <f t="shared" si="36"/>
        <v>85.834061182771919</v>
      </c>
      <c r="K171" s="63">
        <f t="shared" si="36"/>
        <v>93.041698642440224</v>
      </c>
      <c r="L171" s="63">
        <f t="shared" si="36"/>
        <v>89.857508990972505</v>
      </c>
      <c r="M171" s="63">
        <f t="shared" si="36"/>
        <v>91.922746457223397</v>
      </c>
      <c r="N171" s="63">
        <f t="shared" si="36"/>
        <v>87.876767423598039</v>
      </c>
      <c r="O171" s="63">
        <f t="shared" si="36"/>
        <v>80.059505512306643</v>
      </c>
      <c r="P171" s="63">
        <f t="shared" si="36"/>
        <v>84.627264054003817</v>
      </c>
      <c r="Q171" s="63">
        <f t="shared" si="36"/>
        <v>91.753581951793777</v>
      </c>
      <c r="R171" s="63">
        <f t="shared" si="36"/>
        <v>93.984033195378032</v>
      </c>
      <c r="S171" s="63">
        <f t="shared" si="36"/>
        <v>94.743773611361036</v>
      </c>
      <c r="T171" s="63">
        <f t="shared" si="36"/>
        <v>95.220642793682231</v>
      </c>
      <c r="U171" s="63">
        <f t="shared" si="36"/>
        <v>94.452225927406602</v>
      </c>
      <c r="V171" s="63">
        <f t="shared" si="36"/>
        <v>95.07479895184467</v>
      </c>
    </row>
    <row r="172" spans="3:22" x14ac:dyDescent="0.2">
      <c r="C172" s="89" t="s">
        <v>63</v>
      </c>
      <c r="D172" s="61" t="str">
        <f t="shared" ref="D172:V172" si="37">+IFERROR(IF(D134&gt;0,+((D134/D17)*100)," "),"")</f>
        <v xml:space="preserve"> </v>
      </c>
      <c r="E172" s="61" t="str">
        <f t="shared" si="37"/>
        <v xml:space="preserve"> </v>
      </c>
      <c r="F172" s="61" t="str">
        <f t="shared" si="37"/>
        <v xml:space="preserve"> </v>
      </c>
      <c r="G172" s="61" t="str">
        <f t="shared" si="37"/>
        <v xml:space="preserve"> </v>
      </c>
      <c r="H172" s="61" t="str">
        <f t="shared" si="37"/>
        <v xml:space="preserve"> </v>
      </c>
      <c r="I172" s="61" t="str">
        <f t="shared" si="37"/>
        <v xml:space="preserve"> </v>
      </c>
      <c r="J172" s="61" t="str">
        <f t="shared" si="37"/>
        <v xml:space="preserve"> </v>
      </c>
      <c r="K172" s="61" t="str">
        <f t="shared" si="37"/>
        <v xml:space="preserve"> </v>
      </c>
      <c r="L172" s="61" t="str">
        <f t="shared" si="37"/>
        <v xml:space="preserve"> </v>
      </c>
      <c r="M172" s="61" t="str">
        <f t="shared" si="37"/>
        <v xml:space="preserve"> </v>
      </c>
      <c r="N172" s="61" t="str">
        <f t="shared" si="37"/>
        <v xml:space="preserve"> </v>
      </c>
      <c r="O172" s="61" t="str">
        <f t="shared" si="37"/>
        <v xml:space="preserve"> </v>
      </c>
      <c r="P172" s="61" t="str">
        <f t="shared" si="37"/>
        <v xml:space="preserve"> </v>
      </c>
      <c r="Q172" s="61" t="str">
        <f t="shared" si="37"/>
        <v xml:space="preserve"> </v>
      </c>
      <c r="R172" s="61" t="str">
        <f t="shared" si="37"/>
        <v xml:space="preserve"> </v>
      </c>
      <c r="S172" s="61" t="str">
        <f t="shared" si="37"/>
        <v xml:space="preserve"> </v>
      </c>
      <c r="T172" s="61" t="str">
        <f t="shared" si="37"/>
        <v xml:space="preserve"> </v>
      </c>
      <c r="U172" s="61" t="str">
        <f t="shared" si="37"/>
        <v xml:space="preserve"> </v>
      </c>
      <c r="V172" s="61" t="str">
        <f t="shared" si="37"/>
        <v xml:space="preserve"> </v>
      </c>
    </row>
    <row r="173" spans="3:22" x14ac:dyDescent="0.2">
      <c r="C173" s="90" t="s">
        <v>30</v>
      </c>
      <c r="D173" s="63">
        <f t="shared" ref="D173:V173" si="38">+IFERROR(IF(D135&gt;0,+((D135/D18)*100)," "),"")</f>
        <v>86.980122753860371</v>
      </c>
      <c r="E173" s="63">
        <f t="shared" si="38"/>
        <v>82.936437427160158</v>
      </c>
      <c r="F173" s="63">
        <f t="shared" si="38"/>
        <v>76.506146972867214</v>
      </c>
      <c r="G173" s="63">
        <f t="shared" si="38"/>
        <v>58.474197341268422</v>
      </c>
      <c r="H173" s="63">
        <f t="shared" si="38"/>
        <v>50.917583069526017</v>
      </c>
      <c r="I173" s="63">
        <f t="shared" si="38"/>
        <v>61.992870082068272</v>
      </c>
      <c r="J173" s="63">
        <f t="shared" si="38"/>
        <v>13.913047759488146</v>
      </c>
      <c r="K173" s="63">
        <f t="shared" si="38"/>
        <v>53.033683525394096</v>
      </c>
      <c r="L173" s="63">
        <f t="shared" si="38"/>
        <v>76.843135812306201</v>
      </c>
      <c r="M173" s="63">
        <f t="shared" si="38"/>
        <v>32.500349977281623</v>
      </c>
      <c r="N173" s="63">
        <f t="shared" si="38"/>
        <v>78.932204678323544</v>
      </c>
      <c r="O173" s="63">
        <f t="shared" si="38"/>
        <v>79.599611298103483</v>
      </c>
      <c r="P173" s="63">
        <f t="shared" si="38"/>
        <v>93.249270588717735</v>
      </c>
      <c r="Q173" s="63">
        <f t="shared" si="38"/>
        <v>87.052403001709862</v>
      </c>
      <c r="R173" s="63">
        <f t="shared" si="38"/>
        <v>93.892491355914387</v>
      </c>
      <c r="S173" s="63">
        <f t="shared" si="38"/>
        <v>92.189311435525539</v>
      </c>
      <c r="T173" s="63">
        <f t="shared" si="38"/>
        <v>93.842882903310183</v>
      </c>
      <c r="U173" s="63">
        <f t="shared" si="38"/>
        <v>97.416771765538073</v>
      </c>
      <c r="V173" s="63">
        <f t="shared" si="38"/>
        <v>95.280080977138866</v>
      </c>
    </row>
    <row r="174" spans="3:22" x14ac:dyDescent="0.2">
      <c r="C174" s="89" t="s">
        <v>64</v>
      </c>
      <c r="D174" s="61">
        <f t="shared" ref="D174:V174" si="39">+IFERROR(IF(D136&gt;0,+((D136/D19)*100)," "),"")</f>
        <v>81.313926568971254</v>
      </c>
      <c r="E174" s="61">
        <f t="shared" si="39"/>
        <v>78.647084860725556</v>
      </c>
      <c r="F174" s="61">
        <f t="shared" si="39"/>
        <v>77.003953604184531</v>
      </c>
      <c r="G174" s="61">
        <f t="shared" si="39"/>
        <v>79.862400762921354</v>
      </c>
      <c r="H174" s="61">
        <f t="shared" si="39"/>
        <v>83.733525684291621</v>
      </c>
      <c r="I174" s="61">
        <f t="shared" si="39"/>
        <v>82.120903376260785</v>
      </c>
      <c r="J174" s="61">
        <f t="shared" si="39"/>
        <v>73.820352580039852</v>
      </c>
      <c r="K174" s="61">
        <f t="shared" si="39"/>
        <v>91.278710368239885</v>
      </c>
      <c r="L174" s="61">
        <f t="shared" si="39"/>
        <v>90.285091359384666</v>
      </c>
      <c r="M174" s="61">
        <f t="shared" si="39"/>
        <v>87.197085042037941</v>
      </c>
      <c r="N174" s="61">
        <f t="shared" si="39"/>
        <v>89.173190641729022</v>
      </c>
      <c r="O174" s="61">
        <f t="shared" si="39"/>
        <v>82.516141978766115</v>
      </c>
      <c r="P174" s="61">
        <f t="shared" si="39"/>
        <v>80.131153002448571</v>
      </c>
      <c r="Q174" s="61">
        <f t="shared" si="39"/>
        <v>82.483990568456747</v>
      </c>
      <c r="R174" s="61">
        <f t="shared" si="39"/>
        <v>89.822023654945966</v>
      </c>
      <c r="S174" s="61">
        <f t="shared" si="39"/>
        <v>86.13690225649421</v>
      </c>
      <c r="T174" s="61">
        <f t="shared" si="39"/>
        <v>90.812003307821925</v>
      </c>
      <c r="U174" s="61">
        <f t="shared" si="39"/>
        <v>95.08300395469638</v>
      </c>
      <c r="V174" s="61">
        <f t="shared" si="39"/>
        <v>92.113904547023324</v>
      </c>
    </row>
    <row r="175" spans="3:22" x14ac:dyDescent="0.2">
      <c r="C175" s="90" t="s">
        <v>65</v>
      </c>
      <c r="D175" s="63">
        <f t="shared" ref="D175:V175" si="40">+IFERROR(IF(D137&gt;0,+((D137/D20)*100)," "),"")</f>
        <v>88.35591084454073</v>
      </c>
      <c r="E175" s="63">
        <f t="shared" si="40"/>
        <v>83.787633967574322</v>
      </c>
      <c r="F175" s="63">
        <f t="shared" si="40"/>
        <v>54.120044364052198</v>
      </c>
      <c r="G175" s="63">
        <f t="shared" si="40"/>
        <v>73.242615530182107</v>
      </c>
      <c r="H175" s="63">
        <f t="shared" si="40"/>
        <v>60.525216289007709</v>
      </c>
      <c r="I175" s="63">
        <f t="shared" si="40"/>
        <v>80.934230483058656</v>
      </c>
      <c r="J175" s="63">
        <f t="shared" si="40"/>
        <v>86.937988847727055</v>
      </c>
      <c r="K175" s="63">
        <f t="shared" si="40"/>
        <v>87.953497306294423</v>
      </c>
      <c r="L175" s="63">
        <f t="shared" si="40"/>
        <v>87.545800096558835</v>
      </c>
      <c r="M175" s="63">
        <f t="shared" si="40"/>
        <v>61.030383411965971</v>
      </c>
      <c r="N175" s="63">
        <f t="shared" si="40"/>
        <v>82.51276404228858</v>
      </c>
      <c r="O175" s="63">
        <f t="shared" si="40"/>
        <v>77.64724321941749</v>
      </c>
      <c r="P175" s="63" t="str">
        <f t="shared" si="40"/>
        <v xml:space="preserve"> </v>
      </c>
      <c r="Q175" s="63" t="str">
        <f t="shared" si="40"/>
        <v xml:space="preserve"> </v>
      </c>
      <c r="R175" s="63" t="str">
        <f t="shared" si="40"/>
        <v xml:space="preserve"> </v>
      </c>
      <c r="S175" s="63" t="str">
        <f t="shared" si="40"/>
        <v xml:space="preserve"> </v>
      </c>
      <c r="T175" s="63" t="str">
        <f t="shared" si="40"/>
        <v xml:space="preserve"> </v>
      </c>
      <c r="U175" s="63" t="str">
        <f t="shared" si="40"/>
        <v xml:space="preserve"> </v>
      </c>
      <c r="V175" s="63" t="str">
        <f t="shared" si="40"/>
        <v xml:space="preserve"> </v>
      </c>
    </row>
    <row r="176" spans="3:22" x14ac:dyDescent="0.2">
      <c r="C176" s="89" t="s">
        <v>66</v>
      </c>
      <c r="D176" s="61">
        <f t="shared" ref="D176:V176" si="41">+IFERROR(IF(D138&gt;0,+((D138/D21)*100)," "),"")</f>
        <v>89.968525222766488</v>
      </c>
      <c r="E176" s="61">
        <f t="shared" si="41"/>
        <v>88.524041895215817</v>
      </c>
      <c r="F176" s="61">
        <f t="shared" si="41"/>
        <v>86.230178822010046</v>
      </c>
      <c r="G176" s="61">
        <f t="shared" si="41"/>
        <v>82.943907222361432</v>
      </c>
      <c r="H176" s="61">
        <f t="shared" si="41"/>
        <v>73.957931194677755</v>
      </c>
      <c r="I176" s="61">
        <f t="shared" si="41"/>
        <v>64.870429861059634</v>
      </c>
      <c r="J176" s="61">
        <f t="shared" si="41"/>
        <v>49.480113466853012</v>
      </c>
      <c r="K176" s="61">
        <f t="shared" si="41"/>
        <v>79.880638398994051</v>
      </c>
      <c r="L176" s="61">
        <f t="shared" si="41"/>
        <v>82.019088006723692</v>
      </c>
      <c r="M176" s="61">
        <f t="shared" si="41"/>
        <v>87.806515777351578</v>
      </c>
      <c r="N176" s="61">
        <f t="shared" si="41"/>
        <v>74.94272337776539</v>
      </c>
      <c r="O176" s="61">
        <f t="shared" si="41"/>
        <v>67.955512911322685</v>
      </c>
      <c r="P176" s="61">
        <f t="shared" si="41"/>
        <v>84.360419858793591</v>
      </c>
      <c r="Q176" s="61">
        <f t="shared" si="41"/>
        <v>72.145900579164348</v>
      </c>
      <c r="R176" s="61">
        <f t="shared" si="41"/>
        <v>82.288977188711115</v>
      </c>
      <c r="S176" s="61">
        <f t="shared" si="41"/>
        <v>85.815163232089617</v>
      </c>
      <c r="T176" s="61">
        <f t="shared" si="41"/>
        <v>81.441296834082138</v>
      </c>
      <c r="U176" s="61">
        <f t="shared" si="41"/>
        <v>76.198244257419461</v>
      </c>
      <c r="V176" s="61">
        <f t="shared" si="41"/>
        <v>87.269850300096635</v>
      </c>
    </row>
    <row r="177" spans="3:22" x14ac:dyDescent="0.2">
      <c r="C177" s="90" t="s">
        <v>67</v>
      </c>
      <c r="D177" s="63">
        <f t="shared" ref="D177:V177" si="42">+IFERROR(IF(D139&gt;0,+((D139/D22)*100)," "),"")</f>
        <v>86.361039478620512</v>
      </c>
      <c r="E177" s="63">
        <f t="shared" si="42"/>
        <v>75.518038008458547</v>
      </c>
      <c r="F177" s="63">
        <f t="shared" si="42"/>
        <v>77.542054421446039</v>
      </c>
      <c r="G177" s="63">
        <f t="shared" si="42"/>
        <v>85.207130974338284</v>
      </c>
      <c r="H177" s="63">
        <f t="shared" si="42"/>
        <v>75.472824448221232</v>
      </c>
      <c r="I177" s="63">
        <f t="shared" si="42"/>
        <v>87.997963721889917</v>
      </c>
      <c r="J177" s="63">
        <f t="shared" si="42"/>
        <v>70.309328022108858</v>
      </c>
      <c r="K177" s="63">
        <f t="shared" si="42"/>
        <v>45.021531378507184</v>
      </c>
      <c r="L177" s="63">
        <f t="shared" si="42"/>
        <v>56.653587275795445</v>
      </c>
      <c r="M177" s="63">
        <f t="shared" si="42"/>
        <v>56.576309725498142</v>
      </c>
      <c r="N177" s="63">
        <f t="shared" si="42"/>
        <v>64.090031418657034</v>
      </c>
      <c r="O177" s="63">
        <f t="shared" si="42"/>
        <v>59.174585735854357</v>
      </c>
      <c r="P177" s="63">
        <f t="shared" si="42"/>
        <v>67.468494133655469</v>
      </c>
      <c r="Q177" s="63">
        <f t="shared" si="42"/>
        <v>67.788228180114146</v>
      </c>
      <c r="R177" s="63">
        <f t="shared" si="42"/>
        <v>66.194138889767871</v>
      </c>
      <c r="S177" s="63">
        <f t="shared" si="42"/>
        <v>70.188225034317938</v>
      </c>
      <c r="T177" s="63">
        <f t="shared" si="42"/>
        <v>87.497150844965404</v>
      </c>
      <c r="U177" s="63">
        <f t="shared" si="42"/>
        <v>87.716538257089056</v>
      </c>
      <c r="V177" s="63">
        <f t="shared" si="42"/>
        <v>90.552219750911689</v>
      </c>
    </row>
    <row r="178" spans="3:22" x14ac:dyDescent="0.2">
      <c r="C178" s="89" t="s">
        <v>68</v>
      </c>
      <c r="D178" s="61">
        <f t="shared" ref="D178:V178" si="43">+IFERROR(IF(D140&gt;0,+((D140/D23)*100)," "),"")</f>
        <v>52.553481328482718</v>
      </c>
      <c r="E178" s="61">
        <f t="shared" si="43"/>
        <v>35.800962077352047</v>
      </c>
      <c r="F178" s="61">
        <f t="shared" si="43"/>
        <v>80.564981052894879</v>
      </c>
      <c r="G178" s="61">
        <f t="shared" si="43"/>
        <v>22.884744871018398</v>
      </c>
      <c r="H178" s="61">
        <f t="shared" si="43"/>
        <v>48.843643551123613</v>
      </c>
      <c r="I178" s="61">
        <f t="shared" si="43"/>
        <v>86.087517775362983</v>
      </c>
      <c r="J178" s="61">
        <f t="shared" si="43"/>
        <v>54.196636793159612</v>
      </c>
      <c r="K178" s="61">
        <f t="shared" si="43"/>
        <v>77.420664833145509</v>
      </c>
      <c r="L178" s="61">
        <f t="shared" si="43"/>
        <v>91.152276231222658</v>
      </c>
      <c r="M178" s="61">
        <f t="shared" si="43"/>
        <v>89.260221023435719</v>
      </c>
      <c r="N178" s="61">
        <f t="shared" si="43"/>
        <v>79.718697144821988</v>
      </c>
      <c r="O178" s="61">
        <f t="shared" si="43"/>
        <v>66.458407584809549</v>
      </c>
      <c r="P178" s="61">
        <f t="shared" si="43"/>
        <v>76.300217875778088</v>
      </c>
      <c r="Q178" s="61">
        <f t="shared" si="43"/>
        <v>50.570463680902499</v>
      </c>
      <c r="R178" s="61">
        <f t="shared" si="43"/>
        <v>80.91627052825423</v>
      </c>
      <c r="S178" s="61">
        <f t="shared" si="43"/>
        <v>43.623928022171164</v>
      </c>
      <c r="T178" s="61">
        <f t="shared" si="43"/>
        <v>35.733116605761985</v>
      </c>
      <c r="U178" s="61">
        <f t="shared" si="43"/>
        <v>74.619952577628297</v>
      </c>
      <c r="V178" s="61">
        <f t="shared" si="43"/>
        <v>75.618508081259336</v>
      </c>
    </row>
    <row r="179" spans="3:22" x14ac:dyDescent="0.2">
      <c r="C179" s="90" t="s">
        <v>31</v>
      </c>
      <c r="D179" s="63">
        <f t="shared" ref="D179:V179" si="44">+IFERROR(IF(D141&gt;0,+((D141/D24)*100)," "),"")</f>
        <v>70.727147919464741</v>
      </c>
      <c r="E179" s="63">
        <f t="shared" si="44"/>
        <v>86.829810345978032</v>
      </c>
      <c r="F179" s="63">
        <f t="shared" si="44"/>
        <v>84.459364733187769</v>
      </c>
      <c r="G179" s="63">
        <f t="shared" si="44"/>
        <v>86.157490926865961</v>
      </c>
      <c r="H179" s="63">
        <f t="shared" si="44"/>
        <v>86.478310809965393</v>
      </c>
      <c r="I179" s="63">
        <f t="shared" si="44"/>
        <v>79.052801947778775</v>
      </c>
      <c r="J179" s="63">
        <f t="shared" si="44"/>
        <v>87.735998537691884</v>
      </c>
      <c r="K179" s="63">
        <f t="shared" si="44"/>
        <v>83.899703924041518</v>
      </c>
      <c r="L179" s="63">
        <f t="shared" si="44"/>
        <v>88.160880745647447</v>
      </c>
      <c r="M179" s="63">
        <f t="shared" si="44"/>
        <v>86.181901926810923</v>
      </c>
      <c r="N179" s="63">
        <f t="shared" si="44"/>
        <v>88.534874536847468</v>
      </c>
      <c r="O179" s="63">
        <f t="shared" si="44"/>
        <v>89.66416585208664</v>
      </c>
      <c r="P179" s="63">
        <f t="shared" si="44"/>
        <v>88.316027820535353</v>
      </c>
      <c r="Q179" s="63">
        <f t="shared" si="44"/>
        <v>78.702185762368913</v>
      </c>
      <c r="R179" s="63">
        <f t="shared" si="44"/>
        <v>72.357870648530081</v>
      </c>
      <c r="S179" s="63">
        <f t="shared" si="44"/>
        <v>70.552654421857113</v>
      </c>
      <c r="T179" s="63">
        <f t="shared" si="44"/>
        <v>76.049025178539949</v>
      </c>
      <c r="U179" s="63">
        <f t="shared" si="44"/>
        <v>76.947263702723205</v>
      </c>
      <c r="V179" s="63">
        <f t="shared" si="44"/>
        <v>78.552886277073313</v>
      </c>
    </row>
    <row r="180" spans="3:22" x14ac:dyDescent="0.2">
      <c r="C180" s="89" t="s">
        <v>168</v>
      </c>
      <c r="D180" s="61" t="str">
        <f t="shared" ref="D180:V180" si="45">+IFERROR(IF(D142&gt;0,+((D142/D25)*100)," "),"")</f>
        <v xml:space="preserve"> </v>
      </c>
      <c r="E180" s="61" t="str">
        <f t="shared" si="45"/>
        <v xml:space="preserve"> </v>
      </c>
      <c r="F180" s="61" t="str">
        <f t="shared" si="45"/>
        <v xml:space="preserve"> </v>
      </c>
      <c r="G180" s="61" t="str">
        <f t="shared" si="45"/>
        <v xml:space="preserve"> </v>
      </c>
      <c r="H180" s="61" t="str">
        <f t="shared" si="45"/>
        <v xml:space="preserve"> </v>
      </c>
      <c r="I180" s="61" t="str">
        <f t="shared" si="45"/>
        <v xml:space="preserve"> </v>
      </c>
      <c r="J180" s="61" t="str">
        <f t="shared" si="45"/>
        <v xml:space="preserve"> </v>
      </c>
      <c r="K180" s="61" t="str">
        <f t="shared" si="45"/>
        <v xml:space="preserve"> </v>
      </c>
      <c r="L180" s="61" t="str">
        <f t="shared" si="45"/>
        <v xml:space="preserve"> </v>
      </c>
      <c r="M180" s="61" t="str">
        <f t="shared" si="45"/>
        <v xml:space="preserve"> </v>
      </c>
      <c r="N180" s="61" t="str">
        <f t="shared" si="45"/>
        <v xml:space="preserve"> </v>
      </c>
      <c r="O180" s="61" t="str">
        <f t="shared" si="45"/>
        <v xml:space="preserve"> </v>
      </c>
      <c r="P180" s="61" t="str">
        <f t="shared" si="45"/>
        <v xml:space="preserve"> </v>
      </c>
      <c r="Q180" s="61" t="str">
        <f t="shared" si="45"/>
        <v xml:space="preserve"> </v>
      </c>
      <c r="R180" s="61" t="str">
        <f t="shared" si="45"/>
        <v xml:space="preserve"> </v>
      </c>
      <c r="S180" s="61" t="str">
        <f t="shared" si="45"/>
        <v xml:space="preserve"> </v>
      </c>
      <c r="T180" s="61" t="str">
        <f t="shared" si="45"/>
        <v xml:space="preserve"> </v>
      </c>
      <c r="U180" s="61" t="str">
        <f t="shared" si="45"/>
        <v xml:space="preserve"> </v>
      </c>
      <c r="V180" s="61" t="str">
        <f t="shared" si="45"/>
        <v xml:space="preserve"> </v>
      </c>
    </row>
    <row r="181" spans="3:22" x14ac:dyDescent="0.2">
      <c r="C181" s="90" t="s">
        <v>69</v>
      </c>
      <c r="D181" s="63">
        <f t="shared" ref="D181:V181" si="46">+IFERROR(IF(D143&gt;0,+((D143/D26)*100)," "),"")</f>
        <v>81.205094898589493</v>
      </c>
      <c r="E181" s="63">
        <f t="shared" si="46"/>
        <v>77.291588332212342</v>
      </c>
      <c r="F181" s="63">
        <f t="shared" si="46"/>
        <v>81.999967347989681</v>
      </c>
      <c r="G181" s="63">
        <f t="shared" si="46"/>
        <v>84.415919348368021</v>
      </c>
      <c r="H181" s="63">
        <f t="shared" si="46"/>
        <v>90.769744518476671</v>
      </c>
      <c r="I181" s="63">
        <f t="shared" si="46"/>
        <v>89.792574096765605</v>
      </c>
      <c r="J181" s="63">
        <f t="shared" si="46"/>
        <v>83.157991746368239</v>
      </c>
      <c r="K181" s="63">
        <f t="shared" si="46"/>
        <v>88.75026432374294</v>
      </c>
      <c r="L181" s="63">
        <f t="shared" si="46"/>
        <v>93.880453229062553</v>
      </c>
      <c r="M181" s="63">
        <f t="shared" si="46"/>
        <v>94.462353824745165</v>
      </c>
      <c r="N181" s="63">
        <f t="shared" si="46"/>
        <v>92.143236303380831</v>
      </c>
      <c r="O181" s="63">
        <f t="shared" si="46"/>
        <v>81.898989894215205</v>
      </c>
      <c r="P181" s="63">
        <f t="shared" si="46"/>
        <v>91.840733176487902</v>
      </c>
      <c r="Q181" s="63">
        <f t="shared" si="46"/>
        <v>92.624895269549</v>
      </c>
      <c r="R181" s="63">
        <f t="shared" si="46"/>
        <v>92.012663585482784</v>
      </c>
      <c r="S181" s="63">
        <f t="shared" si="46"/>
        <v>89.93985793951471</v>
      </c>
      <c r="T181" s="63">
        <f t="shared" si="46"/>
        <v>95.589315715390299</v>
      </c>
      <c r="U181" s="63">
        <f t="shared" si="46"/>
        <v>96.689770377712094</v>
      </c>
      <c r="V181" s="63">
        <f t="shared" si="46"/>
        <v>93.622587383706133</v>
      </c>
    </row>
    <row r="182" spans="3:22" x14ac:dyDescent="0.2">
      <c r="C182" s="89" t="s">
        <v>70</v>
      </c>
      <c r="D182" s="61">
        <f t="shared" ref="D182:V182" si="47">+IFERROR(IF(D144&gt;0,+((D144/D27)*100)," "),"")</f>
        <v>77.197482359018593</v>
      </c>
      <c r="E182" s="61">
        <f t="shared" si="47"/>
        <v>68.38047529846375</v>
      </c>
      <c r="F182" s="61">
        <f t="shared" si="47"/>
        <v>79.26508502443933</v>
      </c>
      <c r="G182" s="61">
        <f t="shared" si="47"/>
        <v>64.341451467998581</v>
      </c>
      <c r="H182" s="61">
        <f t="shared" si="47"/>
        <v>53.565779421491399</v>
      </c>
      <c r="I182" s="61">
        <f t="shared" si="47"/>
        <v>42.149564407414367</v>
      </c>
      <c r="J182" s="61">
        <f t="shared" si="47"/>
        <v>66.912099557642293</v>
      </c>
      <c r="K182" s="61">
        <f t="shared" si="47"/>
        <v>91.571882216177514</v>
      </c>
      <c r="L182" s="61">
        <f t="shared" si="47"/>
        <v>74.833874245986138</v>
      </c>
      <c r="M182" s="61">
        <f t="shared" si="47"/>
        <v>78.18280997161115</v>
      </c>
      <c r="N182" s="61">
        <f t="shared" si="47"/>
        <v>56.849146488660253</v>
      </c>
      <c r="O182" s="61">
        <f t="shared" si="47"/>
        <v>67.159746126752282</v>
      </c>
      <c r="P182" s="61">
        <f t="shared" si="47"/>
        <v>74.657415862976606</v>
      </c>
      <c r="Q182" s="61">
        <f t="shared" si="47"/>
        <v>72.465118361400741</v>
      </c>
      <c r="R182" s="61">
        <f t="shared" si="47"/>
        <v>86.321681019946539</v>
      </c>
      <c r="S182" s="61">
        <f t="shared" si="47"/>
        <v>82.958915640436487</v>
      </c>
      <c r="T182" s="61">
        <f t="shared" si="47"/>
        <v>83.780861586810218</v>
      </c>
      <c r="U182" s="61">
        <f t="shared" si="47"/>
        <v>82.530469256481794</v>
      </c>
      <c r="V182" s="61">
        <f t="shared" si="47"/>
        <v>73.953536768442163</v>
      </c>
    </row>
    <row r="183" spans="3:22" x14ac:dyDescent="0.2">
      <c r="C183" s="90" t="s">
        <v>32</v>
      </c>
      <c r="D183" s="63">
        <f t="shared" ref="D183:V183" si="48">+IFERROR(IF(D145&gt;0,+((D145/D28)*100)," "),"")</f>
        <v>87.891156093353601</v>
      </c>
      <c r="E183" s="63">
        <f t="shared" si="48"/>
        <v>78.421866915792776</v>
      </c>
      <c r="F183" s="63">
        <f t="shared" si="48"/>
        <v>81.158114181792612</v>
      </c>
      <c r="G183" s="63">
        <f t="shared" si="48"/>
        <v>39.547368579605433</v>
      </c>
      <c r="H183" s="63">
        <f t="shared" si="48"/>
        <v>51.756929298003008</v>
      </c>
      <c r="I183" s="63">
        <f t="shared" si="48"/>
        <v>39.714991210778514</v>
      </c>
      <c r="J183" s="63">
        <f t="shared" si="48"/>
        <v>30.216043342981408</v>
      </c>
      <c r="K183" s="63">
        <f t="shared" si="48"/>
        <v>78.463916563835483</v>
      </c>
      <c r="L183" s="63">
        <f t="shared" si="48"/>
        <v>76.428603334127175</v>
      </c>
      <c r="M183" s="63">
        <f t="shared" si="48"/>
        <v>54.124025179455728</v>
      </c>
      <c r="N183" s="63">
        <f t="shared" si="48"/>
        <v>47.46029305320517</v>
      </c>
      <c r="O183" s="63">
        <f t="shared" si="48"/>
        <v>53.305786102248518</v>
      </c>
      <c r="P183" s="63">
        <f t="shared" si="48"/>
        <v>84.751262351215857</v>
      </c>
      <c r="Q183" s="63">
        <f t="shared" si="48"/>
        <v>93.339668785257075</v>
      </c>
      <c r="R183" s="63">
        <f t="shared" si="48"/>
        <v>81.171713396320442</v>
      </c>
      <c r="S183" s="63" t="str">
        <f t="shared" si="48"/>
        <v xml:space="preserve"> </v>
      </c>
      <c r="T183" s="63" t="str">
        <f t="shared" si="48"/>
        <v xml:space="preserve"> </v>
      </c>
      <c r="U183" s="63" t="str">
        <f t="shared" si="48"/>
        <v xml:space="preserve"> </v>
      </c>
      <c r="V183" s="63" t="str">
        <f t="shared" si="48"/>
        <v xml:space="preserve"> </v>
      </c>
    </row>
    <row r="184" spans="3:22" x14ac:dyDescent="0.2">
      <c r="C184" s="89" t="s">
        <v>33</v>
      </c>
      <c r="D184" s="61">
        <f t="shared" ref="D184:V184" si="49">+IFERROR(IF(D146&gt;0,+((D146/D29)*100)," "),"")</f>
        <v>81.513672390714547</v>
      </c>
      <c r="E184" s="61">
        <f t="shared" si="49"/>
        <v>68.01069178067803</v>
      </c>
      <c r="F184" s="61">
        <f t="shared" si="49"/>
        <v>82.321951321188294</v>
      </c>
      <c r="G184" s="61">
        <f t="shared" si="49"/>
        <v>73.760140624592523</v>
      </c>
      <c r="H184" s="61">
        <f t="shared" si="49"/>
        <v>55.55829008744815</v>
      </c>
      <c r="I184" s="61">
        <f t="shared" si="49"/>
        <v>82.822231216585806</v>
      </c>
      <c r="J184" s="61">
        <f t="shared" si="49"/>
        <v>75.556719983630401</v>
      </c>
      <c r="K184" s="61">
        <f t="shared" si="49"/>
        <v>73.100402114202581</v>
      </c>
      <c r="L184" s="61">
        <f t="shared" si="49"/>
        <v>86.182636205293818</v>
      </c>
      <c r="M184" s="61">
        <f t="shared" si="49"/>
        <v>73.6722943042232</v>
      </c>
      <c r="N184" s="61">
        <f t="shared" si="49"/>
        <v>71.092967533130633</v>
      </c>
      <c r="O184" s="61">
        <f t="shared" si="49"/>
        <v>77.026096276740304</v>
      </c>
      <c r="P184" s="61">
        <f t="shared" si="49"/>
        <v>78.81673740565958</v>
      </c>
      <c r="Q184" s="61">
        <f t="shared" si="49"/>
        <v>86.019007374230497</v>
      </c>
      <c r="R184" s="61">
        <f t="shared" si="49"/>
        <v>80.796222851526011</v>
      </c>
      <c r="S184" s="61">
        <f t="shared" si="49"/>
        <v>90.860831575307628</v>
      </c>
      <c r="T184" s="61">
        <f t="shared" si="49"/>
        <v>92.877853567874141</v>
      </c>
      <c r="U184" s="61">
        <f t="shared" si="49"/>
        <v>92.526254212335317</v>
      </c>
      <c r="V184" s="61">
        <f t="shared" si="49"/>
        <v>86.65890901189367</v>
      </c>
    </row>
    <row r="185" spans="3:22" x14ac:dyDescent="0.2">
      <c r="C185" s="90" t="s">
        <v>71</v>
      </c>
      <c r="D185" s="63">
        <f t="shared" ref="D185:V185" si="50">+IFERROR(IF(D147&gt;0,+((D147/D30)*100)," "),"")</f>
        <v>60.831065405883521</v>
      </c>
      <c r="E185" s="63">
        <f t="shared" si="50"/>
        <v>50.495720471562734</v>
      </c>
      <c r="F185" s="63">
        <f t="shared" si="50"/>
        <v>47.111630631219612</v>
      </c>
      <c r="G185" s="63">
        <f t="shared" si="50"/>
        <v>60.17554553847765</v>
      </c>
      <c r="H185" s="63">
        <f t="shared" si="50"/>
        <v>89.187741252839203</v>
      </c>
      <c r="I185" s="63">
        <f t="shared" si="50"/>
        <v>90.655400239487022</v>
      </c>
      <c r="J185" s="63">
        <f t="shared" si="50"/>
        <v>63.263225985114779</v>
      </c>
      <c r="K185" s="63">
        <f t="shared" si="50"/>
        <v>70.171164146557956</v>
      </c>
      <c r="L185" s="63">
        <f t="shared" si="50"/>
        <v>79.395861341454932</v>
      </c>
      <c r="M185" s="63">
        <f t="shared" si="50"/>
        <v>70.215957591101514</v>
      </c>
      <c r="N185" s="63">
        <f t="shared" si="50"/>
        <v>86.191481887099016</v>
      </c>
      <c r="O185" s="63">
        <f t="shared" si="50"/>
        <v>87.790831960755767</v>
      </c>
      <c r="P185" s="63">
        <f t="shared" si="50"/>
        <v>75.93906103626469</v>
      </c>
      <c r="Q185" s="63">
        <f t="shared" si="50"/>
        <v>82.913128429718384</v>
      </c>
      <c r="R185" s="63">
        <f t="shared" si="50"/>
        <v>89.98520509467221</v>
      </c>
      <c r="S185" s="63">
        <f t="shared" si="50"/>
        <v>89.083903803079608</v>
      </c>
      <c r="T185" s="63">
        <f t="shared" si="50"/>
        <v>90.655231297891589</v>
      </c>
      <c r="U185" s="63">
        <f t="shared" si="50"/>
        <v>90.886765129851483</v>
      </c>
      <c r="V185" s="63">
        <f t="shared" si="50"/>
        <v>85.322623864322438</v>
      </c>
    </row>
    <row r="186" spans="3:22" x14ac:dyDescent="0.2">
      <c r="C186" s="89" t="s">
        <v>34</v>
      </c>
      <c r="D186" s="61">
        <f t="shared" ref="D186:V186" si="51">+IFERROR(IF(D148&gt;0,+((D148/D31)*100)," "),"")</f>
        <v>40.0998858575879</v>
      </c>
      <c r="E186" s="61">
        <f t="shared" si="51"/>
        <v>55.590019595145314</v>
      </c>
      <c r="F186" s="61">
        <f t="shared" si="51"/>
        <v>80.521333040894575</v>
      </c>
      <c r="G186" s="61">
        <f t="shared" si="51"/>
        <v>58.697548511446961</v>
      </c>
      <c r="H186" s="61">
        <f t="shared" si="51"/>
        <v>80.762605960056561</v>
      </c>
      <c r="I186" s="61">
        <f t="shared" si="51"/>
        <v>53.898699668523861</v>
      </c>
      <c r="J186" s="61">
        <f t="shared" si="51"/>
        <v>77.526295531689414</v>
      </c>
      <c r="K186" s="61">
        <f t="shared" si="51"/>
        <v>83.636831592162522</v>
      </c>
      <c r="L186" s="61">
        <f t="shared" si="51"/>
        <v>76.4503562966744</v>
      </c>
      <c r="M186" s="61">
        <f t="shared" si="51"/>
        <v>80.738393319210445</v>
      </c>
      <c r="N186" s="61">
        <f t="shared" si="51"/>
        <v>64.144854977148654</v>
      </c>
      <c r="O186" s="61">
        <f t="shared" si="51"/>
        <v>60.478906278820219</v>
      </c>
      <c r="P186" s="61">
        <f t="shared" si="51"/>
        <v>49.299034330424973</v>
      </c>
      <c r="Q186" s="61">
        <f t="shared" si="51"/>
        <v>53.790567974925416</v>
      </c>
      <c r="R186" s="61">
        <f t="shared" si="51"/>
        <v>60.341111543403706</v>
      </c>
      <c r="S186" s="61">
        <f t="shared" si="51"/>
        <v>82.172875174356491</v>
      </c>
      <c r="T186" s="61">
        <f t="shared" si="51"/>
        <v>67.005843732003726</v>
      </c>
      <c r="U186" s="61">
        <f t="shared" si="51"/>
        <v>74.166999276867912</v>
      </c>
      <c r="V186" s="61">
        <f t="shared" si="51"/>
        <v>78.447851172249457</v>
      </c>
    </row>
    <row r="187" spans="3:22" x14ac:dyDescent="0.2">
      <c r="C187" s="90" t="s">
        <v>72</v>
      </c>
      <c r="D187" s="63">
        <f t="shared" ref="D187:V187" si="52">+IFERROR(IF(D149&gt;0,+((D149/D32)*100)," "),"")</f>
        <v>90.171024853995576</v>
      </c>
      <c r="E187" s="63">
        <f t="shared" si="52"/>
        <v>90.202373222730643</v>
      </c>
      <c r="F187" s="63">
        <f t="shared" si="52"/>
        <v>77.376910338737304</v>
      </c>
      <c r="G187" s="63">
        <f t="shared" si="52"/>
        <v>66.563498351339476</v>
      </c>
      <c r="H187" s="63">
        <f t="shared" si="52"/>
        <v>71.769827006675442</v>
      </c>
      <c r="I187" s="63">
        <f t="shared" si="52"/>
        <v>72.114098765990363</v>
      </c>
      <c r="J187" s="63">
        <f t="shared" si="52"/>
        <v>65.345448194293269</v>
      </c>
      <c r="K187" s="63">
        <f t="shared" si="52"/>
        <v>73.964869718152642</v>
      </c>
      <c r="L187" s="63">
        <f t="shared" si="52"/>
        <v>82.364414432599105</v>
      </c>
      <c r="M187" s="63">
        <f t="shared" si="52"/>
        <v>74.843415858407553</v>
      </c>
      <c r="N187" s="63">
        <f t="shared" si="52"/>
        <v>88.389455962045446</v>
      </c>
      <c r="O187" s="63">
        <f t="shared" si="52"/>
        <v>84.141460754973338</v>
      </c>
      <c r="P187" s="63">
        <f t="shared" si="52"/>
        <v>88.48864146179271</v>
      </c>
      <c r="Q187" s="63">
        <f t="shared" si="52"/>
        <v>67.937078258736477</v>
      </c>
      <c r="R187" s="63">
        <f t="shared" si="52"/>
        <v>86.555652731363637</v>
      </c>
      <c r="S187" s="63">
        <f t="shared" si="52"/>
        <v>90.346033762245227</v>
      </c>
      <c r="T187" s="63">
        <f t="shared" si="52"/>
        <v>90.168724879848867</v>
      </c>
      <c r="U187" s="63">
        <f t="shared" si="52"/>
        <v>90.412472376312351</v>
      </c>
      <c r="V187" s="63">
        <f t="shared" si="52"/>
        <v>92.649242200131951</v>
      </c>
    </row>
    <row r="188" spans="3:22" x14ac:dyDescent="0.2">
      <c r="C188" s="89" t="s">
        <v>73</v>
      </c>
      <c r="D188" s="61">
        <f t="shared" ref="D188:V188" si="53">+IFERROR(IF(D150&gt;0,+((D150/D33)*100)," "),"")</f>
        <v>100</v>
      </c>
      <c r="E188" s="61" t="str">
        <f t="shared" si="53"/>
        <v xml:space="preserve"> </v>
      </c>
      <c r="F188" s="61" t="str">
        <f t="shared" si="53"/>
        <v xml:space="preserve"> </v>
      </c>
      <c r="G188" s="61" t="str">
        <f t="shared" si="53"/>
        <v xml:space="preserve"> </v>
      </c>
      <c r="H188" s="61">
        <f t="shared" si="53"/>
        <v>45.800545401914924</v>
      </c>
      <c r="I188" s="61">
        <f t="shared" si="53"/>
        <v>47.748295316648402</v>
      </c>
      <c r="J188" s="61" t="str">
        <f t="shared" si="53"/>
        <v xml:space="preserve"> </v>
      </c>
      <c r="K188" s="61" t="str">
        <f t="shared" si="53"/>
        <v xml:space="preserve"> </v>
      </c>
      <c r="L188" s="61" t="str">
        <f t="shared" si="53"/>
        <v xml:space="preserve"> </v>
      </c>
      <c r="M188" s="61" t="str">
        <f t="shared" si="53"/>
        <v xml:space="preserve"> </v>
      </c>
      <c r="N188" s="61" t="str">
        <f t="shared" si="53"/>
        <v xml:space="preserve"> </v>
      </c>
      <c r="O188" s="61" t="str">
        <f t="shared" si="53"/>
        <v xml:space="preserve"> </v>
      </c>
      <c r="P188" s="61">
        <f t="shared" si="53"/>
        <v>0.24506109648653229</v>
      </c>
      <c r="Q188" s="61">
        <f t="shared" si="53"/>
        <v>51.38679410756307</v>
      </c>
      <c r="R188" s="61">
        <f t="shared" si="53"/>
        <v>86.584385409221269</v>
      </c>
      <c r="S188" s="61">
        <f t="shared" si="53"/>
        <v>6.6876714415231184</v>
      </c>
      <c r="T188" s="61">
        <f t="shared" si="53"/>
        <v>98.348445300374493</v>
      </c>
      <c r="U188" s="61">
        <f t="shared" si="53"/>
        <v>93.554999847112668</v>
      </c>
      <c r="V188" s="61">
        <f t="shared" si="53"/>
        <v>36.25714181415178</v>
      </c>
    </row>
    <row r="189" spans="3:22" x14ac:dyDescent="0.2">
      <c r="C189" s="90" t="s">
        <v>35</v>
      </c>
      <c r="D189" s="63" t="str">
        <f t="shared" ref="D189:V189" si="54">+IFERROR(IF(D151&gt;0,+((D151/D34)*100)," "),"")</f>
        <v xml:space="preserve"> </v>
      </c>
      <c r="E189" s="63" t="str">
        <f t="shared" si="54"/>
        <v xml:space="preserve"> </v>
      </c>
      <c r="F189" s="63" t="str">
        <f t="shared" si="54"/>
        <v xml:space="preserve"> </v>
      </c>
      <c r="G189" s="63" t="str">
        <f t="shared" si="54"/>
        <v xml:space="preserve"> </v>
      </c>
      <c r="H189" s="63" t="str">
        <f t="shared" si="54"/>
        <v xml:space="preserve"> </v>
      </c>
      <c r="I189" s="63" t="str">
        <f t="shared" si="54"/>
        <v xml:space="preserve"> </v>
      </c>
      <c r="J189" s="63" t="str">
        <f t="shared" si="54"/>
        <v xml:space="preserve"> </v>
      </c>
      <c r="K189" s="63" t="str">
        <f t="shared" si="54"/>
        <v xml:space="preserve"> </v>
      </c>
      <c r="L189" s="63" t="str">
        <f t="shared" si="54"/>
        <v xml:space="preserve"> </v>
      </c>
      <c r="M189" s="63" t="str">
        <f t="shared" si="54"/>
        <v xml:space="preserve"> </v>
      </c>
      <c r="N189" s="63" t="str">
        <f t="shared" si="54"/>
        <v xml:space="preserve"> </v>
      </c>
      <c r="O189" s="63" t="str">
        <f t="shared" si="54"/>
        <v xml:space="preserve"> </v>
      </c>
      <c r="P189" s="63" t="str">
        <f t="shared" si="54"/>
        <v xml:space="preserve"> </v>
      </c>
      <c r="Q189" s="63" t="str">
        <f t="shared" si="54"/>
        <v xml:space="preserve"> </v>
      </c>
      <c r="R189" s="63" t="str">
        <f t="shared" si="54"/>
        <v xml:space="preserve"> </v>
      </c>
      <c r="S189" s="63" t="str">
        <f t="shared" si="54"/>
        <v xml:space="preserve"> </v>
      </c>
      <c r="T189" s="63" t="str">
        <f t="shared" si="54"/>
        <v xml:space="preserve"> </v>
      </c>
      <c r="U189" s="63" t="str">
        <f t="shared" si="54"/>
        <v xml:space="preserve"> </v>
      </c>
      <c r="V189" s="63" t="str">
        <f t="shared" si="54"/>
        <v xml:space="preserve"> </v>
      </c>
    </row>
    <row r="190" spans="3:22" x14ac:dyDescent="0.2">
      <c r="C190" s="89" t="s">
        <v>74</v>
      </c>
      <c r="D190" s="61">
        <f t="shared" ref="D190:V190" si="55">+IFERROR(IF(D152&gt;0,+((D152/D35)*100)," "),"")</f>
        <v>76.715174852135675</v>
      </c>
      <c r="E190" s="61">
        <f t="shared" si="55"/>
        <v>48.270022872007459</v>
      </c>
      <c r="F190" s="61">
        <f t="shared" si="55"/>
        <v>75.929444346605564</v>
      </c>
      <c r="G190" s="61">
        <f t="shared" si="55"/>
        <v>60.416429043814134</v>
      </c>
      <c r="H190" s="61">
        <f t="shared" si="55"/>
        <v>30.248479157857645</v>
      </c>
      <c r="I190" s="61">
        <f t="shared" si="55"/>
        <v>75.626311995973069</v>
      </c>
      <c r="J190" s="61">
        <f t="shared" si="55"/>
        <v>55.084540254114103</v>
      </c>
      <c r="K190" s="61">
        <f t="shared" si="55"/>
        <v>63.336274025875881</v>
      </c>
      <c r="L190" s="61">
        <f t="shared" si="55"/>
        <v>67.370773224593023</v>
      </c>
      <c r="M190" s="61">
        <f t="shared" si="55"/>
        <v>78.172867587151828</v>
      </c>
      <c r="N190" s="61">
        <f t="shared" si="55"/>
        <v>50.771280707125356</v>
      </c>
      <c r="O190" s="61">
        <f t="shared" si="55"/>
        <v>48.08174663798674</v>
      </c>
      <c r="P190" s="61">
        <f t="shared" si="55"/>
        <v>58.947648449335588</v>
      </c>
      <c r="Q190" s="61">
        <f t="shared" si="55"/>
        <v>65.708381890407608</v>
      </c>
      <c r="R190" s="61">
        <f t="shared" si="55"/>
        <v>81.639310752974637</v>
      </c>
      <c r="S190" s="61">
        <f t="shared" si="55"/>
        <v>80.676574003238713</v>
      </c>
      <c r="T190" s="61">
        <f t="shared" si="55"/>
        <v>90.670507932826013</v>
      </c>
      <c r="U190" s="61">
        <f t="shared" si="55"/>
        <v>94.974449089689358</v>
      </c>
      <c r="V190" s="61">
        <f t="shared" si="55"/>
        <v>81.488823693121262</v>
      </c>
    </row>
    <row r="191" spans="3:22" x14ac:dyDescent="0.2">
      <c r="C191" s="90" t="s">
        <v>36</v>
      </c>
      <c r="D191" s="63">
        <f t="shared" ref="D191:V191" si="56">+IFERROR(IF(D153&gt;0,+((D153/D36)*100)," "),"")</f>
        <v>94.913887531198824</v>
      </c>
      <c r="E191" s="63">
        <f t="shared" si="56"/>
        <v>86.654814939135449</v>
      </c>
      <c r="F191" s="63">
        <f t="shared" si="56"/>
        <v>84.391943518981137</v>
      </c>
      <c r="G191" s="63">
        <f t="shared" si="56"/>
        <v>88.861093253864226</v>
      </c>
      <c r="H191" s="63">
        <f t="shared" si="56"/>
        <v>77.519971710200025</v>
      </c>
      <c r="I191" s="63">
        <f t="shared" si="56"/>
        <v>86.382684054474979</v>
      </c>
      <c r="J191" s="63">
        <f t="shared" si="56"/>
        <v>73.086633294692007</v>
      </c>
      <c r="K191" s="63">
        <f t="shared" si="56"/>
        <v>86.111097966189192</v>
      </c>
      <c r="L191" s="63">
        <f t="shared" si="56"/>
        <v>81.173466129016077</v>
      </c>
      <c r="M191" s="63">
        <f t="shared" si="56"/>
        <v>93.162224205498731</v>
      </c>
      <c r="N191" s="63">
        <f t="shared" si="56"/>
        <v>87.889822144657515</v>
      </c>
      <c r="O191" s="63">
        <f t="shared" si="56"/>
        <v>94.471255044551611</v>
      </c>
      <c r="P191" s="63">
        <f t="shared" si="56"/>
        <v>96.486067350672116</v>
      </c>
      <c r="Q191" s="63">
        <f t="shared" si="56"/>
        <v>97.224211534149603</v>
      </c>
      <c r="R191" s="63">
        <f t="shared" si="56"/>
        <v>97.885928563566438</v>
      </c>
      <c r="S191" s="63">
        <f t="shared" si="56"/>
        <v>98.471946616625544</v>
      </c>
      <c r="T191" s="63">
        <f t="shared" si="56"/>
        <v>99.07083595533021</v>
      </c>
      <c r="U191" s="63">
        <f t="shared" si="56"/>
        <v>95.715623460390191</v>
      </c>
      <c r="V191" s="63">
        <f t="shared" si="56"/>
        <v>82.378909744742003</v>
      </c>
    </row>
    <row r="192" spans="3:22" x14ac:dyDescent="0.2">
      <c r="C192" s="92" t="s">
        <v>75</v>
      </c>
      <c r="D192" s="62">
        <f t="shared" ref="D192:V192" si="57">+IFERROR(IF(D154&gt;0,+((D154/D37)*100)," "),"")</f>
        <v>72.205228217425827</v>
      </c>
      <c r="E192" s="62">
        <f t="shared" si="57"/>
        <v>80.155379077793214</v>
      </c>
      <c r="F192" s="62">
        <f t="shared" si="57"/>
        <v>77.623420979904438</v>
      </c>
      <c r="G192" s="62">
        <f t="shared" si="57"/>
        <v>72.395669644465045</v>
      </c>
      <c r="H192" s="62">
        <f t="shared" si="57"/>
        <v>72.65568699846969</v>
      </c>
      <c r="I192" s="62">
        <f t="shared" si="57"/>
        <v>75.106096690291054</v>
      </c>
      <c r="J192" s="62">
        <f t="shared" si="57"/>
        <v>75.593976971552493</v>
      </c>
      <c r="K192" s="62">
        <f t="shared" si="57"/>
        <v>85.418125989380414</v>
      </c>
      <c r="L192" s="62">
        <f t="shared" si="57"/>
        <v>91.831336486410692</v>
      </c>
      <c r="M192" s="62">
        <f t="shared" si="57"/>
        <v>88.18225900006324</v>
      </c>
      <c r="N192" s="62">
        <f t="shared" si="57"/>
        <v>88.250518385672066</v>
      </c>
      <c r="O192" s="62">
        <f t="shared" si="57"/>
        <v>79.011294732924355</v>
      </c>
      <c r="P192" s="62">
        <f t="shared" si="57"/>
        <v>86.965014265787389</v>
      </c>
      <c r="Q192" s="62">
        <f t="shared" si="57"/>
        <v>90.136659306944864</v>
      </c>
      <c r="R192" s="62">
        <f t="shared" si="57"/>
        <v>88.367233039030182</v>
      </c>
      <c r="S192" s="62">
        <f t="shared" si="57"/>
        <v>91.526425502668218</v>
      </c>
      <c r="T192" s="62">
        <f t="shared" si="57"/>
        <v>90.894955055026102</v>
      </c>
      <c r="U192" s="62">
        <f t="shared" si="57"/>
        <v>91.343934599356274</v>
      </c>
      <c r="V192" s="62">
        <f t="shared" si="57"/>
        <v>86.595850686917245</v>
      </c>
    </row>
    <row r="193" spans="3:22" ht="22.5" x14ac:dyDescent="0.2">
      <c r="C193" s="91" t="s">
        <v>76</v>
      </c>
      <c r="D193" s="64" t="str">
        <f t="shared" ref="D193:V193" si="58">+IFERROR(IF(D155&gt;0,+((D155/D38)*100)," "),"")</f>
        <v xml:space="preserve"> </v>
      </c>
      <c r="E193" s="64" t="str">
        <f t="shared" si="58"/>
        <v xml:space="preserve"> </v>
      </c>
      <c r="F193" s="64" t="str">
        <f t="shared" si="58"/>
        <v xml:space="preserve"> </v>
      </c>
      <c r="G193" s="64" t="str">
        <f t="shared" si="58"/>
        <v xml:space="preserve"> </v>
      </c>
      <c r="H193" s="64" t="str">
        <f t="shared" si="58"/>
        <v xml:space="preserve"> </v>
      </c>
      <c r="I193" s="64" t="str">
        <f t="shared" si="58"/>
        <v xml:space="preserve"> </v>
      </c>
      <c r="J193" s="64" t="str">
        <f t="shared" si="58"/>
        <v xml:space="preserve"> </v>
      </c>
      <c r="K193" s="64" t="str">
        <f t="shared" si="58"/>
        <v xml:space="preserve"> </v>
      </c>
      <c r="L193" s="64" t="str">
        <f t="shared" si="58"/>
        <v xml:space="preserve"> </v>
      </c>
      <c r="M193" s="64" t="str">
        <f t="shared" si="58"/>
        <v xml:space="preserve"> </v>
      </c>
      <c r="N193" s="64" t="str">
        <f t="shared" si="58"/>
        <v xml:space="preserve"> </v>
      </c>
      <c r="O193" s="64" t="str">
        <f t="shared" si="58"/>
        <v xml:space="preserve"> </v>
      </c>
      <c r="P193" s="64" t="str">
        <f t="shared" si="58"/>
        <v xml:space="preserve"> </v>
      </c>
      <c r="Q193" s="64" t="str">
        <f t="shared" si="58"/>
        <v xml:space="preserve"> </v>
      </c>
      <c r="R193" s="64" t="str">
        <f t="shared" si="58"/>
        <v xml:space="preserve"> </v>
      </c>
      <c r="S193" s="64" t="str">
        <f t="shared" si="58"/>
        <v xml:space="preserve"> </v>
      </c>
      <c r="T193" s="64" t="str">
        <f t="shared" si="58"/>
        <v xml:space="preserve"> </v>
      </c>
      <c r="U193" s="64" t="str">
        <f t="shared" si="58"/>
        <v xml:space="preserve"> </v>
      </c>
      <c r="V193" s="64" t="str">
        <f t="shared" si="58"/>
        <v xml:space="preserve"> </v>
      </c>
    </row>
    <row r="194" spans="3:22" x14ac:dyDescent="0.2">
      <c r="C194" s="89" t="s">
        <v>77</v>
      </c>
      <c r="D194" s="61">
        <f t="shared" ref="D194:V194" si="59">+IFERROR(IF(D156&gt;0,+((D156/D39)*100)," "),"")</f>
        <v>55.445767529799042</v>
      </c>
      <c r="E194" s="61">
        <f t="shared" si="59"/>
        <v>47.698272086655003</v>
      </c>
      <c r="F194" s="61">
        <f t="shared" si="59"/>
        <v>36.072430334624507</v>
      </c>
      <c r="G194" s="61">
        <f t="shared" si="59"/>
        <v>44.117407708246162</v>
      </c>
      <c r="H194" s="61">
        <f t="shared" si="59"/>
        <v>67.430168381822853</v>
      </c>
      <c r="I194" s="61">
        <f t="shared" si="59"/>
        <v>22.389638328630326</v>
      </c>
      <c r="J194" s="61">
        <f t="shared" si="59"/>
        <v>65.89001026589483</v>
      </c>
      <c r="K194" s="61">
        <f t="shared" si="59"/>
        <v>77.68918902695664</v>
      </c>
      <c r="L194" s="61">
        <f t="shared" si="59"/>
        <v>80.015531988851649</v>
      </c>
      <c r="M194" s="61">
        <f t="shared" si="59"/>
        <v>77.127520274604507</v>
      </c>
      <c r="N194" s="61">
        <f t="shared" si="59"/>
        <v>83.476492668875295</v>
      </c>
      <c r="O194" s="61">
        <f t="shared" si="59"/>
        <v>86.035997059606558</v>
      </c>
      <c r="P194" s="61">
        <f t="shared" si="59"/>
        <v>98.239270369015586</v>
      </c>
      <c r="Q194" s="61">
        <f t="shared" si="59"/>
        <v>88.20726926245753</v>
      </c>
      <c r="R194" s="61">
        <f t="shared" si="59"/>
        <v>93.447957862653553</v>
      </c>
      <c r="S194" s="61">
        <f t="shared" si="59"/>
        <v>89.720153075908328</v>
      </c>
      <c r="T194" s="61">
        <f t="shared" si="59"/>
        <v>96.280802966573759</v>
      </c>
      <c r="U194" s="61">
        <f t="shared" si="59"/>
        <v>90.351578721738662</v>
      </c>
      <c r="V194" s="61">
        <f t="shared" si="59"/>
        <v>88.566198421927282</v>
      </c>
    </row>
    <row r="195" spans="3:22" x14ac:dyDescent="0.2">
      <c r="C195" s="91" t="s">
        <v>37</v>
      </c>
      <c r="D195" s="64">
        <f t="shared" ref="D195:V195" si="60">+IFERROR(IF(D157&gt;0,+((D157/D40)*100)," "),"")</f>
        <v>83.31625582967726</v>
      </c>
      <c r="E195" s="64">
        <f t="shared" si="60"/>
        <v>82.128947474508266</v>
      </c>
      <c r="F195" s="64">
        <f t="shared" si="60"/>
        <v>53.963038032080313</v>
      </c>
      <c r="G195" s="64">
        <f t="shared" si="60"/>
        <v>70.706433900557357</v>
      </c>
      <c r="H195" s="64">
        <f t="shared" si="60"/>
        <v>66.361466419378715</v>
      </c>
      <c r="I195" s="64">
        <f t="shared" si="60"/>
        <v>75.210564533580708</v>
      </c>
      <c r="J195" s="64">
        <f t="shared" si="60"/>
        <v>69.412376569369087</v>
      </c>
      <c r="K195" s="64">
        <f t="shared" si="60"/>
        <v>84.274916640716754</v>
      </c>
      <c r="L195" s="64">
        <f t="shared" si="60"/>
        <v>81.160203229864791</v>
      </c>
      <c r="M195" s="64">
        <f t="shared" si="60"/>
        <v>70.014011845351035</v>
      </c>
      <c r="N195" s="64">
        <f t="shared" si="60"/>
        <v>62.935356415340351</v>
      </c>
      <c r="O195" s="64">
        <f t="shared" si="60"/>
        <v>64.856500714075423</v>
      </c>
      <c r="P195" s="64">
        <f t="shared" si="60"/>
        <v>74.903892219122767</v>
      </c>
      <c r="Q195" s="64">
        <f t="shared" si="60"/>
        <v>85.122479125427901</v>
      </c>
      <c r="R195" s="64">
        <f t="shared" si="60"/>
        <v>82.167033387100901</v>
      </c>
      <c r="S195" s="64">
        <f t="shared" si="60"/>
        <v>86.770532115756126</v>
      </c>
      <c r="T195" s="64">
        <f t="shared" si="60"/>
        <v>85.83672724605303</v>
      </c>
      <c r="U195" s="64">
        <f t="shared" si="60"/>
        <v>73.419256405794144</v>
      </c>
      <c r="V195" s="64">
        <f t="shared" si="60"/>
        <v>80.145309552977395</v>
      </c>
    </row>
    <row r="196" spans="3:22" x14ac:dyDescent="0.2">
      <c r="C196" s="89" t="s">
        <v>38</v>
      </c>
      <c r="D196" s="61">
        <f t="shared" ref="D196:V196" si="61">+IFERROR(IF(D158&gt;0,+((D158/D41)*100)," "),"")</f>
        <v>70.698558812525633</v>
      </c>
      <c r="E196" s="61">
        <f t="shared" si="61"/>
        <v>28.204403039503163</v>
      </c>
      <c r="F196" s="61">
        <f t="shared" si="61"/>
        <v>28.011622795795542</v>
      </c>
      <c r="G196" s="61">
        <f t="shared" si="61"/>
        <v>46.777545768732878</v>
      </c>
      <c r="H196" s="61">
        <f t="shared" si="61"/>
        <v>32.08686126881112</v>
      </c>
      <c r="I196" s="61">
        <f t="shared" si="61"/>
        <v>8.1388805353292089</v>
      </c>
      <c r="J196" s="61">
        <f t="shared" si="61"/>
        <v>24.499039710681693</v>
      </c>
      <c r="K196" s="61">
        <f t="shared" si="61"/>
        <v>56.292125523129734</v>
      </c>
      <c r="L196" s="61" t="str">
        <f t="shared" si="61"/>
        <v xml:space="preserve"> </v>
      </c>
      <c r="M196" s="61" t="str">
        <f t="shared" si="61"/>
        <v xml:space="preserve"> </v>
      </c>
      <c r="N196" s="61" t="str">
        <f t="shared" si="61"/>
        <v xml:space="preserve"> </v>
      </c>
      <c r="O196" s="61" t="str">
        <f t="shared" si="61"/>
        <v xml:space="preserve"> </v>
      </c>
      <c r="P196" s="61" t="str">
        <f t="shared" si="61"/>
        <v xml:space="preserve"> </v>
      </c>
      <c r="Q196" s="61" t="str">
        <f t="shared" si="61"/>
        <v xml:space="preserve"> </v>
      </c>
      <c r="R196" s="61" t="str">
        <f t="shared" si="61"/>
        <v xml:space="preserve"> </v>
      </c>
      <c r="S196" s="61" t="str">
        <f t="shared" si="61"/>
        <v xml:space="preserve"> </v>
      </c>
      <c r="T196" s="61" t="str">
        <f t="shared" si="61"/>
        <v xml:space="preserve"> </v>
      </c>
      <c r="U196" s="61" t="str">
        <f t="shared" si="61"/>
        <v xml:space="preserve"> </v>
      </c>
      <c r="V196" s="61" t="str">
        <f t="shared" si="61"/>
        <v xml:space="preserve"> </v>
      </c>
    </row>
    <row r="197" spans="3:22" x14ac:dyDescent="0.2">
      <c r="C197" s="81" t="s">
        <v>40</v>
      </c>
      <c r="D197" s="46">
        <f t="shared" ref="D197:V197" si="62">+IFERROR(IF(D159&gt;0,+((D159/D42)*100)," "),"")</f>
        <v>78.033103359019279</v>
      </c>
      <c r="E197" s="46">
        <f t="shared" si="62"/>
        <v>76.039861273506446</v>
      </c>
      <c r="F197" s="46">
        <f t="shared" si="62"/>
        <v>71.451547506130979</v>
      </c>
      <c r="G197" s="46">
        <f t="shared" si="62"/>
        <v>75.343731880636867</v>
      </c>
      <c r="H197" s="46">
        <f t="shared" si="62"/>
        <v>79.514390464521156</v>
      </c>
      <c r="I197" s="46">
        <f t="shared" si="62"/>
        <v>80.167753837145511</v>
      </c>
      <c r="J197" s="46">
        <f t="shared" si="62"/>
        <v>72.850832618762624</v>
      </c>
      <c r="K197" s="46">
        <f t="shared" si="62"/>
        <v>84.610112868583073</v>
      </c>
      <c r="L197" s="46">
        <f t="shared" si="62"/>
        <v>88.306715395705069</v>
      </c>
      <c r="M197" s="46">
        <f t="shared" si="62"/>
        <v>84.633536540161487</v>
      </c>
      <c r="N197" s="46">
        <f t="shared" si="62"/>
        <v>83.820447920694392</v>
      </c>
      <c r="O197" s="46">
        <f t="shared" si="62"/>
        <v>80.255531137895105</v>
      </c>
      <c r="P197" s="46">
        <f t="shared" si="62"/>
        <v>85.318849208071228</v>
      </c>
      <c r="Q197" s="46">
        <f t="shared" si="62"/>
        <v>87.384563756244248</v>
      </c>
      <c r="R197" s="46">
        <f t="shared" si="62"/>
        <v>87.90724753098867</v>
      </c>
      <c r="S197" s="46">
        <f t="shared" si="62"/>
        <v>88.2411657290872</v>
      </c>
      <c r="T197" s="46">
        <f t="shared" si="62"/>
        <v>91.592124421130706</v>
      </c>
      <c r="U197" s="46">
        <f t="shared" si="62"/>
        <v>89.721166351659519</v>
      </c>
      <c r="V197" s="46">
        <f t="shared" si="62"/>
        <v>87.629926270817123</v>
      </c>
    </row>
    <row r="198" spans="3:22" x14ac:dyDescent="0.2">
      <c r="C198" s="1" t="s">
        <v>227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202" spans="3:22" ht="18" x14ac:dyDescent="0.2">
      <c r="D202" s="164" t="s">
        <v>166</v>
      </c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</row>
    <row r="203" spans="3:22" ht="15.75" customHeight="1" x14ac:dyDescent="0.2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3:22" x14ac:dyDescent="0.2">
      <c r="C204" s="182" t="s">
        <v>21</v>
      </c>
      <c r="D204" s="162">
        <v>2000</v>
      </c>
      <c r="E204" s="162">
        <v>2001</v>
      </c>
      <c r="F204" s="162">
        <v>2002</v>
      </c>
      <c r="G204" s="162">
        <v>2003</v>
      </c>
      <c r="H204" s="162">
        <v>2004</v>
      </c>
      <c r="I204" s="162">
        <v>2005</v>
      </c>
      <c r="J204" s="162">
        <v>2006</v>
      </c>
      <c r="K204" s="162">
        <v>2007</v>
      </c>
      <c r="L204" s="162">
        <v>2008</v>
      </c>
      <c r="M204" s="162">
        <v>2009</v>
      </c>
      <c r="N204" s="162">
        <v>2010</v>
      </c>
      <c r="O204" s="162">
        <v>2011</v>
      </c>
      <c r="P204" s="162">
        <v>2012</v>
      </c>
      <c r="Q204" s="162">
        <v>2013</v>
      </c>
      <c r="R204" s="162">
        <v>2014</v>
      </c>
      <c r="S204" s="162">
        <v>2015</v>
      </c>
      <c r="T204" s="162">
        <v>2016</v>
      </c>
      <c r="U204" s="162">
        <v>2017</v>
      </c>
      <c r="V204" s="162">
        <v>2018</v>
      </c>
    </row>
    <row r="205" spans="3:22" ht="12" thickBot="1" x14ac:dyDescent="0.25">
      <c r="C205" s="18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</row>
    <row r="206" spans="3:22" x14ac:dyDescent="0.2">
      <c r="C206" s="89" t="s">
        <v>61</v>
      </c>
      <c r="D206" s="66">
        <v>26.541750217499999</v>
      </c>
      <c r="E206" s="57">
        <v>21.808951044499999</v>
      </c>
      <c r="F206" s="57">
        <v>30.566076962</v>
      </c>
      <c r="G206" s="57">
        <v>23.152252428000001</v>
      </c>
      <c r="H206" s="57">
        <v>24.461808906000002</v>
      </c>
      <c r="I206" s="57">
        <v>36.371327868999998</v>
      </c>
      <c r="J206" s="57">
        <v>43.986094350000002</v>
      </c>
      <c r="K206" s="57">
        <v>52.980566152999998</v>
      </c>
      <c r="L206" s="57">
        <v>54.587411471000003</v>
      </c>
      <c r="M206" s="57">
        <v>47.872926378999999</v>
      </c>
      <c r="N206" s="57">
        <v>67.648790708000007</v>
      </c>
      <c r="O206" s="57">
        <v>32.652720195029993</v>
      </c>
      <c r="P206" s="57">
        <v>37.973113010710009</v>
      </c>
      <c r="Q206" s="57">
        <v>47.047860651279997</v>
      </c>
      <c r="R206" s="57">
        <v>76.117903341249999</v>
      </c>
      <c r="S206" s="57">
        <v>52.612558205330004</v>
      </c>
      <c r="T206" s="57">
        <v>42.948126929199994</v>
      </c>
      <c r="U206" s="57">
        <v>47.118730274150003</v>
      </c>
      <c r="V206" s="57">
        <v>57.807377398579995</v>
      </c>
    </row>
    <row r="207" spans="3:22" x14ac:dyDescent="0.2">
      <c r="C207" s="90" t="s">
        <v>28</v>
      </c>
      <c r="D207" s="58">
        <v>2.496799572</v>
      </c>
      <c r="E207" s="58">
        <v>0.82427108100000002</v>
      </c>
      <c r="F207" s="58">
        <v>3.7669507443899999</v>
      </c>
      <c r="G207" s="58">
        <v>3.68292848904</v>
      </c>
      <c r="H207" s="58">
        <v>3.3971055209599998</v>
      </c>
      <c r="I207" s="58">
        <v>6.6655987747199994</v>
      </c>
      <c r="J207" s="58">
        <v>9.6911885049300004</v>
      </c>
      <c r="K207" s="58">
        <v>18.90471837582</v>
      </c>
      <c r="L207" s="58">
        <v>15.05275683358</v>
      </c>
      <c r="M207" s="58">
        <v>18.539892213360002</v>
      </c>
      <c r="N207" s="58">
        <v>21.740771737050004</v>
      </c>
      <c r="O207" s="58">
        <v>31.903792837690002</v>
      </c>
      <c r="P207" s="58">
        <v>35.846229230580001</v>
      </c>
      <c r="Q207" s="58">
        <v>50.297620226500001</v>
      </c>
      <c r="R207" s="58">
        <v>55.702195358760001</v>
      </c>
      <c r="S207" s="58">
        <v>52.419118680110003</v>
      </c>
      <c r="T207" s="58">
        <v>72.373664714829999</v>
      </c>
      <c r="U207" s="58">
        <v>84.595949207650008</v>
      </c>
      <c r="V207" s="58">
        <v>108.44225832334</v>
      </c>
    </row>
    <row r="208" spans="3:22" x14ac:dyDescent="0.2">
      <c r="C208" s="89" t="s">
        <v>62</v>
      </c>
      <c r="D208" s="57">
        <v>2.9726059746</v>
      </c>
      <c r="E208" s="57">
        <v>2.7182753340299999</v>
      </c>
      <c r="F208" s="57">
        <v>9.1256716272100018</v>
      </c>
      <c r="G208" s="57">
        <v>3.6804619140900003</v>
      </c>
      <c r="H208" s="57">
        <v>2.9347395598199997</v>
      </c>
      <c r="I208" s="57">
        <v>11.752714500620002</v>
      </c>
      <c r="J208" s="57">
        <v>1.8121155710000001</v>
      </c>
      <c r="K208" s="57">
        <v>19.095008461999999</v>
      </c>
      <c r="L208" s="57">
        <v>18.336353596650003</v>
      </c>
      <c r="M208" s="57">
        <v>45.394226686780009</v>
      </c>
      <c r="N208" s="57">
        <v>0</v>
      </c>
      <c r="O208" s="57">
        <v>0</v>
      </c>
      <c r="P208" s="57">
        <v>0</v>
      </c>
      <c r="Q208" s="57">
        <v>0</v>
      </c>
      <c r="R208" s="57">
        <v>0</v>
      </c>
      <c r="S208" s="57">
        <v>0</v>
      </c>
      <c r="T208" s="57">
        <v>0</v>
      </c>
      <c r="U208" s="57">
        <v>0</v>
      </c>
      <c r="V208" s="57">
        <v>0</v>
      </c>
    </row>
    <row r="209" spans="3:22" x14ac:dyDescent="0.2">
      <c r="C209" s="90" t="s">
        <v>29</v>
      </c>
      <c r="D209" s="58">
        <v>35.27666782818001</v>
      </c>
      <c r="E209" s="58">
        <v>33.423653107</v>
      </c>
      <c r="F209" s="58">
        <v>35.925501113000003</v>
      </c>
      <c r="G209" s="58">
        <v>35.98085837</v>
      </c>
      <c r="H209" s="58">
        <v>37.316498723000002</v>
      </c>
      <c r="I209" s="58">
        <v>44.586292899999997</v>
      </c>
      <c r="J209" s="58">
        <v>48.157774769</v>
      </c>
      <c r="K209" s="58">
        <v>53.745801518</v>
      </c>
      <c r="L209" s="58">
        <v>83.783712279100001</v>
      </c>
      <c r="M209" s="58">
        <v>95.107584558850007</v>
      </c>
      <c r="N209" s="58">
        <v>104.30704912357001</v>
      </c>
      <c r="O209" s="58">
        <v>99.097435817269982</v>
      </c>
      <c r="P209" s="58">
        <v>125.66452410204001</v>
      </c>
      <c r="Q209" s="58">
        <v>163.48519836455</v>
      </c>
      <c r="R209" s="58">
        <v>197.99990567696005</v>
      </c>
      <c r="S209" s="58">
        <v>234.18359870791997</v>
      </c>
      <c r="T209" s="58">
        <v>249.33228245279994</v>
      </c>
      <c r="U209" s="58">
        <v>278.80207893522004</v>
      </c>
      <c r="V209" s="58">
        <v>291.53230449295</v>
      </c>
    </row>
    <row r="210" spans="3:22" x14ac:dyDescent="0.2">
      <c r="C210" s="89" t="s">
        <v>63</v>
      </c>
      <c r="D210" s="57">
        <v>0</v>
      </c>
      <c r="E210" s="57">
        <v>0</v>
      </c>
      <c r="F210" s="57">
        <v>0</v>
      </c>
      <c r="G210" s="57">
        <v>0</v>
      </c>
      <c r="H210" s="57">
        <v>0</v>
      </c>
      <c r="I210" s="57">
        <v>0</v>
      </c>
      <c r="J210" s="57">
        <v>0</v>
      </c>
      <c r="K210" s="57">
        <v>0</v>
      </c>
      <c r="L210" s="57">
        <v>0</v>
      </c>
      <c r="M210" s="57">
        <v>0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</row>
    <row r="211" spans="3:22" x14ac:dyDescent="0.2">
      <c r="C211" s="90" t="s">
        <v>30</v>
      </c>
      <c r="D211" s="58">
        <v>0.60657891399999997</v>
      </c>
      <c r="E211" s="58">
        <v>0.67063176330999996</v>
      </c>
      <c r="F211" s="58">
        <v>0.64330906799999998</v>
      </c>
      <c r="G211" s="58">
        <v>0.57807735800000004</v>
      </c>
      <c r="H211" s="58">
        <v>0.64191898759999999</v>
      </c>
      <c r="I211" s="58">
        <v>0.67060406800000005</v>
      </c>
      <c r="J211" s="58">
        <v>1.225627086</v>
      </c>
      <c r="K211" s="58">
        <v>3.702571179</v>
      </c>
      <c r="L211" s="58">
        <v>3.418602436</v>
      </c>
      <c r="M211" s="58">
        <v>4.6639354949999996</v>
      </c>
      <c r="N211" s="58">
        <v>6.8373176640000004</v>
      </c>
      <c r="O211" s="58">
        <v>7.8082385170000004</v>
      </c>
      <c r="P211" s="58">
        <v>9.8627086578199989</v>
      </c>
      <c r="Q211" s="58">
        <v>9.3943596526600004</v>
      </c>
      <c r="R211" s="58">
        <v>10.50459942286</v>
      </c>
      <c r="S211" s="58">
        <v>12.942549614760001</v>
      </c>
      <c r="T211" s="58">
        <v>17.906420683699999</v>
      </c>
      <c r="U211" s="58">
        <v>11.777094365490001</v>
      </c>
      <c r="V211" s="58">
        <v>12.807621928090001</v>
      </c>
    </row>
    <row r="212" spans="3:22" x14ac:dyDescent="0.2">
      <c r="C212" s="89" t="s">
        <v>64</v>
      </c>
      <c r="D212" s="57">
        <v>474.13553687572011</v>
      </c>
      <c r="E212" s="57">
        <v>612.42476479783011</v>
      </c>
      <c r="F212" s="57">
        <v>650.66571754359006</v>
      </c>
      <c r="G212" s="57">
        <v>770.45510413813997</v>
      </c>
      <c r="H212" s="57">
        <v>797.96288426067008</v>
      </c>
      <c r="I212" s="57">
        <v>915.98167533780008</v>
      </c>
      <c r="J212" s="57">
        <v>727.5167688194698</v>
      </c>
      <c r="K212" s="57">
        <v>960.77326173676988</v>
      </c>
      <c r="L212" s="57">
        <v>1054.56385621871</v>
      </c>
      <c r="M212" s="57">
        <v>1255.1974785053201</v>
      </c>
      <c r="N212" s="57">
        <v>1497.126464547991</v>
      </c>
      <c r="O212" s="57">
        <v>1462.6345075900306</v>
      </c>
      <c r="P212" s="57">
        <v>1503.6295412048398</v>
      </c>
      <c r="Q212" s="57">
        <v>1577.4692090869503</v>
      </c>
      <c r="R212" s="57">
        <v>1590.7297026756896</v>
      </c>
      <c r="S212" s="57">
        <v>1764.5163340171507</v>
      </c>
      <c r="T212" s="57">
        <v>1897.0679090771496</v>
      </c>
      <c r="U212" s="57">
        <v>1929.2414388886607</v>
      </c>
      <c r="V212" s="57">
        <v>1724.9181180275195</v>
      </c>
    </row>
    <row r="213" spans="3:22" x14ac:dyDescent="0.2">
      <c r="C213" s="90" t="s">
        <v>65</v>
      </c>
      <c r="D213" s="58">
        <v>6.6515601459999996</v>
      </c>
      <c r="E213" s="58">
        <v>10.2798768604</v>
      </c>
      <c r="F213" s="58">
        <v>7.9066032008900002</v>
      </c>
      <c r="G213" s="58">
        <v>8.9086460008199992</v>
      </c>
      <c r="H213" s="58">
        <v>7.1062703942999992</v>
      </c>
      <c r="I213" s="58">
        <v>10.94648306691</v>
      </c>
      <c r="J213" s="58">
        <v>19.35543581436</v>
      </c>
      <c r="K213" s="58">
        <v>16.10721487436</v>
      </c>
      <c r="L213" s="58">
        <v>15.7935125775</v>
      </c>
      <c r="M213" s="58">
        <v>10.793281968469998</v>
      </c>
      <c r="N213" s="58">
        <v>3.0729764474199999</v>
      </c>
      <c r="O213" s="58">
        <v>4.2235411769700004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</row>
    <row r="214" spans="3:22" x14ac:dyDescent="0.2">
      <c r="C214" s="89" t="s">
        <v>66</v>
      </c>
      <c r="D214" s="57">
        <v>125.23487688117001</v>
      </c>
      <c r="E214" s="57">
        <v>142.45769166615003</v>
      </c>
      <c r="F214" s="57">
        <v>179.37625212198995</v>
      </c>
      <c r="G214" s="57">
        <v>174.68369662049002</v>
      </c>
      <c r="H214" s="57">
        <v>169.13690492471002</v>
      </c>
      <c r="I214" s="57">
        <v>132.92345545075</v>
      </c>
      <c r="J214" s="57">
        <v>126.0610760988</v>
      </c>
      <c r="K214" s="57">
        <v>54.457562180860002</v>
      </c>
      <c r="L214" s="57">
        <v>39.791514797299996</v>
      </c>
      <c r="M214" s="57">
        <v>53.532614972430011</v>
      </c>
      <c r="N214" s="57">
        <v>9.3156965997800008</v>
      </c>
      <c r="O214" s="57">
        <v>7.2134712332399999</v>
      </c>
      <c r="P214" s="57">
        <v>13.55299791315</v>
      </c>
      <c r="Q214" s="57">
        <v>18.825640075989998</v>
      </c>
      <c r="R214" s="57">
        <v>15.866613560690002</v>
      </c>
      <c r="S214" s="57">
        <v>17.206304631050003</v>
      </c>
      <c r="T214" s="57">
        <v>20.161506732669999</v>
      </c>
      <c r="U214" s="57">
        <v>20.236116551819997</v>
      </c>
      <c r="V214" s="57">
        <v>20.707107325839999</v>
      </c>
    </row>
    <row r="215" spans="3:22" x14ac:dyDescent="0.2">
      <c r="C215" s="90" t="s">
        <v>67</v>
      </c>
      <c r="D215" s="58">
        <v>30.316865557989999</v>
      </c>
      <c r="E215" s="58">
        <v>29.357501620590003</v>
      </c>
      <c r="F215" s="58">
        <v>36.368884154189992</v>
      </c>
      <c r="G215" s="58">
        <v>28.801246685460001</v>
      </c>
      <c r="H215" s="58">
        <v>30.13894684916</v>
      </c>
      <c r="I215" s="58">
        <v>30.489149916010003</v>
      </c>
      <c r="J215" s="58">
        <v>43.90485019714</v>
      </c>
      <c r="K215" s="58">
        <v>48.305068597160002</v>
      </c>
      <c r="L215" s="58">
        <v>56.859986692139998</v>
      </c>
      <c r="M215" s="58">
        <v>85.148392231420019</v>
      </c>
      <c r="N215" s="58">
        <v>85.560298303929997</v>
      </c>
      <c r="O215" s="58">
        <v>70.987912866640002</v>
      </c>
      <c r="P215" s="58">
        <v>99.745910824759989</v>
      </c>
      <c r="Q215" s="58">
        <v>124.43767547773001</v>
      </c>
      <c r="R215" s="58">
        <v>122.15325334919</v>
      </c>
      <c r="S215" s="58">
        <v>154.16765718810001</v>
      </c>
      <c r="T215" s="58">
        <v>213.26360024303997</v>
      </c>
      <c r="U215" s="58">
        <v>271.20492617075996</v>
      </c>
      <c r="V215" s="58">
        <v>352.71701578116011</v>
      </c>
    </row>
    <row r="216" spans="3:22" x14ac:dyDescent="0.2">
      <c r="C216" s="89" t="s">
        <v>68</v>
      </c>
      <c r="D216" s="57">
        <v>0.11023688475</v>
      </c>
      <c r="E216" s="57">
        <v>0.109448148</v>
      </c>
      <c r="F216" s="57">
        <v>0.22484092219999999</v>
      </c>
      <c r="G216" s="57">
        <v>4.8868129479999994E-2</v>
      </c>
      <c r="H216" s="57">
        <v>0.36152117215000001</v>
      </c>
      <c r="I216" s="57">
        <v>2.4068197425999998</v>
      </c>
      <c r="J216" s="57">
        <v>3.2819538641000001</v>
      </c>
      <c r="K216" s="57">
        <v>1.02671616138</v>
      </c>
      <c r="L216" s="57">
        <v>3.4646629417099999</v>
      </c>
      <c r="M216" s="57">
        <v>4.0185186114300002</v>
      </c>
      <c r="N216" s="57">
        <v>2.5183259380300003</v>
      </c>
      <c r="O216" s="57">
        <v>1.9432383854200002</v>
      </c>
      <c r="P216" s="57">
        <v>4.0145107937700004</v>
      </c>
      <c r="Q216" s="57">
        <v>2.5786394394499998</v>
      </c>
      <c r="R216" s="57">
        <v>3.0003281016200005</v>
      </c>
      <c r="S216" s="57">
        <v>2.1296678091599999</v>
      </c>
      <c r="T216" s="57">
        <v>3.2876868263099999</v>
      </c>
      <c r="U216" s="57">
        <v>3.9680068893299998</v>
      </c>
      <c r="V216" s="57">
        <v>13.56810301969</v>
      </c>
    </row>
    <row r="217" spans="3:22" x14ac:dyDescent="0.2">
      <c r="C217" s="90" t="s">
        <v>31</v>
      </c>
      <c r="D217" s="58">
        <v>87.074155086689956</v>
      </c>
      <c r="E217" s="58">
        <v>102.95321971004999</v>
      </c>
      <c r="F217" s="58">
        <v>110.24013096594005</v>
      </c>
      <c r="G217" s="58">
        <v>100.29893540694002</v>
      </c>
      <c r="H217" s="58">
        <v>111.94755756108</v>
      </c>
      <c r="I217" s="58">
        <v>109.56348308966001</v>
      </c>
      <c r="J217" s="58">
        <v>110.06385024825001</v>
      </c>
      <c r="K217" s="58">
        <v>133.37064846514002</v>
      </c>
      <c r="L217" s="58">
        <v>139.92279233480005</v>
      </c>
      <c r="M217" s="58">
        <v>147.53463822554002</v>
      </c>
      <c r="N217" s="58">
        <v>155.69218424414996</v>
      </c>
      <c r="O217" s="58">
        <v>162.24903099165002</v>
      </c>
      <c r="P217" s="58">
        <v>156.93350900390001</v>
      </c>
      <c r="Q217" s="58">
        <v>166.95695717065999</v>
      </c>
      <c r="R217" s="58">
        <v>155.58849950747003</v>
      </c>
      <c r="S217" s="58">
        <v>158.97725963028</v>
      </c>
      <c r="T217" s="58">
        <v>159.10115527715999</v>
      </c>
      <c r="U217" s="58">
        <v>174.46709120673</v>
      </c>
      <c r="V217" s="58">
        <v>195.52604144002001</v>
      </c>
    </row>
    <row r="218" spans="3:22" x14ac:dyDescent="0.2">
      <c r="C218" s="89" t="s">
        <v>168</v>
      </c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>
        <v>0</v>
      </c>
      <c r="S218" s="57"/>
      <c r="T218" s="57"/>
      <c r="U218" s="57"/>
      <c r="V218" s="57"/>
    </row>
    <row r="219" spans="3:22" x14ac:dyDescent="0.2">
      <c r="C219" s="90" t="s">
        <v>69</v>
      </c>
      <c r="D219" s="58">
        <v>798.85244863519006</v>
      </c>
      <c r="E219" s="58">
        <v>882.36231639502989</v>
      </c>
      <c r="F219" s="58">
        <v>932.28542303903987</v>
      </c>
      <c r="G219" s="58">
        <v>970.15000940488005</v>
      </c>
      <c r="H219" s="58">
        <v>1045.8832323643499</v>
      </c>
      <c r="I219" s="58">
        <v>1177.0398799314194</v>
      </c>
      <c r="J219" s="58">
        <v>1420.5983310535908</v>
      </c>
      <c r="K219" s="58">
        <v>1699.51674645094</v>
      </c>
      <c r="L219" s="58">
        <v>2480.8461542376012</v>
      </c>
      <c r="M219" s="58">
        <v>3255.2027493876003</v>
      </c>
      <c r="N219" s="58">
        <v>2671.2644545799608</v>
      </c>
      <c r="O219" s="58">
        <v>2310.7441328529799</v>
      </c>
      <c r="P219" s="58">
        <v>2890.6742337802193</v>
      </c>
      <c r="Q219" s="58">
        <v>3293.8115293708106</v>
      </c>
      <c r="R219" s="58">
        <v>1393.6108504015999</v>
      </c>
      <c r="S219" s="58">
        <v>1431.96165097325</v>
      </c>
      <c r="T219" s="58">
        <v>2524.3840173929898</v>
      </c>
      <c r="U219" s="58">
        <v>2729.9232069122404</v>
      </c>
      <c r="V219" s="58">
        <v>2774.8416050750407</v>
      </c>
    </row>
    <row r="220" spans="3:22" x14ac:dyDescent="0.2">
      <c r="C220" s="89" t="s">
        <v>70</v>
      </c>
      <c r="D220" s="57">
        <v>12.58808761883</v>
      </c>
      <c r="E220" s="57">
        <v>14.967791463520005</v>
      </c>
      <c r="F220" s="57">
        <v>19.587179222809997</v>
      </c>
      <c r="G220" s="57">
        <v>18.193391811759998</v>
      </c>
      <c r="H220" s="57">
        <v>18.102174528639999</v>
      </c>
      <c r="I220" s="57">
        <v>33.125044731460001</v>
      </c>
      <c r="J220" s="57">
        <v>37.219201025529998</v>
      </c>
      <c r="K220" s="57">
        <v>32.179081400630004</v>
      </c>
      <c r="L220" s="57">
        <v>41.551484339839995</v>
      </c>
      <c r="M220" s="57">
        <v>43.226747132829999</v>
      </c>
      <c r="N220" s="57">
        <v>40.167972833850001</v>
      </c>
      <c r="O220" s="57">
        <v>39.439507368650013</v>
      </c>
      <c r="P220" s="57">
        <v>41.394914152199988</v>
      </c>
      <c r="Q220" s="57">
        <v>41.309558528490008</v>
      </c>
      <c r="R220" s="57">
        <v>50.346892020239991</v>
      </c>
      <c r="S220" s="57">
        <v>38.274393340019998</v>
      </c>
      <c r="T220" s="57">
        <v>32.833844413089999</v>
      </c>
      <c r="U220" s="57">
        <v>53.645471243580005</v>
      </c>
      <c r="V220" s="57">
        <v>41.120993185350017</v>
      </c>
    </row>
    <row r="221" spans="3:22" x14ac:dyDescent="0.2">
      <c r="C221" s="90" t="s">
        <v>32</v>
      </c>
      <c r="D221" s="58">
        <v>12.654619481630002</v>
      </c>
      <c r="E221" s="58">
        <v>13.538505193880001</v>
      </c>
      <c r="F221" s="58">
        <v>16.143995610999998</v>
      </c>
      <c r="G221" s="58">
        <v>12.362613010130001</v>
      </c>
      <c r="H221" s="58">
        <v>30.176671311790003</v>
      </c>
      <c r="I221" s="58">
        <v>15.417013978529999</v>
      </c>
      <c r="J221" s="58">
        <v>20.143865454200004</v>
      </c>
      <c r="K221" s="58">
        <v>57.161408752619998</v>
      </c>
      <c r="L221" s="58">
        <v>67.528345699870002</v>
      </c>
      <c r="M221" s="58">
        <v>52.400281469819994</v>
      </c>
      <c r="N221" s="58">
        <v>48.17451328292001</v>
      </c>
      <c r="O221" s="58">
        <v>42.193648089189999</v>
      </c>
      <c r="P221" s="58">
        <v>25.66003040787</v>
      </c>
      <c r="Q221" s="58">
        <v>23.653141223189998</v>
      </c>
      <c r="R221" s="58">
        <v>43.647939969510006</v>
      </c>
      <c r="S221" s="58">
        <v>0</v>
      </c>
      <c r="T221" s="58">
        <v>0</v>
      </c>
      <c r="U221" s="58">
        <v>0</v>
      </c>
      <c r="V221" s="58">
        <v>0</v>
      </c>
    </row>
    <row r="222" spans="3:22" x14ac:dyDescent="0.2">
      <c r="C222" s="89" t="s">
        <v>33</v>
      </c>
      <c r="D222" s="57">
        <v>148.36411422558001</v>
      </c>
      <c r="E222" s="57">
        <v>155.68723221352002</v>
      </c>
      <c r="F222" s="57">
        <v>159.30626824197003</v>
      </c>
      <c r="G222" s="57">
        <v>150.29604847594999</v>
      </c>
      <c r="H222" s="57">
        <v>158.12669927111003</v>
      </c>
      <c r="I222" s="57">
        <v>185.23328724771</v>
      </c>
      <c r="J222" s="57">
        <v>240.34907325372006</v>
      </c>
      <c r="K222" s="57">
        <v>278.28031833366992</v>
      </c>
      <c r="L222" s="57">
        <v>283.58257307383991</v>
      </c>
      <c r="M222" s="57">
        <v>527.18350270551991</v>
      </c>
      <c r="N222" s="57">
        <v>468.46674617103014</v>
      </c>
      <c r="O222" s="57">
        <v>569.78446145005</v>
      </c>
      <c r="P222" s="57">
        <v>633.89757119121987</v>
      </c>
      <c r="Q222" s="57">
        <v>892.23821729789017</v>
      </c>
      <c r="R222" s="57">
        <v>786.45859181928006</v>
      </c>
      <c r="S222" s="57">
        <v>732.64473403148997</v>
      </c>
      <c r="T222" s="57">
        <v>676.66861578750002</v>
      </c>
      <c r="U222" s="57">
        <v>543.35123093691004</v>
      </c>
      <c r="V222" s="57">
        <v>430.57430095214988</v>
      </c>
    </row>
    <row r="223" spans="3:22" x14ac:dyDescent="0.2">
      <c r="C223" s="90" t="s">
        <v>71</v>
      </c>
      <c r="D223" s="58">
        <v>14.819421013380001</v>
      </c>
      <c r="E223" s="58">
        <v>12.152782289369998</v>
      </c>
      <c r="F223" s="58">
        <v>11.65786612908</v>
      </c>
      <c r="G223" s="58">
        <v>10.38971315547</v>
      </c>
      <c r="H223" s="58">
        <v>1894.4887294678299</v>
      </c>
      <c r="I223" s="58">
        <v>2048.7813761600496</v>
      </c>
      <c r="J223" s="58">
        <v>227.83305726537003</v>
      </c>
      <c r="K223" s="58">
        <v>122.45318402942999</v>
      </c>
      <c r="L223" s="58">
        <v>216.34388593841999</v>
      </c>
      <c r="M223" s="58">
        <v>287.84657609256004</v>
      </c>
      <c r="N223" s="58">
        <v>1066.4553521702401</v>
      </c>
      <c r="O223" s="58">
        <v>1059.7300100928999</v>
      </c>
      <c r="P223" s="58">
        <v>503.6844293701302</v>
      </c>
      <c r="Q223" s="58">
        <v>521.24735687611997</v>
      </c>
      <c r="R223" s="58">
        <v>537.69130093583999</v>
      </c>
      <c r="S223" s="58">
        <v>719.75567546264006</v>
      </c>
      <c r="T223" s="58">
        <v>606.65194021756975</v>
      </c>
      <c r="U223" s="58">
        <v>605.64420600170024</v>
      </c>
      <c r="V223" s="58">
        <v>589.2621165638102</v>
      </c>
    </row>
    <row r="224" spans="3:22" x14ac:dyDescent="0.2">
      <c r="C224" s="89" t="s">
        <v>34</v>
      </c>
      <c r="D224" s="57">
        <v>3.6599424330499999</v>
      </c>
      <c r="E224" s="57">
        <v>4.6135574443099996</v>
      </c>
      <c r="F224" s="57">
        <v>8.6698126594399998</v>
      </c>
      <c r="G224" s="57">
        <v>6.9911709162200006</v>
      </c>
      <c r="H224" s="57">
        <v>8.8762411861799979</v>
      </c>
      <c r="I224" s="57">
        <v>7.6787925419000009</v>
      </c>
      <c r="J224" s="57">
        <v>19.31408241802</v>
      </c>
      <c r="K224" s="57">
        <v>17.493898673179999</v>
      </c>
      <c r="L224" s="57">
        <v>22.072328258050003</v>
      </c>
      <c r="M224" s="57">
        <v>23.910064951379997</v>
      </c>
      <c r="N224" s="57">
        <v>22.76976506834</v>
      </c>
      <c r="O224" s="57">
        <v>18.508921036180002</v>
      </c>
      <c r="P224" s="57">
        <v>13.30867105253</v>
      </c>
      <c r="Q224" s="57">
        <v>17.469602361760003</v>
      </c>
      <c r="R224" s="57">
        <v>18.131145718419997</v>
      </c>
      <c r="S224" s="57">
        <v>23.466849128540002</v>
      </c>
      <c r="T224" s="57">
        <v>29.655947106430002</v>
      </c>
      <c r="U224" s="57">
        <v>16.47969322342</v>
      </c>
      <c r="V224" s="57">
        <v>16.09895499432</v>
      </c>
    </row>
    <row r="225" spans="2:22" x14ac:dyDescent="0.2">
      <c r="C225" s="90" t="s">
        <v>72</v>
      </c>
      <c r="D225" s="58">
        <v>18.718350712170007</v>
      </c>
      <c r="E225" s="58">
        <v>21.884539909760001</v>
      </c>
      <c r="F225" s="58">
        <v>21.287231537660002</v>
      </c>
      <c r="G225" s="58">
        <v>19.254456166250002</v>
      </c>
      <c r="H225" s="58">
        <v>26.823426728299999</v>
      </c>
      <c r="I225" s="58">
        <v>23.240979822229999</v>
      </c>
      <c r="J225" s="58">
        <v>32.536693364329999</v>
      </c>
      <c r="K225" s="58">
        <v>38.318094093779997</v>
      </c>
      <c r="L225" s="58">
        <v>44.137953175690001</v>
      </c>
      <c r="M225" s="58">
        <v>45.305886746189998</v>
      </c>
      <c r="N225" s="58">
        <v>71.592644725269992</v>
      </c>
      <c r="O225" s="58">
        <v>57.493311747590006</v>
      </c>
      <c r="P225" s="58">
        <v>70.046936660780005</v>
      </c>
      <c r="Q225" s="58">
        <v>75.798792580089994</v>
      </c>
      <c r="R225" s="58">
        <v>101.2239093463</v>
      </c>
      <c r="S225" s="58">
        <v>106.53142517514999</v>
      </c>
      <c r="T225" s="58">
        <v>101.31380135633</v>
      </c>
      <c r="U225" s="58">
        <v>106.42314189073001</v>
      </c>
      <c r="V225" s="58">
        <v>100.83433453730001</v>
      </c>
    </row>
    <row r="226" spans="2:22" x14ac:dyDescent="0.2">
      <c r="C226" s="89" t="s">
        <v>73</v>
      </c>
      <c r="D226" s="57">
        <v>5.8500000000000003E-2</v>
      </c>
      <c r="E226" s="57">
        <v>0</v>
      </c>
      <c r="F226" s="57">
        <v>0</v>
      </c>
      <c r="G226" s="57">
        <v>0</v>
      </c>
      <c r="H226" s="57">
        <v>30.279422384349999</v>
      </c>
      <c r="I226" s="57">
        <v>4.2342859499299994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3.6607468999999997E-2</v>
      </c>
      <c r="Q226" s="57">
        <v>3.4873634839999998</v>
      </c>
      <c r="R226" s="57">
        <v>1.10531429688</v>
      </c>
      <c r="S226" s="57">
        <v>0.22129504799999999</v>
      </c>
      <c r="T226" s="57">
        <v>10.87767284817</v>
      </c>
      <c r="U226" s="57">
        <v>18.857247482550001</v>
      </c>
      <c r="V226" s="57">
        <v>55.41805192524</v>
      </c>
    </row>
    <row r="227" spans="2:22" x14ac:dyDescent="0.2">
      <c r="C227" s="90" t="s">
        <v>35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0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0</v>
      </c>
      <c r="U227" s="58">
        <v>0</v>
      </c>
      <c r="V227" s="58">
        <v>0</v>
      </c>
    </row>
    <row r="228" spans="2:22" x14ac:dyDescent="0.2">
      <c r="C228" s="89" t="s">
        <v>74</v>
      </c>
      <c r="D228" s="57">
        <v>13.19807260786</v>
      </c>
      <c r="E228" s="57">
        <v>8.4232549180400014</v>
      </c>
      <c r="F228" s="57">
        <v>25.325727617999998</v>
      </c>
      <c r="G228" s="57">
        <v>10.921438591999999</v>
      </c>
      <c r="H228" s="57">
        <v>8.6644369564999995</v>
      </c>
      <c r="I228" s="57">
        <v>8.4577452120000007</v>
      </c>
      <c r="J228" s="57">
        <v>17.879728673220001</v>
      </c>
      <c r="K228" s="57">
        <v>14.77746589901</v>
      </c>
      <c r="L228" s="57">
        <v>15.734713613</v>
      </c>
      <c r="M228" s="57">
        <v>27.522283957919999</v>
      </c>
      <c r="N228" s="57">
        <v>20.700269856999999</v>
      </c>
      <c r="O228" s="57">
        <v>20.303160576429999</v>
      </c>
      <c r="P228" s="57">
        <v>31.301791094760002</v>
      </c>
      <c r="Q228" s="57">
        <v>29.545469609460003</v>
      </c>
      <c r="R228" s="57">
        <v>36.562265804939997</v>
      </c>
      <c r="S228" s="57">
        <v>46.432563388910005</v>
      </c>
      <c r="T228" s="57">
        <v>65.40106247224</v>
      </c>
      <c r="U228" s="57">
        <v>75.387425089350003</v>
      </c>
      <c r="V228" s="57">
        <v>77.232684034589994</v>
      </c>
    </row>
    <row r="229" spans="2:22" x14ac:dyDescent="0.2">
      <c r="C229" s="90" t="s">
        <v>36</v>
      </c>
      <c r="D229" s="58">
        <v>52.323247601340007</v>
      </c>
      <c r="E229" s="58">
        <v>52.483450964389995</v>
      </c>
      <c r="F229" s="58">
        <v>43.023441053330004</v>
      </c>
      <c r="G229" s="58">
        <v>35.116995480349999</v>
      </c>
      <c r="H229" s="58">
        <v>37.555122423079993</v>
      </c>
      <c r="I229" s="58">
        <v>40.604438847479997</v>
      </c>
      <c r="J229" s="58">
        <v>41.969663228550004</v>
      </c>
      <c r="K229" s="58">
        <v>49.074918988419988</v>
      </c>
      <c r="L229" s="58">
        <v>47.439728366850005</v>
      </c>
      <c r="M229" s="58">
        <v>69.627718017699991</v>
      </c>
      <c r="N229" s="58">
        <v>104.26525960760999</v>
      </c>
      <c r="O229" s="58">
        <v>108.93809789302844</v>
      </c>
      <c r="P229" s="58">
        <v>215.89639436323807</v>
      </c>
      <c r="Q229" s="58">
        <v>203.87571373339392</v>
      </c>
      <c r="R229" s="58">
        <v>175.2393711340676</v>
      </c>
      <c r="S229" s="58">
        <v>228.23241733445462</v>
      </c>
      <c r="T229" s="58">
        <v>293.92043832754996</v>
      </c>
      <c r="U229" s="58">
        <v>265.64739755084997</v>
      </c>
      <c r="V229" s="58">
        <v>208.28281572499</v>
      </c>
    </row>
    <row r="230" spans="2:22" x14ac:dyDescent="0.2">
      <c r="C230" s="92" t="s">
        <v>75</v>
      </c>
      <c r="D230" s="59">
        <v>499.25647124695018</v>
      </c>
      <c r="E230" s="59">
        <v>620.70701460627015</v>
      </c>
      <c r="F230" s="59">
        <v>579.03204114728999</v>
      </c>
      <c r="G230" s="59">
        <v>564.45576160723033</v>
      </c>
      <c r="H230" s="59">
        <v>696.2457649881602</v>
      </c>
      <c r="I230" s="59">
        <v>744.95558499833999</v>
      </c>
      <c r="J230" s="59">
        <v>901.47983088288981</v>
      </c>
      <c r="K230" s="59">
        <v>1030.4155129321796</v>
      </c>
      <c r="L230" s="59">
        <v>1302.5455241350301</v>
      </c>
      <c r="M230" s="59">
        <v>1429.1681279887202</v>
      </c>
      <c r="N230" s="59">
        <v>1921.02270197129</v>
      </c>
      <c r="O230" s="59">
        <v>1525.4581723887002</v>
      </c>
      <c r="P230" s="59">
        <v>2152.9659598888793</v>
      </c>
      <c r="Q230" s="59">
        <v>2375.7088942420496</v>
      </c>
      <c r="R230" s="59">
        <v>1135.5752532056997</v>
      </c>
      <c r="S230" s="59">
        <v>1630.5913396043109</v>
      </c>
      <c r="T230" s="59">
        <v>1908.1735063129902</v>
      </c>
      <c r="U230" s="59">
        <v>2050.58480385542</v>
      </c>
      <c r="V230" s="59">
        <v>1851.0528043114605</v>
      </c>
    </row>
    <row r="231" spans="2:22" ht="22.5" x14ac:dyDescent="0.2">
      <c r="C231" s="91" t="s">
        <v>76</v>
      </c>
      <c r="D231" s="60">
        <v>0</v>
      </c>
      <c r="E231" s="60">
        <v>0</v>
      </c>
      <c r="F231" s="60">
        <v>0</v>
      </c>
      <c r="G231" s="60">
        <v>0</v>
      </c>
      <c r="H231" s="60">
        <v>0</v>
      </c>
      <c r="I231" s="60">
        <v>0</v>
      </c>
      <c r="J231" s="60">
        <v>0</v>
      </c>
      <c r="K231" s="60">
        <v>0</v>
      </c>
      <c r="L231" s="60">
        <v>0</v>
      </c>
      <c r="M231" s="60">
        <v>0</v>
      </c>
      <c r="N231" s="60">
        <v>0</v>
      </c>
      <c r="O231" s="60">
        <v>0</v>
      </c>
      <c r="P231" s="60">
        <v>0</v>
      </c>
      <c r="Q231" s="60">
        <v>0</v>
      </c>
      <c r="R231" s="60">
        <v>0</v>
      </c>
      <c r="S231" s="60">
        <v>0</v>
      </c>
      <c r="T231" s="60">
        <v>0</v>
      </c>
      <c r="U231" s="60">
        <v>0</v>
      </c>
      <c r="V231" s="60">
        <v>0</v>
      </c>
    </row>
    <row r="232" spans="2:22" x14ac:dyDescent="0.2">
      <c r="C232" s="89" t="s">
        <v>77</v>
      </c>
      <c r="D232" s="57">
        <v>139.56607326937998</v>
      </c>
      <c r="E232" s="57">
        <v>127.08253523984001</v>
      </c>
      <c r="F232" s="57">
        <v>105.26745943793999</v>
      </c>
      <c r="G232" s="57">
        <v>109.14518883255001</v>
      </c>
      <c r="H232" s="57">
        <v>192.06696260422004</v>
      </c>
      <c r="I232" s="57">
        <v>54.602201489419997</v>
      </c>
      <c r="J232" s="57">
        <v>225.85112626493</v>
      </c>
      <c r="K232" s="57">
        <v>350.43818734999996</v>
      </c>
      <c r="L232" s="57">
        <v>401.09549599299999</v>
      </c>
      <c r="M232" s="57">
        <v>595.44009923276997</v>
      </c>
      <c r="N232" s="57">
        <v>588.28136373227017</v>
      </c>
      <c r="O232" s="57">
        <v>790.33119014643023</v>
      </c>
      <c r="P232" s="57">
        <v>787.76145510234005</v>
      </c>
      <c r="Q232" s="57">
        <v>1040.98618919519</v>
      </c>
      <c r="R232" s="57">
        <v>1495.3417676782396</v>
      </c>
      <c r="S232" s="57">
        <v>1219.1267919902</v>
      </c>
      <c r="T232" s="57">
        <v>1010.7188157407699</v>
      </c>
      <c r="U232" s="57">
        <v>981.05543622409994</v>
      </c>
      <c r="V232" s="57">
        <v>1112.42150529586</v>
      </c>
    </row>
    <row r="233" spans="2:22" x14ac:dyDescent="0.2">
      <c r="C233" s="90" t="s">
        <v>37</v>
      </c>
      <c r="D233" s="58">
        <v>353.95576619233992</v>
      </c>
      <c r="E233" s="58">
        <v>582.44024152397981</v>
      </c>
      <c r="F233" s="58">
        <v>490.27121793148007</v>
      </c>
      <c r="G233" s="58">
        <v>513.28274558706016</v>
      </c>
      <c r="H233" s="58">
        <v>484.04117684218994</v>
      </c>
      <c r="I233" s="58">
        <v>445.97506138730012</v>
      </c>
      <c r="J233" s="58">
        <v>543.41879807326018</v>
      </c>
      <c r="K233" s="58">
        <v>613.04963175731007</v>
      </c>
      <c r="L233" s="58">
        <v>638.49698081268957</v>
      </c>
      <c r="M233" s="58">
        <v>689.22571005475038</v>
      </c>
      <c r="N233" s="58">
        <v>785.41830158757966</v>
      </c>
      <c r="O233" s="58">
        <v>380.64132577334993</v>
      </c>
      <c r="P233" s="58">
        <v>688.16703717201096</v>
      </c>
      <c r="Q233" s="58">
        <v>739.49467804159008</v>
      </c>
      <c r="R233" s="58">
        <v>1007.1055009521947</v>
      </c>
      <c r="S233" s="58">
        <v>1076.5045885930001</v>
      </c>
      <c r="T233" s="58">
        <v>1057.5174553669999</v>
      </c>
      <c r="U233" s="58">
        <v>1633.0119326695999</v>
      </c>
      <c r="V233" s="58">
        <v>1620.14685481182</v>
      </c>
    </row>
    <row r="234" spans="2:22" x14ac:dyDescent="0.2">
      <c r="C234" s="89" t="s">
        <v>38</v>
      </c>
      <c r="D234" s="57">
        <v>24.758258784999999</v>
      </c>
      <c r="E234" s="57">
        <v>16.796477222700002</v>
      </c>
      <c r="F234" s="57">
        <v>6.4475066694400009</v>
      </c>
      <c r="G234" s="57">
        <v>6.8400411445299998</v>
      </c>
      <c r="H234" s="57">
        <v>11.084977802210004</v>
      </c>
      <c r="I234" s="57">
        <v>7.2243162836400012</v>
      </c>
      <c r="J234" s="57">
        <v>9.9176234258700013</v>
      </c>
      <c r="K234" s="57">
        <v>13.869998912670003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</row>
    <row r="235" spans="2:22" x14ac:dyDescent="0.2">
      <c r="C235" s="81" t="s">
        <v>39</v>
      </c>
      <c r="D235" s="45">
        <f>+SUM(D206:D234)</f>
        <v>2884.1910077613006</v>
      </c>
      <c r="E235" s="45">
        <f t="shared" ref="E235:V235" si="63">+SUM(E206:E234)</f>
        <v>3470.1679845174699</v>
      </c>
      <c r="F235" s="45">
        <f t="shared" si="63"/>
        <v>3483.11510872188</v>
      </c>
      <c r="G235" s="45">
        <f t="shared" si="63"/>
        <v>3577.670649724841</v>
      </c>
      <c r="H235" s="45">
        <f t="shared" si="63"/>
        <v>5827.8211957183594</v>
      </c>
      <c r="I235" s="45">
        <f t="shared" si="63"/>
        <v>6098.9276132974801</v>
      </c>
      <c r="J235" s="45">
        <f t="shared" si="63"/>
        <v>4873.5678097065311</v>
      </c>
      <c r="K235" s="45">
        <f t="shared" si="63"/>
        <v>5679.4975852773287</v>
      </c>
      <c r="L235" s="45">
        <f t="shared" si="63"/>
        <v>7046.9503298223717</v>
      </c>
      <c r="M235" s="45">
        <f t="shared" si="63"/>
        <v>8813.8632375853613</v>
      </c>
      <c r="N235" s="45">
        <f t="shared" si="63"/>
        <v>9762.3992209012831</v>
      </c>
      <c r="O235" s="45">
        <f t="shared" si="63"/>
        <v>8804.2798290264182</v>
      </c>
      <c r="P235" s="45">
        <f t="shared" si="63"/>
        <v>10042.019076446748</v>
      </c>
      <c r="Q235" s="45">
        <f t="shared" si="63"/>
        <v>11419.119666689803</v>
      </c>
      <c r="R235" s="45">
        <f t="shared" si="63"/>
        <v>9009.7031042777035</v>
      </c>
      <c r="S235" s="45">
        <f t="shared" si="63"/>
        <v>9702.8987725538263</v>
      </c>
      <c r="T235" s="45">
        <f t="shared" si="63"/>
        <v>10993.55947027949</v>
      </c>
      <c r="U235" s="45">
        <f t="shared" si="63"/>
        <v>11901.422625570262</v>
      </c>
      <c r="V235" s="45">
        <f t="shared" si="63"/>
        <v>11655.312969149123</v>
      </c>
    </row>
    <row r="236" spans="2:22" x14ac:dyDescent="0.2">
      <c r="C236" s="1" t="s">
        <v>227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</row>
    <row r="237" spans="2:22" x14ac:dyDescent="0.2">
      <c r="B237" s="9"/>
    </row>
    <row r="240" spans="2:22" ht="18" x14ac:dyDescent="0.2">
      <c r="D240" s="164" t="s">
        <v>138</v>
      </c>
      <c r="E240" s="164"/>
      <c r="F240" s="164"/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</row>
    <row r="241" spans="3:22" ht="6.75" customHeight="1" x14ac:dyDescent="0.2">
      <c r="H241" s="28"/>
      <c r="I241" s="28"/>
      <c r="J241" s="28"/>
      <c r="L241" s="184"/>
      <c r="M241" s="184"/>
      <c r="N241" s="184"/>
      <c r="O241" s="184"/>
      <c r="P241" s="184"/>
      <c r="Q241" s="189"/>
      <c r="R241" s="29"/>
      <c r="S241" s="29"/>
      <c r="T241" s="29"/>
      <c r="U241" s="29"/>
      <c r="V241" s="29"/>
    </row>
    <row r="242" spans="3:22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3:22" ht="13.5" customHeight="1" x14ac:dyDescent="0.2">
      <c r="C243" s="182" t="s">
        <v>21</v>
      </c>
      <c r="D243" s="162">
        <v>2000</v>
      </c>
      <c r="E243" s="162">
        <v>2001</v>
      </c>
      <c r="F243" s="162">
        <v>2002</v>
      </c>
      <c r="G243" s="162">
        <v>2003</v>
      </c>
      <c r="H243" s="162">
        <v>2004</v>
      </c>
      <c r="I243" s="162">
        <v>2005</v>
      </c>
      <c r="J243" s="162">
        <v>2006</v>
      </c>
      <c r="K243" s="162">
        <v>2007</v>
      </c>
      <c r="L243" s="162">
        <v>2008</v>
      </c>
      <c r="M243" s="162">
        <v>2009</v>
      </c>
      <c r="N243" s="162">
        <v>2010</v>
      </c>
      <c r="O243" s="162">
        <v>2011</v>
      </c>
      <c r="P243" s="162">
        <v>2012</v>
      </c>
      <c r="Q243" s="162">
        <v>2013</v>
      </c>
      <c r="R243" s="162">
        <v>2014</v>
      </c>
      <c r="S243" s="162">
        <v>2015</v>
      </c>
      <c r="T243" s="162">
        <v>2016</v>
      </c>
      <c r="U243" s="162">
        <v>2017</v>
      </c>
      <c r="V243" s="162">
        <v>2018</v>
      </c>
    </row>
    <row r="244" spans="3:22" ht="12" thickBot="1" x14ac:dyDescent="0.25">
      <c r="C244" s="18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</row>
    <row r="245" spans="3:22" x14ac:dyDescent="0.2">
      <c r="C245" s="89" t="s">
        <v>61</v>
      </c>
      <c r="D245" s="61">
        <f t="shared" ref="D245:V245" si="64">+IFERROR(IF(D206&gt;0,+((D206/D13)*100)," "),"")</f>
        <v>56.313260486198459</v>
      </c>
      <c r="E245" s="61">
        <f t="shared" si="64"/>
        <v>52.275303060451769</v>
      </c>
      <c r="F245" s="61">
        <f t="shared" si="64"/>
        <v>78.046409487715295</v>
      </c>
      <c r="G245" s="61">
        <f t="shared" si="64"/>
        <v>66.925907964383995</v>
      </c>
      <c r="H245" s="61">
        <f t="shared" si="64"/>
        <v>45.763201077671752</v>
      </c>
      <c r="I245" s="61">
        <f t="shared" si="64"/>
        <v>78.801549257294894</v>
      </c>
      <c r="J245" s="61">
        <f t="shared" si="64"/>
        <v>66.279044158542206</v>
      </c>
      <c r="K245" s="61">
        <f t="shared" si="64"/>
        <v>84.526551316864285</v>
      </c>
      <c r="L245" s="61">
        <f t="shared" si="64"/>
        <v>84.282565598653463</v>
      </c>
      <c r="M245" s="61">
        <f t="shared" si="64"/>
        <v>67.547290624664896</v>
      </c>
      <c r="N245" s="61">
        <f t="shared" si="64"/>
        <v>78.47130150314959</v>
      </c>
      <c r="O245" s="61">
        <f t="shared" si="64"/>
        <v>53.846177000857828</v>
      </c>
      <c r="P245" s="61">
        <f t="shared" si="64"/>
        <v>74.298019558969315</v>
      </c>
      <c r="Q245" s="61">
        <f t="shared" si="64"/>
        <v>63.223122557421384</v>
      </c>
      <c r="R245" s="61">
        <f t="shared" si="64"/>
        <v>74.035580816998873</v>
      </c>
      <c r="S245" s="61">
        <f t="shared" si="64"/>
        <v>64.596598443471237</v>
      </c>
      <c r="T245" s="61">
        <f t="shared" si="64"/>
        <v>87.647271436308444</v>
      </c>
      <c r="U245" s="61">
        <f t="shared" si="64"/>
        <v>88.543225087555754</v>
      </c>
      <c r="V245" s="61">
        <f t="shared" si="64"/>
        <v>83.767760191887717</v>
      </c>
    </row>
    <row r="246" spans="3:22" x14ac:dyDescent="0.2">
      <c r="C246" s="90" t="s">
        <v>28</v>
      </c>
      <c r="D246" s="63">
        <f t="shared" ref="D246:V246" si="65">+IFERROR(IF(D207&gt;0,+((D207/D14)*100)," "),"")</f>
        <v>43.739809960934082</v>
      </c>
      <c r="E246" s="63">
        <f t="shared" si="65"/>
        <v>26.762048084415586</v>
      </c>
      <c r="F246" s="63">
        <f t="shared" si="65"/>
        <v>43.179169468019261</v>
      </c>
      <c r="G246" s="63">
        <f t="shared" si="65"/>
        <v>33.705619655992301</v>
      </c>
      <c r="H246" s="63">
        <f t="shared" si="65"/>
        <v>22.654770698161396</v>
      </c>
      <c r="I246" s="63">
        <f t="shared" si="65"/>
        <v>55.830461300946475</v>
      </c>
      <c r="J246" s="63">
        <f t="shared" si="65"/>
        <v>66.288783659173262</v>
      </c>
      <c r="K246" s="63">
        <f t="shared" si="65"/>
        <v>78.07091556642537</v>
      </c>
      <c r="L246" s="63">
        <f t="shared" si="65"/>
        <v>67.595118027661783</v>
      </c>
      <c r="M246" s="63">
        <f t="shared" si="65"/>
        <v>74.082523029489337</v>
      </c>
      <c r="N246" s="63">
        <f t="shared" si="65"/>
        <v>73.230839858023458</v>
      </c>
      <c r="O246" s="63">
        <f t="shared" si="65"/>
        <v>74.153479076073822</v>
      </c>
      <c r="P246" s="63">
        <f t="shared" si="65"/>
        <v>80.157042107737027</v>
      </c>
      <c r="Q246" s="63">
        <f t="shared" si="65"/>
        <v>74.370779722845597</v>
      </c>
      <c r="R246" s="63">
        <f t="shared" si="65"/>
        <v>80.458996541986735</v>
      </c>
      <c r="S246" s="63">
        <f t="shared" si="65"/>
        <v>71.462796424249134</v>
      </c>
      <c r="T246" s="63">
        <f t="shared" si="65"/>
        <v>83.995280951245888</v>
      </c>
      <c r="U246" s="63">
        <f t="shared" si="65"/>
        <v>88.204530891330336</v>
      </c>
      <c r="V246" s="63">
        <f t="shared" si="65"/>
        <v>95.052834657178195</v>
      </c>
    </row>
    <row r="247" spans="3:22" x14ac:dyDescent="0.2">
      <c r="C247" s="89" t="s">
        <v>62</v>
      </c>
      <c r="D247" s="61">
        <f t="shared" ref="D247:V247" si="66">+IFERROR(IF(D208&gt;0,+((D208/D15)*100)," "),"")</f>
        <v>45.595400582183657</v>
      </c>
      <c r="E247" s="61">
        <f t="shared" si="66"/>
        <v>32.792224905276441</v>
      </c>
      <c r="F247" s="61">
        <f t="shared" si="66"/>
        <v>40.327333593281949</v>
      </c>
      <c r="G247" s="61">
        <f t="shared" si="66"/>
        <v>13.181369607600416</v>
      </c>
      <c r="H247" s="61">
        <f t="shared" si="66"/>
        <v>10.332093624802495</v>
      </c>
      <c r="I247" s="61">
        <f t="shared" si="66"/>
        <v>28.011295056740597</v>
      </c>
      <c r="J247" s="61">
        <f t="shared" si="66"/>
        <v>3.7902273335306345</v>
      </c>
      <c r="K247" s="61">
        <f t="shared" si="66"/>
        <v>33.312401990709859</v>
      </c>
      <c r="L247" s="61">
        <f t="shared" si="66"/>
        <v>28.700853182679953</v>
      </c>
      <c r="M247" s="61">
        <f t="shared" si="66"/>
        <v>90.72000582589402</v>
      </c>
      <c r="N247" s="61" t="str">
        <f t="shared" si="66"/>
        <v xml:space="preserve"> </v>
      </c>
      <c r="O247" s="61" t="str">
        <f t="shared" si="66"/>
        <v xml:space="preserve"> </v>
      </c>
      <c r="P247" s="61" t="str">
        <f t="shared" si="66"/>
        <v xml:space="preserve"> </v>
      </c>
      <c r="Q247" s="61" t="str">
        <f t="shared" si="66"/>
        <v xml:space="preserve"> </v>
      </c>
      <c r="R247" s="61" t="str">
        <f t="shared" si="66"/>
        <v xml:space="preserve"> </v>
      </c>
      <c r="S247" s="61" t="str">
        <f t="shared" si="66"/>
        <v xml:space="preserve"> </v>
      </c>
      <c r="T247" s="61" t="str">
        <f t="shared" si="66"/>
        <v xml:space="preserve"> </v>
      </c>
      <c r="U247" s="61" t="str">
        <f t="shared" si="66"/>
        <v xml:space="preserve"> </v>
      </c>
      <c r="V247" s="61" t="str">
        <f t="shared" si="66"/>
        <v xml:space="preserve"> </v>
      </c>
    </row>
    <row r="248" spans="3:22" x14ac:dyDescent="0.2">
      <c r="C248" s="90" t="s">
        <v>29</v>
      </c>
      <c r="D248" s="63">
        <f t="shared" ref="D248:V248" si="67">+IFERROR(IF(D209&gt;0,+((D209/D16)*100)," "),"")</f>
        <v>94.048083816540938</v>
      </c>
      <c r="E248" s="63">
        <f t="shared" si="67"/>
        <v>83.041134625873994</v>
      </c>
      <c r="F248" s="63">
        <f t="shared" si="67"/>
        <v>75.689729473616197</v>
      </c>
      <c r="G248" s="63">
        <f t="shared" si="67"/>
        <v>87.4350422852566</v>
      </c>
      <c r="H248" s="63">
        <f t="shared" si="67"/>
        <v>81.349718286002059</v>
      </c>
      <c r="I248" s="63">
        <f t="shared" si="67"/>
        <v>84.454773256353562</v>
      </c>
      <c r="J248" s="63">
        <f t="shared" si="67"/>
        <v>85.150918710533446</v>
      </c>
      <c r="K248" s="63">
        <f t="shared" si="67"/>
        <v>87.95147512677103</v>
      </c>
      <c r="L248" s="63">
        <f t="shared" si="67"/>
        <v>87.179806900785479</v>
      </c>
      <c r="M248" s="63">
        <f t="shared" si="67"/>
        <v>90.606217333651358</v>
      </c>
      <c r="N248" s="63">
        <f t="shared" si="67"/>
        <v>87.447647803392528</v>
      </c>
      <c r="O248" s="63">
        <f t="shared" si="67"/>
        <v>77.793134373730396</v>
      </c>
      <c r="P248" s="63">
        <f t="shared" si="67"/>
        <v>81.480982327031242</v>
      </c>
      <c r="Q248" s="63">
        <f t="shared" si="67"/>
        <v>79.776975595306794</v>
      </c>
      <c r="R248" s="63">
        <f t="shared" si="67"/>
        <v>87.563372046534099</v>
      </c>
      <c r="S248" s="63">
        <f t="shared" si="67"/>
        <v>89.997073205733187</v>
      </c>
      <c r="T248" s="63">
        <f t="shared" si="67"/>
        <v>92.904105909542267</v>
      </c>
      <c r="U248" s="63">
        <f t="shared" si="67"/>
        <v>91.286200309858089</v>
      </c>
      <c r="V248" s="63">
        <f t="shared" si="67"/>
        <v>90.887217168676059</v>
      </c>
    </row>
    <row r="249" spans="3:22" x14ac:dyDescent="0.2">
      <c r="C249" s="89" t="s">
        <v>63</v>
      </c>
      <c r="D249" s="61" t="str">
        <f t="shared" ref="D249:V249" si="68">+IFERROR(IF(D210&gt;0,+((D210/D17)*100)," "),"")</f>
        <v xml:space="preserve"> </v>
      </c>
      <c r="E249" s="61" t="str">
        <f t="shared" si="68"/>
        <v xml:space="preserve"> </v>
      </c>
      <c r="F249" s="61" t="str">
        <f t="shared" si="68"/>
        <v xml:space="preserve"> </v>
      </c>
      <c r="G249" s="61" t="str">
        <f t="shared" si="68"/>
        <v xml:space="preserve"> </v>
      </c>
      <c r="H249" s="61" t="str">
        <f t="shared" si="68"/>
        <v xml:space="preserve"> </v>
      </c>
      <c r="I249" s="61" t="str">
        <f t="shared" si="68"/>
        <v xml:space="preserve"> </v>
      </c>
      <c r="J249" s="61" t="str">
        <f t="shared" si="68"/>
        <v xml:space="preserve"> </v>
      </c>
      <c r="K249" s="61" t="str">
        <f t="shared" si="68"/>
        <v xml:space="preserve"> </v>
      </c>
      <c r="L249" s="61" t="str">
        <f t="shared" si="68"/>
        <v xml:space="preserve"> </v>
      </c>
      <c r="M249" s="61" t="str">
        <f t="shared" si="68"/>
        <v xml:space="preserve"> </v>
      </c>
      <c r="N249" s="61" t="str">
        <f t="shared" si="68"/>
        <v xml:space="preserve"> </v>
      </c>
      <c r="O249" s="61" t="str">
        <f t="shared" si="68"/>
        <v xml:space="preserve"> </v>
      </c>
      <c r="P249" s="61" t="str">
        <f t="shared" si="68"/>
        <v xml:space="preserve"> </v>
      </c>
      <c r="Q249" s="61" t="str">
        <f t="shared" si="68"/>
        <v xml:space="preserve"> </v>
      </c>
      <c r="R249" s="61" t="str">
        <f t="shared" si="68"/>
        <v xml:space="preserve"> </v>
      </c>
      <c r="S249" s="61" t="str">
        <f t="shared" si="68"/>
        <v xml:space="preserve"> </v>
      </c>
      <c r="T249" s="61" t="str">
        <f t="shared" si="68"/>
        <v xml:space="preserve"> </v>
      </c>
      <c r="U249" s="61" t="str">
        <f t="shared" si="68"/>
        <v xml:space="preserve"> </v>
      </c>
      <c r="V249" s="61" t="str">
        <f t="shared" si="68"/>
        <v xml:space="preserve"> </v>
      </c>
    </row>
    <row r="250" spans="3:22" x14ac:dyDescent="0.2">
      <c r="C250" s="90" t="s">
        <v>30</v>
      </c>
      <c r="D250" s="63">
        <f t="shared" ref="D250:V250" si="69">+IFERROR(IF(D211&gt;0,+((D211/D18)*100)," "),"")</f>
        <v>80.163487340653049</v>
      </c>
      <c r="E250" s="63">
        <f t="shared" si="69"/>
        <v>82.198815828070082</v>
      </c>
      <c r="F250" s="63">
        <f t="shared" si="69"/>
        <v>74.189484445591745</v>
      </c>
      <c r="G250" s="63">
        <f t="shared" si="69"/>
        <v>53.59285572298883</v>
      </c>
      <c r="H250" s="63">
        <f t="shared" si="69"/>
        <v>50.917583069526017</v>
      </c>
      <c r="I250" s="63">
        <f t="shared" si="69"/>
        <v>61.755679522397841</v>
      </c>
      <c r="J250" s="63">
        <f t="shared" si="69"/>
        <v>13.483791395540983</v>
      </c>
      <c r="K250" s="63">
        <f t="shared" si="69"/>
        <v>45.786228461746894</v>
      </c>
      <c r="L250" s="63">
        <f t="shared" si="69"/>
        <v>67.222068096108984</v>
      </c>
      <c r="M250" s="63">
        <f t="shared" si="69"/>
        <v>32.436473561329741</v>
      </c>
      <c r="N250" s="63">
        <f t="shared" si="69"/>
        <v>78.895772183462299</v>
      </c>
      <c r="O250" s="63">
        <f t="shared" si="69"/>
        <v>74.153301249393706</v>
      </c>
      <c r="P250" s="63">
        <f t="shared" si="69"/>
        <v>90.455634295991914</v>
      </c>
      <c r="Q250" s="63">
        <f t="shared" si="69"/>
        <v>84.921168421735615</v>
      </c>
      <c r="R250" s="63">
        <f t="shared" si="69"/>
        <v>91.097372689057806</v>
      </c>
      <c r="S250" s="63">
        <f t="shared" si="69"/>
        <v>74.743068517931164</v>
      </c>
      <c r="T250" s="63">
        <f t="shared" si="69"/>
        <v>91.675551876892541</v>
      </c>
      <c r="U250" s="63">
        <f t="shared" si="69"/>
        <v>92.569687956106279</v>
      </c>
      <c r="V250" s="63">
        <f t="shared" si="69"/>
        <v>91.621984230757235</v>
      </c>
    </row>
    <row r="251" spans="3:22" x14ac:dyDescent="0.2">
      <c r="C251" s="89" t="s">
        <v>64</v>
      </c>
      <c r="D251" s="61">
        <f t="shared" ref="D251:V251" si="70">+IFERROR(IF(D212&gt;0,+((D212/D19)*100)," "),"")</f>
        <v>69.26710914482527</v>
      </c>
      <c r="E251" s="61">
        <f t="shared" si="70"/>
        <v>75.707683341149917</v>
      </c>
      <c r="F251" s="61">
        <f t="shared" si="70"/>
        <v>72.518563883569556</v>
      </c>
      <c r="G251" s="61">
        <f t="shared" si="70"/>
        <v>75.911896833365915</v>
      </c>
      <c r="H251" s="61">
        <f t="shared" si="70"/>
        <v>79.305130903406763</v>
      </c>
      <c r="I251" s="61">
        <f t="shared" si="70"/>
        <v>77.411839390994885</v>
      </c>
      <c r="J251" s="61">
        <f t="shared" si="70"/>
        <v>65.394706763478624</v>
      </c>
      <c r="K251" s="61">
        <f t="shared" si="70"/>
        <v>82.785523750772484</v>
      </c>
      <c r="L251" s="61">
        <f t="shared" si="70"/>
        <v>86.695981890020434</v>
      </c>
      <c r="M251" s="61">
        <f t="shared" si="70"/>
        <v>83.392946528919097</v>
      </c>
      <c r="N251" s="61">
        <f t="shared" si="70"/>
        <v>85.644585777008913</v>
      </c>
      <c r="O251" s="61">
        <f t="shared" si="70"/>
        <v>75.458491674018276</v>
      </c>
      <c r="P251" s="61">
        <f t="shared" si="70"/>
        <v>73.063488072133538</v>
      </c>
      <c r="Q251" s="61">
        <f t="shared" si="70"/>
        <v>74.547238053503946</v>
      </c>
      <c r="R251" s="61">
        <f t="shared" si="70"/>
        <v>80.38774338941073</v>
      </c>
      <c r="S251" s="61">
        <f t="shared" si="70"/>
        <v>79.543466048779948</v>
      </c>
      <c r="T251" s="61">
        <f t="shared" si="70"/>
        <v>84.512290025157782</v>
      </c>
      <c r="U251" s="61">
        <f t="shared" si="70"/>
        <v>87.686044082189525</v>
      </c>
      <c r="V251" s="61">
        <f t="shared" si="70"/>
        <v>83.55991997506014</v>
      </c>
    </row>
    <row r="252" spans="3:22" x14ac:dyDescent="0.2">
      <c r="C252" s="90" t="s">
        <v>65</v>
      </c>
      <c r="D252" s="63">
        <f t="shared" ref="D252:V252" si="71">+IFERROR(IF(D213&gt;0,+((D213/D20)*100)," "),"")</f>
        <v>73.428092739234415</v>
      </c>
      <c r="E252" s="63">
        <f t="shared" si="71"/>
        <v>74.681216071764567</v>
      </c>
      <c r="F252" s="63">
        <f t="shared" si="71"/>
        <v>47.078652933886531</v>
      </c>
      <c r="G252" s="63">
        <f t="shared" si="71"/>
        <v>64.276370682826652</v>
      </c>
      <c r="H252" s="63">
        <f t="shared" si="71"/>
        <v>46.967130039141217</v>
      </c>
      <c r="I252" s="63">
        <f t="shared" si="71"/>
        <v>79.923913307695244</v>
      </c>
      <c r="J252" s="63">
        <f t="shared" si="71"/>
        <v>83.250260495232197</v>
      </c>
      <c r="K252" s="63">
        <f t="shared" si="71"/>
        <v>86.63886629636805</v>
      </c>
      <c r="L252" s="63">
        <f t="shared" si="71"/>
        <v>82.812895285458694</v>
      </c>
      <c r="M252" s="63">
        <f t="shared" si="71"/>
        <v>57.465901235985598</v>
      </c>
      <c r="N252" s="63">
        <f t="shared" si="71"/>
        <v>82.446692532602199</v>
      </c>
      <c r="O252" s="63">
        <f t="shared" si="71"/>
        <v>65.702226840516815</v>
      </c>
      <c r="P252" s="63" t="str">
        <f t="shared" si="71"/>
        <v xml:space="preserve"> </v>
      </c>
      <c r="Q252" s="63" t="str">
        <f t="shared" si="71"/>
        <v xml:space="preserve"> </v>
      </c>
      <c r="R252" s="63" t="str">
        <f t="shared" si="71"/>
        <v xml:space="preserve"> </v>
      </c>
      <c r="S252" s="63" t="str">
        <f t="shared" si="71"/>
        <v xml:space="preserve"> </v>
      </c>
      <c r="T252" s="63" t="str">
        <f t="shared" si="71"/>
        <v xml:space="preserve"> </v>
      </c>
      <c r="U252" s="63" t="str">
        <f t="shared" si="71"/>
        <v xml:space="preserve"> </v>
      </c>
      <c r="V252" s="63" t="str">
        <f t="shared" si="71"/>
        <v xml:space="preserve"> </v>
      </c>
    </row>
    <row r="253" spans="3:22" x14ac:dyDescent="0.2">
      <c r="C253" s="89" t="s">
        <v>66</v>
      </c>
      <c r="D253" s="61">
        <f t="shared" ref="D253:V253" si="72">+IFERROR(IF(D214&gt;0,+((D214/D21)*100)," "),"")</f>
        <v>84.226702668897531</v>
      </c>
      <c r="E253" s="61">
        <f t="shared" si="72"/>
        <v>87.762165143200193</v>
      </c>
      <c r="F253" s="61">
        <f t="shared" si="72"/>
        <v>84.316628817142814</v>
      </c>
      <c r="G253" s="61">
        <f t="shared" si="72"/>
        <v>81.84603580950521</v>
      </c>
      <c r="H253" s="61">
        <f t="shared" si="72"/>
        <v>73.083755141193066</v>
      </c>
      <c r="I253" s="61">
        <f t="shared" si="72"/>
        <v>64.751711952948085</v>
      </c>
      <c r="J253" s="61">
        <f t="shared" si="72"/>
        <v>49.316608535485152</v>
      </c>
      <c r="K253" s="61">
        <f t="shared" si="72"/>
        <v>79.076835863273956</v>
      </c>
      <c r="L253" s="61">
        <f t="shared" si="72"/>
        <v>79.888293520300905</v>
      </c>
      <c r="M253" s="61">
        <f t="shared" si="72"/>
        <v>84.43421681054366</v>
      </c>
      <c r="N253" s="61">
        <f t="shared" si="72"/>
        <v>71.17637580844611</v>
      </c>
      <c r="O253" s="61">
        <f t="shared" si="72"/>
        <v>61.889943362254854</v>
      </c>
      <c r="P253" s="61">
        <f t="shared" si="72"/>
        <v>79.505353823272927</v>
      </c>
      <c r="Q253" s="61">
        <f t="shared" si="72"/>
        <v>67.921191976300875</v>
      </c>
      <c r="R253" s="61">
        <f t="shared" si="72"/>
        <v>78.411844662513218</v>
      </c>
      <c r="S253" s="61">
        <f t="shared" si="72"/>
        <v>78.544116866188361</v>
      </c>
      <c r="T253" s="61">
        <f t="shared" si="72"/>
        <v>77.881265037326358</v>
      </c>
      <c r="U253" s="61">
        <f t="shared" si="72"/>
        <v>69.815523571576747</v>
      </c>
      <c r="V253" s="61">
        <f t="shared" si="72"/>
        <v>85.415162562113821</v>
      </c>
    </row>
    <row r="254" spans="3:22" x14ac:dyDescent="0.2">
      <c r="C254" s="90" t="s">
        <v>67</v>
      </c>
      <c r="D254" s="63">
        <f t="shared" ref="D254:V254" si="73">+IFERROR(IF(D215&gt;0,+((D215/D22)*100)," "),"")</f>
        <v>86.249259097143735</v>
      </c>
      <c r="E254" s="63">
        <f t="shared" si="73"/>
        <v>63.275108630778639</v>
      </c>
      <c r="F254" s="63">
        <f t="shared" si="73"/>
        <v>75.501198047065472</v>
      </c>
      <c r="G254" s="63">
        <f t="shared" si="73"/>
        <v>85.07641125702628</v>
      </c>
      <c r="H254" s="63">
        <f t="shared" si="73"/>
        <v>74.032167165168971</v>
      </c>
      <c r="I254" s="63">
        <f t="shared" si="73"/>
        <v>87.537333724138847</v>
      </c>
      <c r="J254" s="63">
        <f t="shared" si="73"/>
        <v>69.398176732160607</v>
      </c>
      <c r="K254" s="63">
        <f t="shared" si="73"/>
        <v>44.009997199608812</v>
      </c>
      <c r="L254" s="63">
        <f t="shared" si="73"/>
        <v>55.943694981896606</v>
      </c>
      <c r="M254" s="63">
        <f t="shared" si="73"/>
        <v>56.31988153130321</v>
      </c>
      <c r="N254" s="63">
        <f t="shared" si="73"/>
        <v>60.828500558467105</v>
      </c>
      <c r="O254" s="63">
        <f t="shared" si="73"/>
        <v>47.795443161073891</v>
      </c>
      <c r="P254" s="63">
        <f t="shared" si="73"/>
        <v>63.489969876042764</v>
      </c>
      <c r="Q254" s="63">
        <f t="shared" si="73"/>
        <v>63.233523323569941</v>
      </c>
      <c r="R254" s="63">
        <f t="shared" si="73"/>
        <v>58.793524913629305</v>
      </c>
      <c r="S254" s="63">
        <f t="shared" si="73"/>
        <v>66.407325931834421</v>
      </c>
      <c r="T254" s="63">
        <f t="shared" si="73"/>
        <v>82.838707649421025</v>
      </c>
      <c r="U254" s="63">
        <f t="shared" si="73"/>
        <v>83.651182868425352</v>
      </c>
      <c r="V254" s="63">
        <f t="shared" si="73"/>
        <v>85.175959228196746</v>
      </c>
    </row>
    <row r="255" spans="3:22" x14ac:dyDescent="0.2">
      <c r="C255" s="89" t="s">
        <v>68</v>
      </c>
      <c r="D255" s="61">
        <f t="shared" ref="D255:V255" si="74">+IFERROR(IF(D216&gt;0,+((D216/D23)*100)," "),"")</f>
        <v>48.873205038815549</v>
      </c>
      <c r="E255" s="61">
        <f t="shared" si="74"/>
        <v>32.655861478276471</v>
      </c>
      <c r="F255" s="61">
        <f t="shared" si="74"/>
        <v>74.790810853604327</v>
      </c>
      <c r="G255" s="61">
        <f t="shared" si="74"/>
        <v>22.575940656311918</v>
      </c>
      <c r="H255" s="61">
        <f t="shared" si="74"/>
        <v>27.363141754874515</v>
      </c>
      <c r="I255" s="61">
        <f t="shared" si="74"/>
        <v>84.792660759509999</v>
      </c>
      <c r="J255" s="61">
        <f t="shared" si="74"/>
        <v>53.452017330618894</v>
      </c>
      <c r="K255" s="61">
        <f t="shared" si="74"/>
        <v>51.013837295738185</v>
      </c>
      <c r="L255" s="61">
        <f t="shared" si="74"/>
        <v>65.880641599353481</v>
      </c>
      <c r="M255" s="61">
        <f t="shared" si="74"/>
        <v>83.872309543428685</v>
      </c>
      <c r="N255" s="61">
        <f t="shared" si="74"/>
        <v>60.276920292373426</v>
      </c>
      <c r="O255" s="61">
        <f t="shared" si="74"/>
        <v>29.467029643724985</v>
      </c>
      <c r="P255" s="61">
        <f t="shared" si="74"/>
        <v>64.609470526839985</v>
      </c>
      <c r="Q255" s="61">
        <f t="shared" si="74"/>
        <v>41.557444632554393</v>
      </c>
      <c r="R255" s="61">
        <f t="shared" si="74"/>
        <v>63.514560107522641</v>
      </c>
      <c r="S255" s="61">
        <f t="shared" si="74"/>
        <v>26.385607888338264</v>
      </c>
      <c r="T255" s="61">
        <f t="shared" si="74"/>
        <v>32.336742476404154</v>
      </c>
      <c r="U255" s="61">
        <f t="shared" si="74"/>
        <v>44.209547459087503</v>
      </c>
      <c r="V255" s="61">
        <f t="shared" si="74"/>
        <v>44.083770939274807</v>
      </c>
    </row>
    <row r="256" spans="3:22" x14ac:dyDescent="0.2">
      <c r="C256" s="90" t="s">
        <v>31</v>
      </c>
      <c r="D256" s="63">
        <f t="shared" ref="D256:V256" si="75">+IFERROR(IF(D217&gt;0,+((D217/D24)*100)," "),"")</f>
        <v>65.75128387850566</v>
      </c>
      <c r="E256" s="63">
        <f t="shared" si="75"/>
        <v>83.421372067240085</v>
      </c>
      <c r="F256" s="63">
        <f t="shared" si="75"/>
        <v>82.202988822093261</v>
      </c>
      <c r="G256" s="63">
        <f t="shared" si="75"/>
        <v>83.311350251757901</v>
      </c>
      <c r="H256" s="63">
        <f t="shared" si="75"/>
        <v>84.56489188959344</v>
      </c>
      <c r="I256" s="63">
        <f t="shared" si="75"/>
        <v>77.807902147758568</v>
      </c>
      <c r="J256" s="63">
        <f t="shared" si="75"/>
        <v>85.980938656487638</v>
      </c>
      <c r="K256" s="63">
        <f t="shared" si="75"/>
        <v>81.742564202978627</v>
      </c>
      <c r="L256" s="63">
        <f t="shared" si="75"/>
        <v>86.428610617279375</v>
      </c>
      <c r="M256" s="63">
        <f t="shared" si="75"/>
        <v>85.456617352676417</v>
      </c>
      <c r="N256" s="63">
        <f t="shared" si="75"/>
        <v>87.723520706068626</v>
      </c>
      <c r="O256" s="63">
        <f t="shared" si="75"/>
        <v>87.575678226425495</v>
      </c>
      <c r="P256" s="63">
        <f t="shared" si="75"/>
        <v>84.32997716787996</v>
      </c>
      <c r="Q256" s="63">
        <f t="shared" si="75"/>
        <v>76.152216725333062</v>
      </c>
      <c r="R256" s="63">
        <f t="shared" si="75"/>
        <v>69.243519055739654</v>
      </c>
      <c r="S256" s="63">
        <f t="shared" si="75"/>
        <v>67.945802308589805</v>
      </c>
      <c r="T256" s="63">
        <f t="shared" si="75"/>
        <v>74.107766248366602</v>
      </c>
      <c r="U256" s="63">
        <f t="shared" si="75"/>
        <v>75.143076163387533</v>
      </c>
      <c r="V256" s="63">
        <f t="shared" si="75"/>
        <v>77.615998572351188</v>
      </c>
    </row>
    <row r="257" spans="3:22" x14ac:dyDescent="0.2">
      <c r="C257" s="89" t="s">
        <v>168</v>
      </c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</row>
    <row r="258" spans="3:22" x14ac:dyDescent="0.2">
      <c r="C258" s="90" t="s">
        <v>69</v>
      </c>
      <c r="D258" s="63">
        <f t="shared" ref="D258:V258" si="76">+IFERROR(IF(D219&gt;0,+((D219/D26)*100)," "),"")</f>
        <v>71.972931888010223</v>
      </c>
      <c r="E258" s="63">
        <f t="shared" si="76"/>
        <v>76.457655668144113</v>
      </c>
      <c r="F258" s="63">
        <f t="shared" si="76"/>
        <v>81.785789952716087</v>
      </c>
      <c r="G258" s="63">
        <f t="shared" si="76"/>
        <v>83.612965056374051</v>
      </c>
      <c r="H258" s="63">
        <f t="shared" si="76"/>
        <v>86.858269804672105</v>
      </c>
      <c r="I258" s="63">
        <f t="shared" si="76"/>
        <v>89.608161973192978</v>
      </c>
      <c r="J258" s="63">
        <f t="shared" si="76"/>
        <v>82.536509524190748</v>
      </c>
      <c r="K258" s="63">
        <f t="shared" si="76"/>
        <v>72.559135537056605</v>
      </c>
      <c r="L258" s="63">
        <f t="shared" si="76"/>
        <v>85.814960618846072</v>
      </c>
      <c r="M258" s="63">
        <f t="shared" si="76"/>
        <v>87.889723691634956</v>
      </c>
      <c r="N258" s="63">
        <f t="shared" si="76"/>
        <v>85.192730576003058</v>
      </c>
      <c r="O258" s="63">
        <f t="shared" si="76"/>
        <v>67.396322874849872</v>
      </c>
      <c r="P258" s="63">
        <f t="shared" si="76"/>
        <v>88.565383748305251</v>
      </c>
      <c r="Q258" s="63">
        <f t="shared" si="76"/>
        <v>87.9744536987114</v>
      </c>
      <c r="R258" s="63">
        <f t="shared" si="76"/>
        <v>89.180401476795097</v>
      </c>
      <c r="S258" s="63">
        <f t="shared" si="76"/>
        <v>86.029547637105921</v>
      </c>
      <c r="T258" s="63">
        <f t="shared" si="76"/>
        <v>93.628700715812613</v>
      </c>
      <c r="U258" s="63">
        <f t="shared" si="76"/>
        <v>94.703718791925922</v>
      </c>
      <c r="V258" s="63">
        <f t="shared" si="76"/>
        <v>92.891577185843005</v>
      </c>
    </row>
    <row r="259" spans="3:22" x14ac:dyDescent="0.2">
      <c r="C259" s="89" t="s">
        <v>70</v>
      </c>
      <c r="D259" s="61">
        <f t="shared" ref="D259:V259" si="77">+IFERROR(IF(D220&gt;0,+((D220/D27)*100)," "),"")</f>
        <v>71.077214531759068</v>
      </c>
      <c r="E259" s="61">
        <f t="shared" si="77"/>
        <v>66.355429150902609</v>
      </c>
      <c r="F259" s="61">
        <f t="shared" si="77"/>
        <v>77.91416362412609</v>
      </c>
      <c r="G259" s="61">
        <f t="shared" si="77"/>
        <v>62.697874316326164</v>
      </c>
      <c r="H259" s="61">
        <f t="shared" si="77"/>
        <v>52.482676637786206</v>
      </c>
      <c r="I259" s="61">
        <f t="shared" si="77"/>
        <v>40.076967381577724</v>
      </c>
      <c r="J259" s="61">
        <f t="shared" si="77"/>
        <v>66.256008364409396</v>
      </c>
      <c r="K259" s="61">
        <f t="shared" si="77"/>
        <v>86.833121358224872</v>
      </c>
      <c r="L259" s="61">
        <f t="shared" si="77"/>
        <v>68.414304337035986</v>
      </c>
      <c r="M259" s="61">
        <f t="shared" si="77"/>
        <v>69.045299115848678</v>
      </c>
      <c r="N259" s="61">
        <f t="shared" si="77"/>
        <v>56.760797592575798</v>
      </c>
      <c r="O259" s="61">
        <f t="shared" si="77"/>
        <v>64.682369191094608</v>
      </c>
      <c r="P259" s="61">
        <f t="shared" si="77"/>
        <v>71.371861610160423</v>
      </c>
      <c r="Q259" s="61">
        <f t="shared" si="77"/>
        <v>67.5540283113275</v>
      </c>
      <c r="R259" s="61">
        <f t="shared" si="77"/>
        <v>76.957761555526361</v>
      </c>
      <c r="S259" s="61">
        <f t="shared" si="77"/>
        <v>75.490146204605367</v>
      </c>
      <c r="T259" s="61">
        <f t="shared" si="77"/>
        <v>75.319994591269364</v>
      </c>
      <c r="U259" s="61">
        <f t="shared" si="77"/>
        <v>76.312586338484863</v>
      </c>
      <c r="V259" s="61">
        <f t="shared" si="77"/>
        <v>72.286419826871153</v>
      </c>
    </row>
    <row r="260" spans="3:22" x14ac:dyDescent="0.2">
      <c r="C260" s="90" t="s">
        <v>32</v>
      </c>
      <c r="D260" s="63">
        <f t="shared" ref="D260:V260" si="78">+IFERROR(IF(D221&gt;0,+((D221/D28)*100)," "),"")</f>
        <v>85.296591108360701</v>
      </c>
      <c r="E260" s="63">
        <f t="shared" si="78"/>
        <v>77.289135320987143</v>
      </c>
      <c r="F260" s="63">
        <f t="shared" si="78"/>
        <v>81.152860886342637</v>
      </c>
      <c r="G260" s="63">
        <f t="shared" si="78"/>
        <v>39.49054358901585</v>
      </c>
      <c r="H260" s="63">
        <f t="shared" si="78"/>
        <v>51.063474063112459</v>
      </c>
      <c r="I260" s="63">
        <f t="shared" si="78"/>
        <v>39.342365180278549</v>
      </c>
      <c r="J260" s="63">
        <f t="shared" si="78"/>
        <v>29.875248874987818</v>
      </c>
      <c r="K260" s="63">
        <f t="shared" si="78"/>
        <v>76.722603823445709</v>
      </c>
      <c r="L260" s="63">
        <f t="shared" si="78"/>
        <v>65.912709039392595</v>
      </c>
      <c r="M260" s="63">
        <f t="shared" si="78"/>
        <v>46.538704616909897</v>
      </c>
      <c r="N260" s="63">
        <f t="shared" si="78"/>
        <v>43.53288383117215</v>
      </c>
      <c r="O260" s="63">
        <f t="shared" si="78"/>
        <v>49.737919023495778</v>
      </c>
      <c r="P260" s="63">
        <f t="shared" si="78"/>
        <v>84.554755673358699</v>
      </c>
      <c r="Q260" s="63">
        <f t="shared" si="78"/>
        <v>93.260434084807457</v>
      </c>
      <c r="R260" s="63">
        <f t="shared" si="78"/>
        <v>81.154889454033324</v>
      </c>
      <c r="S260" s="63" t="str">
        <f t="shared" si="78"/>
        <v xml:space="preserve"> </v>
      </c>
      <c r="T260" s="63" t="str">
        <f t="shared" si="78"/>
        <v xml:space="preserve"> </v>
      </c>
      <c r="U260" s="63" t="str">
        <f t="shared" si="78"/>
        <v xml:space="preserve"> </v>
      </c>
      <c r="V260" s="63" t="str">
        <f t="shared" si="78"/>
        <v xml:space="preserve"> </v>
      </c>
    </row>
    <row r="261" spans="3:22" x14ac:dyDescent="0.2">
      <c r="C261" s="89" t="s">
        <v>33</v>
      </c>
      <c r="D261" s="61">
        <f t="shared" ref="D261:V261" si="79">+IFERROR(IF(D222&gt;0,+((D222/D29)*100)," "),"")</f>
        <v>72.652741762634363</v>
      </c>
      <c r="E261" s="61">
        <f t="shared" si="79"/>
        <v>65.993682370071397</v>
      </c>
      <c r="F261" s="61">
        <f t="shared" si="79"/>
        <v>80.301909893586128</v>
      </c>
      <c r="G261" s="61">
        <f t="shared" si="79"/>
        <v>73.752247566891143</v>
      </c>
      <c r="H261" s="61">
        <f t="shared" si="79"/>
        <v>54.882332684735083</v>
      </c>
      <c r="I261" s="61">
        <f t="shared" si="79"/>
        <v>77.988720748303535</v>
      </c>
      <c r="J261" s="61">
        <f t="shared" si="79"/>
        <v>75.276820843851937</v>
      </c>
      <c r="K261" s="61">
        <f t="shared" si="79"/>
        <v>72.351453741499313</v>
      </c>
      <c r="L261" s="61">
        <f t="shared" si="79"/>
        <v>58.784337886017035</v>
      </c>
      <c r="M261" s="61">
        <f t="shared" si="79"/>
        <v>64.915171653324691</v>
      </c>
      <c r="N261" s="61">
        <f t="shared" si="79"/>
        <v>52.142971206660249</v>
      </c>
      <c r="O261" s="61">
        <f t="shared" si="79"/>
        <v>65.767869237934136</v>
      </c>
      <c r="P261" s="61">
        <f t="shared" si="79"/>
        <v>74.334252721823731</v>
      </c>
      <c r="Q261" s="61">
        <f t="shared" si="79"/>
        <v>81.169552582713933</v>
      </c>
      <c r="R261" s="61">
        <f t="shared" si="79"/>
        <v>76.441567447435929</v>
      </c>
      <c r="S261" s="61">
        <f t="shared" si="79"/>
        <v>76.154778648072082</v>
      </c>
      <c r="T261" s="61">
        <f t="shared" si="79"/>
        <v>65.984198201968653</v>
      </c>
      <c r="U261" s="61">
        <f t="shared" si="79"/>
        <v>51.98757718789895</v>
      </c>
      <c r="V261" s="61">
        <f t="shared" si="79"/>
        <v>85.571633205279198</v>
      </c>
    </row>
    <row r="262" spans="3:22" x14ac:dyDescent="0.2">
      <c r="C262" s="90" t="s">
        <v>71</v>
      </c>
      <c r="D262" s="63">
        <f t="shared" ref="D262:V262" si="80">+IFERROR(IF(D223&gt;0,+((D223/D30)*100)," "),"")</f>
        <v>44.24890400494035</v>
      </c>
      <c r="E262" s="63">
        <f t="shared" si="80"/>
        <v>27.162581137695121</v>
      </c>
      <c r="F262" s="63">
        <f t="shared" si="80"/>
        <v>45.772965271957148</v>
      </c>
      <c r="G262" s="63">
        <f t="shared" si="80"/>
        <v>59.58947080747452</v>
      </c>
      <c r="H262" s="63">
        <f t="shared" si="80"/>
        <v>81.812525568152978</v>
      </c>
      <c r="I262" s="63">
        <f t="shared" si="80"/>
        <v>89.924047566221205</v>
      </c>
      <c r="J262" s="63">
        <f t="shared" si="80"/>
        <v>63.115417042031709</v>
      </c>
      <c r="K262" s="63">
        <f t="shared" si="80"/>
        <v>56.141349040406297</v>
      </c>
      <c r="L262" s="63">
        <f t="shared" si="80"/>
        <v>66.991316409540786</v>
      </c>
      <c r="M262" s="63">
        <f t="shared" si="80"/>
        <v>69.027503867824976</v>
      </c>
      <c r="N262" s="63">
        <f t="shared" si="80"/>
        <v>85.219342157918291</v>
      </c>
      <c r="O262" s="63">
        <f t="shared" si="80"/>
        <v>86.966184767085835</v>
      </c>
      <c r="P262" s="63">
        <f t="shared" si="80"/>
        <v>72.734419205698572</v>
      </c>
      <c r="Q262" s="63">
        <f t="shared" si="80"/>
        <v>70.276462611958408</v>
      </c>
      <c r="R262" s="63">
        <f t="shared" si="80"/>
        <v>81.567827772645344</v>
      </c>
      <c r="S262" s="63">
        <f t="shared" si="80"/>
        <v>84.025375231550271</v>
      </c>
      <c r="T262" s="63">
        <f t="shared" si="80"/>
        <v>87.909283178737667</v>
      </c>
      <c r="U262" s="63">
        <f t="shared" si="80"/>
        <v>83.63607772847827</v>
      </c>
      <c r="V262" s="63">
        <f t="shared" si="80"/>
        <v>82.862863214456411</v>
      </c>
    </row>
    <row r="263" spans="3:22" x14ac:dyDescent="0.2">
      <c r="C263" s="89" t="s">
        <v>34</v>
      </c>
      <c r="D263" s="61">
        <f t="shared" ref="D263:V263" si="81">+IFERROR(IF(D224&gt;0,+((D224/D31)*100)," "),"")</f>
        <v>39.850320662837312</v>
      </c>
      <c r="E263" s="61">
        <f t="shared" si="81"/>
        <v>55.037769485162421</v>
      </c>
      <c r="F263" s="61">
        <f t="shared" si="81"/>
        <v>79.939207928625677</v>
      </c>
      <c r="G263" s="61">
        <f t="shared" si="81"/>
        <v>58.598920112778188</v>
      </c>
      <c r="H263" s="61">
        <f t="shared" si="81"/>
        <v>62.172643114326988</v>
      </c>
      <c r="I263" s="61">
        <f t="shared" si="81"/>
        <v>52.728144151485459</v>
      </c>
      <c r="J263" s="61">
        <f t="shared" si="81"/>
        <v>77.524280567271092</v>
      </c>
      <c r="K263" s="61">
        <f t="shared" si="81"/>
        <v>80.988741847746567</v>
      </c>
      <c r="L263" s="61">
        <f t="shared" si="81"/>
        <v>76.382767270131865</v>
      </c>
      <c r="M263" s="61">
        <f t="shared" si="81"/>
        <v>80.738006831372431</v>
      </c>
      <c r="N263" s="61">
        <f t="shared" si="81"/>
        <v>64.144854977148654</v>
      </c>
      <c r="O263" s="61">
        <f t="shared" si="81"/>
        <v>59.909341957623077</v>
      </c>
      <c r="P263" s="61">
        <f t="shared" si="81"/>
        <v>42.650729398572921</v>
      </c>
      <c r="Q263" s="61">
        <f t="shared" si="81"/>
        <v>52.649414911425232</v>
      </c>
      <c r="R263" s="61">
        <f t="shared" si="81"/>
        <v>54.536322319737693</v>
      </c>
      <c r="S263" s="61">
        <f t="shared" si="81"/>
        <v>74.862263423390672</v>
      </c>
      <c r="T263" s="61">
        <f t="shared" si="81"/>
        <v>64.83012283605683</v>
      </c>
      <c r="U263" s="61">
        <f t="shared" si="81"/>
        <v>67.817802314666949</v>
      </c>
      <c r="V263" s="61">
        <f t="shared" si="81"/>
        <v>73.770586052879978</v>
      </c>
    </row>
    <row r="264" spans="3:22" x14ac:dyDescent="0.2">
      <c r="C264" s="90" t="s">
        <v>72</v>
      </c>
      <c r="D264" s="63">
        <f t="shared" ref="D264:V264" si="82">+IFERROR(IF(D225&gt;0,+((D225/D32)*100)," "),"")</f>
        <v>89.642432542422185</v>
      </c>
      <c r="E264" s="63">
        <f t="shared" si="82"/>
        <v>90.165015170209045</v>
      </c>
      <c r="F264" s="63">
        <f t="shared" si="82"/>
        <v>76.995904076619155</v>
      </c>
      <c r="G264" s="63">
        <f t="shared" si="82"/>
        <v>66.563498351339476</v>
      </c>
      <c r="H264" s="63">
        <f t="shared" si="82"/>
        <v>69.595988355759346</v>
      </c>
      <c r="I264" s="63">
        <f t="shared" si="82"/>
        <v>71.440772315911289</v>
      </c>
      <c r="J264" s="63">
        <f t="shared" si="82"/>
        <v>64.427486749965851</v>
      </c>
      <c r="K264" s="63">
        <f t="shared" si="82"/>
        <v>69.998189273391247</v>
      </c>
      <c r="L264" s="63">
        <f t="shared" si="82"/>
        <v>80.608014713819159</v>
      </c>
      <c r="M264" s="63">
        <f t="shared" si="82"/>
        <v>74.727489374102234</v>
      </c>
      <c r="N264" s="63">
        <f t="shared" si="82"/>
        <v>87.987520062719852</v>
      </c>
      <c r="O264" s="63">
        <f t="shared" si="82"/>
        <v>74.320977965210602</v>
      </c>
      <c r="P264" s="63">
        <f t="shared" si="82"/>
        <v>82.726505260366153</v>
      </c>
      <c r="Q264" s="63">
        <f t="shared" si="82"/>
        <v>62.842252258497808</v>
      </c>
      <c r="R264" s="63">
        <f t="shared" si="82"/>
        <v>81.690817882431745</v>
      </c>
      <c r="S264" s="63">
        <f t="shared" si="82"/>
        <v>83.897611454552319</v>
      </c>
      <c r="T264" s="63">
        <f t="shared" si="82"/>
        <v>85.673097993384687</v>
      </c>
      <c r="U264" s="63">
        <f t="shared" si="82"/>
        <v>85.254005715278765</v>
      </c>
      <c r="V264" s="63">
        <f t="shared" si="82"/>
        <v>89.311933205534984</v>
      </c>
    </row>
    <row r="265" spans="3:22" x14ac:dyDescent="0.2">
      <c r="C265" s="89" t="s">
        <v>73</v>
      </c>
      <c r="D265" s="61">
        <f t="shared" ref="D265:V265" si="83">+IFERROR(IF(D226&gt;0,+((D226/D33)*100)," "),"")</f>
        <v>100</v>
      </c>
      <c r="E265" s="61" t="str">
        <f t="shared" si="83"/>
        <v xml:space="preserve"> </v>
      </c>
      <c r="F265" s="61" t="str">
        <f t="shared" si="83"/>
        <v xml:space="preserve"> </v>
      </c>
      <c r="G265" s="61" t="str">
        <f t="shared" si="83"/>
        <v xml:space="preserve"> </v>
      </c>
      <c r="H265" s="61">
        <f t="shared" si="83"/>
        <v>45.47033186679996</v>
      </c>
      <c r="I265" s="61">
        <f t="shared" si="83"/>
        <v>47.748295316648402</v>
      </c>
      <c r="J265" s="61" t="str">
        <f t="shared" si="83"/>
        <v xml:space="preserve"> </v>
      </c>
      <c r="K265" s="61" t="str">
        <f t="shared" si="83"/>
        <v xml:space="preserve"> </v>
      </c>
      <c r="L265" s="61" t="str">
        <f t="shared" si="83"/>
        <v xml:space="preserve"> </v>
      </c>
      <c r="M265" s="61" t="str">
        <f t="shared" si="83"/>
        <v xml:space="preserve"> </v>
      </c>
      <c r="N265" s="61" t="str">
        <f t="shared" si="83"/>
        <v xml:space="preserve"> </v>
      </c>
      <c r="O265" s="61" t="str">
        <f t="shared" si="83"/>
        <v xml:space="preserve"> </v>
      </c>
      <c r="P265" s="61">
        <f t="shared" si="83"/>
        <v>7.623102218922144E-2</v>
      </c>
      <c r="Q265" s="61">
        <f t="shared" si="83"/>
        <v>50.862349575365059</v>
      </c>
      <c r="R265" s="61">
        <f t="shared" si="83"/>
        <v>8.6177623181964123</v>
      </c>
      <c r="S265" s="61">
        <f t="shared" si="83"/>
        <v>6.6876714415231184</v>
      </c>
      <c r="T265" s="61">
        <f t="shared" si="83"/>
        <v>91.557205299293742</v>
      </c>
      <c r="U265" s="61">
        <f t="shared" si="83"/>
        <v>91.777205605581329</v>
      </c>
      <c r="V265" s="61">
        <f t="shared" si="83"/>
        <v>36.253216751957154</v>
      </c>
    </row>
    <row r="266" spans="3:22" x14ac:dyDescent="0.2">
      <c r="C266" s="90" t="s">
        <v>35</v>
      </c>
      <c r="D266" s="63" t="str">
        <f t="shared" ref="D266:V266" si="84">+IFERROR(IF(D227&gt;0,+((D227/D34)*100)," "),"")</f>
        <v xml:space="preserve"> </v>
      </c>
      <c r="E266" s="63" t="str">
        <f t="shared" si="84"/>
        <v xml:space="preserve"> </v>
      </c>
      <c r="F266" s="63" t="str">
        <f t="shared" si="84"/>
        <v xml:space="preserve"> </v>
      </c>
      <c r="G266" s="63" t="str">
        <f t="shared" si="84"/>
        <v xml:space="preserve"> </v>
      </c>
      <c r="H266" s="63" t="str">
        <f t="shared" si="84"/>
        <v xml:space="preserve"> </v>
      </c>
      <c r="I266" s="63" t="str">
        <f t="shared" si="84"/>
        <v xml:space="preserve"> </v>
      </c>
      <c r="J266" s="63" t="str">
        <f t="shared" si="84"/>
        <v xml:space="preserve"> </v>
      </c>
      <c r="K266" s="63" t="str">
        <f t="shared" si="84"/>
        <v xml:space="preserve"> </v>
      </c>
      <c r="L266" s="63" t="str">
        <f t="shared" si="84"/>
        <v xml:space="preserve"> </v>
      </c>
      <c r="M266" s="63" t="str">
        <f t="shared" si="84"/>
        <v xml:space="preserve"> </v>
      </c>
      <c r="N266" s="63" t="str">
        <f t="shared" si="84"/>
        <v xml:space="preserve"> </v>
      </c>
      <c r="O266" s="63" t="str">
        <f t="shared" si="84"/>
        <v xml:space="preserve"> </v>
      </c>
      <c r="P266" s="63" t="str">
        <f t="shared" si="84"/>
        <v xml:space="preserve"> </v>
      </c>
      <c r="Q266" s="63" t="str">
        <f t="shared" si="84"/>
        <v xml:space="preserve"> </v>
      </c>
      <c r="R266" s="63" t="str">
        <f t="shared" si="84"/>
        <v xml:space="preserve"> </v>
      </c>
      <c r="S266" s="63" t="str">
        <f t="shared" si="84"/>
        <v xml:space="preserve"> </v>
      </c>
      <c r="T266" s="63" t="str">
        <f t="shared" si="84"/>
        <v xml:space="preserve"> </v>
      </c>
      <c r="U266" s="63" t="str">
        <f t="shared" si="84"/>
        <v xml:space="preserve"> </v>
      </c>
      <c r="V266" s="63" t="str">
        <f t="shared" si="84"/>
        <v xml:space="preserve"> </v>
      </c>
    </row>
    <row r="267" spans="3:22" x14ac:dyDescent="0.2">
      <c r="C267" s="89" t="s">
        <v>74</v>
      </c>
      <c r="D267" s="61">
        <f t="shared" ref="D267:V267" si="85">+IFERROR(IF(D228&gt;0,+((D228/D35)*100)," "),"")</f>
        <v>68.925171623878185</v>
      </c>
      <c r="E267" s="61">
        <f t="shared" si="85"/>
        <v>42.995257665892005</v>
      </c>
      <c r="F267" s="61">
        <f t="shared" si="85"/>
        <v>75.44507920852503</v>
      </c>
      <c r="G267" s="61">
        <f t="shared" si="85"/>
        <v>43.568519847987616</v>
      </c>
      <c r="H267" s="61">
        <f t="shared" si="85"/>
        <v>30.248479157857645</v>
      </c>
      <c r="I267" s="61">
        <f t="shared" si="85"/>
        <v>64.115673477953834</v>
      </c>
      <c r="J267" s="61">
        <f t="shared" si="85"/>
        <v>46.469833616248977</v>
      </c>
      <c r="K267" s="61">
        <f t="shared" si="85"/>
        <v>40.0116130033404</v>
      </c>
      <c r="L267" s="61">
        <f t="shared" si="85"/>
        <v>51.023781091510465</v>
      </c>
      <c r="M267" s="61">
        <f t="shared" si="85"/>
        <v>73.188191035692881</v>
      </c>
      <c r="N267" s="61">
        <f t="shared" si="85"/>
        <v>46.099672420608492</v>
      </c>
      <c r="O267" s="61">
        <f t="shared" si="85"/>
        <v>41.333835211259682</v>
      </c>
      <c r="P267" s="61">
        <f t="shared" si="85"/>
        <v>57.526387010806722</v>
      </c>
      <c r="Q267" s="61">
        <f t="shared" si="85"/>
        <v>55.47299076145773</v>
      </c>
      <c r="R267" s="61">
        <f t="shared" si="85"/>
        <v>58.883125821758597</v>
      </c>
      <c r="S267" s="61">
        <f t="shared" si="85"/>
        <v>58.753626347743506</v>
      </c>
      <c r="T267" s="61">
        <f t="shared" si="85"/>
        <v>72.92888048962098</v>
      </c>
      <c r="U267" s="61">
        <f t="shared" si="85"/>
        <v>81.923033352547904</v>
      </c>
      <c r="V267" s="61">
        <f t="shared" si="85"/>
        <v>77.717338565054789</v>
      </c>
    </row>
    <row r="268" spans="3:22" x14ac:dyDescent="0.2">
      <c r="C268" s="90" t="s">
        <v>36</v>
      </c>
      <c r="D268" s="63">
        <f t="shared" ref="D268:V268" si="86">+IFERROR(IF(D229&gt;0,+((D229/D36)*100)," "),"")</f>
        <v>94.047188917320184</v>
      </c>
      <c r="E268" s="63">
        <f t="shared" si="86"/>
        <v>86.598705538794064</v>
      </c>
      <c r="F268" s="63">
        <f t="shared" si="86"/>
        <v>72.63637380437865</v>
      </c>
      <c r="G268" s="63">
        <f t="shared" si="86"/>
        <v>88.861093253864226</v>
      </c>
      <c r="H268" s="63">
        <f t="shared" si="86"/>
        <v>76.744590025346227</v>
      </c>
      <c r="I268" s="63">
        <f t="shared" si="86"/>
        <v>85.751301306203374</v>
      </c>
      <c r="J268" s="63">
        <f t="shared" si="86"/>
        <v>70.844475646120713</v>
      </c>
      <c r="K268" s="63">
        <f t="shared" si="86"/>
        <v>85.133291674707152</v>
      </c>
      <c r="L268" s="63">
        <f t="shared" si="86"/>
        <v>79.260401929477226</v>
      </c>
      <c r="M268" s="63">
        <f t="shared" si="86"/>
        <v>91.507583823359013</v>
      </c>
      <c r="N268" s="63">
        <f t="shared" si="86"/>
        <v>87.835316839947424</v>
      </c>
      <c r="O268" s="63">
        <f t="shared" si="86"/>
        <v>91.797023322133171</v>
      </c>
      <c r="P268" s="63">
        <f t="shared" si="86"/>
        <v>92.633180666787069</v>
      </c>
      <c r="Q268" s="63">
        <f t="shared" si="86"/>
        <v>91.712797116210638</v>
      </c>
      <c r="R268" s="63">
        <f t="shared" si="86"/>
        <v>96.875154156379025</v>
      </c>
      <c r="S268" s="63">
        <f t="shared" si="86"/>
        <v>95.913802006556153</v>
      </c>
      <c r="T268" s="63">
        <f t="shared" si="86"/>
        <v>95.113041113023442</v>
      </c>
      <c r="U268" s="63">
        <f t="shared" si="86"/>
        <v>85.96184724503162</v>
      </c>
      <c r="V268" s="63">
        <f t="shared" si="86"/>
        <v>77.546461245905491</v>
      </c>
    </row>
    <row r="269" spans="3:22" x14ac:dyDescent="0.2">
      <c r="C269" s="92" t="s">
        <v>75</v>
      </c>
      <c r="D269" s="62">
        <f t="shared" ref="D269:V269" si="87">+IFERROR(IF(D230&gt;0,+((D230/D37)*100)," "),"")</f>
        <v>71.260330655777722</v>
      </c>
      <c r="E269" s="62">
        <f t="shared" si="87"/>
        <v>79.27880055685543</v>
      </c>
      <c r="F269" s="62">
        <f t="shared" si="87"/>
        <v>76.945154492134961</v>
      </c>
      <c r="G269" s="62">
        <f t="shared" si="87"/>
        <v>71.672655992915352</v>
      </c>
      <c r="H269" s="62">
        <f t="shared" si="87"/>
        <v>71.946295344673985</v>
      </c>
      <c r="I269" s="62">
        <f t="shared" si="87"/>
        <v>74.722606463533864</v>
      </c>
      <c r="J269" s="62">
        <f t="shared" si="87"/>
        <v>75.109687669714745</v>
      </c>
      <c r="K269" s="62">
        <f t="shared" si="87"/>
        <v>79.355455014428273</v>
      </c>
      <c r="L269" s="62">
        <f t="shared" si="87"/>
        <v>89.588184535560814</v>
      </c>
      <c r="M269" s="62">
        <f t="shared" si="87"/>
        <v>83.413230388700072</v>
      </c>
      <c r="N269" s="62">
        <f t="shared" si="87"/>
        <v>87.327579582220892</v>
      </c>
      <c r="O269" s="62">
        <f t="shared" si="87"/>
        <v>64.210917481557971</v>
      </c>
      <c r="P269" s="62">
        <f t="shared" si="87"/>
        <v>79.359332842430135</v>
      </c>
      <c r="Q269" s="62">
        <f t="shared" si="87"/>
        <v>85.662563964112934</v>
      </c>
      <c r="R269" s="62">
        <f t="shared" si="87"/>
        <v>81.127053839370717</v>
      </c>
      <c r="S269" s="62">
        <f t="shared" si="87"/>
        <v>83.424004717646227</v>
      </c>
      <c r="T269" s="62">
        <f t="shared" si="87"/>
        <v>84.780803066644111</v>
      </c>
      <c r="U269" s="62">
        <f t="shared" si="87"/>
        <v>86.823295091092561</v>
      </c>
      <c r="V269" s="62">
        <f t="shared" si="87"/>
        <v>86.061966860491481</v>
      </c>
    </row>
    <row r="270" spans="3:22" ht="22.5" x14ac:dyDescent="0.2">
      <c r="C270" s="91" t="s">
        <v>76</v>
      </c>
      <c r="D270" s="64" t="str">
        <f t="shared" ref="D270:V270" si="88">+IFERROR(IF(D231&gt;0,+((D231/D38)*100)," "),"")</f>
        <v xml:space="preserve"> </v>
      </c>
      <c r="E270" s="64" t="str">
        <f t="shared" si="88"/>
        <v xml:space="preserve"> </v>
      </c>
      <c r="F270" s="64" t="str">
        <f t="shared" si="88"/>
        <v xml:space="preserve"> </v>
      </c>
      <c r="G270" s="64" t="str">
        <f t="shared" si="88"/>
        <v xml:space="preserve"> </v>
      </c>
      <c r="H270" s="64" t="str">
        <f t="shared" si="88"/>
        <v xml:space="preserve"> </v>
      </c>
      <c r="I270" s="64" t="str">
        <f t="shared" si="88"/>
        <v xml:space="preserve"> </v>
      </c>
      <c r="J270" s="64" t="str">
        <f t="shared" si="88"/>
        <v xml:space="preserve"> </v>
      </c>
      <c r="K270" s="64" t="str">
        <f t="shared" si="88"/>
        <v xml:space="preserve"> </v>
      </c>
      <c r="L270" s="64" t="str">
        <f t="shared" si="88"/>
        <v xml:space="preserve"> </v>
      </c>
      <c r="M270" s="64" t="str">
        <f t="shared" si="88"/>
        <v xml:space="preserve"> </v>
      </c>
      <c r="N270" s="64" t="str">
        <f t="shared" si="88"/>
        <v xml:space="preserve"> </v>
      </c>
      <c r="O270" s="64" t="str">
        <f t="shared" si="88"/>
        <v xml:space="preserve"> </v>
      </c>
      <c r="P270" s="64" t="str">
        <f t="shared" si="88"/>
        <v xml:space="preserve"> </v>
      </c>
      <c r="Q270" s="64" t="str">
        <f t="shared" si="88"/>
        <v xml:space="preserve"> </v>
      </c>
      <c r="R270" s="64" t="str">
        <f t="shared" si="88"/>
        <v xml:space="preserve"> </v>
      </c>
      <c r="S270" s="64" t="str">
        <f t="shared" si="88"/>
        <v xml:space="preserve"> </v>
      </c>
      <c r="T270" s="64" t="str">
        <f t="shared" si="88"/>
        <v xml:space="preserve"> </v>
      </c>
      <c r="U270" s="64" t="str">
        <f t="shared" si="88"/>
        <v xml:space="preserve"> </v>
      </c>
      <c r="V270" s="64" t="str">
        <f t="shared" si="88"/>
        <v xml:space="preserve"> </v>
      </c>
    </row>
    <row r="271" spans="3:22" x14ac:dyDescent="0.2">
      <c r="C271" s="89" t="s">
        <v>77</v>
      </c>
      <c r="D271" s="61">
        <f t="shared" ref="D271:V271" si="89">+IFERROR(IF(D232&gt;0,+((D232/D39)*100)," "),"")</f>
        <v>47.549157809136219</v>
      </c>
      <c r="E271" s="61">
        <f t="shared" si="89"/>
        <v>42.397041856864199</v>
      </c>
      <c r="F271" s="61">
        <f t="shared" si="89"/>
        <v>34.423067701382358</v>
      </c>
      <c r="G271" s="61">
        <f t="shared" si="89"/>
        <v>43.468421899435008</v>
      </c>
      <c r="H271" s="61">
        <f t="shared" si="89"/>
        <v>66.884669937554165</v>
      </c>
      <c r="I271" s="61">
        <f t="shared" si="89"/>
        <v>22.139356312985651</v>
      </c>
      <c r="J271" s="61">
        <f t="shared" si="89"/>
        <v>57.872097508162227</v>
      </c>
      <c r="K271" s="61">
        <f t="shared" si="89"/>
        <v>69.79130852096749</v>
      </c>
      <c r="L271" s="61">
        <f t="shared" si="89"/>
        <v>60.437434331941908</v>
      </c>
      <c r="M271" s="61">
        <f t="shared" si="89"/>
        <v>62.331467681096562</v>
      </c>
      <c r="N271" s="61">
        <f t="shared" si="89"/>
        <v>56.228296205665842</v>
      </c>
      <c r="O271" s="61">
        <f t="shared" si="89"/>
        <v>68.512910932641105</v>
      </c>
      <c r="P271" s="61">
        <f t="shared" si="89"/>
        <v>61.24818843301113</v>
      </c>
      <c r="Q271" s="61">
        <f t="shared" si="89"/>
        <v>72.603996657307974</v>
      </c>
      <c r="R271" s="61">
        <f t="shared" si="89"/>
        <v>77.939452309077438</v>
      </c>
      <c r="S271" s="61">
        <f t="shared" si="89"/>
        <v>78.369225864218166</v>
      </c>
      <c r="T271" s="61">
        <f t="shared" si="89"/>
        <v>84.486864156131887</v>
      </c>
      <c r="U271" s="61">
        <f t="shared" si="89"/>
        <v>78.19743600778304</v>
      </c>
      <c r="V271" s="61">
        <f t="shared" si="89"/>
        <v>85.348711670755435</v>
      </c>
    </row>
    <row r="272" spans="3:22" x14ac:dyDescent="0.2">
      <c r="C272" s="91" t="s">
        <v>37</v>
      </c>
      <c r="D272" s="64">
        <f t="shared" ref="D272:V272" si="90">+IFERROR(IF(D233&gt;0,+((D233/D40)*100)," "),"")</f>
        <v>68.435940076318175</v>
      </c>
      <c r="E272" s="64">
        <f t="shared" si="90"/>
        <v>74.573573835014884</v>
      </c>
      <c r="F272" s="64">
        <f t="shared" si="90"/>
        <v>48.983420744496598</v>
      </c>
      <c r="G272" s="64">
        <f t="shared" si="90"/>
        <v>65.931975613972611</v>
      </c>
      <c r="H272" s="64">
        <f t="shared" si="90"/>
        <v>64.032399690046631</v>
      </c>
      <c r="I272" s="64">
        <f t="shared" si="90"/>
        <v>71.189579759100212</v>
      </c>
      <c r="J272" s="64">
        <f t="shared" si="90"/>
        <v>63.601450051562068</v>
      </c>
      <c r="K272" s="64">
        <f t="shared" si="90"/>
        <v>72.088561620212772</v>
      </c>
      <c r="L272" s="64">
        <f t="shared" si="90"/>
        <v>75.061993880064776</v>
      </c>
      <c r="M272" s="64">
        <f t="shared" si="90"/>
        <v>65.596796349104096</v>
      </c>
      <c r="N272" s="64">
        <f t="shared" si="90"/>
        <v>61.289292694170129</v>
      </c>
      <c r="O272" s="64">
        <f t="shared" si="90"/>
        <v>42.835080175078701</v>
      </c>
      <c r="P272" s="64">
        <f t="shared" si="90"/>
        <v>56.75083960728805</v>
      </c>
      <c r="Q272" s="64">
        <f t="shared" si="90"/>
        <v>63.462734282190482</v>
      </c>
      <c r="R272" s="64">
        <f t="shared" si="90"/>
        <v>68.688777926694627</v>
      </c>
      <c r="S272" s="64">
        <f t="shared" si="90"/>
        <v>67.793623328684944</v>
      </c>
      <c r="T272" s="64">
        <f t="shared" si="90"/>
        <v>62.080919243942354</v>
      </c>
      <c r="U272" s="64">
        <f t="shared" si="90"/>
        <v>66.810356888339498</v>
      </c>
      <c r="V272" s="64">
        <f t="shared" si="90"/>
        <v>78.196557879690971</v>
      </c>
    </row>
    <row r="273" spans="3:22" x14ac:dyDescent="0.2">
      <c r="C273" s="89" t="s">
        <v>38</v>
      </c>
      <c r="D273" s="61">
        <f t="shared" ref="D273:V273" si="91">+IFERROR(IF(D234&gt;0,+((D234/D41)*100)," "),"")</f>
        <v>67.426549802509371</v>
      </c>
      <c r="E273" s="61">
        <f t="shared" si="91"/>
        <v>27.013173032341655</v>
      </c>
      <c r="F273" s="61">
        <f t="shared" si="91"/>
        <v>27.890536621761548</v>
      </c>
      <c r="G273" s="61">
        <f t="shared" si="91"/>
        <v>46.602539581465379</v>
      </c>
      <c r="H273" s="61">
        <f t="shared" si="91"/>
        <v>30.176671500234125</v>
      </c>
      <c r="I273" s="61">
        <f t="shared" si="91"/>
        <v>8.1309130935734402</v>
      </c>
      <c r="J273" s="61">
        <f t="shared" si="91"/>
        <v>22.758169607052135</v>
      </c>
      <c r="K273" s="61">
        <f t="shared" si="91"/>
        <v>56.292125523129734</v>
      </c>
      <c r="L273" s="61" t="str">
        <f t="shared" si="91"/>
        <v xml:space="preserve"> </v>
      </c>
      <c r="M273" s="61" t="str">
        <f t="shared" si="91"/>
        <v xml:space="preserve"> </v>
      </c>
      <c r="N273" s="61" t="str">
        <f t="shared" si="91"/>
        <v xml:space="preserve"> </v>
      </c>
      <c r="O273" s="61" t="str">
        <f t="shared" si="91"/>
        <v xml:space="preserve"> </v>
      </c>
      <c r="P273" s="61" t="str">
        <f t="shared" si="91"/>
        <v xml:space="preserve"> </v>
      </c>
      <c r="Q273" s="61" t="str">
        <f t="shared" si="91"/>
        <v xml:space="preserve"> </v>
      </c>
      <c r="R273" s="61" t="str">
        <f t="shared" si="91"/>
        <v xml:space="preserve"> </v>
      </c>
      <c r="S273" s="61" t="str">
        <f t="shared" si="91"/>
        <v xml:space="preserve"> </v>
      </c>
      <c r="T273" s="61" t="str">
        <f t="shared" si="91"/>
        <v xml:space="preserve"> </v>
      </c>
      <c r="U273" s="61" t="str">
        <f t="shared" si="91"/>
        <v xml:space="preserve"> </v>
      </c>
      <c r="V273" s="61" t="str">
        <f t="shared" si="91"/>
        <v xml:space="preserve"> </v>
      </c>
    </row>
    <row r="274" spans="3:22" x14ac:dyDescent="0.2">
      <c r="C274" s="81" t="s">
        <v>40</v>
      </c>
      <c r="D274" s="46">
        <f t="shared" ref="D274:V274" si="92">+IFERROR(IF(D235&gt;0,+((D235/D42)*100)," "),"")</f>
        <v>69.652560943080999</v>
      </c>
      <c r="E274" s="46">
        <f t="shared" si="92"/>
        <v>72.859159324641283</v>
      </c>
      <c r="F274" s="46">
        <f t="shared" si="92"/>
        <v>68.963953331442013</v>
      </c>
      <c r="G274" s="46">
        <f t="shared" si="92"/>
        <v>73.14135087039611</v>
      </c>
      <c r="H274" s="46">
        <f t="shared" si="92"/>
        <v>75.517540398428835</v>
      </c>
      <c r="I274" s="46">
        <f t="shared" si="92"/>
        <v>78.581304483473318</v>
      </c>
      <c r="J274" s="46">
        <f t="shared" si="92"/>
        <v>69.923420478542866</v>
      </c>
      <c r="K274" s="46">
        <f t="shared" si="92"/>
        <v>74.344003628516376</v>
      </c>
      <c r="L274" s="46">
        <f t="shared" si="92"/>
        <v>80.00448074206237</v>
      </c>
      <c r="M274" s="46">
        <f t="shared" si="92"/>
        <v>78.606944845983435</v>
      </c>
      <c r="N274" s="46">
        <f t="shared" si="92"/>
        <v>77.443271509908769</v>
      </c>
      <c r="O274" s="46">
        <f t="shared" si="92"/>
        <v>68.294679732248611</v>
      </c>
      <c r="P274" s="46">
        <f t="shared" si="92"/>
        <v>75.811745800292087</v>
      </c>
      <c r="Q274" s="46">
        <f t="shared" si="92"/>
        <v>79.276658590371369</v>
      </c>
      <c r="R274" s="46">
        <f t="shared" si="92"/>
        <v>78.939959286896354</v>
      </c>
      <c r="S274" s="46">
        <f t="shared" si="92"/>
        <v>79.160048740503072</v>
      </c>
      <c r="T274" s="46">
        <f t="shared" si="92"/>
        <v>82.309420476977209</v>
      </c>
      <c r="U274" s="46">
        <f t="shared" si="92"/>
        <v>81.431105301915579</v>
      </c>
      <c r="V274" s="46">
        <f t="shared" si="92"/>
        <v>84.807822629714707</v>
      </c>
    </row>
    <row r="275" spans="3:22" x14ac:dyDescent="0.2">
      <c r="C275" s="1" t="s">
        <v>227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</sheetData>
  <mergeCells count="173">
    <mergeCell ref="A5:C6"/>
    <mergeCell ref="A7:C7"/>
    <mergeCell ref="D9:V9"/>
    <mergeCell ref="D47:V47"/>
    <mergeCell ref="D86:V86"/>
    <mergeCell ref="D126:V126"/>
    <mergeCell ref="D163:V163"/>
    <mergeCell ref="D202:V202"/>
    <mergeCell ref="D240:V240"/>
    <mergeCell ref="V11:V12"/>
    <mergeCell ref="Q50:Q51"/>
    <mergeCell ref="R50:R51"/>
    <mergeCell ref="S50:S51"/>
    <mergeCell ref="T50:T51"/>
    <mergeCell ref="U50:U51"/>
    <mergeCell ref="V50:V51"/>
    <mergeCell ref="F50:F51"/>
    <mergeCell ref="G50:G51"/>
    <mergeCell ref="H50:H51"/>
    <mergeCell ref="I50:I51"/>
    <mergeCell ref="J50:J51"/>
    <mergeCell ref="K50:K51"/>
    <mergeCell ref="K11:K12"/>
    <mergeCell ref="T11:T12"/>
    <mergeCell ref="U11:U12"/>
    <mergeCell ref="L11:L12"/>
    <mergeCell ref="M11:M12"/>
    <mergeCell ref="R11:R12"/>
    <mergeCell ref="S11:S12"/>
    <mergeCell ref="N11:N12"/>
    <mergeCell ref="O11:O12"/>
    <mergeCell ref="P11:P12"/>
    <mergeCell ref="C50:C51"/>
    <mergeCell ref="D50:D51"/>
    <mergeCell ref="E50:E51"/>
    <mergeCell ref="C11:C12"/>
    <mergeCell ref="D11:D12"/>
    <mergeCell ref="E11:E12"/>
    <mergeCell ref="F11:F12"/>
    <mergeCell ref="G11:G12"/>
    <mergeCell ref="H11:H12"/>
    <mergeCell ref="Q11:Q12"/>
    <mergeCell ref="I11:I12"/>
    <mergeCell ref="J11:J12"/>
    <mergeCell ref="L50:L51"/>
    <mergeCell ref="M50:M51"/>
    <mergeCell ref="N50:N51"/>
    <mergeCell ref="O50:O51"/>
    <mergeCell ref="P50:P51"/>
    <mergeCell ref="P89:P90"/>
    <mergeCell ref="Q166:Q167"/>
    <mergeCell ref="Q204:Q205"/>
    <mergeCell ref="R204:R205"/>
    <mergeCell ref="O89:O90"/>
    <mergeCell ref="R128:R129"/>
    <mergeCell ref="R166:R167"/>
    <mergeCell ref="C89:C90"/>
    <mergeCell ref="D89:D90"/>
    <mergeCell ref="E89:E90"/>
    <mergeCell ref="F89:F90"/>
    <mergeCell ref="L87:Q87"/>
    <mergeCell ref="Q89:Q90"/>
    <mergeCell ref="R89:R90"/>
    <mergeCell ref="I128:I129"/>
    <mergeCell ref="N128:N129"/>
    <mergeCell ref="O128:O129"/>
    <mergeCell ref="S89:S90"/>
    <mergeCell ref="T89:T90"/>
    <mergeCell ref="C166:C167"/>
    <mergeCell ref="D166:D167"/>
    <mergeCell ref="N166:N167"/>
    <mergeCell ref="I166:I167"/>
    <mergeCell ref="I204:I205"/>
    <mergeCell ref="O204:O205"/>
    <mergeCell ref="P204:P205"/>
    <mergeCell ref="E166:E167"/>
    <mergeCell ref="F166:F167"/>
    <mergeCell ref="G166:G167"/>
    <mergeCell ref="H166:H167"/>
    <mergeCell ref="N204:N205"/>
    <mergeCell ref="J166:J167"/>
    <mergeCell ref="M204:M205"/>
    <mergeCell ref="L166:L167"/>
    <mergeCell ref="M166:M167"/>
    <mergeCell ref="C128:C129"/>
    <mergeCell ref="D128:D129"/>
    <mergeCell ref="E128:E129"/>
    <mergeCell ref="F128:F129"/>
    <mergeCell ref="G128:G129"/>
    <mergeCell ref="H128:H129"/>
    <mergeCell ref="U89:U90"/>
    <mergeCell ref="K89:K90"/>
    <mergeCell ref="L89:L90"/>
    <mergeCell ref="M89:M90"/>
    <mergeCell ref="N89:N90"/>
    <mergeCell ref="J243:J244"/>
    <mergeCell ref="K243:K244"/>
    <mergeCell ref="E243:E244"/>
    <mergeCell ref="F243:F244"/>
    <mergeCell ref="G243:G244"/>
    <mergeCell ref="O243:O244"/>
    <mergeCell ref="O166:O167"/>
    <mergeCell ref="L164:Q164"/>
    <mergeCell ref="I89:I90"/>
    <mergeCell ref="J89:J90"/>
    <mergeCell ref="K204:K205"/>
    <mergeCell ref="P166:P167"/>
    <mergeCell ref="J204:J205"/>
    <mergeCell ref="L204:L205"/>
    <mergeCell ref="K166:K167"/>
    <mergeCell ref="S204:S205"/>
    <mergeCell ref="S128:S129"/>
    <mergeCell ref="T128:T129"/>
    <mergeCell ref="S166:S167"/>
    <mergeCell ref="V243:V244"/>
    <mergeCell ref="C243:C244"/>
    <mergeCell ref="D243:D244"/>
    <mergeCell ref="L243:L244"/>
    <mergeCell ref="M243:M244"/>
    <mergeCell ref="G89:G90"/>
    <mergeCell ref="H89:H90"/>
    <mergeCell ref="V166:V167"/>
    <mergeCell ref="U166:U167"/>
    <mergeCell ref="T204:T205"/>
    <mergeCell ref="E204:E205"/>
    <mergeCell ref="F204:F205"/>
    <mergeCell ref="C204:C205"/>
    <mergeCell ref="V204:V205"/>
    <mergeCell ref="D204:D205"/>
    <mergeCell ref="U128:U129"/>
    <mergeCell ref="J128:J129"/>
    <mergeCell ref="K128:K129"/>
    <mergeCell ref="L128:L129"/>
    <mergeCell ref="M128:M129"/>
    <mergeCell ref="V128:V129"/>
    <mergeCell ref="P128:P129"/>
    <mergeCell ref="Q128:Q129"/>
    <mergeCell ref="V89:V90"/>
    <mergeCell ref="T166:T167"/>
    <mergeCell ref="U204:U205"/>
    <mergeCell ref="U243:U244"/>
    <mergeCell ref="G204:G205"/>
    <mergeCell ref="H204:H205"/>
    <mergeCell ref="H243:H244"/>
    <mergeCell ref="L241:Q241"/>
    <mergeCell ref="P243:P244"/>
    <mergeCell ref="N243:N244"/>
    <mergeCell ref="I243:I244"/>
    <mergeCell ref="T243:T244"/>
    <mergeCell ref="S243:S244"/>
    <mergeCell ref="Q243:Q244"/>
    <mergeCell ref="R243:R244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ageMargins left="0.7" right="0.7" top="0.75" bottom="0.75" header="0.3" footer="0.3"/>
  <pageSetup orientation="portrait" r:id="rId1"/>
  <ignoredErrors>
    <ignoredError sqref="D11:V13 D6:M7" numberStoredAsText="1"/>
    <ignoredError sqref="N42:V42 D81:Q81 D159:V159 D235:V235 S81:V81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5A7C-1A1A-4C89-A614-CA9F1ED42388}">
  <sheetPr codeName="Hoja15"/>
  <dimension ref="A1:K297"/>
  <sheetViews>
    <sheetView showGridLines="0" zoomScaleNormal="100" workbookViewId="0">
      <pane xSplit="3" ySplit="8" topLeftCell="D5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N263" sqref="N263"/>
    </sheetView>
  </sheetViews>
  <sheetFormatPr baseColWidth="10" defaultColWidth="11.42578125" defaultRowHeight="11.25" x14ac:dyDescent="0.2"/>
  <cols>
    <col min="1" max="2" width="2.7109375" style="3" customWidth="1"/>
    <col min="3" max="3" width="54.2851562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5"/>
      <c r="E2" s="185"/>
      <c r="F2" s="185"/>
      <c r="G2" s="185"/>
      <c r="H2" s="185"/>
      <c r="I2" s="185"/>
      <c r="J2" s="185"/>
      <c r="K2" s="185"/>
    </row>
    <row r="3" spans="1:11" ht="16.5" customHeight="1" x14ac:dyDescent="0.2">
      <c r="D3" s="185"/>
      <c r="E3" s="185"/>
      <c r="F3" s="185"/>
      <c r="G3" s="185"/>
      <c r="H3" s="185"/>
      <c r="I3" s="185"/>
      <c r="J3" s="185"/>
      <c r="K3" s="185"/>
    </row>
    <row r="4" spans="1:11" ht="16.5" customHeight="1" x14ac:dyDescent="0.2">
      <c r="D4" s="185"/>
      <c r="E4" s="185"/>
      <c r="F4" s="185"/>
      <c r="G4" s="185"/>
      <c r="H4" s="185"/>
      <c r="I4" s="185"/>
      <c r="J4" s="185"/>
      <c r="K4" s="185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A6" s="175" t="s">
        <v>207</v>
      </c>
      <c r="B6" s="175"/>
      <c r="C6" s="175"/>
      <c r="D6" s="174"/>
      <c r="E6" s="174"/>
      <c r="F6" s="174"/>
      <c r="G6" s="174"/>
      <c r="H6" s="174"/>
      <c r="I6" s="174"/>
      <c r="J6" s="174"/>
      <c r="K6" s="174"/>
    </row>
    <row r="7" spans="1:11" s="104" customFormat="1" ht="16.5" customHeight="1" x14ac:dyDescent="0.25">
      <c r="A7" s="175"/>
      <c r="B7" s="175"/>
      <c r="C7" s="175"/>
      <c r="D7" s="171">
        <v>2019</v>
      </c>
      <c r="E7" s="171">
        <v>2020</v>
      </c>
      <c r="F7" s="171">
        <v>2021</v>
      </c>
      <c r="G7" s="171">
        <v>2022</v>
      </c>
      <c r="H7" s="171">
        <v>2023</v>
      </c>
      <c r="I7" s="171">
        <v>2024</v>
      </c>
      <c r="J7" s="171">
        <v>2025</v>
      </c>
      <c r="K7" s="171" t="s">
        <v>178</v>
      </c>
    </row>
    <row r="8" spans="1:11" s="104" customFormat="1" ht="16.5" customHeight="1" x14ac:dyDescent="0.25">
      <c r="A8" s="170" t="s">
        <v>225</v>
      </c>
      <c r="B8" s="170"/>
      <c r="C8" s="170"/>
      <c r="D8" s="171"/>
      <c r="E8" s="171"/>
      <c r="F8" s="171"/>
      <c r="G8" s="171"/>
      <c r="H8" s="171"/>
      <c r="I8" s="171"/>
      <c r="J8" s="171"/>
      <c r="K8" s="171"/>
    </row>
    <row r="9" spans="1:11" s="104" customFormat="1" ht="16.5" customHeight="1" x14ac:dyDescent="0.25">
      <c r="A9" s="101"/>
      <c r="B9" s="100"/>
      <c r="C9" s="100"/>
      <c r="D9" s="100"/>
    </row>
    <row r="10" spans="1:11" ht="16.5" customHeight="1" x14ac:dyDescent="0.2">
      <c r="D10" s="164" t="s">
        <v>88</v>
      </c>
      <c r="E10" s="164"/>
      <c r="F10" s="164"/>
      <c r="G10" s="164"/>
      <c r="H10" s="164"/>
      <c r="I10" s="164"/>
      <c r="J10" s="164"/>
      <c r="K10" s="164"/>
    </row>
    <row r="11" spans="1:11" x14ac:dyDescent="0.2">
      <c r="C11" s="2"/>
      <c r="D11" s="2"/>
      <c r="E11" s="2"/>
      <c r="F11" s="2"/>
      <c r="G11" s="2"/>
      <c r="H11" s="2"/>
      <c r="I11" s="2"/>
    </row>
    <row r="12" spans="1:11" ht="9.9499999999999993" customHeight="1" x14ac:dyDescent="0.2">
      <c r="C12" s="182" t="s">
        <v>21</v>
      </c>
      <c r="D12" s="162">
        <v>2019</v>
      </c>
      <c r="E12" s="162">
        <v>2020</v>
      </c>
      <c r="F12" s="162">
        <v>2021</v>
      </c>
      <c r="G12" s="162">
        <v>2022</v>
      </c>
      <c r="H12" s="162">
        <v>2023</v>
      </c>
      <c r="I12" s="162">
        <v>2024</v>
      </c>
      <c r="J12" s="162">
        <v>2025</v>
      </c>
      <c r="K12" s="162" t="s">
        <v>178</v>
      </c>
    </row>
    <row r="13" spans="1:11" ht="9.9499999999999993" customHeight="1" thickBot="1" x14ac:dyDescent="0.25">
      <c r="C13" s="183"/>
      <c r="D13" s="163"/>
      <c r="E13" s="163"/>
      <c r="F13" s="163"/>
      <c r="G13" s="163"/>
      <c r="H13" s="163"/>
      <c r="I13" s="163"/>
      <c r="J13" s="163"/>
      <c r="K13" s="163"/>
    </row>
    <row r="14" spans="1:11" x14ac:dyDescent="0.2">
      <c r="C14" s="89" t="s">
        <v>61</v>
      </c>
      <c r="D14" s="120">
        <v>69.265996217999998</v>
      </c>
      <c r="E14" s="120">
        <v>93.975763766</v>
      </c>
      <c r="F14" s="120">
        <v>91.179941857000003</v>
      </c>
      <c r="G14" s="120">
        <v>76.979530765999996</v>
      </c>
      <c r="H14" s="120">
        <v>81.439274578999999</v>
      </c>
      <c r="I14" s="120">
        <v>124.94571022300001</v>
      </c>
      <c r="J14" s="120">
        <v>123.023101576</v>
      </c>
      <c r="K14" s="120">
        <v>99.532015999999999</v>
      </c>
    </row>
    <row r="15" spans="1:11" x14ac:dyDescent="0.2">
      <c r="C15" s="90" t="s">
        <v>28</v>
      </c>
      <c r="D15" s="121">
        <v>129.137686505</v>
      </c>
      <c r="E15" s="121">
        <v>149.77590358500001</v>
      </c>
      <c r="F15" s="121">
        <v>201.94378037800001</v>
      </c>
      <c r="G15" s="121">
        <v>238.25209665899999</v>
      </c>
      <c r="H15" s="121">
        <v>254.75376651299999</v>
      </c>
      <c r="I15" s="121">
        <v>280.28747030099998</v>
      </c>
      <c r="J15" s="121">
        <v>267.36393437100003</v>
      </c>
      <c r="K15" s="121">
        <v>295.19006730199999</v>
      </c>
    </row>
    <row r="16" spans="1:11" x14ac:dyDescent="0.2">
      <c r="C16" s="89" t="s">
        <v>62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</row>
    <row r="17" spans="3:11" x14ac:dyDescent="0.2">
      <c r="C17" s="90" t="s">
        <v>29</v>
      </c>
      <c r="D17" s="121">
        <v>351.81286574000001</v>
      </c>
      <c r="E17" s="121">
        <v>380.12764775300002</v>
      </c>
      <c r="F17" s="121">
        <v>423.618027762</v>
      </c>
      <c r="G17" s="121">
        <v>444.67305861099999</v>
      </c>
      <c r="H17" s="121">
        <v>488.476218378</v>
      </c>
      <c r="I17" s="121">
        <v>512.96843055900001</v>
      </c>
      <c r="J17" s="121">
        <v>544.50428590599995</v>
      </c>
      <c r="K17" s="121">
        <v>578.78704883700004</v>
      </c>
    </row>
    <row r="18" spans="3:11" x14ac:dyDescent="0.2">
      <c r="C18" s="89" t="s">
        <v>63</v>
      </c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</row>
    <row r="19" spans="3:11" x14ac:dyDescent="0.2">
      <c r="C19" s="90" t="s">
        <v>30</v>
      </c>
      <c r="D19" s="121">
        <v>10.081667694</v>
      </c>
      <c r="E19" s="121">
        <v>11.359510347000001</v>
      </c>
      <c r="F19" s="121">
        <v>16.405886238000001</v>
      </c>
      <c r="G19" s="121">
        <v>23.725952710000001</v>
      </c>
      <c r="H19" s="121">
        <v>15.983649959999999</v>
      </c>
      <c r="I19" s="121">
        <v>18.680102932</v>
      </c>
      <c r="J19" s="121">
        <v>19.772557379999999</v>
      </c>
      <c r="K19" s="121">
        <v>23.987375</v>
      </c>
    </row>
    <row r="20" spans="3:11" x14ac:dyDescent="0.2">
      <c r="C20" s="89" t="s">
        <v>64</v>
      </c>
      <c r="D20" s="120">
        <v>2206.0487627644002</v>
      </c>
      <c r="E20" s="120">
        <v>1892.4458953779999</v>
      </c>
      <c r="F20" s="120">
        <v>2352.3254388360001</v>
      </c>
      <c r="G20" s="120">
        <v>2745.3506468529999</v>
      </c>
      <c r="H20" s="120">
        <v>2648.8706999999999</v>
      </c>
      <c r="I20" s="120">
        <v>2928.604639961</v>
      </c>
      <c r="J20" s="120">
        <v>2765.6053758789999</v>
      </c>
      <c r="K20" s="120">
        <v>3154.52</v>
      </c>
    </row>
    <row r="21" spans="3:11" x14ac:dyDescent="0.2">
      <c r="C21" s="90" t="s">
        <v>65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</row>
    <row r="22" spans="3:11" x14ac:dyDescent="0.2">
      <c r="C22" s="89" t="s">
        <v>66</v>
      </c>
      <c r="D22" s="120">
        <v>23.924919150000001</v>
      </c>
      <c r="E22" s="120">
        <v>25.199122631000002</v>
      </c>
      <c r="F22" s="120">
        <v>29.496360368000001</v>
      </c>
      <c r="G22" s="120">
        <v>32.598041209000002</v>
      </c>
      <c r="H22" s="120">
        <v>39.564147831</v>
      </c>
      <c r="I22" s="120">
        <v>49.386459766999998</v>
      </c>
      <c r="J22" s="120">
        <v>59.035689513000001</v>
      </c>
      <c r="K22" s="120">
        <v>79.386581000000007</v>
      </c>
    </row>
    <row r="23" spans="3:11" x14ac:dyDescent="0.2">
      <c r="C23" s="90" t="s">
        <v>67</v>
      </c>
      <c r="D23" s="121">
        <v>368.22478910500001</v>
      </c>
      <c r="E23" s="121">
        <v>303.28929749000002</v>
      </c>
      <c r="F23" s="121">
        <v>448.84723115399999</v>
      </c>
      <c r="G23" s="121">
        <v>457.359850456</v>
      </c>
      <c r="H23" s="121">
        <v>520.31674338400001</v>
      </c>
      <c r="I23" s="121">
        <v>524.27532379900003</v>
      </c>
      <c r="J23" s="121">
        <v>556.26519656000005</v>
      </c>
      <c r="K23" s="121">
        <v>598.74889299999995</v>
      </c>
    </row>
    <row r="24" spans="3:11" x14ac:dyDescent="0.2">
      <c r="C24" s="89" t="s">
        <v>68</v>
      </c>
      <c r="D24" s="120">
        <v>68.121022742999997</v>
      </c>
      <c r="E24" s="120">
        <v>62.456811449999996</v>
      </c>
      <c r="F24" s="120">
        <v>97.386389180999998</v>
      </c>
      <c r="G24" s="120">
        <v>47.004540800000001</v>
      </c>
      <c r="H24" s="120">
        <v>59.315842392999997</v>
      </c>
      <c r="I24" s="120">
        <v>48.512851476000002</v>
      </c>
      <c r="J24" s="120">
        <v>41.465715000000003</v>
      </c>
      <c r="K24" s="120">
        <v>42.564540014000002</v>
      </c>
    </row>
    <row r="25" spans="3:11" x14ac:dyDescent="0.2">
      <c r="C25" s="90" t="s">
        <v>31</v>
      </c>
      <c r="D25" s="121">
        <v>252.66499999999999</v>
      </c>
      <c r="E25" s="121">
        <v>293.35619567499998</v>
      </c>
      <c r="F25" s="121">
        <v>346.174916</v>
      </c>
      <c r="G25" s="121">
        <v>365.151244824</v>
      </c>
      <c r="H25" s="121">
        <v>407.304081827</v>
      </c>
      <c r="I25" s="121">
        <v>493.20845389499999</v>
      </c>
      <c r="J25" s="121">
        <v>442.08890010900001</v>
      </c>
      <c r="K25" s="121">
        <v>599.03486899999996</v>
      </c>
    </row>
    <row r="26" spans="3:11" x14ac:dyDescent="0.2">
      <c r="C26" s="89" t="s">
        <v>168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I26" s="120">
        <v>4534.1892869129997</v>
      </c>
      <c r="J26" s="120">
        <v>4393.1760752480004</v>
      </c>
      <c r="K26" s="120">
        <v>4634.9016389110002</v>
      </c>
    </row>
    <row r="27" spans="3:11" x14ac:dyDescent="0.2">
      <c r="C27" s="90" t="s">
        <v>69</v>
      </c>
      <c r="D27" s="121">
        <v>2639.9886572340001</v>
      </c>
      <c r="E27" s="121">
        <v>2570.4581322049999</v>
      </c>
      <c r="F27" s="121">
        <v>2977.9090000000001</v>
      </c>
      <c r="G27" s="121">
        <v>3200.6182035269999</v>
      </c>
      <c r="H27" s="121">
        <v>3896.937817041</v>
      </c>
      <c r="I27" s="121">
        <v>64.116508800000005</v>
      </c>
      <c r="J27" s="121">
        <v>36.758051233000003</v>
      </c>
      <c r="K27" s="121">
        <v>67.637100000000004</v>
      </c>
    </row>
    <row r="28" spans="3:11" x14ac:dyDescent="0.2">
      <c r="C28" s="89" t="s">
        <v>70</v>
      </c>
      <c r="D28" s="120">
        <v>45.151440557000001</v>
      </c>
      <c r="E28" s="120">
        <v>38.427898069999998</v>
      </c>
      <c r="F28" s="120">
        <v>109.989438877</v>
      </c>
      <c r="G28" s="120">
        <v>98.378398774999994</v>
      </c>
      <c r="H28" s="120">
        <v>54.872029584000003</v>
      </c>
      <c r="I28" s="120">
        <v>66.238031156999995</v>
      </c>
      <c r="J28" s="120">
        <v>61.597597522000001</v>
      </c>
      <c r="K28" s="120">
        <v>67.597446000000005</v>
      </c>
    </row>
    <row r="29" spans="3:11" x14ac:dyDescent="0.2">
      <c r="C29" s="90" t="s">
        <v>32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</row>
    <row r="30" spans="3:11" x14ac:dyDescent="0.2">
      <c r="C30" s="89" t="s">
        <v>174</v>
      </c>
      <c r="D30" s="120">
        <v>106.570360693</v>
      </c>
      <c r="E30" s="120">
        <v>116.069788985</v>
      </c>
      <c r="F30" s="120">
        <v>131.144217016</v>
      </c>
      <c r="G30" s="120">
        <v>164.18437297599999</v>
      </c>
      <c r="H30" s="120">
        <v>173.59628757300001</v>
      </c>
      <c r="I30" s="120">
        <v>228.98178702850001</v>
      </c>
      <c r="J30" s="120">
        <v>217.966224135</v>
      </c>
      <c r="K30" s="120">
        <v>234.34878526</v>
      </c>
    </row>
    <row r="31" spans="3:11" x14ac:dyDescent="0.2">
      <c r="C31" s="90" t="s">
        <v>171</v>
      </c>
      <c r="D31" s="121">
        <v>444.32024082800001</v>
      </c>
      <c r="E31" s="121">
        <v>478.711208054</v>
      </c>
      <c r="F31" s="121">
        <v>552.46479999999997</v>
      </c>
      <c r="G31" s="121">
        <v>707.17440513400004</v>
      </c>
      <c r="H31" s="121">
        <v>1076.4489648199999</v>
      </c>
      <c r="I31" s="121">
        <v>929.512151636</v>
      </c>
      <c r="J31" s="121">
        <v>847.99809753099998</v>
      </c>
      <c r="K31" s="121">
        <v>1015.367589758</v>
      </c>
    </row>
    <row r="32" spans="3:11" x14ac:dyDescent="0.2">
      <c r="C32" s="89" t="s">
        <v>71</v>
      </c>
      <c r="D32" s="120">
        <v>808.88282851899999</v>
      </c>
      <c r="E32" s="120">
        <v>1155.308874116</v>
      </c>
      <c r="F32" s="120">
        <v>1545.1386644470001</v>
      </c>
      <c r="G32" s="120">
        <v>1198.3549584089999</v>
      </c>
      <c r="H32" s="120">
        <v>2016.561893797</v>
      </c>
      <c r="I32" s="120">
        <v>4743.9156748579999</v>
      </c>
      <c r="J32" s="120">
        <v>3963.6086382789999</v>
      </c>
      <c r="K32" s="120">
        <v>3420.9846030879999</v>
      </c>
    </row>
    <row r="33" spans="1:11" x14ac:dyDescent="0.2">
      <c r="C33" s="90" t="s">
        <v>34</v>
      </c>
      <c r="D33" s="121">
        <v>20.727</v>
      </c>
      <c r="E33" s="121">
        <v>21.347000000000001</v>
      </c>
      <c r="F33" s="121">
        <v>20.933129999999998</v>
      </c>
      <c r="G33" s="121">
        <v>30.577919000000001</v>
      </c>
      <c r="H33" s="121">
        <v>49.814999999999998</v>
      </c>
      <c r="I33" s="121">
        <v>17.75</v>
      </c>
      <c r="J33" s="121">
        <v>19.572818033000001</v>
      </c>
      <c r="K33" s="121">
        <v>22.275956668999999</v>
      </c>
    </row>
    <row r="34" spans="1:11" x14ac:dyDescent="0.2">
      <c r="C34" s="89" t="s">
        <v>72</v>
      </c>
      <c r="D34" s="120">
        <v>141.477228913</v>
      </c>
      <c r="E34" s="120">
        <v>343.52779692899992</v>
      </c>
      <c r="F34" s="120">
        <v>725.72662687900004</v>
      </c>
      <c r="G34" s="120">
        <v>303.42075559199998</v>
      </c>
      <c r="H34" s="120">
        <v>328.91719999999998</v>
      </c>
      <c r="I34" s="120">
        <v>297.38166278099999</v>
      </c>
      <c r="J34" s="120">
        <v>259.14574390000001</v>
      </c>
      <c r="K34" s="120">
        <v>356.01190533099998</v>
      </c>
    </row>
    <row r="35" spans="1:11" x14ac:dyDescent="0.2">
      <c r="C35" s="90" t="s">
        <v>73</v>
      </c>
      <c r="D35" s="121">
        <v>65.425576860999996</v>
      </c>
      <c r="E35" s="121">
        <v>37.175760738999998</v>
      </c>
      <c r="F35" s="121">
        <v>140.26039527699999</v>
      </c>
      <c r="G35" s="121">
        <v>129.934163842</v>
      </c>
      <c r="H35" s="121">
        <v>85.558953356000004</v>
      </c>
      <c r="I35" s="121">
        <v>56.133921012000002</v>
      </c>
      <c r="J35" s="121">
        <v>8.9799188690000005</v>
      </c>
      <c r="K35" s="121">
        <v>54.002496960999999</v>
      </c>
    </row>
    <row r="36" spans="1:11" x14ac:dyDescent="0.2">
      <c r="C36" s="89" t="s">
        <v>35</v>
      </c>
      <c r="D36" s="120">
        <v>0</v>
      </c>
      <c r="E36" s="120">
        <v>0</v>
      </c>
      <c r="F36" s="120">
        <v>0</v>
      </c>
      <c r="G36" s="120">
        <v>0</v>
      </c>
      <c r="H36" s="120">
        <v>0</v>
      </c>
      <c r="I36" s="120">
        <v>0</v>
      </c>
      <c r="J36" s="120">
        <v>0</v>
      </c>
      <c r="K36" s="120">
        <v>0</v>
      </c>
    </row>
    <row r="37" spans="1:11" x14ac:dyDescent="0.2">
      <c r="C37" s="90" t="s">
        <v>74</v>
      </c>
      <c r="D37" s="121">
        <v>97.254704591000007</v>
      </c>
      <c r="E37" s="121">
        <v>77.879200865000001</v>
      </c>
      <c r="F37" s="121">
        <v>108.4391</v>
      </c>
      <c r="G37" s="121">
        <v>136.83609399700001</v>
      </c>
      <c r="H37" s="121">
        <v>173.87028378400001</v>
      </c>
      <c r="I37" s="121">
        <v>219.620652433</v>
      </c>
      <c r="J37" s="121">
        <v>251.24979519199999</v>
      </c>
      <c r="K37" s="121">
        <v>259.31108043199998</v>
      </c>
    </row>
    <row r="38" spans="1:11" x14ac:dyDescent="0.2">
      <c r="C38" s="89" t="s">
        <v>36</v>
      </c>
      <c r="D38" s="120">
        <v>222.98599999999999</v>
      </c>
      <c r="E38" s="120">
        <v>189.62263942999999</v>
      </c>
      <c r="F38" s="120">
        <v>227.30227394600001</v>
      </c>
      <c r="G38" s="120">
        <v>203.453</v>
      </c>
      <c r="H38" s="120">
        <v>244.35782931599999</v>
      </c>
      <c r="I38" s="120">
        <v>420.62037177500002</v>
      </c>
      <c r="J38" s="120">
        <v>604.24243733799995</v>
      </c>
      <c r="K38" s="120">
        <v>651.10396158699996</v>
      </c>
    </row>
    <row r="39" spans="1:11" x14ac:dyDescent="0.2">
      <c r="C39" s="90" t="s">
        <v>172</v>
      </c>
      <c r="D39" s="121">
        <v>618.75463911099996</v>
      </c>
      <c r="E39" s="121">
        <v>540.52946401300005</v>
      </c>
      <c r="F39" s="121">
        <v>587.18465904799996</v>
      </c>
      <c r="G39" s="121">
        <v>670.55744100000004</v>
      </c>
      <c r="H39" s="121">
        <v>786.75591899999995</v>
      </c>
      <c r="I39" s="121">
        <v>835.88770698899998</v>
      </c>
      <c r="J39" s="121">
        <v>862.92183946600005</v>
      </c>
      <c r="K39" s="121">
        <v>1158.0351929999999</v>
      </c>
    </row>
    <row r="40" spans="1:11" x14ac:dyDescent="0.2">
      <c r="C40" s="89" t="s">
        <v>76</v>
      </c>
      <c r="D40" s="120">
        <v>0</v>
      </c>
      <c r="E40" s="120">
        <v>0</v>
      </c>
      <c r="F40" s="120">
        <v>0</v>
      </c>
      <c r="G40" s="120">
        <v>0</v>
      </c>
      <c r="H40" s="120">
        <v>0</v>
      </c>
      <c r="I40" s="120">
        <v>0</v>
      </c>
      <c r="J40" s="120">
        <v>0</v>
      </c>
      <c r="K40" s="120">
        <v>0</v>
      </c>
    </row>
    <row r="41" spans="1:11" x14ac:dyDescent="0.2">
      <c r="C41" s="90" t="s">
        <v>77</v>
      </c>
      <c r="D41" s="121">
        <v>1562.439008477</v>
      </c>
      <c r="E41" s="121">
        <v>1531.7534675459999</v>
      </c>
      <c r="F41" s="121">
        <v>2380.0880349620002</v>
      </c>
      <c r="G41" s="121">
        <v>2389.839010958</v>
      </c>
      <c r="H41" s="121">
        <v>2415.9516674329998</v>
      </c>
      <c r="I41" s="121">
        <v>3126.6803383930001</v>
      </c>
      <c r="J41" s="121">
        <v>2086.5918003789998</v>
      </c>
      <c r="K41" s="121">
        <v>1977.0818045809999</v>
      </c>
    </row>
    <row r="42" spans="1:11" x14ac:dyDescent="0.2">
      <c r="C42" s="89" t="s">
        <v>173</v>
      </c>
      <c r="D42" s="120">
        <v>1657.9247811990001</v>
      </c>
      <c r="E42" s="120">
        <v>1614.8631951259999</v>
      </c>
      <c r="F42" s="120">
        <v>1705.768063</v>
      </c>
      <c r="G42" s="120">
        <v>1764.4361839999999</v>
      </c>
      <c r="H42" s="120">
        <v>2307.0174211379999</v>
      </c>
      <c r="I42" s="120">
        <v>2284.9165539999999</v>
      </c>
      <c r="J42" s="120">
        <v>3070.4103288669999</v>
      </c>
      <c r="K42" s="120">
        <v>3053.1573480000002</v>
      </c>
    </row>
    <row r="43" spans="1:11" x14ac:dyDescent="0.2">
      <c r="C43" s="90" t="s">
        <v>37</v>
      </c>
      <c r="D43" s="121">
        <v>2942.3556009929998</v>
      </c>
      <c r="E43" s="121">
        <v>2879.5397852890001</v>
      </c>
      <c r="F43" s="121">
        <v>3515.7405450000001</v>
      </c>
      <c r="G43" s="121">
        <v>3450.752820011</v>
      </c>
      <c r="H43" s="121">
        <v>3599.1591268249999</v>
      </c>
      <c r="I43" s="121">
        <v>4177.9106279400003</v>
      </c>
      <c r="J43" s="121">
        <v>4824.2545948010002</v>
      </c>
      <c r="K43" s="121">
        <v>7243.268578923</v>
      </c>
    </row>
    <row r="44" spans="1:11" x14ac:dyDescent="0.2">
      <c r="C44" s="89" t="s">
        <v>38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</row>
    <row r="45" spans="1:11" ht="21.75" customHeight="1" x14ac:dyDescent="0.2">
      <c r="C45" s="81" t="s">
        <v>39</v>
      </c>
      <c r="D45" s="45">
        <f>SUM(D14:D44)</f>
        <v>14853.5407778954</v>
      </c>
      <c r="E45" s="45">
        <f t="shared" ref="E45:J45" si="0">SUM(E14:E44)</f>
        <v>14807.200359441998</v>
      </c>
      <c r="F45" s="45">
        <f t="shared" si="0"/>
        <v>18735.466920225997</v>
      </c>
      <c r="G45" s="45">
        <f t="shared" si="0"/>
        <v>18879.612690108999</v>
      </c>
      <c r="H45" s="45">
        <f t="shared" si="0"/>
        <v>21725.844818531998</v>
      </c>
      <c r="I45" s="45">
        <f t="shared" si="0"/>
        <v>26984.724718628499</v>
      </c>
      <c r="J45" s="45">
        <f t="shared" si="0"/>
        <v>26327.598717087007</v>
      </c>
      <c r="K45" s="45">
        <f>SUM(K14:K44)</f>
        <v>29686.836878654001</v>
      </c>
    </row>
    <row r="46" spans="1:11" s="32" customFormat="1" x14ac:dyDescent="0.2">
      <c r="A46" s="5"/>
      <c r="B46" s="5"/>
      <c r="C46" s="74" t="str">
        <f>+'C1 Aprop Resumen 2000-2026'!B20</f>
        <v>* Información con corte a 31 de mayo</v>
      </c>
      <c r="D46" s="128">
        <f>+D45-'C7 Ejec. Prop 19-26'!D33</f>
        <v>0</v>
      </c>
      <c r="E46" s="128">
        <f>+E45-'C7 Ejec. Prop 19-26'!E33</f>
        <v>0</v>
      </c>
      <c r="F46" s="128">
        <f>+F45-'C7 Ejec. Prop 19-26'!F33</f>
        <v>0</v>
      </c>
      <c r="G46" s="128">
        <f>+G45-'C7 Ejec. Prop 19-26'!G33</f>
        <v>0</v>
      </c>
      <c r="H46" s="128">
        <f>+H45-'C7 Ejec. Prop 19-26'!H33</f>
        <v>0</v>
      </c>
      <c r="I46" s="128">
        <f>+I45-'C7 Ejec. Prop 19-26'!I33</f>
        <v>0</v>
      </c>
      <c r="J46" s="128">
        <f>+J45-'C7 Ejec. Prop 19-26'!J33</f>
        <v>0</v>
      </c>
      <c r="K46" s="128">
        <f>+K45-'C7 Ejec. Prop 19-26'!K33</f>
        <v>0</v>
      </c>
    </row>
    <row r="47" spans="1:11" x14ac:dyDescent="0.2">
      <c r="C47" s="1" t="s">
        <v>227</v>
      </c>
      <c r="D47" s="10"/>
    </row>
    <row r="48" spans="1:11" x14ac:dyDescent="0.2">
      <c r="D48" s="10"/>
    </row>
    <row r="49" spans="3:11" x14ac:dyDescent="0.2">
      <c r="D49" s="10"/>
    </row>
    <row r="51" spans="3:11" ht="18" x14ac:dyDescent="0.2">
      <c r="D51" s="164" t="s">
        <v>89</v>
      </c>
      <c r="E51" s="164"/>
      <c r="F51" s="164"/>
      <c r="G51" s="164"/>
      <c r="H51" s="164"/>
      <c r="I51" s="164"/>
      <c r="J51" s="164"/>
      <c r="K51" s="164"/>
    </row>
    <row r="52" spans="3:11" ht="11.25" hidden="1" customHeight="1" x14ac:dyDescent="0.2">
      <c r="D52" s="29"/>
    </row>
    <row r="53" spans="3:11" x14ac:dyDescent="0.2">
      <c r="C53" s="2"/>
      <c r="D53" s="2"/>
      <c r="E53" s="2"/>
      <c r="F53" s="2"/>
      <c r="G53" s="2"/>
      <c r="H53" s="2"/>
      <c r="I53" s="2"/>
    </row>
    <row r="54" spans="3:11" x14ac:dyDescent="0.2">
      <c r="C54" s="182" t="s">
        <v>21</v>
      </c>
      <c r="D54" s="162">
        <v>2019</v>
      </c>
      <c r="E54" s="162">
        <v>2020</v>
      </c>
      <c r="F54" s="162">
        <v>2021</v>
      </c>
      <c r="G54" s="162">
        <v>2022</v>
      </c>
      <c r="H54" s="162">
        <v>2023</v>
      </c>
      <c r="I54" s="162">
        <v>2024</v>
      </c>
      <c r="J54" s="162">
        <v>2025</v>
      </c>
      <c r="K54" s="162" t="s">
        <v>178</v>
      </c>
    </row>
    <row r="55" spans="3:11" ht="12" thickBot="1" x14ac:dyDescent="0.25">
      <c r="C55" s="183"/>
      <c r="D55" s="163"/>
      <c r="E55" s="163"/>
      <c r="F55" s="163"/>
      <c r="G55" s="163"/>
      <c r="H55" s="163"/>
      <c r="I55" s="163"/>
      <c r="J55" s="163"/>
      <c r="K55" s="163"/>
    </row>
    <row r="56" spans="3:11" x14ac:dyDescent="0.2">
      <c r="C56" s="89" t="s">
        <v>61</v>
      </c>
      <c r="D56" s="120">
        <v>60.707003716519999</v>
      </c>
      <c r="E56" s="120">
        <v>84.550094013869995</v>
      </c>
      <c r="F56" s="120">
        <v>86.936890580919979</v>
      </c>
      <c r="G56" s="120">
        <v>68.885675137190006</v>
      </c>
      <c r="H56" s="120">
        <v>71.247656765759999</v>
      </c>
      <c r="I56" s="120">
        <v>118.60804915404999</v>
      </c>
      <c r="J56" s="120">
        <v>113.93531591544999</v>
      </c>
      <c r="K56" s="120">
        <v>45.354683685650002</v>
      </c>
    </row>
    <row r="57" spans="3:11" x14ac:dyDescent="0.2">
      <c r="C57" s="90" t="s">
        <v>28</v>
      </c>
      <c r="D57" s="121">
        <v>124.32885694295999</v>
      </c>
      <c r="E57" s="121">
        <v>144.02120030644997</v>
      </c>
      <c r="F57" s="121">
        <v>180.88446328278997</v>
      </c>
      <c r="G57" s="121">
        <v>213.34929406589001</v>
      </c>
      <c r="H57" s="121">
        <v>225.97294534730003</v>
      </c>
      <c r="I57" s="121">
        <v>247.62751558465001</v>
      </c>
      <c r="J57" s="121">
        <v>256.88568760146001</v>
      </c>
      <c r="K57" s="121">
        <v>232.33460061853</v>
      </c>
    </row>
    <row r="58" spans="3:11" x14ac:dyDescent="0.2">
      <c r="C58" s="89" t="s">
        <v>62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</row>
    <row r="59" spans="3:11" x14ac:dyDescent="0.2">
      <c r="C59" s="90" t="s">
        <v>29</v>
      </c>
      <c r="D59" s="121">
        <v>336.69346902338009</v>
      </c>
      <c r="E59" s="121">
        <v>350.77093917672005</v>
      </c>
      <c r="F59" s="121">
        <v>373.02493085056</v>
      </c>
      <c r="G59" s="121">
        <v>411.33678883529006</v>
      </c>
      <c r="H59" s="121">
        <v>443.54076421665002</v>
      </c>
      <c r="I59" s="121">
        <v>461.04596976170996</v>
      </c>
      <c r="J59" s="121">
        <v>489.28876023730993</v>
      </c>
      <c r="K59" s="121">
        <v>252.50014377241999</v>
      </c>
    </row>
    <row r="60" spans="3:11" x14ac:dyDescent="0.2">
      <c r="C60" s="89" t="s">
        <v>63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3:11" x14ac:dyDescent="0.2">
      <c r="C61" s="90" t="s">
        <v>30</v>
      </c>
      <c r="D61" s="121">
        <v>9.6758904712399989</v>
      </c>
      <c r="E61" s="121">
        <v>11.057933221140001</v>
      </c>
      <c r="F61" s="121">
        <v>11.2876361612</v>
      </c>
      <c r="G61" s="121">
        <v>22.749200357799999</v>
      </c>
      <c r="H61" s="121">
        <v>13.484451235980002</v>
      </c>
      <c r="I61" s="121">
        <v>11.926231968489999</v>
      </c>
      <c r="J61" s="121">
        <v>18.896956941040003</v>
      </c>
      <c r="K61" s="121">
        <v>9.2543731240400007</v>
      </c>
    </row>
    <row r="62" spans="3:11" x14ac:dyDescent="0.2">
      <c r="C62" s="89" t="s">
        <v>64</v>
      </c>
      <c r="D62" s="120">
        <v>2069.5006708545802</v>
      </c>
      <c r="E62" s="120">
        <v>1853.4365872631099</v>
      </c>
      <c r="F62" s="120">
        <v>1825.4222045759402</v>
      </c>
      <c r="G62" s="120">
        <v>2564.9805866921192</v>
      </c>
      <c r="H62" s="120">
        <v>2361.0364938114194</v>
      </c>
      <c r="I62" s="120">
        <v>2633.2165621743693</v>
      </c>
      <c r="J62" s="120">
        <v>2699.3702012143517</v>
      </c>
      <c r="K62" s="120">
        <v>1206.4025223018598</v>
      </c>
    </row>
    <row r="63" spans="3:11" x14ac:dyDescent="0.2">
      <c r="C63" s="90" t="s">
        <v>65</v>
      </c>
      <c r="D63" s="121">
        <v>0</v>
      </c>
      <c r="E63" s="121">
        <v>0</v>
      </c>
      <c r="F63" s="121">
        <v>0</v>
      </c>
      <c r="G63" s="121">
        <v>0</v>
      </c>
      <c r="H63" s="121">
        <v>0</v>
      </c>
      <c r="I63" s="121">
        <v>0</v>
      </c>
      <c r="J63" s="121">
        <v>0</v>
      </c>
      <c r="K63" s="121">
        <v>0</v>
      </c>
    </row>
    <row r="64" spans="3:11" x14ac:dyDescent="0.2">
      <c r="C64" s="89" t="s">
        <v>66</v>
      </c>
      <c r="D64" s="120">
        <v>21.68704354706</v>
      </c>
      <c r="E64" s="120">
        <v>20.604875044410004</v>
      </c>
      <c r="F64" s="120">
        <v>24.394027363549998</v>
      </c>
      <c r="G64" s="120">
        <v>29.283480646930002</v>
      </c>
      <c r="H64" s="120">
        <v>35.330268529380007</v>
      </c>
      <c r="I64" s="120">
        <v>46.135776406519994</v>
      </c>
      <c r="J64" s="120">
        <v>55.464847176020001</v>
      </c>
      <c r="K64" s="120">
        <v>36.384542702970002</v>
      </c>
    </row>
    <row r="65" spans="3:11" x14ac:dyDescent="0.2">
      <c r="C65" s="90" t="s">
        <v>67</v>
      </c>
      <c r="D65" s="121">
        <v>340.21687573205992</v>
      </c>
      <c r="E65" s="121">
        <v>222.08220358878003</v>
      </c>
      <c r="F65" s="121">
        <v>260.70592279210001</v>
      </c>
      <c r="G65" s="121">
        <v>319.36325663720004</v>
      </c>
      <c r="H65" s="121">
        <v>409.29115673819001</v>
      </c>
      <c r="I65" s="121">
        <v>456.07440670332005</v>
      </c>
      <c r="J65" s="121">
        <v>494.02859040564994</v>
      </c>
      <c r="K65" s="121">
        <v>279.17766101961007</v>
      </c>
    </row>
    <row r="66" spans="3:11" x14ac:dyDescent="0.2">
      <c r="C66" s="89" t="s">
        <v>68</v>
      </c>
      <c r="D66" s="120">
        <v>67.774419736509998</v>
      </c>
      <c r="E66" s="120">
        <v>60.493603998820006</v>
      </c>
      <c r="F66" s="120">
        <v>88.24275720931</v>
      </c>
      <c r="G66" s="120">
        <v>43.781089921849997</v>
      </c>
      <c r="H66" s="120">
        <v>50.059471205090006</v>
      </c>
      <c r="I66" s="120">
        <v>43.092711394049992</v>
      </c>
      <c r="J66" s="120">
        <v>41.138815997309997</v>
      </c>
      <c r="K66" s="120">
        <v>16.427113030670004</v>
      </c>
    </row>
    <row r="67" spans="3:11" x14ac:dyDescent="0.2">
      <c r="C67" s="90" t="s">
        <v>31</v>
      </c>
      <c r="D67" s="121">
        <v>228.71649042639996</v>
      </c>
      <c r="E67" s="121">
        <v>251.62036123938998</v>
      </c>
      <c r="F67" s="121">
        <v>274.53792736379</v>
      </c>
      <c r="G67" s="121">
        <v>327.25495291412</v>
      </c>
      <c r="H67" s="121">
        <v>351.09800579602995</v>
      </c>
      <c r="I67" s="121">
        <v>386.55340349605001</v>
      </c>
      <c r="J67" s="121">
        <v>410.64822481348011</v>
      </c>
      <c r="K67" s="121">
        <v>196.53165402574996</v>
      </c>
    </row>
    <row r="68" spans="3:11" x14ac:dyDescent="0.2">
      <c r="C68" s="89" t="s">
        <v>168</v>
      </c>
      <c r="D68" s="120">
        <v>0</v>
      </c>
      <c r="E68" s="120">
        <v>0</v>
      </c>
      <c r="F68" s="120">
        <v>0</v>
      </c>
      <c r="G68" s="120">
        <v>0</v>
      </c>
      <c r="H68" s="120">
        <v>0</v>
      </c>
      <c r="I68" s="120">
        <v>4284.6418847946206</v>
      </c>
      <c r="J68" s="120">
        <v>4370.6741636940396</v>
      </c>
      <c r="K68" s="120">
        <v>2711.1610283940795</v>
      </c>
    </row>
    <row r="69" spans="3:11" x14ac:dyDescent="0.2">
      <c r="C69" s="90" t="s">
        <v>69</v>
      </c>
      <c r="D69" s="121">
        <v>2560.5979062454498</v>
      </c>
      <c r="E69" s="121">
        <v>2495.1331271854197</v>
      </c>
      <c r="F69" s="121">
        <v>2658.8896153858504</v>
      </c>
      <c r="G69" s="121">
        <v>3064.2658590536698</v>
      </c>
      <c r="H69" s="121">
        <v>3738.0104387934794</v>
      </c>
      <c r="I69" s="121">
        <v>1.78110219585</v>
      </c>
      <c r="J69" s="121">
        <v>31.62720305825</v>
      </c>
      <c r="K69" s="121">
        <v>0.21607309925999998</v>
      </c>
    </row>
    <row r="70" spans="3:11" x14ac:dyDescent="0.2">
      <c r="C70" s="89" t="s">
        <v>70</v>
      </c>
      <c r="D70" s="120">
        <v>39.144091663720005</v>
      </c>
      <c r="E70" s="120">
        <v>32.112272498339998</v>
      </c>
      <c r="F70" s="120">
        <v>61.533115837620002</v>
      </c>
      <c r="G70" s="120">
        <v>32.670120355049995</v>
      </c>
      <c r="H70" s="120">
        <v>17.055158754530002</v>
      </c>
      <c r="I70" s="120">
        <v>45.608570750619997</v>
      </c>
      <c r="J70" s="120">
        <v>46.268564197620002</v>
      </c>
      <c r="K70" s="120">
        <v>40.805488917449999</v>
      </c>
    </row>
    <row r="71" spans="3:11" x14ac:dyDescent="0.2">
      <c r="C71" s="90" t="s">
        <v>32</v>
      </c>
      <c r="D71" s="121">
        <v>0</v>
      </c>
      <c r="E71" s="121">
        <v>0</v>
      </c>
      <c r="F71" s="121">
        <v>0</v>
      </c>
      <c r="G71" s="121">
        <v>0</v>
      </c>
      <c r="H71" s="121">
        <v>0</v>
      </c>
      <c r="I71" s="121">
        <v>0</v>
      </c>
      <c r="J71" s="121">
        <v>0</v>
      </c>
      <c r="K71" s="121">
        <v>0</v>
      </c>
    </row>
    <row r="72" spans="3:11" x14ac:dyDescent="0.2">
      <c r="C72" s="89" t="s">
        <v>174</v>
      </c>
      <c r="D72" s="120">
        <v>105.34285262394</v>
      </c>
      <c r="E72" s="120">
        <v>114.65188405367</v>
      </c>
      <c r="F72" s="120">
        <v>130.98816436786001</v>
      </c>
      <c r="G72" s="120">
        <v>162.83769024</v>
      </c>
      <c r="H72" s="120">
        <v>161.1216549083</v>
      </c>
      <c r="I72" s="120">
        <v>203.59262858700001</v>
      </c>
      <c r="J72" s="120">
        <v>206.78910705747001</v>
      </c>
      <c r="K72" s="120">
        <v>139.22184887267002</v>
      </c>
    </row>
    <row r="73" spans="3:11" x14ac:dyDescent="0.2">
      <c r="C73" s="90" t="s">
        <v>171</v>
      </c>
      <c r="D73" s="121">
        <v>416.45202139396002</v>
      </c>
      <c r="E73" s="121">
        <v>442.07470402892005</v>
      </c>
      <c r="F73" s="121">
        <v>457.42431483481994</v>
      </c>
      <c r="G73" s="121">
        <v>554.22042981805009</v>
      </c>
      <c r="H73" s="121">
        <v>783.07103517086989</v>
      </c>
      <c r="I73" s="121">
        <v>696.02965615171001</v>
      </c>
      <c r="J73" s="121">
        <v>739.48603516233015</v>
      </c>
      <c r="K73" s="121">
        <v>327.96524839251998</v>
      </c>
    </row>
    <row r="74" spans="3:11" x14ac:dyDescent="0.2">
      <c r="C74" s="89" t="s">
        <v>71</v>
      </c>
      <c r="D74" s="120">
        <v>751.70519225326018</v>
      </c>
      <c r="E74" s="120">
        <v>1076.52966178362</v>
      </c>
      <c r="F74" s="120">
        <v>1356.5874270648405</v>
      </c>
      <c r="G74" s="120">
        <v>1007.20879222426</v>
      </c>
      <c r="H74" s="120">
        <v>1709.2887281503401</v>
      </c>
      <c r="I74" s="120">
        <v>4680.83584098342</v>
      </c>
      <c r="J74" s="120">
        <v>3902.1175851670337</v>
      </c>
      <c r="K74" s="120">
        <v>1893.68275030311</v>
      </c>
    </row>
    <row r="75" spans="3:11" x14ac:dyDescent="0.2">
      <c r="C75" s="90" t="s">
        <v>34</v>
      </c>
      <c r="D75" s="121">
        <v>17.3557480164</v>
      </c>
      <c r="E75" s="121">
        <v>15.016736104550001</v>
      </c>
      <c r="F75" s="121">
        <v>15.001163223059999</v>
      </c>
      <c r="G75" s="121">
        <v>16.504601173779999</v>
      </c>
      <c r="H75" s="121">
        <v>25.530826129669997</v>
      </c>
      <c r="I75" s="121">
        <v>17.309933011999998</v>
      </c>
      <c r="J75" s="121">
        <v>17.472973299059998</v>
      </c>
      <c r="K75" s="121">
        <v>5.0704679710000002</v>
      </c>
    </row>
    <row r="76" spans="3:11" x14ac:dyDescent="0.2">
      <c r="C76" s="89" t="s">
        <v>72</v>
      </c>
      <c r="D76" s="120">
        <v>134.65217050812001</v>
      </c>
      <c r="E76" s="120">
        <v>306.77641807752002</v>
      </c>
      <c r="F76" s="120">
        <v>296.14602133777004</v>
      </c>
      <c r="G76" s="120">
        <v>205.53007196422001</v>
      </c>
      <c r="H76" s="120">
        <v>296.13657339311999</v>
      </c>
      <c r="I76" s="120">
        <v>260.43505163991</v>
      </c>
      <c r="J76" s="120">
        <v>227.29341067056001</v>
      </c>
      <c r="K76" s="120">
        <v>134.24553295362</v>
      </c>
    </row>
    <row r="77" spans="3:11" x14ac:dyDescent="0.2">
      <c r="C77" s="90" t="s">
        <v>73</v>
      </c>
      <c r="D77" s="121">
        <v>39.565636146430002</v>
      </c>
      <c r="E77" s="121">
        <v>12.638679722700001</v>
      </c>
      <c r="F77" s="121">
        <v>84.476018665989997</v>
      </c>
      <c r="G77" s="121">
        <v>76.307822672570012</v>
      </c>
      <c r="H77" s="121">
        <v>9.2564030689999992</v>
      </c>
      <c r="I77" s="121">
        <v>9.9810458623600002</v>
      </c>
      <c r="J77" s="121">
        <v>4.9771371820200008</v>
      </c>
      <c r="K77" s="121">
        <v>4.7397995900799996</v>
      </c>
    </row>
    <row r="78" spans="3:11" x14ac:dyDescent="0.2">
      <c r="C78" s="89" t="s">
        <v>35</v>
      </c>
      <c r="D78" s="120">
        <v>0</v>
      </c>
      <c r="E78" s="120">
        <v>0</v>
      </c>
      <c r="F78" s="120">
        <v>0</v>
      </c>
      <c r="G78" s="120">
        <v>0</v>
      </c>
      <c r="H78" s="120">
        <v>0</v>
      </c>
      <c r="I78" s="120">
        <v>0</v>
      </c>
      <c r="J78" s="120">
        <v>0</v>
      </c>
      <c r="K78" s="120">
        <v>0</v>
      </c>
    </row>
    <row r="79" spans="3:11" x14ac:dyDescent="0.2">
      <c r="C79" s="90" t="s">
        <v>74</v>
      </c>
      <c r="D79" s="121">
        <v>91.845187336989994</v>
      </c>
      <c r="E79" s="121">
        <v>74.709807659969997</v>
      </c>
      <c r="F79" s="121">
        <v>98.196205081670016</v>
      </c>
      <c r="G79" s="121">
        <v>118.22444814540999</v>
      </c>
      <c r="H79" s="121">
        <v>143.98992076911003</v>
      </c>
      <c r="I79" s="121">
        <v>161.43573696125</v>
      </c>
      <c r="J79" s="121">
        <v>237.57854548888</v>
      </c>
      <c r="K79" s="121">
        <v>129.33581336242003</v>
      </c>
    </row>
    <row r="80" spans="3:11" x14ac:dyDescent="0.2">
      <c r="C80" s="89" t="s">
        <v>36</v>
      </c>
      <c r="D80" s="120">
        <v>217.78133506763999</v>
      </c>
      <c r="E80" s="120">
        <v>170.57588764258</v>
      </c>
      <c r="F80" s="120">
        <v>219.05635709500999</v>
      </c>
      <c r="G80" s="120">
        <v>193.64703343683999</v>
      </c>
      <c r="H80" s="120">
        <v>225.03187703727002</v>
      </c>
      <c r="I80" s="120">
        <v>406.88087774329006</v>
      </c>
      <c r="J80" s="120">
        <v>569.46690938242011</v>
      </c>
      <c r="K80" s="120">
        <v>438.04841932038801</v>
      </c>
    </row>
    <row r="81" spans="1:11" x14ac:dyDescent="0.2">
      <c r="C81" s="90" t="s">
        <v>172</v>
      </c>
      <c r="D81" s="121">
        <v>565.99376968854995</v>
      </c>
      <c r="E81" s="121">
        <v>492.58247737254999</v>
      </c>
      <c r="F81" s="121">
        <v>501.79175404847996</v>
      </c>
      <c r="G81" s="121">
        <v>587.30476349706009</v>
      </c>
      <c r="H81" s="121">
        <v>700.19001549456993</v>
      </c>
      <c r="I81" s="121">
        <v>750.26675426856991</v>
      </c>
      <c r="J81" s="121">
        <v>817.54907319147026</v>
      </c>
      <c r="K81" s="121">
        <v>423.85603202385994</v>
      </c>
    </row>
    <row r="82" spans="1:11" x14ac:dyDescent="0.2">
      <c r="C82" s="89" t="s">
        <v>76</v>
      </c>
      <c r="D82" s="120">
        <v>0</v>
      </c>
      <c r="E82" s="120">
        <v>0</v>
      </c>
      <c r="F82" s="120">
        <v>0</v>
      </c>
      <c r="G82" s="120">
        <v>0</v>
      </c>
      <c r="H82" s="120">
        <v>0</v>
      </c>
      <c r="I82" s="120">
        <v>0</v>
      </c>
      <c r="J82" s="120">
        <v>0</v>
      </c>
      <c r="K82" s="120">
        <v>0</v>
      </c>
    </row>
    <row r="83" spans="1:11" x14ac:dyDescent="0.2">
      <c r="C83" s="90" t="s">
        <v>77</v>
      </c>
      <c r="D83" s="121">
        <v>1454.2031676582499</v>
      </c>
      <c r="E83" s="121">
        <v>1521.5716709814396</v>
      </c>
      <c r="F83" s="121">
        <v>2053.15504425257</v>
      </c>
      <c r="G83" s="121">
        <v>2076.2461301496701</v>
      </c>
      <c r="H83" s="121">
        <v>2356.1921593314405</v>
      </c>
      <c r="I83" s="121">
        <v>2930.1046614283205</v>
      </c>
      <c r="J83" s="121">
        <v>2008.3319173633204</v>
      </c>
      <c r="K83" s="121">
        <v>1560.7128838118902</v>
      </c>
    </row>
    <row r="84" spans="1:11" x14ac:dyDescent="0.2">
      <c r="C84" s="89" t="s">
        <v>173</v>
      </c>
      <c r="D84" s="120">
        <v>1622.2973084784894</v>
      </c>
      <c r="E84" s="120">
        <v>1569.3174452144899</v>
      </c>
      <c r="F84" s="120">
        <v>1628.3096764534196</v>
      </c>
      <c r="G84" s="120">
        <v>1691.4405716346696</v>
      </c>
      <c r="H84" s="120">
        <v>2240.9555458732602</v>
      </c>
      <c r="I84" s="120">
        <v>2219.81945541802</v>
      </c>
      <c r="J84" s="120">
        <v>2963.1637432221601</v>
      </c>
      <c r="K84" s="120">
        <v>1003.43720430234</v>
      </c>
    </row>
    <row r="85" spans="1:11" x14ac:dyDescent="0.2">
      <c r="C85" s="90" t="s">
        <v>37</v>
      </c>
      <c r="D85" s="121">
        <v>2828.4881855214194</v>
      </c>
      <c r="E85" s="121">
        <v>2780.8173459434388</v>
      </c>
      <c r="F85" s="121">
        <v>3069.2262930823599</v>
      </c>
      <c r="G85" s="121">
        <v>3087.2901401373501</v>
      </c>
      <c r="H85" s="121">
        <v>2646.5100924219332</v>
      </c>
      <c r="I85" s="121">
        <v>3699.2129170455009</v>
      </c>
      <c r="J85" s="121">
        <v>4541.2501848441198</v>
      </c>
      <c r="K85" s="121">
        <v>2345.3649088257207</v>
      </c>
    </row>
    <row r="86" spans="1:11" x14ac:dyDescent="0.2">
      <c r="C86" s="89" t="s">
        <v>38</v>
      </c>
      <c r="D86" s="120">
        <v>0</v>
      </c>
      <c r="E86" s="120">
        <v>0</v>
      </c>
      <c r="F86" s="120">
        <v>0</v>
      </c>
      <c r="G86" s="120">
        <v>0</v>
      </c>
      <c r="H86" s="120">
        <v>0</v>
      </c>
      <c r="I86" s="120">
        <v>0</v>
      </c>
      <c r="J86" s="120">
        <v>0</v>
      </c>
      <c r="K86" s="120">
        <v>0</v>
      </c>
    </row>
    <row r="87" spans="1:11" x14ac:dyDescent="0.2">
      <c r="C87" s="81" t="s">
        <v>40</v>
      </c>
      <c r="D87" s="45">
        <f t="shared" ref="D87:K87" si="1">SUM(D56:D86)</f>
        <v>14104.72529305333</v>
      </c>
      <c r="E87" s="45">
        <f t="shared" si="1"/>
        <v>14103.145916121899</v>
      </c>
      <c r="F87" s="45">
        <f t="shared" si="1"/>
        <v>15756.21793091148</v>
      </c>
      <c r="G87" s="45">
        <f t="shared" si="1"/>
        <v>16874.68279971099</v>
      </c>
      <c r="H87" s="45">
        <f t="shared" si="1"/>
        <v>19013.401642942696</v>
      </c>
      <c r="I87" s="45">
        <f t="shared" si="1"/>
        <v>24772.216743485649</v>
      </c>
      <c r="J87" s="45">
        <f t="shared" si="1"/>
        <v>25263.703953282828</v>
      </c>
      <c r="K87" s="45">
        <f t="shared" si="1"/>
        <v>13432.230794421908</v>
      </c>
    </row>
    <row r="88" spans="1:11" s="32" customFormat="1" x14ac:dyDescent="0.2">
      <c r="A88" s="5"/>
      <c r="B88" s="5"/>
      <c r="C88" s="74" t="str">
        <f>+'C1 Aprop Resumen 2000-2026'!B20</f>
        <v>* Información con corte a 31 de mayo</v>
      </c>
      <c r="D88" s="128">
        <f>+D87-'C7 Ejec. Prop 19-26'!D66</f>
        <v>0</v>
      </c>
      <c r="E88" s="128">
        <f>+E87-'C7 Ejec. Prop 19-26'!E66</f>
        <v>0</v>
      </c>
      <c r="F88" s="128">
        <f>+F87-'C7 Ejec. Prop 19-26'!F66</f>
        <v>0</v>
      </c>
      <c r="G88" s="128">
        <f>+G87-'C7 Ejec. Prop 19-26'!G66</f>
        <v>0</v>
      </c>
      <c r="H88" s="128">
        <f>+H87-'C7 Ejec. Prop 19-26'!H66</f>
        <v>0</v>
      </c>
      <c r="I88" s="128">
        <f>+I87-'C7 Ejec. Prop 19-26'!I66</f>
        <v>0</v>
      </c>
      <c r="J88" s="128">
        <f>+J87-'C7 Ejec. Prop 19-26'!J66</f>
        <v>0</v>
      </c>
      <c r="K88" s="128">
        <f>+K87-'C7 Ejec. Prop 19-26'!K66</f>
        <v>0</v>
      </c>
    </row>
    <row r="89" spans="1:11" x14ac:dyDescent="0.2">
      <c r="C89" s="1" t="s">
        <v>227</v>
      </c>
      <c r="D89" s="15"/>
      <c r="E89" s="15"/>
      <c r="F89" s="15"/>
      <c r="G89" s="15"/>
      <c r="H89" s="15"/>
    </row>
    <row r="90" spans="1:11" x14ac:dyDescent="0.2">
      <c r="D90" s="11"/>
      <c r="E90" s="11"/>
      <c r="F90" s="11"/>
      <c r="G90" s="11"/>
      <c r="H90" s="11"/>
      <c r="I90" s="11"/>
    </row>
    <row r="91" spans="1:11" x14ac:dyDescent="0.2">
      <c r="D91" s="11"/>
      <c r="E91" s="11"/>
      <c r="F91" s="11"/>
      <c r="G91" s="11"/>
      <c r="H91" s="11"/>
    </row>
    <row r="92" spans="1:11" x14ac:dyDescent="0.2">
      <c r="D92" s="11"/>
      <c r="E92" s="11"/>
      <c r="F92" s="11"/>
      <c r="G92" s="11"/>
      <c r="H92" s="11"/>
    </row>
    <row r="93" spans="1:11" ht="18" x14ac:dyDescent="0.2">
      <c r="D93" s="164" t="s">
        <v>93</v>
      </c>
      <c r="E93" s="164"/>
      <c r="F93" s="164"/>
      <c r="G93" s="164"/>
      <c r="H93" s="164"/>
      <c r="I93" s="164"/>
      <c r="J93" s="164"/>
      <c r="K93" s="164"/>
    </row>
    <row r="94" spans="1:11" x14ac:dyDescent="0.2">
      <c r="D94" s="30"/>
      <c r="E94" s="30"/>
      <c r="F94" s="30"/>
      <c r="G94" s="30"/>
      <c r="H94" s="30"/>
    </row>
    <row r="95" spans="1:11" x14ac:dyDescent="0.2">
      <c r="C95" s="182" t="s">
        <v>21</v>
      </c>
      <c r="D95" s="162">
        <v>2019</v>
      </c>
      <c r="E95" s="162">
        <v>2020</v>
      </c>
      <c r="F95" s="162">
        <v>2021</v>
      </c>
      <c r="G95" s="162">
        <v>2022</v>
      </c>
      <c r="H95" s="162">
        <v>2023</v>
      </c>
      <c r="I95" s="162">
        <v>2024</v>
      </c>
      <c r="J95" s="162">
        <v>2025</v>
      </c>
      <c r="K95" s="162" t="s">
        <v>178</v>
      </c>
    </row>
    <row r="96" spans="1:11" ht="12" thickBot="1" x14ac:dyDescent="0.25">
      <c r="C96" s="183"/>
      <c r="D96" s="163"/>
      <c r="E96" s="163"/>
      <c r="F96" s="163"/>
      <c r="G96" s="163"/>
      <c r="H96" s="163"/>
      <c r="I96" s="163"/>
      <c r="J96" s="163"/>
      <c r="K96" s="163"/>
    </row>
    <row r="97" spans="3:11" x14ac:dyDescent="0.2">
      <c r="C97" s="89" t="s">
        <v>61</v>
      </c>
      <c r="D97" s="118">
        <f t="shared" ref="D97:I97" si="2">+IFERROR(IF(D56&gt;0,+((D56/D14)*100)," "),"0")</f>
        <v>87.643298344338561</v>
      </c>
      <c r="E97" s="118">
        <f t="shared" si="2"/>
        <v>89.970105722577614</v>
      </c>
      <c r="F97" s="118">
        <f t="shared" si="2"/>
        <v>95.346508026146239</v>
      </c>
      <c r="G97" s="118">
        <f t="shared" si="2"/>
        <v>89.485704123848919</v>
      </c>
      <c r="H97" s="118">
        <f t="shared" si="2"/>
        <v>87.485623041308344</v>
      </c>
      <c r="I97" s="118">
        <f t="shared" si="2"/>
        <v>94.927668138715035</v>
      </c>
      <c r="J97" s="118">
        <f>+IFERROR(IF(J56&gt;0,+((J56/J14)*100)," "),"")</f>
        <v>92.612943793377013</v>
      </c>
      <c r="K97" s="118">
        <f>+IFERROR(IF(K56&gt;0,+((K56/K14)*100)," "),"")</f>
        <v>45.567934327432894</v>
      </c>
    </row>
    <row r="98" spans="3:11" x14ac:dyDescent="0.2">
      <c r="C98" s="90" t="s">
        <v>28</v>
      </c>
      <c r="D98" s="119">
        <f t="shared" ref="D98:I113" si="3">+IFERROR(IF(D57&gt;0,+((D57/D15)*100)," "),"0")</f>
        <v>96.276199696473711</v>
      </c>
      <c r="E98" s="119">
        <f t="shared" si="3"/>
        <v>96.157790979185009</v>
      </c>
      <c r="F98" s="119">
        <f t="shared" si="3"/>
        <v>89.571693143611029</v>
      </c>
      <c r="G98" s="119">
        <f t="shared" si="3"/>
        <v>89.547708942619593</v>
      </c>
      <c r="H98" s="119">
        <f t="shared" si="3"/>
        <v>88.702494349879885</v>
      </c>
      <c r="I98" s="119">
        <f t="shared" si="3"/>
        <v>88.34769364421588</v>
      </c>
      <c r="J98" s="119">
        <f t="shared" ref="J98:K127" si="4">+IFERROR(IF(J57&gt;0,+((J57/J15)*100)," "),"")</f>
        <v>96.080904930505625</v>
      </c>
      <c r="K98" s="119">
        <f t="shared" si="4"/>
        <v>78.70678127554865</v>
      </c>
    </row>
    <row r="99" spans="3:11" x14ac:dyDescent="0.2">
      <c r="C99" s="89" t="s">
        <v>62</v>
      </c>
      <c r="D99" s="118" t="str">
        <f t="shared" si="3"/>
        <v xml:space="preserve"> </v>
      </c>
      <c r="E99" s="118" t="str">
        <f t="shared" si="3"/>
        <v xml:space="preserve"> </v>
      </c>
      <c r="F99" s="118" t="str">
        <f t="shared" si="3"/>
        <v xml:space="preserve"> </v>
      </c>
      <c r="G99" s="118" t="str">
        <f t="shared" si="3"/>
        <v xml:space="preserve"> </v>
      </c>
      <c r="H99" s="118" t="str">
        <f t="shared" si="3"/>
        <v xml:space="preserve"> </v>
      </c>
      <c r="I99" s="118" t="str">
        <f t="shared" si="3"/>
        <v xml:space="preserve"> </v>
      </c>
      <c r="J99" s="118" t="str">
        <f t="shared" si="4"/>
        <v xml:space="preserve"> </v>
      </c>
      <c r="K99" s="118" t="str">
        <f t="shared" si="4"/>
        <v xml:space="preserve"> </v>
      </c>
    </row>
    <row r="100" spans="3:11" x14ac:dyDescent="0.2">
      <c r="C100" s="90" t="s">
        <v>29</v>
      </c>
      <c r="D100" s="119">
        <f t="shared" si="3"/>
        <v>95.702432119752672</v>
      </c>
      <c r="E100" s="119">
        <f t="shared" si="3"/>
        <v>92.277144598712425</v>
      </c>
      <c r="F100" s="119">
        <f t="shared" si="3"/>
        <v>88.056906553593478</v>
      </c>
      <c r="G100" s="119">
        <f t="shared" si="3"/>
        <v>92.503195520807907</v>
      </c>
      <c r="H100" s="119">
        <f t="shared" si="3"/>
        <v>90.800892147716112</v>
      </c>
      <c r="I100" s="119">
        <f t="shared" si="3"/>
        <v>89.878039718602508</v>
      </c>
      <c r="J100" s="119">
        <f t="shared" si="4"/>
        <v>89.859487409393495</v>
      </c>
      <c r="K100" s="119">
        <f t="shared" si="4"/>
        <v>43.625741847504592</v>
      </c>
    </row>
    <row r="101" spans="3:11" x14ac:dyDescent="0.2">
      <c r="C101" s="89" t="s">
        <v>63</v>
      </c>
      <c r="D101" s="118" t="str">
        <f t="shared" si="3"/>
        <v xml:space="preserve"> </v>
      </c>
      <c r="E101" s="118" t="str">
        <f t="shared" si="3"/>
        <v xml:space="preserve"> </v>
      </c>
      <c r="F101" s="118" t="str">
        <f t="shared" si="3"/>
        <v xml:space="preserve"> </v>
      </c>
      <c r="G101" s="118" t="str">
        <f t="shared" si="3"/>
        <v xml:space="preserve"> </v>
      </c>
      <c r="H101" s="118" t="str">
        <f t="shared" si="3"/>
        <v xml:space="preserve"> </v>
      </c>
      <c r="I101" s="118" t="str">
        <f t="shared" si="3"/>
        <v xml:space="preserve"> </v>
      </c>
      <c r="J101" s="118" t="str">
        <f t="shared" si="4"/>
        <v xml:space="preserve"> </v>
      </c>
      <c r="K101" s="118" t="str">
        <f t="shared" si="4"/>
        <v xml:space="preserve"> </v>
      </c>
    </row>
    <row r="102" spans="3:11" x14ac:dyDescent="0.2">
      <c r="C102" s="90" t="s">
        <v>30</v>
      </c>
      <c r="D102" s="119">
        <f t="shared" si="3"/>
        <v>95.975098217118429</v>
      </c>
      <c r="E102" s="119">
        <f t="shared" si="3"/>
        <v>97.345157347036135</v>
      </c>
      <c r="F102" s="119">
        <f t="shared" si="3"/>
        <v>68.802355431766344</v>
      </c>
      <c r="G102" s="119">
        <f t="shared" si="3"/>
        <v>95.883190175169148</v>
      </c>
      <c r="H102" s="119">
        <f t="shared" si="3"/>
        <v>84.364029928868661</v>
      </c>
      <c r="I102" s="119">
        <f t="shared" si="3"/>
        <v>63.84457308347983</v>
      </c>
      <c r="J102" s="119">
        <f t="shared" si="4"/>
        <v>95.571637891183116</v>
      </c>
      <c r="K102" s="119">
        <f t="shared" si="4"/>
        <v>38.580182800494015</v>
      </c>
    </row>
    <row r="103" spans="3:11" x14ac:dyDescent="0.2">
      <c r="C103" s="89" t="s">
        <v>64</v>
      </c>
      <c r="D103" s="118">
        <f t="shared" si="3"/>
        <v>93.810286779939005</v>
      </c>
      <c r="E103" s="118">
        <f t="shared" si="3"/>
        <v>97.938683044510597</v>
      </c>
      <c r="F103" s="118">
        <f t="shared" si="3"/>
        <v>77.600750918172821</v>
      </c>
      <c r="G103" s="118">
        <f t="shared" si="3"/>
        <v>93.42998096189865</v>
      </c>
      <c r="H103" s="118">
        <f t="shared" si="3"/>
        <v>89.133701158437788</v>
      </c>
      <c r="I103" s="118">
        <f t="shared" si="3"/>
        <v>89.913692215192128</v>
      </c>
      <c r="J103" s="118">
        <f t="shared" si="4"/>
        <v>97.605038837343301</v>
      </c>
      <c r="K103" s="118">
        <f t="shared" si="4"/>
        <v>38.243616217423252</v>
      </c>
    </row>
    <row r="104" spans="3:11" x14ac:dyDescent="0.2">
      <c r="C104" s="90" t="s">
        <v>65</v>
      </c>
      <c r="D104" s="119" t="str">
        <f t="shared" si="3"/>
        <v xml:space="preserve"> </v>
      </c>
      <c r="E104" s="119" t="str">
        <f t="shared" si="3"/>
        <v xml:space="preserve"> </v>
      </c>
      <c r="F104" s="119" t="str">
        <f t="shared" si="3"/>
        <v xml:space="preserve"> </v>
      </c>
      <c r="G104" s="119" t="str">
        <f t="shared" si="3"/>
        <v xml:space="preserve"> </v>
      </c>
      <c r="H104" s="119" t="str">
        <f t="shared" si="3"/>
        <v xml:space="preserve"> </v>
      </c>
      <c r="I104" s="119" t="str">
        <f t="shared" si="3"/>
        <v xml:space="preserve"> </v>
      </c>
      <c r="J104" s="119" t="str">
        <f t="shared" si="4"/>
        <v xml:space="preserve"> </v>
      </c>
      <c r="K104" s="119" t="str">
        <f t="shared" si="4"/>
        <v xml:space="preserve"> </v>
      </c>
    </row>
    <row r="105" spans="3:11" x14ac:dyDescent="0.2">
      <c r="C105" s="89" t="s">
        <v>66</v>
      </c>
      <c r="D105" s="118">
        <f t="shared" si="3"/>
        <v>90.646256361790051</v>
      </c>
      <c r="E105" s="118">
        <f t="shared" si="3"/>
        <v>81.768224021664366</v>
      </c>
      <c r="F105" s="118">
        <f t="shared" si="3"/>
        <v>82.701821713619211</v>
      </c>
      <c r="G105" s="118">
        <f t="shared" si="3"/>
        <v>89.832025363674674</v>
      </c>
      <c r="H105" s="118">
        <f t="shared" si="3"/>
        <v>89.298697093881074</v>
      </c>
      <c r="I105" s="118">
        <f t="shared" si="3"/>
        <v>93.417865188522569</v>
      </c>
      <c r="J105" s="118">
        <f t="shared" si="4"/>
        <v>93.951383702914697</v>
      </c>
      <c r="K105" s="118">
        <f t="shared" si="4"/>
        <v>45.832106943829714</v>
      </c>
    </row>
    <row r="106" spans="3:11" x14ac:dyDescent="0.2">
      <c r="C106" s="90" t="s">
        <v>67</v>
      </c>
      <c r="D106" s="119">
        <f t="shared" si="3"/>
        <v>92.393800145553598</v>
      </c>
      <c r="E106" s="119">
        <f t="shared" si="3"/>
        <v>73.224543505727397</v>
      </c>
      <c r="F106" s="119">
        <f t="shared" si="3"/>
        <v>58.083442360069171</v>
      </c>
      <c r="G106" s="119">
        <f t="shared" si="3"/>
        <v>69.827567137514663</v>
      </c>
      <c r="H106" s="119">
        <f t="shared" si="3"/>
        <v>78.661923134794876</v>
      </c>
      <c r="I106" s="119">
        <f t="shared" si="3"/>
        <v>86.991392880846846</v>
      </c>
      <c r="J106" s="119">
        <f t="shared" si="4"/>
        <v>88.811702306880321</v>
      </c>
      <c r="K106" s="119">
        <f t="shared" si="4"/>
        <v>46.62683543694002</v>
      </c>
    </row>
    <row r="107" spans="3:11" x14ac:dyDescent="0.2">
      <c r="C107" s="89" t="s">
        <v>68</v>
      </c>
      <c r="D107" s="118">
        <f t="shared" si="3"/>
        <v>99.491195239687428</v>
      </c>
      <c r="E107" s="118">
        <f t="shared" si="3"/>
        <v>96.85669600224206</v>
      </c>
      <c r="F107" s="118">
        <f t="shared" si="3"/>
        <v>90.610975467325446</v>
      </c>
      <c r="G107" s="118">
        <f t="shared" si="3"/>
        <v>93.142256421851897</v>
      </c>
      <c r="H107" s="118">
        <f t="shared" si="3"/>
        <v>84.394774120240172</v>
      </c>
      <c r="I107" s="118">
        <f t="shared" si="3"/>
        <v>88.827413938693283</v>
      </c>
      <c r="J107" s="118">
        <f t="shared" si="4"/>
        <v>99.211640260658712</v>
      </c>
      <c r="K107" s="118">
        <f t="shared" si="4"/>
        <v>38.593423129362904</v>
      </c>
    </row>
    <row r="108" spans="3:11" x14ac:dyDescent="0.2">
      <c r="C108" s="90" t="s">
        <v>31</v>
      </c>
      <c r="D108" s="119">
        <f t="shared" si="3"/>
        <v>90.521635535748899</v>
      </c>
      <c r="E108" s="119">
        <f t="shared" si="3"/>
        <v>85.772983475062574</v>
      </c>
      <c r="F108" s="119">
        <f t="shared" si="3"/>
        <v>79.306129553242968</v>
      </c>
      <c r="G108" s="119">
        <f t="shared" si="3"/>
        <v>89.621754698345413</v>
      </c>
      <c r="H108" s="119">
        <f t="shared" si="3"/>
        <v>86.200463354343881</v>
      </c>
      <c r="I108" s="119">
        <f t="shared" si="3"/>
        <v>78.375259070142391</v>
      </c>
      <c r="J108" s="119">
        <f t="shared" si="4"/>
        <v>92.888155461996902</v>
      </c>
      <c r="K108" s="119">
        <f t="shared" si="4"/>
        <v>32.808049113039189</v>
      </c>
    </row>
    <row r="109" spans="3:11" x14ac:dyDescent="0.2">
      <c r="C109" s="89" t="s">
        <v>168</v>
      </c>
      <c r="D109" s="118" t="str">
        <f t="shared" si="3"/>
        <v xml:space="preserve"> </v>
      </c>
      <c r="E109" s="118" t="str">
        <f t="shared" si="3"/>
        <v xml:space="preserve"> </v>
      </c>
      <c r="F109" s="118" t="str">
        <f t="shared" si="3"/>
        <v xml:space="preserve"> </v>
      </c>
      <c r="G109" s="118" t="str">
        <f t="shared" si="3"/>
        <v xml:space="preserve"> </v>
      </c>
      <c r="H109" s="118" t="str">
        <f t="shared" si="3"/>
        <v xml:space="preserve"> </v>
      </c>
      <c r="I109" s="118">
        <f t="shared" si="3"/>
        <v>94.496317062927957</v>
      </c>
      <c r="J109" s="118">
        <f t="shared" si="4"/>
        <v>99.48779855010271</v>
      </c>
      <c r="K109" s="118">
        <f t="shared" si="4"/>
        <v>58.494467404298234</v>
      </c>
    </row>
    <row r="110" spans="3:11" x14ac:dyDescent="0.2">
      <c r="C110" s="90" t="s">
        <v>69</v>
      </c>
      <c r="D110" s="119">
        <f t="shared" si="3"/>
        <v>96.992761663160692</v>
      </c>
      <c r="E110" s="119">
        <f t="shared" si="3"/>
        <v>97.06958833229605</v>
      </c>
      <c r="F110" s="119">
        <f t="shared" si="3"/>
        <v>89.287134542588447</v>
      </c>
      <c r="G110" s="119">
        <f t="shared" si="3"/>
        <v>95.739812254923962</v>
      </c>
      <c r="H110" s="119">
        <f t="shared" si="3"/>
        <v>95.921736868560131</v>
      </c>
      <c r="I110" s="119">
        <f t="shared" si="3"/>
        <v>2.7779151254255439</v>
      </c>
      <c r="J110" s="119">
        <f t="shared" si="4"/>
        <v>86.041566397993051</v>
      </c>
      <c r="K110" s="119">
        <f t="shared" si="4"/>
        <v>0.3194594375867682</v>
      </c>
    </row>
    <row r="111" spans="3:11" x14ac:dyDescent="0.2">
      <c r="C111" s="89" t="s">
        <v>70</v>
      </c>
      <c r="D111" s="118">
        <f t="shared" si="3"/>
        <v>86.695111342690808</v>
      </c>
      <c r="E111" s="118">
        <f t="shared" si="3"/>
        <v>83.564998636783358</v>
      </c>
      <c r="F111" s="118">
        <f t="shared" si="3"/>
        <v>55.944567465638059</v>
      </c>
      <c r="G111" s="118">
        <f t="shared" si="3"/>
        <v>33.208631937351832</v>
      </c>
      <c r="H111" s="118">
        <f t="shared" si="3"/>
        <v>31.081698424187813</v>
      </c>
      <c r="I111" s="118">
        <f t="shared" si="3"/>
        <v>68.855565230368583</v>
      </c>
      <c r="J111" s="118">
        <f t="shared" si="4"/>
        <v>75.114235065896636</v>
      </c>
      <c r="K111" s="118">
        <f t="shared" si="4"/>
        <v>60.365429956406928</v>
      </c>
    </row>
    <row r="112" spans="3:11" x14ac:dyDescent="0.2">
      <c r="C112" s="90" t="s">
        <v>32</v>
      </c>
      <c r="D112" s="119" t="str">
        <f t="shared" si="3"/>
        <v xml:space="preserve"> </v>
      </c>
      <c r="E112" s="119" t="str">
        <f t="shared" si="3"/>
        <v xml:space="preserve"> </v>
      </c>
      <c r="F112" s="119" t="str">
        <f t="shared" si="3"/>
        <v xml:space="preserve"> </v>
      </c>
      <c r="G112" s="119" t="str">
        <f t="shared" si="3"/>
        <v xml:space="preserve"> </v>
      </c>
      <c r="H112" s="119" t="str">
        <f t="shared" si="3"/>
        <v xml:space="preserve"> </v>
      </c>
      <c r="I112" s="119" t="str">
        <f t="shared" si="3"/>
        <v xml:space="preserve"> </v>
      </c>
      <c r="J112" s="119" t="str">
        <f t="shared" si="4"/>
        <v xml:space="preserve"> </v>
      </c>
      <c r="K112" s="119" t="str">
        <f t="shared" si="4"/>
        <v xml:space="preserve"> </v>
      </c>
    </row>
    <row r="113" spans="3:11" x14ac:dyDescent="0.2">
      <c r="C113" s="89" t="s">
        <v>174</v>
      </c>
      <c r="D113" s="118">
        <f t="shared" si="3"/>
        <v>98.848171235343656</v>
      </c>
      <c r="E113" s="118">
        <f t="shared" si="3"/>
        <v>98.778403110982453</v>
      </c>
      <c r="F113" s="118">
        <f t="shared" si="3"/>
        <v>99.881006839881508</v>
      </c>
      <c r="G113" s="118">
        <f t="shared" si="3"/>
        <v>99.179774109076234</v>
      </c>
      <c r="H113" s="118">
        <f t="shared" si="3"/>
        <v>92.813998018561179</v>
      </c>
      <c r="I113" s="118">
        <f t="shared" si="3"/>
        <v>88.912149402371483</v>
      </c>
      <c r="J113" s="118">
        <f t="shared" si="4"/>
        <v>94.872087580593529</v>
      </c>
      <c r="K113" s="118">
        <f t="shared" si="4"/>
        <v>59.407966940476911</v>
      </c>
    </row>
    <row r="114" spans="3:11" x14ac:dyDescent="0.2">
      <c r="C114" s="90" t="s">
        <v>171</v>
      </c>
      <c r="D114" s="119">
        <f t="shared" ref="D114:I127" si="5">+IFERROR(IF(D73&gt;0,+((D73/D31)*100)," "),"0")</f>
        <v>93.727897837355556</v>
      </c>
      <c r="E114" s="119">
        <f t="shared" si="5"/>
        <v>92.346846405788099</v>
      </c>
      <c r="F114" s="119">
        <f t="shared" si="5"/>
        <v>82.797006222807312</v>
      </c>
      <c r="G114" s="119">
        <f t="shared" si="5"/>
        <v>78.371109841430524</v>
      </c>
      <c r="H114" s="119">
        <f t="shared" si="5"/>
        <v>72.745765081562624</v>
      </c>
      <c r="I114" s="119">
        <f t="shared" si="5"/>
        <v>74.881178791116824</v>
      </c>
      <c r="J114" s="119">
        <f t="shared" si="4"/>
        <v>87.203737521981523</v>
      </c>
      <c r="K114" s="119">
        <f t="shared" si="4"/>
        <v>32.30014939423922</v>
      </c>
    </row>
    <row r="115" spans="3:11" x14ac:dyDescent="0.2">
      <c r="C115" s="89" t="s">
        <v>71</v>
      </c>
      <c r="D115" s="118">
        <f t="shared" si="5"/>
        <v>92.931283215589147</v>
      </c>
      <c r="E115" s="118">
        <f t="shared" si="5"/>
        <v>93.181112506154776</v>
      </c>
      <c r="F115" s="118">
        <f t="shared" si="5"/>
        <v>87.797131628335677</v>
      </c>
      <c r="G115" s="118">
        <f t="shared" si="5"/>
        <v>84.049286495337256</v>
      </c>
      <c r="H115" s="118">
        <f t="shared" si="5"/>
        <v>84.762522460042476</v>
      </c>
      <c r="I115" s="118">
        <f t="shared" si="5"/>
        <v>98.670300270957739</v>
      </c>
      <c r="J115" s="118">
        <f t="shared" si="4"/>
        <v>98.448609367783959</v>
      </c>
      <c r="K115" s="118">
        <f t="shared" si="4"/>
        <v>55.354904216574099</v>
      </c>
    </row>
    <row r="116" spans="3:11" x14ac:dyDescent="0.2">
      <c r="C116" s="90" t="s">
        <v>34</v>
      </c>
      <c r="D116" s="119">
        <f t="shared" si="5"/>
        <v>83.734973784918225</v>
      </c>
      <c r="E116" s="119">
        <f t="shared" si="5"/>
        <v>70.345885157399167</v>
      </c>
      <c r="F116" s="119">
        <f t="shared" si="5"/>
        <v>71.662303836358916</v>
      </c>
      <c r="G116" s="119">
        <f t="shared" si="5"/>
        <v>53.975553973375355</v>
      </c>
      <c r="H116" s="119">
        <f t="shared" si="5"/>
        <v>51.251282002750173</v>
      </c>
      <c r="I116" s="119">
        <f t="shared" si="5"/>
        <v>97.520749363380276</v>
      </c>
      <c r="J116" s="119">
        <f t="shared" si="4"/>
        <v>89.271627977128077</v>
      </c>
      <c r="K116" s="119">
        <f t="shared" si="4"/>
        <v>22.762066053289828</v>
      </c>
    </row>
    <row r="117" spans="3:11" x14ac:dyDescent="0.2">
      <c r="C117" s="89" t="s">
        <v>72</v>
      </c>
      <c r="D117" s="118">
        <f t="shared" si="5"/>
        <v>95.175860838299997</v>
      </c>
      <c r="E117" s="118">
        <f t="shared" si="5"/>
        <v>89.30177436003072</v>
      </c>
      <c r="F117" s="118">
        <f t="shared" si="5"/>
        <v>40.806828683047108</v>
      </c>
      <c r="G117" s="118">
        <f t="shared" si="5"/>
        <v>67.737644237030921</v>
      </c>
      <c r="H117" s="118">
        <f t="shared" si="5"/>
        <v>90.033775489126143</v>
      </c>
      <c r="I117" s="118">
        <f t="shared" si="5"/>
        <v>87.576029135226634</v>
      </c>
      <c r="J117" s="118">
        <f t="shared" si="4"/>
        <v>87.708718364392169</v>
      </c>
      <c r="K117" s="118">
        <f t="shared" si="4"/>
        <v>37.708158334987701</v>
      </c>
    </row>
    <row r="118" spans="3:11" x14ac:dyDescent="0.2">
      <c r="C118" s="90" t="s">
        <v>73</v>
      </c>
      <c r="D118" s="119">
        <f t="shared" si="5"/>
        <v>60.474264110027235</v>
      </c>
      <c r="E118" s="119">
        <f t="shared" si="5"/>
        <v>33.997097763331404</v>
      </c>
      <c r="F118" s="119">
        <f t="shared" si="5"/>
        <v>60.227991300864701</v>
      </c>
      <c r="G118" s="119">
        <f t="shared" si="5"/>
        <v>58.728066904221087</v>
      </c>
      <c r="H118" s="119">
        <f t="shared" si="5"/>
        <v>10.818742756804509</v>
      </c>
      <c r="I118" s="119">
        <f t="shared" si="5"/>
        <v>17.780774409516674</v>
      </c>
      <c r="J118" s="119">
        <f t="shared" si="4"/>
        <v>55.425190969172448</v>
      </c>
      <c r="K118" s="119">
        <f t="shared" si="4"/>
        <v>8.7770007996167845</v>
      </c>
    </row>
    <row r="119" spans="3:11" x14ac:dyDescent="0.2">
      <c r="C119" s="89" t="s">
        <v>35</v>
      </c>
      <c r="D119" s="118" t="str">
        <f t="shared" si="5"/>
        <v xml:space="preserve"> </v>
      </c>
      <c r="E119" s="118" t="str">
        <f t="shared" si="5"/>
        <v xml:space="preserve"> </v>
      </c>
      <c r="F119" s="118" t="str">
        <f t="shared" si="5"/>
        <v xml:space="preserve"> </v>
      </c>
      <c r="G119" s="118" t="str">
        <f t="shared" si="5"/>
        <v xml:space="preserve"> </v>
      </c>
      <c r="H119" s="118" t="str">
        <f t="shared" si="5"/>
        <v xml:space="preserve"> </v>
      </c>
      <c r="I119" s="118" t="str">
        <f t="shared" si="5"/>
        <v xml:space="preserve"> </v>
      </c>
      <c r="J119" s="118" t="str">
        <f t="shared" si="4"/>
        <v xml:space="preserve"> </v>
      </c>
      <c r="K119" s="118" t="str">
        <f t="shared" si="4"/>
        <v xml:space="preserve"> </v>
      </c>
    </row>
    <row r="120" spans="3:11" x14ac:dyDescent="0.2">
      <c r="C120" s="90" t="s">
        <v>74</v>
      </c>
      <c r="D120" s="119">
        <f t="shared" si="5"/>
        <v>94.437783470980165</v>
      </c>
      <c r="E120" s="119">
        <f t="shared" si="5"/>
        <v>95.930372718482303</v>
      </c>
      <c r="F120" s="119">
        <f t="shared" si="5"/>
        <v>90.554242041542238</v>
      </c>
      <c r="G120" s="119">
        <f t="shared" si="5"/>
        <v>86.398584388123467</v>
      </c>
      <c r="H120" s="119">
        <f t="shared" si="5"/>
        <v>82.814565913971521</v>
      </c>
      <c r="I120" s="119">
        <f t="shared" si="5"/>
        <v>73.50662843991843</v>
      </c>
      <c r="J120" s="119">
        <f t="shared" si="4"/>
        <v>94.558702150315113</v>
      </c>
      <c r="K120" s="119">
        <f t="shared" si="4"/>
        <v>49.876701430171316</v>
      </c>
    </row>
    <row r="121" spans="3:11" x14ac:dyDescent="0.2">
      <c r="C121" s="89" t="s">
        <v>36</v>
      </c>
      <c r="D121" s="118">
        <f t="shared" si="5"/>
        <v>97.665923003076429</v>
      </c>
      <c r="E121" s="118">
        <f t="shared" si="5"/>
        <v>89.955444220862049</v>
      </c>
      <c r="F121" s="118">
        <f t="shared" si="5"/>
        <v>96.372268210150409</v>
      </c>
      <c r="G121" s="118">
        <f t="shared" si="5"/>
        <v>95.180230046664335</v>
      </c>
      <c r="H121" s="118">
        <f t="shared" si="5"/>
        <v>92.091126225492076</v>
      </c>
      <c r="I121" s="118">
        <f t="shared" si="5"/>
        <v>96.733516740111781</v>
      </c>
      <c r="J121" s="118">
        <f t="shared" si="4"/>
        <v>94.244772328672582</v>
      </c>
      <c r="K121" s="118">
        <f t="shared" si="4"/>
        <v>67.277799731503606</v>
      </c>
    </row>
    <row r="122" spans="3:11" x14ac:dyDescent="0.2">
      <c r="C122" s="90" t="s">
        <v>172</v>
      </c>
      <c r="D122" s="119">
        <f t="shared" si="5"/>
        <v>91.473054731637319</v>
      </c>
      <c r="E122" s="119">
        <f t="shared" si="5"/>
        <v>91.129625703568138</v>
      </c>
      <c r="F122" s="119">
        <f t="shared" si="5"/>
        <v>85.457231607861289</v>
      </c>
      <c r="G122" s="119">
        <f t="shared" si="5"/>
        <v>87.584556905552262</v>
      </c>
      <c r="H122" s="119">
        <f t="shared" si="5"/>
        <v>88.997108071908897</v>
      </c>
      <c r="I122" s="119">
        <f t="shared" si="5"/>
        <v>89.756883370273471</v>
      </c>
      <c r="J122" s="119">
        <f t="shared" si="4"/>
        <v>94.741961067689772</v>
      </c>
      <c r="K122" s="119">
        <f t="shared" si="4"/>
        <v>36.601308370069539</v>
      </c>
    </row>
    <row r="123" spans="3:11" x14ac:dyDescent="0.2">
      <c r="C123" s="89" t="s">
        <v>76</v>
      </c>
      <c r="D123" s="118" t="str">
        <f t="shared" si="5"/>
        <v xml:space="preserve"> </v>
      </c>
      <c r="E123" s="118" t="str">
        <f t="shared" si="5"/>
        <v xml:space="preserve"> </v>
      </c>
      <c r="F123" s="118" t="str">
        <f t="shared" si="5"/>
        <v xml:space="preserve"> </v>
      </c>
      <c r="G123" s="118" t="str">
        <f t="shared" si="5"/>
        <v xml:space="preserve"> </v>
      </c>
      <c r="H123" s="118" t="str">
        <f t="shared" si="5"/>
        <v xml:space="preserve"> </v>
      </c>
      <c r="I123" s="118" t="str">
        <f t="shared" si="5"/>
        <v xml:space="preserve"> </v>
      </c>
      <c r="J123" s="118" t="str">
        <f t="shared" si="4"/>
        <v xml:space="preserve"> </v>
      </c>
      <c r="K123" s="118" t="str">
        <f t="shared" si="4"/>
        <v xml:space="preserve"> </v>
      </c>
    </row>
    <row r="124" spans="3:11" x14ac:dyDescent="0.2">
      <c r="C124" s="90" t="s">
        <v>77</v>
      </c>
      <c r="D124" s="119">
        <f t="shared" si="5"/>
        <v>93.072635780883772</v>
      </c>
      <c r="E124" s="119">
        <f t="shared" si="5"/>
        <v>99.335284901892706</v>
      </c>
      <c r="F124" s="119">
        <f t="shared" si="5"/>
        <v>86.263827811955281</v>
      </c>
      <c r="G124" s="119">
        <f t="shared" si="5"/>
        <v>86.878075076587606</v>
      </c>
      <c r="H124" s="119">
        <f t="shared" si="5"/>
        <v>97.52646094261253</v>
      </c>
      <c r="I124" s="119">
        <f t="shared" si="5"/>
        <v>93.712958931205861</v>
      </c>
      <c r="J124" s="119">
        <f t="shared" si="4"/>
        <v>96.249391807182192</v>
      </c>
      <c r="K124" s="119">
        <f t="shared" si="4"/>
        <v>78.940227976183806</v>
      </c>
    </row>
    <row r="125" spans="3:11" x14ac:dyDescent="0.2">
      <c r="C125" s="89" t="s">
        <v>173</v>
      </c>
      <c r="D125" s="118">
        <f t="shared" si="5"/>
        <v>97.851080270677599</v>
      </c>
      <c r="E125" s="118">
        <f t="shared" si="5"/>
        <v>97.179590813080836</v>
      </c>
      <c r="F125" s="118">
        <f t="shared" si="5"/>
        <v>95.459031727305799</v>
      </c>
      <c r="G125" s="118">
        <f t="shared" si="5"/>
        <v>95.862949704429184</v>
      </c>
      <c r="H125" s="118">
        <f t="shared" si="5"/>
        <v>97.136481300078231</v>
      </c>
      <c r="I125" s="118">
        <f t="shared" si="5"/>
        <v>97.151007616973146</v>
      </c>
      <c r="J125" s="118">
        <f t="shared" si="4"/>
        <v>96.507092728403691</v>
      </c>
      <c r="K125" s="118">
        <f t="shared" si="4"/>
        <v>32.8655581724162</v>
      </c>
    </row>
    <row r="126" spans="3:11" x14ac:dyDescent="0.2">
      <c r="C126" s="90" t="s">
        <v>37</v>
      </c>
      <c r="D126" s="119">
        <f t="shared" si="5"/>
        <v>96.130059349959197</v>
      </c>
      <c r="E126" s="119">
        <f t="shared" si="5"/>
        <v>96.571589673811246</v>
      </c>
      <c r="F126" s="119">
        <f t="shared" si="5"/>
        <v>87.299567581781261</v>
      </c>
      <c r="G126" s="119">
        <f t="shared" si="5"/>
        <v>89.467148218617069</v>
      </c>
      <c r="H126" s="119">
        <f t="shared" si="5"/>
        <v>73.531344382557307</v>
      </c>
      <c r="I126" s="119">
        <f t="shared" si="5"/>
        <v>88.542174461722979</v>
      </c>
      <c r="J126" s="119">
        <f t="shared" si="4"/>
        <v>94.133717356835433</v>
      </c>
      <c r="K126" s="119">
        <f t="shared" si="4"/>
        <v>32.379924660676501</v>
      </c>
    </row>
    <row r="127" spans="3:11" x14ac:dyDescent="0.2">
      <c r="C127" s="89" t="s">
        <v>38</v>
      </c>
      <c r="D127" s="118" t="str">
        <f t="shared" si="5"/>
        <v xml:space="preserve"> </v>
      </c>
      <c r="E127" s="118" t="str">
        <f t="shared" si="5"/>
        <v xml:space="preserve"> </v>
      </c>
      <c r="F127" s="118" t="str">
        <f t="shared" si="5"/>
        <v xml:space="preserve"> </v>
      </c>
      <c r="G127" s="118" t="str">
        <f t="shared" si="5"/>
        <v xml:space="preserve"> </v>
      </c>
      <c r="H127" s="118" t="str">
        <f t="shared" si="5"/>
        <v xml:space="preserve"> </v>
      </c>
      <c r="I127" s="118" t="str">
        <f t="shared" si="5"/>
        <v xml:space="preserve"> </v>
      </c>
      <c r="J127" s="118" t="str">
        <f t="shared" si="4"/>
        <v xml:space="preserve"> </v>
      </c>
      <c r="K127" s="118" t="str">
        <f t="shared" si="4"/>
        <v xml:space="preserve"> </v>
      </c>
    </row>
    <row r="128" spans="3:11" x14ac:dyDescent="0.2">
      <c r="C128" s="93" t="s">
        <v>40</v>
      </c>
      <c r="D128" s="76">
        <f t="shared" ref="D128:J128" si="6">+IFERROR(IF(D87&gt;0,+((D87/D45)*100)," "),"")</f>
        <v>94.958673517384923</v>
      </c>
      <c r="E128" s="76">
        <f t="shared" si="6"/>
        <v>95.245188649918205</v>
      </c>
      <c r="F128" s="76">
        <f t="shared" si="6"/>
        <v>84.098346723890558</v>
      </c>
      <c r="G128" s="76">
        <f t="shared" si="6"/>
        <v>89.380450100820184</v>
      </c>
      <c r="H128" s="76">
        <f t="shared" si="6"/>
        <v>87.515131410330213</v>
      </c>
      <c r="I128" s="76">
        <f t="shared" si="6"/>
        <v>91.800887360487039</v>
      </c>
      <c r="J128" s="76">
        <f t="shared" si="6"/>
        <v>95.959013295376252</v>
      </c>
      <c r="K128" s="76">
        <f t="shared" ref="K128" si="7">+IFERROR(IF(K87&gt;0,+((K87/K45)*100)," "),"")</f>
        <v>45.246419648299444</v>
      </c>
    </row>
    <row r="129" spans="1:11" s="32" customFormat="1" x14ac:dyDescent="0.2">
      <c r="A129" s="5"/>
      <c r="B129" s="5"/>
      <c r="C129" s="74" t="str">
        <f>+'C1 Aprop Resumen 2000-2026'!B20</f>
        <v>* Información con corte a 31 de mayo</v>
      </c>
      <c r="D129" s="48"/>
      <c r="E129" s="48"/>
      <c r="F129" s="48"/>
      <c r="G129" s="48"/>
      <c r="H129" s="48"/>
      <c r="I129" s="48"/>
    </row>
    <row r="130" spans="1:11" x14ac:dyDescent="0.2">
      <c r="C130" s="1" t="s">
        <v>227</v>
      </c>
      <c r="D130" s="15"/>
      <c r="E130" s="15"/>
      <c r="F130" s="15"/>
      <c r="G130" s="15"/>
      <c r="H130" s="15"/>
    </row>
    <row r="131" spans="1:11" x14ac:dyDescent="0.2">
      <c r="D131" s="11"/>
      <c r="E131" s="11"/>
      <c r="F131" s="11"/>
      <c r="G131" s="11"/>
      <c r="H131" s="11"/>
    </row>
    <row r="132" spans="1:11" x14ac:dyDescent="0.2">
      <c r="E132" s="3"/>
      <c r="F132" s="3"/>
      <c r="G132" s="3"/>
      <c r="H132" s="3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ht="18" x14ac:dyDescent="0.2">
      <c r="D135" s="180" t="s">
        <v>90</v>
      </c>
      <c r="E135" s="180"/>
      <c r="F135" s="180"/>
      <c r="G135" s="180"/>
      <c r="H135" s="180"/>
      <c r="I135" s="180"/>
      <c r="J135" s="180"/>
      <c r="K135" s="180"/>
    </row>
    <row r="136" spans="1:11" x14ac:dyDescent="0.2">
      <c r="C136" s="2"/>
      <c r="D136" s="2"/>
      <c r="E136" s="2"/>
      <c r="F136" s="2"/>
      <c r="G136" s="2"/>
      <c r="H136" s="2"/>
      <c r="I136" s="2"/>
    </row>
    <row r="137" spans="1:11" x14ac:dyDescent="0.2">
      <c r="C137" s="182" t="s">
        <v>21</v>
      </c>
      <c r="D137" s="162">
        <v>2019</v>
      </c>
      <c r="E137" s="162">
        <v>2020</v>
      </c>
      <c r="F137" s="162">
        <v>2021</v>
      </c>
      <c r="G137" s="162">
        <v>2022</v>
      </c>
      <c r="H137" s="162">
        <v>2023</v>
      </c>
      <c r="I137" s="162">
        <v>2024</v>
      </c>
      <c r="J137" s="162">
        <v>2025</v>
      </c>
      <c r="K137" s="162" t="s">
        <v>178</v>
      </c>
    </row>
    <row r="138" spans="1:11" ht="12" thickBot="1" x14ac:dyDescent="0.25">
      <c r="C138" s="183"/>
      <c r="D138" s="163"/>
      <c r="E138" s="163"/>
      <c r="F138" s="163"/>
      <c r="G138" s="163"/>
      <c r="H138" s="163"/>
      <c r="I138" s="163"/>
      <c r="J138" s="163"/>
      <c r="K138" s="163"/>
    </row>
    <row r="139" spans="1:11" x14ac:dyDescent="0.2">
      <c r="C139" s="89" t="s">
        <v>61</v>
      </c>
      <c r="D139" s="120">
        <v>49.610577726519999</v>
      </c>
      <c r="E139" s="120">
        <v>83.590301797650014</v>
      </c>
      <c r="F139" s="120">
        <v>86.533246695329993</v>
      </c>
      <c r="G139" s="120">
        <v>68.281858859820005</v>
      </c>
      <c r="H139" s="120">
        <v>60.071931280480001</v>
      </c>
      <c r="I139" s="120">
        <v>98.490413630669977</v>
      </c>
      <c r="J139" s="120">
        <v>102.27154009938999</v>
      </c>
      <c r="K139" s="120">
        <v>21.422110165029999</v>
      </c>
    </row>
    <row r="140" spans="1:11" x14ac:dyDescent="0.2">
      <c r="C140" s="90" t="s">
        <v>28</v>
      </c>
      <c r="D140" s="121">
        <v>121.82119061834999</v>
      </c>
      <c r="E140" s="121">
        <v>136.79034628072003</v>
      </c>
      <c r="F140" s="121">
        <v>171.11267016215999</v>
      </c>
      <c r="G140" s="121">
        <v>201.72709720802001</v>
      </c>
      <c r="H140" s="121">
        <v>206.87078075746999</v>
      </c>
      <c r="I140" s="121">
        <v>226.36622079013</v>
      </c>
      <c r="J140" s="121">
        <v>244.53433325218001</v>
      </c>
      <c r="K140" s="121">
        <v>141.88037471724999</v>
      </c>
    </row>
    <row r="141" spans="1:11" x14ac:dyDescent="0.2">
      <c r="C141" s="89" t="s">
        <v>62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</row>
    <row r="142" spans="1:11" x14ac:dyDescent="0.2">
      <c r="C142" s="90" t="s">
        <v>29</v>
      </c>
      <c r="D142" s="121">
        <v>334.10304250885002</v>
      </c>
      <c r="E142" s="121">
        <v>345.55115459238004</v>
      </c>
      <c r="F142" s="121">
        <v>369.67123296363002</v>
      </c>
      <c r="G142" s="121">
        <v>403.41904846892015</v>
      </c>
      <c r="H142" s="121">
        <v>433.94006209724006</v>
      </c>
      <c r="I142" s="121">
        <v>453.69849514336994</v>
      </c>
      <c r="J142" s="121">
        <v>481.78980669805992</v>
      </c>
      <c r="K142" s="121">
        <v>140.98124702045001</v>
      </c>
    </row>
    <row r="143" spans="1:11" x14ac:dyDescent="0.2">
      <c r="C143" s="89" t="s">
        <v>63</v>
      </c>
      <c r="D143" s="120">
        <v>0</v>
      </c>
      <c r="E143" s="120">
        <v>0</v>
      </c>
      <c r="F143" s="120">
        <v>0</v>
      </c>
      <c r="G143" s="120">
        <v>0</v>
      </c>
      <c r="H143" s="120">
        <v>0</v>
      </c>
      <c r="I143" s="120">
        <v>0</v>
      </c>
      <c r="J143" s="120">
        <v>0</v>
      </c>
      <c r="K143" s="120">
        <v>0</v>
      </c>
    </row>
    <row r="144" spans="1:11" x14ac:dyDescent="0.2">
      <c r="C144" s="90" t="s">
        <v>30</v>
      </c>
      <c r="D144" s="121">
        <v>9.289427547159999</v>
      </c>
      <c r="E144" s="121">
        <v>10.296911581230001</v>
      </c>
      <c r="F144" s="121">
        <v>10.164331836819999</v>
      </c>
      <c r="G144" s="121">
        <v>13.179464135300002</v>
      </c>
      <c r="H144" s="121">
        <v>11.731557892179998</v>
      </c>
      <c r="I144" s="121">
        <v>10.341795525210001</v>
      </c>
      <c r="J144" s="121">
        <v>17.561778290039999</v>
      </c>
      <c r="K144" s="121">
        <v>3.1018719632499998</v>
      </c>
    </row>
    <row r="145" spans="3:11" x14ac:dyDescent="0.2">
      <c r="C145" s="89" t="s">
        <v>64</v>
      </c>
      <c r="D145" s="120">
        <v>2031.3413826210206</v>
      </c>
      <c r="E145" s="120">
        <v>1806.6755935763401</v>
      </c>
      <c r="F145" s="120">
        <v>1749.7074459917903</v>
      </c>
      <c r="G145" s="120">
        <v>2438.2240290745694</v>
      </c>
      <c r="H145" s="120">
        <v>2249.9741719169401</v>
      </c>
      <c r="I145" s="120">
        <v>2501.2494802064698</v>
      </c>
      <c r="J145" s="120">
        <v>2599.6404817940402</v>
      </c>
      <c r="K145" s="120">
        <v>810.1940548457701</v>
      </c>
    </row>
    <row r="146" spans="3:11" x14ac:dyDescent="0.2">
      <c r="C146" s="90" t="s">
        <v>65</v>
      </c>
      <c r="D146" s="121">
        <v>0</v>
      </c>
      <c r="E146" s="121">
        <v>0</v>
      </c>
      <c r="F146" s="121">
        <v>0</v>
      </c>
      <c r="G146" s="121">
        <v>0</v>
      </c>
      <c r="H146" s="121">
        <v>0</v>
      </c>
      <c r="I146" s="121">
        <v>0</v>
      </c>
      <c r="J146" s="121">
        <v>0</v>
      </c>
      <c r="K146" s="121">
        <v>0</v>
      </c>
    </row>
    <row r="147" spans="3:11" x14ac:dyDescent="0.2">
      <c r="C147" s="89" t="s">
        <v>66</v>
      </c>
      <c r="D147" s="120">
        <v>19.96924571948</v>
      </c>
      <c r="E147" s="120">
        <v>16.551729197570001</v>
      </c>
      <c r="F147" s="120">
        <v>19.714477591109997</v>
      </c>
      <c r="G147" s="120">
        <v>23.33597948013</v>
      </c>
      <c r="H147" s="120">
        <v>30.101818591160001</v>
      </c>
      <c r="I147" s="120">
        <v>37.971921415600001</v>
      </c>
      <c r="J147" s="120">
        <v>42.525187663409994</v>
      </c>
      <c r="K147" s="120">
        <v>14.840555373200001</v>
      </c>
    </row>
    <row r="148" spans="3:11" x14ac:dyDescent="0.2">
      <c r="C148" s="90" t="s">
        <v>67</v>
      </c>
      <c r="D148" s="121">
        <v>313.17791891757008</v>
      </c>
      <c r="E148" s="121">
        <v>204.14320955293999</v>
      </c>
      <c r="F148" s="121">
        <v>247.77738365886</v>
      </c>
      <c r="G148" s="121">
        <v>297.44479535997999</v>
      </c>
      <c r="H148" s="121">
        <v>357.84885846881008</v>
      </c>
      <c r="I148" s="121">
        <v>440.22725472005993</v>
      </c>
      <c r="J148" s="121">
        <v>463.57494547870994</v>
      </c>
      <c r="K148" s="121">
        <v>128.91226631222</v>
      </c>
    </row>
    <row r="149" spans="3:11" x14ac:dyDescent="0.2">
      <c r="C149" s="89" t="s">
        <v>68</v>
      </c>
      <c r="D149" s="120">
        <v>57.102759246539996</v>
      </c>
      <c r="E149" s="120">
        <v>47.077934533579999</v>
      </c>
      <c r="F149" s="120">
        <v>79.473305311210012</v>
      </c>
      <c r="G149" s="120">
        <v>35.416008761380006</v>
      </c>
      <c r="H149" s="120">
        <v>47.125652688050003</v>
      </c>
      <c r="I149" s="120">
        <v>42.426649167120004</v>
      </c>
      <c r="J149" s="120">
        <v>37.33652000296</v>
      </c>
      <c r="K149" s="120">
        <v>9.2149039986000005</v>
      </c>
    </row>
    <row r="150" spans="3:11" x14ac:dyDescent="0.2">
      <c r="C150" s="90" t="s">
        <v>31</v>
      </c>
      <c r="D150" s="121">
        <v>224.77898721281997</v>
      </c>
      <c r="E150" s="121">
        <v>247.55872418321997</v>
      </c>
      <c r="F150" s="121">
        <v>266.95374552969002</v>
      </c>
      <c r="G150" s="121">
        <v>324.81797698311993</v>
      </c>
      <c r="H150" s="121">
        <v>350.00605303996997</v>
      </c>
      <c r="I150" s="121">
        <v>378.10930992533997</v>
      </c>
      <c r="J150" s="121">
        <v>391.39056520795003</v>
      </c>
      <c r="K150" s="121">
        <v>130.75523004625998</v>
      </c>
    </row>
    <row r="151" spans="3:11" x14ac:dyDescent="0.2">
      <c r="C151" s="89" t="s">
        <v>168</v>
      </c>
      <c r="D151" s="120">
        <v>0</v>
      </c>
      <c r="E151" s="120">
        <v>0</v>
      </c>
      <c r="F151" s="120">
        <v>0</v>
      </c>
      <c r="G151" s="120">
        <v>0</v>
      </c>
      <c r="H151" s="120">
        <v>0</v>
      </c>
      <c r="I151" s="120">
        <v>3975.3910245650104</v>
      </c>
      <c r="J151" s="120">
        <v>4196.8277408247304</v>
      </c>
      <c r="K151" s="120">
        <v>1477.4879655610898</v>
      </c>
    </row>
    <row r="152" spans="3:11" x14ac:dyDescent="0.2">
      <c r="C152" s="90" t="s">
        <v>69</v>
      </c>
      <c r="D152" s="121">
        <v>2456.1397128823701</v>
      </c>
      <c r="E152" s="121">
        <v>2379.9385379463997</v>
      </c>
      <c r="F152" s="121">
        <v>2530.57636761098</v>
      </c>
      <c r="G152" s="121">
        <v>2953.8475037008502</v>
      </c>
      <c r="H152" s="121">
        <v>3509.5674005271403</v>
      </c>
      <c r="I152" s="121">
        <v>0.83410458289</v>
      </c>
      <c r="J152" s="121">
        <v>31.62720305825</v>
      </c>
      <c r="K152" s="121">
        <v>0.21607309925999998</v>
      </c>
    </row>
    <row r="153" spans="3:11" x14ac:dyDescent="0.2">
      <c r="C153" s="89" t="s">
        <v>70</v>
      </c>
      <c r="D153" s="120">
        <v>27.79769840714</v>
      </c>
      <c r="E153" s="120">
        <v>28.042386099929999</v>
      </c>
      <c r="F153" s="120">
        <v>58.629412566239999</v>
      </c>
      <c r="G153" s="120">
        <v>31.620088209819997</v>
      </c>
      <c r="H153" s="120">
        <v>12.220443026569999</v>
      </c>
      <c r="I153" s="120">
        <v>43.72305862044</v>
      </c>
      <c r="J153" s="120">
        <v>43.459058802790004</v>
      </c>
      <c r="K153" s="120">
        <v>17.304505534760001</v>
      </c>
    </row>
    <row r="154" spans="3:11" x14ac:dyDescent="0.2">
      <c r="C154" s="90" t="s">
        <v>32</v>
      </c>
      <c r="D154" s="121">
        <v>0</v>
      </c>
      <c r="E154" s="121">
        <v>0</v>
      </c>
      <c r="F154" s="121">
        <v>0</v>
      </c>
      <c r="G154" s="121">
        <v>0</v>
      </c>
      <c r="H154" s="121">
        <v>0</v>
      </c>
      <c r="I154" s="121">
        <v>0</v>
      </c>
      <c r="J154" s="121">
        <v>0</v>
      </c>
      <c r="K154" s="121">
        <v>0</v>
      </c>
    </row>
    <row r="155" spans="3:11" x14ac:dyDescent="0.2">
      <c r="C155" s="89" t="s">
        <v>174</v>
      </c>
      <c r="D155" s="120">
        <v>84.243198306239989</v>
      </c>
      <c r="E155" s="120">
        <v>54.024296257019998</v>
      </c>
      <c r="F155" s="120">
        <v>106.49085893182001</v>
      </c>
      <c r="G155" s="120">
        <v>109.88018076664</v>
      </c>
      <c r="H155" s="120">
        <v>140.13500993933999</v>
      </c>
      <c r="I155" s="120">
        <v>182.97525315365999</v>
      </c>
      <c r="J155" s="120">
        <v>161.13235430921</v>
      </c>
      <c r="K155" s="120">
        <v>55.155863320879995</v>
      </c>
    </row>
    <row r="156" spans="3:11" x14ac:dyDescent="0.2">
      <c r="C156" s="90" t="s">
        <v>171</v>
      </c>
      <c r="D156" s="121">
        <v>395.8808593504599</v>
      </c>
      <c r="E156" s="121">
        <v>414.63186890001003</v>
      </c>
      <c r="F156" s="121">
        <v>427.00114778585998</v>
      </c>
      <c r="G156" s="121">
        <v>520.36673021888998</v>
      </c>
      <c r="H156" s="121">
        <v>587.02299024044999</v>
      </c>
      <c r="I156" s="121">
        <v>666.50934930516007</v>
      </c>
      <c r="J156" s="121">
        <v>706.45754667322024</v>
      </c>
      <c r="K156" s="121">
        <v>211.59489810318999</v>
      </c>
    </row>
    <row r="157" spans="3:11" x14ac:dyDescent="0.2">
      <c r="C157" s="89" t="s">
        <v>71</v>
      </c>
      <c r="D157" s="120">
        <v>699.49102921225017</v>
      </c>
      <c r="E157" s="120">
        <v>1042.7302601343299</v>
      </c>
      <c r="F157" s="120">
        <v>1267.8325933336703</v>
      </c>
      <c r="G157" s="120">
        <v>964.60817992651016</v>
      </c>
      <c r="H157" s="120">
        <v>1636.04083366758</v>
      </c>
      <c r="I157" s="120">
        <v>4541.9202839573909</v>
      </c>
      <c r="J157" s="120">
        <v>3763.5039284676795</v>
      </c>
      <c r="K157" s="120">
        <v>1728.4100650047301</v>
      </c>
    </row>
    <row r="158" spans="3:11" x14ac:dyDescent="0.2">
      <c r="C158" s="90" t="s">
        <v>34</v>
      </c>
      <c r="D158" s="121">
        <v>16.455335916599999</v>
      </c>
      <c r="E158" s="121">
        <v>12.895623487190003</v>
      </c>
      <c r="F158" s="121">
        <v>11.906447158959999</v>
      </c>
      <c r="G158" s="121">
        <v>16.076363193980001</v>
      </c>
      <c r="H158" s="121">
        <v>23.344081939860001</v>
      </c>
      <c r="I158" s="121">
        <v>17.149368402459999</v>
      </c>
      <c r="J158" s="121">
        <v>17.238095799059998</v>
      </c>
      <c r="K158" s="121">
        <v>5.0704679710000002</v>
      </c>
    </row>
    <row r="159" spans="3:11" x14ac:dyDescent="0.2">
      <c r="C159" s="89" t="s">
        <v>72</v>
      </c>
      <c r="D159" s="120">
        <v>132.20875046588</v>
      </c>
      <c r="E159" s="120">
        <v>306.27322875794999</v>
      </c>
      <c r="F159" s="120">
        <v>290.51699137717998</v>
      </c>
      <c r="G159" s="120">
        <v>202.81481433027</v>
      </c>
      <c r="H159" s="120">
        <v>293.54689345355001</v>
      </c>
      <c r="I159" s="120">
        <v>259.38453810124997</v>
      </c>
      <c r="J159" s="120">
        <v>225.84207716947003</v>
      </c>
      <c r="K159" s="120">
        <v>91.773361030709992</v>
      </c>
    </row>
    <row r="160" spans="3:11" x14ac:dyDescent="0.2">
      <c r="C160" s="90" t="s">
        <v>73</v>
      </c>
      <c r="D160" s="121">
        <v>34.377315072229997</v>
      </c>
      <c r="E160" s="121">
        <v>9.0428390415300015</v>
      </c>
      <c r="F160" s="121">
        <v>49.21251642515</v>
      </c>
      <c r="G160" s="121">
        <v>69.581227596270011</v>
      </c>
      <c r="H160" s="121">
        <v>6.6952960748100008</v>
      </c>
      <c r="I160" s="121">
        <v>9.3469045963999999</v>
      </c>
      <c r="J160" s="121">
        <v>4.4449155326099996</v>
      </c>
      <c r="K160" s="121">
        <v>1.1612766377999999</v>
      </c>
    </row>
    <row r="161" spans="1:11" x14ac:dyDescent="0.2">
      <c r="C161" s="89" t="s">
        <v>35</v>
      </c>
      <c r="D161" s="120">
        <v>0</v>
      </c>
      <c r="E161" s="120">
        <v>0</v>
      </c>
      <c r="F161" s="120">
        <v>0</v>
      </c>
      <c r="G161" s="120">
        <v>0</v>
      </c>
      <c r="H161" s="120">
        <v>0</v>
      </c>
      <c r="I161" s="120">
        <v>0</v>
      </c>
      <c r="J161" s="120">
        <v>0</v>
      </c>
      <c r="K161" s="120">
        <v>0</v>
      </c>
    </row>
    <row r="162" spans="1:11" x14ac:dyDescent="0.2">
      <c r="C162" s="90" t="s">
        <v>74</v>
      </c>
      <c r="D162" s="121">
        <v>91.473732316989995</v>
      </c>
      <c r="E162" s="121">
        <v>73.583688079930013</v>
      </c>
      <c r="F162" s="121">
        <v>74.941747357370005</v>
      </c>
      <c r="G162" s="121">
        <v>99.198160108560003</v>
      </c>
      <c r="H162" s="121">
        <v>127.39183739645999</v>
      </c>
      <c r="I162" s="121">
        <v>118.10396811954001</v>
      </c>
      <c r="J162" s="121">
        <v>168.19909922279999</v>
      </c>
      <c r="K162" s="121">
        <v>48.437591727490009</v>
      </c>
    </row>
    <row r="163" spans="1:11" x14ac:dyDescent="0.2">
      <c r="C163" s="89" t="s">
        <v>36</v>
      </c>
      <c r="D163" s="120">
        <v>215.32947305473002</v>
      </c>
      <c r="E163" s="120">
        <v>119.46329284322002</v>
      </c>
      <c r="F163" s="120">
        <v>218.12428682315999</v>
      </c>
      <c r="G163" s="120">
        <v>192.19723051931001</v>
      </c>
      <c r="H163" s="120">
        <v>220.86208339093</v>
      </c>
      <c r="I163" s="120">
        <v>388.63239332129007</v>
      </c>
      <c r="J163" s="120">
        <v>541.55910581915009</v>
      </c>
      <c r="K163" s="120">
        <v>217.43779016910997</v>
      </c>
    </row>
    <row r="164" spans="1:11" x14ac:dyDescent="0.2">
      <c r="C164" s="90" t="s">
        <v>172</v>
      </c>
      <c r="D164" s="121">
        <v>548.24235006656011</v>
      </c>
      <c r="E164" s="121">
        <v>473.63557317276997</v>
      </c>
      <c r="F164" s="121">
        <v>487.87872383836998</v>
      </c>
      <c r="G164" s="121">
        <v>557.27973769128016</v>
      </c>
      <c r="H164" s="121">
        <v>655.11827281907017</v>
      </c>
      <c r="I164" s="121">
        <v>702.60511774495001</v>
      </c>
      <c r="J164" s="121">
        <v>762.35332029020014</v>
      </c>
      <c r="K164" s="121">
        <v>265.75611748384</v>
      </c>
    </row>
    <row r="165" spans="1:11" x14ac:dyDescent="0.2">
      <c r="C165" s="89" t="s">
        <v>76</v>
      </c>
      <c r="D165" s="120">
        <v>0</v>
      </c>
      <c r="E165" s="120">
        <v>0</v>
      </c>
      <c r="F165" s="120">
        <v>0</v>
      </c>
      <c r="G165" s="120">
        <v>0</v>
      </c>
      <c r="H165" s="120">
        <v>0</v>
      </c>
      <c r="I165" s="120">
        <v>0</v>
      </c>
      <c r="J165" s="120">
        <v>0</v>
      </c>
      <c r="K165" s="120">
        <v>0</v>
      </c>
    </row>
    <row r="166" spans="1:11" x14ac:dyDescent="0.2">
      <c r="C166" s="90" t="s">
        <v>77</v>
      </c>
      <c r="D166" s="121">
        <v>1398.7430931462998</v>
      </c>
      <c r="E166" s="121">
        <v>1446.6541052172597</v>
      </c>
      <c r="F166" s="121">
        <v>1896.8710943447297</v>
      </c>
      <c r="G166" s="121">
        <v>1923.3654963849299</v>
      </c>
      <c r="H166" s="121">
        <v>2211.3509788327001</v>
      </c>
      <c r="I166" s="121">
        <v>2599.8767268329302</v>
      </c>
      <c r="J166" s="121">
        <v>1502.1946858251297</v>
      </c>
      <c r="K166" s="121">
        <v>739.92205947534001</v>
      </c>
    </row>
    <row r="167" spans="1:11" x14ac:dyDescent="0.2">
      <c r="C167" s="89" t="s">
        <v>173</v>
      </c>
      <c r="D167" s="120">
        <v>1446.8795067590095</v>
      </c>
      <c r="E167" s="120">
        <v>1462.9995583102202</v>
      </c>
      <c r="F167" s="120">
        <v>1516.2701503032295</v>
      </c>
      <c r="G167" s="120">
        <v>1642.9322224179302</v>
      </c>
      <c r="H167" s="120">
        <v>2120.3320255531503</v>
      </c>
      <c r="I167" s="120">
        <v>2072.5167010847599</v>
      </c>
      <c r="J167" s="120">
        <v>2679.1369046797004</v>
      </c>
      <c r="K167" s="120">
        <v>636.88859235696998</v>
      </c>
    </row>
    <row r="168" spans="1:11" x14ac:dyDescent="0.2">
      <c r="C168" s="90" t="s">
        <v>37</v>
      </c>
      <c r="D168" s="121">
        <v>2243.9109166475391</v>
      </c>
      <c r="E168" s="121">
        <v>2072.5551556550099</v>
      </c>
      <c r="F168" s="121">
        <v>2290.4302068473899</v>
      </c>
      <c r="G168" s="121">
        <v>1928.2292724458205</v>
      </c>
      <c r="H168" s="121">
        <v>1913.07986061319</v>
      </c>
      <c r="I168" s="121">
        <v>2386.91321570537</v>
      </c>
      <c r="J168" s="121">
        <v>3061.4864929244109</v>
      </c>
      <c r="K168" s="121">
        <v>1044.0475720242598</v>
      </c>
    </row>
    <row r="169" spans="1:11" x14ac:dyDescent="0.2">
      <c r="C169" s="89" t="s">
        <v>38</v>
      </c>
      <c r="D169" s="120">
        <v>0</v>
      </c>
      <c r="E169" s="120">
        <v>0</v>
      </c>
      <c r="F169" s="120">
        <v>0</v>
      </c>
      <c r="G169" s="120">
        <v>0</v>
      </c>
      <c r="H169" s="120">
        <v>0</v>
      </c>
      <c r="I169" s="120">
        <v>0</v>
      </c>
      <c r="J169" s="120">
        <v>0</v>
      </c>
      <c r="K169" s="120">
        <v>0</v>
      </c>
    </row>
    <row r="170" spans="1:11" x14ac:dyDescent="0.2">
      <c r="C170" s="81" t="s">
        <v>39</v>
      </c>
      <c r="D170" s="45">
        <f t="shared" ref="D170:K170" si="8">SUM(D139:D169)</f>
        <v>12952.367503722609</v>
      </c>
      <c r="E170" s="45">
        <f t="shared" si="8"/>
        <v>12794.706319198398</v>
      </c>
      <c r="F170" s="45">
        <f t="shared" si="8"/>
        <v>14227.790384444708</v>
      </c>
      <c r="G170" s="45">
        <f t="shared" si="8"/>
        <v>15017.843465842301</v>
      </c>
      <c r="H170" s="45">
        <f t="shared" si="8"/>
        <v>17204.378894207101</v>
      </c>
      <c r="I170" s="45">
        <f t="shared" si="8"/>
        <v>22154.763548617469</v>
      </c>
      <c r="J170" s="45">
        <f t="shared" si="8"/>
        <v>22246.087687885149</v>
      </c>
      <c r="K170" s="45">
        <f t="shared" si="8"/>
        <v>7941.9668139424593</v>
      </c>
    </row>
    <row r="171" spans="1:11" s="32" customFormat="1" x14ac:dyDescent="0.2">
      <c r="A171" s="5"/>
      <c r="B171" s="5"/>
      <c r="C171" s="74" t="str">
        <f>+'C1 Aprop Resumen 2000-2026'!B20</f>
        <v>* Información con corte a 31 de mayo</v>
      </c>
      <c r="D171" s="130">
        <f>+D170-'C7 Ejec. Prop 19-26'!D98</f>
        <v>0</v>
      </c>
      <c r="E171" s="130">
        <f>+E170-'C7 Ejec. Prop 19-26'!E98</f>
        <v>0</v>
      </c>
      <c r="F171" s="130">
        <f>+F170-'C7 Ejec. Prop 19-26'!F98</f>
        <v>0</v>
      </c>
      <c r="G171" s="130">
        <f>+G170-'C7 Ejec. Prop 19-26'!G98</f>
        <v>0</v>
      </c>
      <c r="H171" s="130">
        <f>+H170-'C7 Ejec. Prop 19-26'!H98</f>
        <v>0</v>
      </c>
      <c r="I171" s="130">
        <f>+I170-'C7 Ejec. Prop 19-26'!I98</f>
        <v>0</v>
      </c>
      <c r="J171" s="130">
        <f>+J170-'C7 Ejec. Prop 19-26'!J98</f>
        <v>0</v>
      </c>
      <c r="K171" s="130">
        <f>+K170-'C7 Ejec. Prop 19-26'!K98</f>
        <v>0</v>
      </c>
    </row>
    <row r="172" spans="1:11" x14ac:dyDescent="0.2">
      <c r="C172" s="1" t="s">
        <v>227</v>
      </c>
      <c r="D172" s="15"/>
      <c r="E172" s="15"/>
      <c r="F172" s="15"/>
      <c r="G172" s="15"/>
      <c r="H172" s="15"/>
    </row>
    <row r="173" spans="1:11" x14ac:dyDescent="0.2">
      <c r="B173" s="9"/>
      <c r="D173" s="11"/>
      <c r="E173" s="11"/>
      <c r="F173" s="11"/>
      <c r="G173" s="11"/>
      <c r="H173" s="11"/>
    </row>
    <row r="174" spans="1:11" x14ac:dyDescent="0.2"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ht="18" x14ac:dyDescent="0.2">
      <c r="D176" s="164" t="s">
        <v>94</v>
      </c>
      <c r="E176" s="164"/>
      <c r="F176" s="164"/>
      <c r="G176" s="164"/>
      <c r="H176" s="164"/>
      <c r="I176" s="164"/>
      <c r="J176" s="164"/>
      <c r="K176" s="164"/>
    </row>
    <row r="177" spans="3:11" x14ac:dyDescent="0.2">
      <c r="D177" s="29"/>
      <c r="E177" s="29"/>
      <c r="F177" s="29"/>
      <c r="G177" s="29"/>
      <c r="H177" s="29"/>
    </row>
    <row r="178" spans="3:11" ht="0.75" customHeight="1" x14ac:dyDescent="0.2">
      <c r="D178" s="30"/>
      <c r="E178" s="30"/>
      <c r="F178" s="30"/>
      <c r="G178" s="30"/>
      <c r="H178" s="30"/>
    </row>
    <row r="179" spans="3:11" x14ac:dyDescent="0.2">
      <c r="C179" s="182" t="s">
        <v>21</v>
      </c>
      <c r="D179" s="162">
        <v>2019</v>
      </c>
      <c r="E179" s="162">
        <v>2020</v>
      </c>
      <c r="F179" s="162">
        <v>2021</v>
      </c>
      <c r="G179" s="162">
        <v>2022</v>
      </c>
      <c r="H179" s="162">
        <v>2023</v>
      </c>
      <c r="I179" s="162">
        <v>2024</v>
      </c>
      <c r="J179" s="162">
        <v>2025</v>
      </c>
      <c r="K179" s="162" t="s">
        <v>178</v>
      </c>
    </row>
    <row r="180" spans="3:11" ht="12" thickBot="1" x14ac:dyDescent="0.25">
      <c r="C180" s="183"/>
      <c r="D180" s="163"/>
      <c r="E180" s="163"/>
      <c r="F180" s="163"/>
      <c r="G180" s="163"/>
      <c r="H180" s="163"/>
      <c r="I180" s="163"/>
      <c r="J180" s="163"/>
      <c r="K180" s="163"/>
    </row>
    <row r="181" spans="3:11" x14ac:dyDescent="0.2">
      <c r="C181" s="89" t="s">
        <v>61</v>
      </c>
      <c r="D181" s="118">
        <f>+IFERROR(IF(D139&gt;0,+((D139/D14)*100),""),"0")</f>
        <v>71.623279004580041</v>
      </c>
      <c r="E181" s="118">
        <f t="shared" ref="E181:J181" si="9">+IFERROR(IF(E139&gt;0,+((E139/E14)*100)," "),"0")</f>
        <v>88.948786844435944</v>
      </c>
      <c r="F181" s="118">
        <f t="shared" si="9"/>
        <v>94.90381868310736</v>
      </c>
      <c r="G181" s="118">
        <f t="shared" si="9"/>
        <v>88.701318623753494</v>
      </c>
      <c r="H181" s="118">
        <f t="shared" si="9"/>
        <v>73.762851635186593</v>
      </c>
      <c r="I181" s="118">
        <f t="shared" si="9"/>
        <v>78.826566718366507</v>
      </c>
      <c r="J181" s="118">
        <f t="shared" si="9"/>
        <v>83.131979920218228</v>
      </c>
      <c r="K181" s="118">
        <f t="shared" ref="K181" si="10">+IFERROR(IF(K139&gt;0,+((K139/K14)*100)," "),"0")</f>
        <v>21.522833582542926</v>
      </c>
    </row>
    <row r="182" spans="3:11" x14ac:dyDescent="0.2">
      <c r="C182" s="90" t="s">
        <v>28</v>
      </c>
      <c r="D182" s="119">
        <f t="shared" ref="D182:D211" si="11">+IFERROR(IF(D140&gt;0,+((D140/D15)*100),""),"0")</f>
        <v>94.334344926980918</v>
      </c>
      <c r="E182" s="119">
        <f t="shared" ref="E182:J197" si="12">+IFERROR(IF(E140&gt;0,+((E140/E15)*100)," "),"0")</f>
        <v>91.330009037862027</v>
      </c>
      <c r="F182" s="119">
        <f t="shared" si="12"/>
        <v>84.732825067387523</v>
      </c>
      <c r="G182" s="119">
        <f t="shared" si="12"/>
        <v>84.669599989604023</v>
      </c>
      <c r="H182" s="119">
        <f t="shared" si="12"/>
        <v>81.20420890692246</v>
      </c>
      <c r="I182" s="119">
        <f t="shared" si="12"/>
        <v>80.762161985705575</v>
      </c>
      <c r="J182" s="119">
        <f t="shared" si="12"/>
        <v>91.461226372012774</v>
      </c>
      <c r="K182" s="119">
        <f t="shared" ref="K182" si="13">+IFERROR(IF(K140&gt;0,+((K140/K15)*100)," "),"0")</f>
        <v>48.064074788836479</v>
      </c>
    </row>
    <row r="183" spans="3:11" x14ac:dyDescent="0.2">
      <c r="C183" s="89" t="s">
        <v>62</v>
      </c>
      <c r="D183" s="118" t="str">
        <f t="shared" si="11"/>
        <v/>
      </c>
      <c r="E183" s="118" t="str">
        <f t="shared" si="12"/>
        <v xml:space="preserve"> </v>
      </c>
      <c r="F183" s="118" t="str">
        <f t="shared" si="12"/>
        <v xml:space="preserve"> </v>
      </c>
      <c r="G183" s="118" t="str">
        <f t="shared" si="12"/>
        <v xml:space="preserve"> </v>
      </c>
      <c r="H183" s="118" t="str">
        <f t="shared" si="12"/>
        <v xml:space="preserve"> </v>
      </c>
      <c r="I183" s="118" t="str">
        <f t="shared" si="12"/>
        <v xml:space="preserve"> </v>
      </c>
      <c r="J183" s="118" t="str">
        <f t="shared" si="12"/>
        <v xml:space="preserve"> </v>
      </c>
      <c r="K183" s="118" t="str">
        <f t="shared" ref="K183" si="14">+IFERROR(IF(K141&gt;0,+((K141/K16)*100)," "),"0")</f>
        <v xml:space="preserve"> </v>
      </c>
    </row>
    <row r="184" spans="3:11" x14ac:dyDescent="0.2">
      <c r="C184" s="90" t="s">
        <v>29</v>
      </c>
      <c r="D184" s="119">
        <f t="shared" si="11"/>
        <v>94.966124051802566</v>
      </c>
      <c r="E184" s="119">
        <f t="shared" si="12"/>
        <v>90.903978343851705</v>
      </c>
      <c r="F184" s="119">
        <f t="shared" si="12"/>
        <v>87.265226864075117</v>
      </c>
      <c r="G184" s="119">
        <f t="shared" si="12"/>
        <v>90.722619834234479</v>
      </c>
      <c r="H184" s="119">
        <f t="shared" si="12"/>
        <v>88.835453144095965</v>
      </c>
      <c r="I184" s="119">
        <f t="shared" si="12"/>
        <v>88.445695312859414</v>
      </c>
      <c r="J184" s="119">
        <f t="shared" si="12"/>
        <v>88.482279968909793</v>
      </c>
      <c r="K184" s="119">
        <f t="shared" ref="K184" si="15">+IFERROR(IF(K142&gt;0,+((K142/K17)*100)," "),"0")</f>
        <v>24.358051429059124</v>
      </c>
    </row>
    <row r="185" spans="3:11" x14ac:dyDescent="0.2">
      <c r="C185" s="89" t="s">
        <v>63</v>
      </c>
      <c r="D185" s="118" t="str">
        <f t="shared" si="11"/>
        <v/>
      </c>
      <c r="E185" s="118" t="str">
        <f t="shared" si="12"/>
        <v xml:space="preserve"> </v>
      </c>
      <c r="F185" s="118" t="str">
        <f t="shared" si="12"/>
        <v xml:space="preserve"> </v>
      </c>
      <c r="G185" s="118" t="str">
        <f t="shared" si="12"/>
        <v xml:space="preserve"> </v>
      </c>
      <c r="H185" s="118" t="str">
        <f t="shared" si="12"/>
        <v xml:space="preserve"> </v>
      </c>
      <c r="I185" s="118" t="str">
        <f t="shared" si="12"/>
        <v xml:space="preserve"> </v>
      </c>
      <c r="J185" s="118" t="str">
        <f t="shared" si="12"/>
        <v xml:space="preserve"> </v>
      </c>
      <c r="K185" s="118" t="str">
        <f t="shared" ref="K185" si="16">+IFERROR(IF(K143&gt;0,+((K143/K18)*100)," "),"0")</f>
        <v xml:space="preserve"> </v>
      </c>
    </row>
    <row r="186" spans="3:11" x14ac:dyDescent="0.2">
      <c r="C186" s="90" t="s">
        <v>30</v>
      </c>
      <c r="D186" s="119">
        <f t="shared" si="11"/>
        <v>92.141774844339551</v>
      </c>
      <c r="E186" s="119">
        <f t="shared" si="12"/>
        <v>90.645734425950607</v>
      </c>
      <c r="F186" s="119">
        <f t="shared" si="12"/>
        <v>61.955396309386487</v>
      </c>
      <c r="G186" s="119">
        <f t="shared" si="12"/>
        <v>55.548724624006894</v>
      </c>
      <c r="H186" s="119">
        <f t="shared" si="12"/>
        <v>73.397239814053066</v>
      </c>
      <c r="I186" s="119">
        <f t="shared" si="12"/>
        <v>55.362626013660552</v>
      </c>
      <c r="J186" s="119">
        <f t="shared" si="12"/>
        <v>88.818952210015027</v>
      </c>
      <c r="K186" s="119">
        <f t="shared" ref="K186" si="17">+IFERROR(IF(K144&gt;0,+((K144/K19)*100)," "),"0")</f>
        <v>12.931268899785826</v>
      </c>
    </row>
    <row r="187" spans="3:11" x14ac:dyDescent="0.2">
      <c r="C187" s="89" t="s">
        <v>64</v>
      </c>
      <c r="D187" s="118">
        <f t="shared" si="11"/>
        <v>92.080529538048211</v>
      </c>
      <c r="E187" s="118">
        <f t="shared" si="12"/>
        <v>95.467754084217674</v>
      </c>
      <c r="F187" s="118">
        <f t="shared" si="12"/>
        <v>74.382031376474728</v>
      </c>
      <c r="G187" s="118">
        <f t="shared" si="12"/>
        <v>88.812845523740648</v>
      </c>
      <c r="H187" s="118">
        <f t="shared" si="12"/>
        <v>84.940883370295879</v>
      </c>
      <c r="I187" s="118">
        <f t="shared" si="12"/>
        <v>85.407550274173531</v>
      </c>
      <c r="J187" s="118">
        <f t="shared" si="12"/>
        <v>93.998966897719072</v>
      </c>
      <c r="K187" s="118">
        <f t="shared" ref="K187" si="18">+IFERROR(IF(K145&gt;0,+((K145/K20)*100)," "),"0")</f>
        <v>25.683592269054252</v>
      </c>
    </row>
    <row r="188" spans="3:11" x14ac:dyDescent="0.2">
      <c r="C188" s="90" t="s">
        <v>65</v>
      </c>
      <c r="D188" s="119" t="str">
        <f t="shared" si="11"/>
        <v/>
      </c>
      <c r="E188" s="119" t="str">
        <f t="shared" si="12"/>
        <v xml:space="preserve"> </v>
      </c>
      <c r="F188" s="119" t="str">
        <f t="shared" si="12"/>
        <v xml:space="preserve"> </v>
      </c>
      <c r="G188" s="119" t="str">
        <f t="shared" si="12"/>
        <v xml:space="preserve"> </v>
      </c>
      <c r="H188" s="119" t="str">
        <f t="shared" si="12"/>
        <v xml:space="preserve"> </v>
      </c>
      <c r="I188" s="119" t="str">
        <f t="shared" si="12"/>
        <v xml:space="preserve"> </v>
      </c>
      <c r="J188" s="119" t="str">
        <f t="shared" si="12"/>
        <v xml:space="preserve"> </v>
      </c>
      <c r="K188" s="119" t="str">
        <f t="shared" ref="K188" si="19">+IFERROR(IF(K146&gt;0,+((K146/K21)*100)," "),"0")</f>
        <v xml:space="preserve"> </v>
      </c>
    </row>
    <row r="189" spans="3:11" x14ac:dyDescent="0.2">
      <c r="C189" s="89" t="s">
        <v>66</v>
      </c>
      <c r="D189" s="118">
        <f t="shared" si="11"/>
        <v>83.46630387455248</v>
      </c>
      <c r="E189" s="118">
        <f t="shared" si="12"/>
        <v>65.683751930347128</v>
      </c>
      <c r="F189" s="118">
        <f t="shared" si="12"/>
        <v>66.836983767318742</v>
      </c>
      <c r="G189" s="118">
        <f t="shared" si="12"/>
        <v>71.587060493951284</v>
      </c>
      <c r="H189" s="118">
        <f t="shared" si="12"/>
        <v>76.083576271480041</v>
      </c>
      <c r="I189" s="118">
        <f t="shared" si="12"/>
        <v>76.887312017802927</v>
      </c>
      <c r="J189" s="118">
        <f t="shared" si="12"/>
        <v>72.033015984416849</v>
      </c>
      <c r="K189" s="118">
        <f t="shared" ref="K189" si="20">+IFERROR(IF(K147&gt;0,+((K147/K22)*100)," "),"0")</f>
        <v>18.694035171007048</v>
      </c>
    </row>
    <row r="190" spans="3:11" x14ac:dyDescent="0.2">
      <c r="C190" s="90" t="s">
        <v>67</v>
      </c>
      <c r="D190" s="119">
        <f t="shared" si="11"/>
        <v>85.050742965668931</v>
      </c>
      <c r="E190" s="119">
        <f t="shared" si="12"/>
        <v>67.309730756216652</v>
      </c>
      <c r="F190" s="119">
        <f t="shared" si="12"/>
        <v>55.20305495074944</v>
      </c>
      <c r="G190" s="119">
        <f t="shared" si="12"/>
        <v>65.035178549979761</v>
      </c>
      <c r="H190" s="119">
        <f t="shared" si="12"/>
        <v>68.775195689736506</v>
      </c>
      <c r="I190" s="119">
        <f t="shared" si="12"/>
        <v>83.96871543182472</v>
      </c>
      <c r="J190" s="119">
        <f t="shared" si="12"/>
        <v>83.337039301668341</v>
      </c>
      <c r="K190" s="119">
        <f t="shared" ref="K190" si="21">+IFERROR(IF(K148&gt;0,+((K148/K23)*100)," "),"0")</f>
        <v>21.530272175754988</v>
      </c>
    </row>
    <row r="191" spans="3:11" x14ac:dyDescent="0.2">
      <c r="C191" s="89" t="s">
        <v>68</v>
      </c>
      <c r="D191" s="118">
        <f t="shared" si="11"/>
        <v>83.825457908891693</v>
      </c>
      <c r="E191" s="118">
        <f t="shared" si="12"/>
        <v>75.376781876334491</v>
      </c>
      <c r="F191" s="118">
        <f t="shared" si="12"/>
        <v>81.606173079795411</v>
      </c>
      <c r="G191" s="118">
        <f t="shared" si="12"/>
        <v>75.345930751822181</v>
      </c>
      <c r="H191" s="118">
        <f t="shared" si="12"/>
        <v>79.448678104943198</v>
      </c>
      <c r="I191" s="118">
        <f t="shared" si="12"/>
        <v>87.454453564967366</v>
      </c>
      <c r="J191" s="118">
        <f t="shared" si="12"/>
        <v>90.041905711646351</v>
      </c>
      <c r="K191" s="118">
        <f t="shared" ref="K191" si="22">+IFERROR(IF(K149&gt;0,+((K149/K24)*100)," "),"0")</f>
        <v>21.649250750904638</v>
      </c>
    </row>
    <row r="192" spans="3:11" x14ac:dyDescent="0.2">
      <c r="C192" s="90" t="s">
        <v>31</v>
      </c>
      <c r="D192" s="119">
        <f t="shared" si="11"/>
        <v>88.963246675566452</v>
      </c>
      <c r="E192" s="119">
        <f t="shared" si="12"/>
        <v>84.388442389497854</v>
      </c>
      <c r="F192" s="119">
        <f t="shared" si="12"/>
        <v>77.115277043842781</v>
      </c>
      <c r="G192" s="119">
        <f t="shared" si="12"/>
        <v>88.954366604906312</v>
      </c>
      <c r="H192" s="119">
        <f t="shared" si="12"/>
        <v>85.932370593976259</v>
      </c>
      <c r="I192" s="119">
        <f t="shared" si="12"/>
        <v>76.663185097357697</v>
      </c>
      <c r="J192" s="119">
        <f t="shared" si="12"/>
        <v>88.532095040488471</v>
      </c>
      <c r="K192" s="119">
        <f t="shared" ref="K192" si="23">+IFERROR(IF(K150&gt;0,+((K150/K25)*100)," "),"0")</f>
        <v>21.827649242611951</v>
      </c>
    </row>
    <row r="193" spans="3:11" x14ac:dyDescent="0.2">
      <c r="C193" s="89" t="s">
        <v>168</v>
      </c>
      <c r="D193" s="118" t="str">
        <f t="shared" si="11"/>
        <v/>
      </c>
      <c r="E193" s="118" t="str">
        <f t="shared" si="12"/>
        <v xml:space="preserve"> </v>
      </c>
      <c r="F193" s="118" t="str">
        <f t="shared" si="12"/>
        <v xml:space="preserve"> </v>
      </c>
      <c r="G193" s="118" t="str">
        <f t="shared" si="12"/>
        <v xml:space="preserve"> </v>
      </c>
      <c r="H193" s="118" t="str">
        <f t="shared" si="12"/>
        <v xml:space="preserve"> </v>
      </c>
      <c r="I193" s="118">
        <f t="shared" si="12"/>
        <v>87.675894697187758</v>
      </c>
      <c r="J193" s="118">
        <f t="shared" si="12"/>
        <v>95.530606307142236</v>
      </c>
      <c r="K193" s="118">
        <f t="shared" ref="K193" si="24">+IFERROR(IF(K151&gt;0,+((K151/K26)*100)," "),"0")</f>
        <v>31.877439494233478</v>
      </c>
    </row>
    <row r="194" spans="3:11" x14ac:dyDescent="0.2">
      <c r="C194" s="90" t="s">
        <v>69</v>
      </c>
      <c r="D194" s="119">
        <f t="shared" si="11"/>
        <v>93.035994914301853</v>
      </c>
      <c r="E194" s="119">
        <f t="shared" si="12"/>
        <v>92.588107471131309</v>
      </c>
      <c r="F194" s="119">
        <f t="shared" si="12"/>
        <v>84.978297443306019</v>
      </c>
      <c r="G194" s="119">
        <f t="shared" si="12"/>
        <v>92.289905132882936</v>
      </c>
      <c r="H194" s="119">
        <f t="shared" si="12"/>
        <v>90.059620278775824</v>
      </c>
      <c r="I194" s="119">
        <f t="shared" si="12"/>
        <v>1.3009201506773242</v>
      </c>
      <c r="J194" s="119">
        <f t="shared" si="12"/>
        <v>86.041566397993051</v>
      </c>
      <c r="K194" s="119">
        <f t="shared" ref="K194" si="25">+IFERROR(IF(K152&gt;0,+((K152/K27)*100)," "),"0")</f>
        <v>0.3194594375867682</v>
      </c>
    </row>
    <row r="195" spans="3:11" x14ac:dyDescent="0.2">
      <c r="C195" s="89" t="s">
        <v>70</v>
      </c>
      <c r="D195" s="118">
        <f t="shared" si="11"/>
        <v>61.565474023021885</v>
      </c>
      <c r="E195" s="118">
        <f t="shared" si="12"/>
        <v>72.974030608825331</v>
      </c>
      <c r="F195" s="118">
        <f t="shared" si="12"/>
        <v>53.304583753540768</v>
      </c>
      <c r="G195" s="118">
        <f t="shared" si="12"/>
        <v>32.141291791237528</v>
      </c>
      <c r="H195" s="118">
        <f t="shared" si="12"/>
        <v>22.270805580213725</v>
      </c>
      <c r="I195" s="118">
        <f t="shared" si="12"/>
        <v>66.008994918351178</v>
      </c>
      <c r="J195" s="118">
        <f t="shared" si="12"/>
        <v>70.553171797436264</v>
      </c>
      <c r="K195" s="118">
        <f t="shared" ref="K195" si="26">+IFERROR(IF(K153&gt;0,+((K153/K28)*100)," "),"0")</f>
        <v>25.599348139218158</v>
      </c>
    </row>
    <row r="196" spans="3:11" x14ac:dyDescent="0.2">
      <c r="C196" s="90" t="s">
        <v>32</v>
      </c>
      <c r="D196" s="119" t="str">
        <f t="shared" si="11"/>
        <v/>
      </c>
      <c r="E196" s="119" t="str">
        <f t="shared" si="12"/>
        <v xml:space="preserve"> </v>
      </c>
      <c r="F196" s="119" t="str">
        <f t="shared" si="12"/>
        <v xml:space="preserve"> </v>
      </c>
      <c r="G196" s="119" t="str">
        <f t="shared" si="12"/>
        <v xml:space="preserve"> </v>
      </c>
      <c r="H196" s="119" t="str">
        <f t="shared" si="12"/>
        <v xml:space="preserve"> </v>
      </c>
      <c r="I196" s="119" t="str">
        <f t="shared" si="12"/>
        <v xml:space="preserve"> </v>
      </c>
      <c r="J196" s="119" t="str">
        <f t="shared" si="12"/>
        <v xml:space="preserve"> </v>
      </c>
      <c r="K196" s="119" t="str">
        <f t="shared" ref="K196" si="27">+IFERROR(IF(K154&gt;0,+((K154/K29)*100)," "),"0")</f>
        <v xml:space="preserve"> </v>
      </c>
    </row>
    <row r="197" spans="3:11" x14ac:dyDescent="0.2">
      <c r="C197" s="89" t="s">
        <v>174</v>
      </c>
      <c r="D197" s="118">
        <f t="shared" si="11"/>
        <v>79.049369598102004</v>
      </c>
      <c r="E197" s="118">
        <f t="shared" si="12"/>
        <v>46.544666557463714</v>
      </c>
      <c r="F197" s="118">
        <f t="shared" si="12"/>
        <v>81.201338003968417</v>
      </c>
      <c r="G197" s="118">
        <f t="shared" si="12"/>
        <v>66.924871578796342</v>
      </c>
      <c r="H197" s="118">
        <f t="shared" si="12"/>
        <v>80.724658285339771</v>
      </c>
      <c r="I197" s="118">
        <f t="shared" si="12"/>
        <v>79.908212582377189</v>
      </c>
      <c r="J197" s="118">
        <f t="shared" si="12"/>
        <v>73.925377635303136</v>
      </c>
      <c r="K197" s="118">
        <f t="shared" ref="K197" si="28">+IFERROR(IF(K155&gt;0,+((K155/K30)*100)," "),"0")</f>
        <v>23.535800819145241</v>
      </c>
    </row>
    <row r="198" spans="3:11" x14ac:dyDescent="0.2">
      <c r="C198" s="90" t="s">
        <v>171</v>
      </c>
      <c r="D198" s="119">
        <f t="shared" si="11"/>
        <v>89.098092540805183</v>
      </c>
      <c r="E198" s="119">
        <f t="shared" ref="E198:J211" si="29">+IFERROR(IF(E156&gt;0,+((E156/E31)*100)," "),"0")</f>
        <v>86.614197019853009</v>
      </c>
      <c r="F198" s="119">
        <f t="shared" si="29"/>
        <v>77.290199807455608</v>
      </c>
      <c r="G198" s="119">
        <f t="shared" si="29"/>
        <v>73.583931550843886</v>
      </c>
      <c r="H198" s="119">
        <f t="shared" si="29"/>
        <v>54.533285778077733</v>
      </c>
      <c r="I198" s="119">
        <f t="shared" si="29"/>
        <v>71.705286276468954</v>
      </c>
      <c r="J198" s="119">
        <f t="shared" si="29"/>
        <v>83.308859858308168</v>
      </c>
      <c r="K198" s="119">
        <f t="shared" ref="K198" si="30">+IFERROR(IF(K156&gt;0,+((K156/K31)*100)," "),"0")</f>
        <v>20.839240905219452</v>
      </c>
    </row>
    <row r="199" spans="3:11" x14ac:dyDescent="0.2">
      <c r="C199" s="89" t="s">
        <v>71</v>
      </c>
      <c r="D199" s="118">
        <f t="shared" si="11"/>
        <v>86.47618722392248</v>
      </c>
      <c r="E199" s="118">
        <f t="shared" si="29"/>
        <v>90.255539751842463</v>
      </c>
      <c r="F199" s="118">
        <f t="shared" si="29"/>
        <v>82.052997734505809</v>
      </c>
      <c r="G199" s="118">
        <f t="shared" si="29"/>
        <v>80.494362138508237</v>
      </c>
      <c r="H199" s="118">
        <f t="shared" si="29"/>
        <v>81.130206749422712</v>
      </c>
      <c r="I199" s="118">
        <f t="shared" si="29"/>
        <v>95.74201135211672</v>
      </c>
      <c r="J199" s="118">
        <f t="shared" si="29"/>
        <v>94.95145136482985</v>
      </c>
      <c r="K199" s="118">
        <f t="shared" ref="K199" si="31">+IFERROR(IF(K157&gt;0,+((K157/K32)*100)," "),"0")</f>
        <v>50.523760423959708</v>
      </c>
    </row>
    <row r="200" spans="3:11" x14ac:dyDescent="0.2">
      <c r="C200" s="90" t="s">
        <v>34</v>
      </c>
      <c r="D200" s="119">
        <f t="shared" si="11"/>
        <v>79.390823161094218</v>
      </c>
      <c r="E200" s="119">
        <f t="shared" si="29"/>
        <v>60.409535237691493</v>
      </c>
      <c r="F200" s="119">
        <f t="shared" si="29"/>
        <v>56.87848477012276</v>
      </c>
      <c r="G200" s="119">
        <f t="shared" si="29"/>
        <v>52.575072862152581</v>
      </c>
      <c r="H200" s="119">
        <f t="shared" si="29"/>
        <v>46.861551620716654</v>
      </c>
      <c r="I200" s="119">
        <f t="shared" si="29"/>
        <v>96.616160013859144</v>
      </c>
      <c r="J200" s="119">
        <f t="shared" si="29"/>
        <v>88.071609157129885</v>
      </c>
      <c r="K200" s="119">
        <f t="shared" ref="K200" si="32">+IFERROR(IF(K158&gt;0,+((K158/K33)*100)," "),"0")</f>
        <v>22.762066053289828</v>
      </c>
    </row>
    <row r="201" spans="3:11" x14ac:dyDescent="0.2">
      <c r="C201" s="89" t="s">
        <v>72</v>
      </c>
      <c r="D201" s="118">
        <f t="shared" si="11"/>
        <v>93.448784289647378</v>
      </c>
      <c r="E201" s="118">
        <f t="shared" si="29"/>
        <v>89.155297328457621</v>
      </c>
      <c r="F201" s="118">
        <f t="shared" si="29"/>
        <v>40.031188138507936</v>
      </c>
      <c r="G201" s="118">
        <f t="shared" si="29"/>
        <v>66.84276226738703</v>
      </c>
      <c r="H201" s="118">
        <f t="shared" si="29"/>
        <v>89.246440579437632</v>
      </c>
      <c r="I201" s="118">
        <f t="shared" si="29"/>
        <v>87.222774825987798</v>
      </c>
      <c r="J201" s="118">
        <f t="shared" si="29"/>
        <v>87.14867308668542</v>
      </c>
      <c r="K201" s="118">
        <f t="shared" ref="K201" si="33">+IFERROR(IF(K159&gt;0,+((K159/K34)*100)," "),"0")</f>
        <v>25.778171925285548</v>
      </c>
    </row>
    <row r="202" spans="3:11" x14ac:dyDescent="0.2">
      <c r="C202" s="90" t="s">
        <v>73</v>
      </c>
      <c r="D202" s="119">
        <f t="shared" si="11"/>
        <v>52.544152794046241</v>
      </c>
      <c r="E202" s="119">
        <f t="shared" si="29"/>
        <v>24.324556812749833</v>
      </c>
      <c r="F202" s="119">
        <f t="shared" si="29"/>
        <v>35.086537670138668</v>
      </c>
      <c r="G202" s="119">
        <f t="shared" si="29"/>
        <v>53.551141238635914</v>
      </c>
      <c r="H202" s="119">
        <f t="shared" si="29"/>
        <v>7.8253599561365821</v>
      </c>
      <c r="I202" s="119">
        <f t="shared" si="29"/>
        <v>16.651080893497301</v>
      </c>
      <c r="J202" s="119">
        <f t="shared" si="29"/>
        <v>49.498392997229644</v>
      </c>
      <c r="K202" s="119">
        <f t="shared" ref="K202" si="34">+IFERROR(IF(K160&gt;0,+((K160/K35)*100)," "),"0")</f>
        <v>2.1504128570918875</v>
      </c>
    </row>
    <row r="203" spans="3:11" x14ac:dyDescent="0.2">
      <c r="C203" s="89" t="s">
        <v>35</v>
      </c>
      <c r="D203" s="118" t="str">
        <f t="shared" si="11"/>
        <v/>
      </c>
      <c r="E203" s="118" t="str">
        <f t="shared" si="29"/>
        <v xml:space="preserve"> </v>
      </c>
      <c r="F203" s="118" t="str">
        <f t="shared" si="29"/>
        <v xml:space="preserve"> </v>
      </c>
      <c r="G203" s="118" t="str">
        <f t="shared" si="29"/>
        <v xml:space="preserve"> </v>
      </c>
      <c r="H203" s="118" t="str">
        <f t="shared" si="29"/>
        <v xml:space="preserve"> </v>
      </c>
      <c r="I203" s="118" t="str">
        <f t="shared" si="29"/>
        <v xml:space="preserve"> </v>
      </c>
      <c r="J203" s="118" t="str">
        <f t="shared" si="29"/>
        <v xml:space="preserve"> </v>
      </c>
      <c r="K203" s="118" t="str">
        <f t="shared" ref="K203" si="35">+IFERROR(IF(K161&gt;0,+((K161/K36)*100)," "),"0")</f>
        <v xml:space="preserve"> </v>
      </c>
    </row>
    <row r="204" spans="3:11" x14ac:dyDescent="0.2">
      <c r="C204" s="90" t="s">
        <v>74</v>
      </c>
      <c r="D204" s="119">
        <f t="shared" si="11"/>
        <v>94.0558430583676</v>
      </c>
      <c r="E204" s="119">
        <f t="shared" si="29"/>
        <v>94.484390264204094</v>
      </c>
      <c r="F204" s="119">
        <f t="shared" si="29"/>
        <v>69.10952539939008</v>
      </c>
      <c r="G204" s="119">
        <f t="shared" si="29"/>
        <v>72.494147714224312</v>
      </c>
      <c r="H204" s="119">
        <f t="shared" si="29"/>
        <v>73.268320856207708</v>
      </c>
      <c r="I204" s="119">
        <f t="shared" si="29"/>
        <v>53.776348813812113</v>
      </c>
      <c r="J204" s="119">
        <f t="shared" si="29"/>
        <v>66.944969684160597</v>
      </c>
      <c r="K204" s="119">
        <f t="shared" ref="K204" si="36">+IFERROR(IF(K162&gt;0,+((K162/K37)*100)," "),"0")</f>
        <v>18.679337437796825</v>
      </c>
    </row>
    <row r="205" spans="3:11" x14ac:dyDescent="0.2">
      <c r="C205" s="89" t="s">
        <v>36</v>
      </c>
      <c r="D205" s="118">
        <f t="shared" si="11"/>
        <v>96.566364280596105</v>
      </c>
      <c r="E205" s="118">
        <f t="shared" si="29"/>
        <v>63.000543185309056</v>
      </c>
      <c r="F205" s="118">
        <f t="shared" si="29"/>
        <v>95.962210600224608</v>
      </c>
      <c r="G205" s="118">
        <f t="shared" si="29"/>
        <v>94.467631600079628</v>
      </c>
      <c r="H205" s="118">
        <f t="shared" si="29"/>
        <v>90.384696905010713</v>
      </c>
      <c r="I205" s="118">
        <f t="shared" si="29"/>
        <v>92.39504774371197</v>
      </c>
      <c r="J205" s="118">
        <f t="shared" si="29"/>
        <v>89.626128910276094</v>
      </c>
      <c r="K205" s="118">
        <f t="shared" ref="K205" si="37">+IFERROR(IF(K163&gt;0,+((K163/K38)*100)," "),"0")</f>
        <v>33.395249145639873</v>
      </c>
    </row>
    <row r="206" spans="3:11" x14ac:dyDescent="0.2">
      <c r="C206" s="90" t="s">
        <v>172</v>
      </c>
      <c r="D206" s="119">
        <f t="shared" si="11"/>
        <v>88.604159938784647</v>
      </c>
      <c r="E206" s="119">
        <f t="shared" si="29"/>
        <v>87.624376598530574</v>
      </c>
      <c r="F206" s="119">
        <f t="shared" si="29"/>
        <v>83.087784450868611</v>
      </c>
      <c r="G206" s="119">
        <f t="shared" si="29"/>
        <v>83.106935158337933</v>
      </c>
      <c r="H206" s="119">
        <f t="shared" si="29"/>
        <v>83.268299227002103</v>
      </c>
      <c r="I206" s="119">
        <f t="shared" si="29"/>
        <v>84.054964784186751</v>
      </c>
      <c r="J206" s="119">
        <f t="shared" si="29"/>
        <v>88.345581885141016</v>
      </c>
      <c r="K206" s="119">
        <f t="shared" ref="K206" si="38">+IFERROR(IF(K164&gt;0,+((K164/K39)*100)," "),"0")</f>
        <v>22.948880922640495</v>
      </c>
    </row>
    <row r="207" spans="3:11" x14ac:dyDescent="0.2">
      <c r="C207" s="89" t="s">
        <v>76</v>
      </c>
      <c r="D207" s="118" t="str">
        <f t="shared" si="11"/>
        <v/>
      </c>
      <c r="E207" s="118" t="str">
        <f t="shared" si="29"/>
        <v xml:space="preserve"> </v>
      </c>
      <c r="F207" s="118" t="str">
        <f t="shared" si="29"/>
        <v xml:space="preserve"> </v>
      </c>
      <c r="G207" s="118" t="str">
        <f t="shared" si="29"/>
        <v xml:space="preserve"> </v>
      </c>
      <c r="H207" s="118" t="str">
        <f t="shared" si="29"/>
        <v xml:space="preserve"> </v>
      </c>
      <c r="I207" s="118" t="str">
        <f t="shared" si="29"/>
        <v xml:space="preserve"> </v>
      </c>
      <c r="J207" s="118" t="str">
        <f t="shared" si="29"/>
        <v xml:space="preserve"> </v>
      </c>
      <c r="K207" s="118" t="str">
        <f t="shared" ref="K207" si="39">+IFERROR(IF(K165&gt;0,+((K165/K40)*100)," "),"0")</f>
        <v xml:space="preserve"> </v>
      </c>
    </row>
    <row r="208" spans="3:11" x14ac:dyDescent="0.2">
      <c r="C208" s="90" t="s">
        <v>77</v>
      </c>
      <c r="D208" s="119">
        <f t="shared" si="11"/>
        <v>89.523052455643423</v>
      </c>
      <c r="E208" s="119">
        <f t="shared" si="29"/>
        <v>94.444317304854764</v>
      </c>
      <c r="F208" s="119">
        <f t="shared" si="29"/>
        <v>79.697518179196862</v>
      </c>
      <c r="G208" s="119">
        <f t="shared" si="29"/>
        <v>80.480964933864811</v>
      </c>
      <c r="H208" s="119">
        <f t="shared" si="29"/>
        <v>91.531259033104234</v>
      </c>
      <c r="I208" s="119">
        <f t="shared" si="29"/>
        <v>83.151344091963438</v>
      </c>
      <c r="J208" s="119">
        <f t="shared" si="29"/>
        <v>71.992743647908384</v>
      </c>
      <c r="K208" s="119">
        <f t="shared" ref="K208" si="40">+IFERROR(IF(K166&gt;0,+((K166/K41)*100)," "),"0")</f>
        <v>37.424959238454505</v>
      </c>
    </row>
    <row r="209" spans="1:11" x14ac:dyDescent="0.2">
      <c r="C209" s="89" t="s">
        <v>173</v>
      </c>
      <c r="D209" s="118">
        <f t="shared" si="11"/>
        <v>87.27051571740401</v>
      </c>
      <c r="E209" s="118">
        <f t="shared" si="29"/>
        <v>90.595882222460915</v>
      </c>
      <c r="F209" s="118">
        <f t="shared" si="29"/>
        <v>88.890757377442441</v>
      </c>
      <c r="G209" s="118">
        <f t="shared" si="29"/>
        <v>93.113723087075968</v>
      </c>
      <c r="H209" s="118">
        <f t="shared" si="29"/>
        <v>91.907932992861319</v>
      </c>
      <c r="I209" s="118">
        <f t="shared" si="29"/>
        <v>90.704262151569154</v>
      </c>
      <c r="J209" s="118">
        <f t="shared" si="29"/>
        <v>87.256640569871919</v>
      </c>
      <c r="K209" s="118">
        <f t="shared" ref="K209" si="41">+IFERROR(IF(K167&gt;0,+((K167/K42)*100)," "),"0")</f>
        <v>20.859999003135883</v>
      </c>
    </row>
    <row r="210" spans="1:11" x14ac:dyDescent="0.2">
      <c r="C210" s="90" t="s">
        <v>37</v>
      </c>
      <c r="D210" s="119">
        <f t="shared" si="11"/>
        <v>76.262397240165456</v>
      </c>
      <c r="E210" s="119">
        <f t="shared" si="29"/>
        <v>71.975222090810647</v>
      </c>
      <c r="F210" s="119">
        <f t="shared" si="29"/>
        <v>65.147873613847395</v>
      </c>
      <c r="G210" s="119">
        <f t="shared" si="29"/>
        <v>55.878510372112764</v>
      </c>
      <c r="H210" s="119">
        <f t="shared" si="29"/>
        <v>53.153522620179736</v>
      </c>
      <c r="I210" s="119">
        <f t="shared" si="29"/>
        <v>57.131744268121977</v>
      </c>
      <c r="J210" s="119">
        <f t="shared" si="29"/>
        <v>63.460301125560662</v>
      </c>
      <c r="K210" s="119">
        <f t="shared" ref="K210" si="42">+IFERROR(IF(K168&gt;0,+((K168/K43)*100)," "),"0")</f>
        <v>14.414039195817022</v>
      </c>
    </row>
    <row r="211" spans="1:11" x14ac:dyDescent="0.2">
      <c r="C211" s="89" t="s">
        <v>38</v>
      </c>
      <c r="D211" s="118" t="str">
        <f t="shared" si="11"/>
        <v/>
      </c>
      <c r="E211" s="118" t="str">
        <f t="shared" si="29"/>
        <v xml:space="preserve"> </v>
      </c>
      <c r="F211" s="118" t="str">
        <f t="shared" si="29"/>
        <v xml:space="preserve"> </v>
      </c>
      <c r="G211" s="118" t="str">
        <f t="shared" si="29"/>
        <v xml:space="preserve"> </v>
      </c>
      <c r="H211" s="118" t="str">
        <f t="shared" si="29"/>
        <v xml:space="preserve"> </v>
      </c>
      <c r="I211" s="118" t="str">
        <f t="shared" si="29"/>
        <v xml:space="preserve"> </v>
      </c>
      <c r="J211" s="118" t="str">
        <f t="shared" si="29"/>
        <v xml:space="preserve"> </v>
      </c>
      <c r="K211" s="118" t="str">
        <f t="shared" ref="K211" si="43">+IFERROR(IF(K169&gt;0,+((K169/K44)*100)," "),"0")</f>
        <v xml:space="preserve"> </v>
      </c>
    </row>
    <row r="212" spans="1:11" x14ac:dyDescent="0.2">
      <c r="C212" s="93" t="s">
        <v>40</v>
      </c>
      <c r="D212" s="76">
        <f t="shared" ref="D212:J212" si="44">+IFERROR(IF(D170&gt;0,+((D170/D45)*100)," "),"")</f>
        <v>87.200538224515057</v>
      </c>
      <c r="E212" s="76">
        <f t="shared" si="44"/>
        <v>86.408679619437251</v>
      </c>
      <c r="F212" s="76">
        <f t="shared" si="44"/>
        <v>75.940409945614988</v>
      </c>
      <c r="G212" s="76">
        <f t="shared" si="44"/>
        <v>79.545294240649994</v>
      </c>
      <c r="H212" s="76">
        <f t="shared" si="44"/>
        <v>79.188538065649269</v>
      </c>
      <c r="I212" s="76">
        <f t="shared" si="44"/>
        <v>82.101128618604221</v>
      </c>
      <c r="J212" s="76">
        <f t="shared" si="44"/>
        <v>84.49721498317696</v>
      </c>
      <c r="K212" s="76">
        <f t="shared" ref="K212" si="45">+IFERROR(IF(K170&gt;0,+((K170/K45)*100)," "),"")</f>
        <v>26.752485778143122</v>
      </c>
    </row>
    <row r="213" spans="1:11" s="32" customFormat="1" x14ac:dyDescent="0.2">
      <c r="A213" s="5"/>
      <c r="B213" s="5"/>
      <c r="C213" s="74" t="str">
        <f>+'C1 Aprop Resumen 2000-2026'!B20</f>
        <v>* Información con corte a 31 de mayo</v>
      </c>
      <c r="D213" s="71"/>
      <c r="E213" s="71"/>
      <c r="F213" s="71"/>
      <c r="G213" s="71"/>
      <c r="H213" s="71"/>
      <c r="I213" s="71"/>
    </row>
    <row r="214" spans="1:11" x14ac:dyDescent="0.2">
      <c r="C214" s="1" t="s">
        <v>227</v>
      </c>
      <c r="D214" s="15"/>
      <c r="E214" s="15"/>
      <c r="F214" s="15"/>
      <c r="G214" s="15"/>
      <c r="H214" s="15"/>
    </row>
    <row r="215" spans="1:11" x14ac:dyDescent="0.2">
      <c r="E215" s="3"/>
      <c r="F215" s="3"/>
      <c r="G215" s="3"/>
      <c r="H215" s="3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ht="18" x14ac:dyDescent="0.2">
      <c r="D218" s="164" t="s">
        <v>91</v>
      </c>
      <c r="E218" s="164"/>
      <c r="F218" s="164"/>
      <c r="G218" s="164"/>
      <c r="H218" s="164"/>
      <c r="I218" s="164"/>
      <c r="J218" s="164"/>
      <c r="K218" s="164"/>
    </row>
    <row r="219" spans="1:11" ht="15.75" customHeight="1" x14ac:dyDescent="0.2">
      <c r="C219" s="2"/>
      <c r="D219" s="2"/>
      <c r="E219" s="2"/>
      <c r="F219" s="2"/>
      <c r="G219" s="2"/>
      <c r="H219" s="2"/>
      <c r="I219" s="2"/>
    </row>
    <row r="220" spans="1:11" x14ac:dyDescent="0.2">
      <c r="C220" s="182" t="s">
        <v>21</v>
      </c>
      <c r="D220" s="162">
        <v>2019</v>
      </c>
      <c r="E220" s="162">
        <v>2020</v>
      </c>
      <c r="F220" s="162">
        <v>2021</v>
      </c>
      <c r="G220" s="162">
        <v>2022</v>
      </c>
      <c r="H220" s="162">
        <v>2023</v>
      </c>
      <c r="I220" s="162">
        <v>2024</v>
      </c>
      <c r="J220" s="162">
        <v>2025</v>
      </c>
      <c r="K220" s="162" t="s">
        <v>178</v>
      </c>
    </row>
    <row r="221" spans="1:11" ht="12" thickBot="1" x14ac:dyDescent="0.25">
      <c r="C221" s="183"/>
      <c r="D221" s="163"/>
      <c r="E221" s="163"/>
      <c r="F221" s="163"/>
      <c r="G221" s="163"/>
      <c r="H221" s="163"/>
      <c r="I221" s="163"/>
      <c r="J221" s="163"/>
      <c r="K221" s="163"/>
    </row>
    <row r="222" spans="1:11" x14ac:dyDescent="0.2">
      <c r="C222" s="89" t="s">
        <v>61</v>
      </c>
      <c r="D222" s="120">
        <v>47.042878891519997</v>
      </c>
      <c r="E222" s="120">
        <v>83.162870197809994</v>
      </c>
      <c r="F222" s="120">
        <v>85.741551132599994</v>
      </c>
      <c r="G222" s="120">
        <v>67.447850750450002</v>
      </c>
      <c r="H222" s="120">
        <v>50.843270144239995</v>
      </c>
      <c r="I222" s="120">
        <v>83.701711162229998</v>
      </c>
      <c r="J222" s="120">
        <v>97.301487352289996</v>
      </c>
      <c r="K222" s="120">
        <v>15.62741199303</v>
      </c>
    </row>
    <row r="223" spans="1:11" x14ac:dyDescent="0.2">
      <c r="C223" s="90" t="s">
        <v>28</v>
      </c>
      <c r="D223" s="121">
        <v>119.08895152514</v>
      </c>
      <c r="E223" s="121">
        <v>134.57995443697001</v>
      </c>
      <c r="F223" s="121">
        <v>167.68443572062</v>
      </c>
      <c r="G223" s="121">
        <v>200.85603072802002</v>
      </c>
      <c r="H223" s="121">
        <v>204.45975726587</v>
      </c>
      <c r="I223" s="121">
        <v>221.93537707853</v>
      </c>
      <c r="J223" s="121">
        <v>243.70465191114999</v>
      </c>
      <c r="K223" s="121">
        <v>141.83671899325</v>
      </c>
    </row>
    <row r="224" spans="1:11" x14ac:dyDescent="0.2">
      <c r="C224" s="89" t="s">
        <v>62</v>
      </c>
      <c r="D224" s="120">
        <v>0</v>
      </c>
      <c r="E224" s="120">
        <v>0</v>
      </c>
      <c r="F224" s="120">
        <v>0</v>
      </c>
      <c r="G224" s="120">
        <v>0</v>
      </c>
      <c r="H224" s="120">
        <v>0</v>
      </c>
      <c r="I224" s="120">
        <v>0</v>
      </c>
      <c r="J224" s="120">
        <v>0</v>
      </c>
      <c r="K224" s="120">
        <v>0</v>
      </c>
    </row>
    <row r="225" spans="3:11" x14ac:dyDescent="0.2">
      <c r="C225" s="90" t="s">
        <v>29</v>
      </c>
      <c r="D225" s="121">
        <v>324.20888519289997</v>
      </c>
      <c r="E225" s="121">
        <v>331.11232960092002</v>
      </c>
      <c r="F225" s="121">
        <v>364.35573398553998</v>
      </c>
      <c r="G225" s="121">
        <v>395.18000721132006</v>
      </c>
      <c r="H225" s="121">
        <v>424.98625075620998</v>
      </c>
      <c r="I225" s="121">
        <v>423.26204099432999</v>
      </c>
      <c r="J225" s="121">
        <v>465.10781257918995</v>
      </c>
      <c r="K225" s="121">
        <v>140.62313613769001</v>
      </c>
    </row>
    <row r="226" spans="3:11" x14ac:dyDescent="0.2">
      <c r="C226" s="89" t="s">
        <v>63</v>
      </c>
      <c r="D226" s="120">
        <v>0</v>
      </c>
      <c r="E226" s="120">
        <v>0</v>
      </c>
      <c r="F226" s="120">
        <v>0</v>
      </c>
      <c r="G226" s="120">
        <v>0</v>
      </c>
      <c r="H226" s="120">
        <v>0</v>
      </c>
      <c r="I226" s="120">
        <v>0</v>
      </c>
      <c r="J226" s="120">
        <v>0</v>
      </c>
      <c r="K226" s="120">
        <v>0</v>
      </c>
    </row>
    <row r="227" spans="3:11" x14ac:dyDescent="0.2">
      <c r="C227" s="90" t="s">
        <v>30</v>
      </c>
      <c r="D227" s="121">
        <v>9.2854052061600001</v>
      </c>
      <c r="E227" s="121">
        <v>10.104709172120002</v>
      </c>
      <c r="F227" s="121">
        <v>9.9611285367900013</v>
      </c>
      <c r="G227" s="121">
        <v>12.80936869458</v>
      </c>
      <c r="H227" s="121">
        <v>11.042738846169998</v>
      </c>
      <c r="I227" s="121">
        <v>9.615804648120001</v>
      </c>
      <c r="J227" s="121">
        <v>17.039010638490002</v>
      </c>
      <c r="K227" s="121">
        <v>3.1011213832500002</v>
      </c>
    </row>
    <row r="228" spans="3:11" x14ac:dyDescent="0.2">
      <c r="C228" s="89" t="s">
        <v>64</v>
      </c>
      <c r="D228" s="120">
        <v>1842.44130144725</v>
      </c>
      <c r="E228" s="120">
        <v>1694.3901668200001</v>
      </c>
      <c r="F228" s="120">
        <v>1684.7850042836199</v>
      </c>
      <c r="G228" s="120">
        <v>2405.2724179281499</v>
      </c>
      <c r="H228" s="120">
        <v>2146.7452387169401</v>
      </c>
      <c r="I228" s="120">
        <v>2316.6410958913698</v>
      </c>
      <c r="J228" s="120">
        <v>2438.9051470140198</v>
      </c>
      <c r="K228" s="120">
        <v>700.92844635843016</v>
      </c>
    </row>
    <row r="229" spans="3:11" x14ac:dyDescent="0.2">
      <c r="C229" s="90" t="s">
        <v>65</v>
      </c>
      <c r="D229" s="121">
        <v>0</v>
      </c>
      <c r="E229" s="121">
        <v>0</v>
      </c>
      <c r="F229" s="121">
        <v>0</v>
      </c>
      <c r="G229" s="121">
        <v>0</v>
      </c>
      <c r="H229" s="121">
        <v>0</v>
      </c>
      <c r="I229" s="121">
        <v>0</v>
      </c>
      <c r="J229" s="121">
        <v>0</v>
      </c>
      <c r="K229" s="121">
        <v>0</v>
      </c>
    </row>
    <row r="230" spans="3:11" x14ac:dyDescent="0.2">
      <c r="C230" s="89" t="s">
        <v>66</v>
      </c>
      <c r="D230" s="120">
        <v>19.893558093479999</v>
      </c>
      <c r="E230" s="120">
        <v>16.09597709657</v>
      </c>
      <c r="F230" s="120">
        <v>18.550906774599998</v>
      </c>
      <c r="G230" s="120">
        <v>22.909626654130001</v>
      </c>
      <c r="H230" s="120">
        <v>29.932870880909999</v>
      </c>
      <c r="I230" s="120">
        <v>37.815080518109994</v>
      </c>
      <c r="J230" s="120">
        <v>42.520424162409995</v>
      </c>
      <c r="K230" s="120">
        <v>14.612549149479999</v>
      </c>
    </row>
    <row r="231" spans="3:11" x14ac:dyDescent="0.2">
      <c r="C231" s="90" t="s">
        <v>67</v>
      </c>
      <c r="D231" s="121">
        <v>300.91318462547997</v>
      </c>
      <c r="E231" s="121">
        <v>190.43597631758001</v>
      </c>
      <c r="F231" s="121">
        <v>240.38502537421999</v>
      </c>
      <c r="G231" s="121">
        <v>293.31150283917998</v>
      </c>
      <c r="H231" s="121">
        <v>347.51876120290007</v>
      </c>
      <c r="I231" s="121">
        <v>424.31521621453004</v>
      </c>
      <c r="J231" s="121">
        <v>453.48318144045999</v>
      </c>
      <c r="K231" s="121">
        <v>127.06973696225998</v>
      </c>
    </row>
    <row r="232" spans="3:11" x14ac:dyDescent="0.2">
      <c r="C232" s="89" t="s">
        <v>68</v>
      </c>
      <c r="D232" s="120">
        <v>39.993690025539991</v>
      </c>
      <c r="E232" s="120">
        <v>37.67520897296</v>
      </c>
      <c r="F232" s="120">
        <v>79.425266864620014</v>
      </c>
      <c r="G232" s="120">
        <v>33.981899917030006</v>
      </c>
      <c r="H232" s="120">
        <v>47.027111452429999</v>
      </c>
      <c r="I232" s="120">
        <v>42.199480083929998</v>
      </c>
      <c r="J232" s="120">
        <v>37.32047077296</v>
      </c>
      <c r="K232" s="120">
        <v>9.2014161489599999</v>
      </c>
    </row>
    <row r="233" spans="3:11" x14ac:dyDescent="0.2">
      <c r="C233" s="90" t="s">
        <v>31</v>
      </c>
      <c r="D233" s="121">
        <v>220.25415690426996</v>
      </c>
      <c r="E233" s="121">
        <v>245.07458892638999</v>
      </c>
      <c r="F233" s="121">
        <v>262.46878135932997</v>
      </c>
      <c r="G233" s="121">
        <v>318.32212297622004</v>
      </c>
      <c r="H233" s="121">
        <v>343.46095039342998</v>
      </c>
      <c r="I233" s="121">
        <v>365.01244173838001</v>
      </c>
      <c r="J233" s="121">
        <v>379.92950580541998</v>
      </c>
      <c r="K233" s="121">
        <v>130.74525958426</v>
      </c>
    </row>
    <row r="234" spans="3:11" x14ac:dyDescent="0.2">
      <c r="C234" s="89" t="s">
        <v>168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3769.5021705729</v>
      </c>
      <c r="J234" s="120">
        <v>4180.7005720825691</v>
      </c>
      <c r="K234" s="120">
        <v>1477.4181161560898</v>
      </c>
    </row>
    <row r="235" spans="3:11" x14ac:dyDescent="0.2">
      <c r="C235" s="90" t="s">
        <v>69</v>
      </c>
      <c r="D235" s="121">
        <v>2399.65100420614</v>
      </c>
      <c r="E235" s="121">
        <v>2348.6068025742502</v>
      </c>
      <c r="F235" s="121">
        <v>2495.5347253630998</v>
      </c>
      <c r="G235" s="121">
        <v>2902.27205544258</v>
      </c>
      <c r="H235" s="121">
        <v>3438.8902533317992</v>
      </c>
      <c r="I235" s="121">
        <v>0.83410458289</v>
      </c>
      <c r="J235" s="121">
        <v>31.62720305825</v>
      </c>
      <c r="K235" s="121">
        <v>0.21607309925999998</v>
      </c>
    </row>
    <row r="236" spans="3:11" x14ac:dyDescent="0.2">
      <c r="C236" s="89" t="s">
        <v>70</v>
      </c>
      <c r="D236" s="120">
        <v>27.533871914779997</v>
      </c>
      <c r="E236" s="120">
        <v>27.675612146050003</v>
      </c>
      <c r="F236" s="120">
        <v>55.439932790419995</v>
      </c>
      <c r="G236" s="120">
        <v>31.342845908209998</v>
      </c>
      <c r="H236" s="120">
        <v>11.82195870426</v>
      </c>
      <c r="I236" s="120">
        <v>43.305300635679998</v>
      </c>
      <c r="J236" s="120">
        <v>43.326079573550004</v>
      </c>
      <c r="K236" s="120">
        <v>17.180514591760002</v>
      </c>
    </row>
    <row r="237" spans="3:11" x14ac:dyDescent="0.2">
      <c r="C237" s="90" t="s">
        <v>32</v>
      </c>
      <c r="D237" s="121">
        <v>0</v>
      </c>
      <c r="E237" s="121">
        <v>0</v>
      </c>
      <c r="F237" s="121">
        <v>0</v>
      </c>
      <c r="G237" s="121">
        <v>0</v>
      </c>
      <c r="H237" s="121">
        <v>0</v>
      </c>
      <c r="I237" s="121">
        <v>0</v>
      </c>
      <c r="J237" s="121">
        <v>0</v>
      </c>
      <c r="K237" s="121">
        <v>0</v>
      </c>
    </row>
    <row r="238" spans="3:11" x14ac:dyDescent="0.2">
      <c r="C238" s="89" t="s">
        <v>174</v>
      </c>
      <c r="D238" s="120">
        <v>80.438591892239984</v>
      </c>
      <c r="E238" s="120">
        <v>54.024296257019998</v>
      </c>
      <c r="F238" s="120">
        <v>106.49085893182001</v>
      </c>
      <c r="G238" s="120">
        <v>109.88018076664</v>
      </c>
      <c r="H238" s="120">
        <v>140.13500993933999</v>
      </c>
      <c r="I238" s="120">
        <v>182.96925315365999</v>
      </c>
      <c r="J238" s="120">
        <v>160.82773407620999</v>
      </c>
      <c r="K238" s="120">
        <v>50.984582154879995</v>
      </c>
    </row>
    <row r="239" spans="3:11" x14ac:dyDescent="0.2">
      <c r="C239" s="90" t="s">
        <v>171</v>
      </c>
      <c r="D239" s="121">
        <v>387.97719749763996</v>
      </c>
      <c r="E239" s="121">
        <v>413.48272699860996</v>
      </c>
      <c r="F239" s="121">
        <v>418.99247860268008</v>
      </c>
      <c r="G239" s="121">
        <v>509.42421444549001</v>
      </c>
      <c r="H239" s="121">
        <v>582.99483978978003</v>
      </c>
      <c r="I239" s="121">
        <v>642.48950683703004</v>
      </c>
      <c r="J239" s="121">
        <v>693.36450709543021</v>
      </c>
      <c r="K239" s="121">
        <v>198.72044176719999</v>
      </c>
    </row>
    <row r="240" spans="3:11" x14ac:dyDescent="0.2">
      <c r="C240" s="89" t="s">
        <v>71</v>
      </c>
      <c r="D240" s="120">
        <v>683.00558861371996</v>
      </c>
      <c r="E240" s="120">
        <v>1036.5884406961502</v>
      </c>
      <c r="F240" s="120">
        <v>1251.7150694632599</v>
      </c>
      <c r="G240" s="120">
        <v>950.96118853137011</v>
      </c>
      <c r="H240" s="120">
        <v>1549.5419874172699</v>
      </c>
      <c r="I240" s="120">
        <v>4450.5516995808212</v>
      </c>
      <c r="J240" s="120">
        <v>3752.1085476413505</v>
      </c>
      <c r="K240" s="120">
        <v>1725.7059465304599</v>
      </c>
    </row>
    <row r="241" spans="1:11" x14ac:dyDescent="0.2">
      <c r="C241" s="90" t="s">
        <v>34</v>
      </c>
      <c r="D241" s="121">
        <v>15.666576653770001</v>
      </c>
      <c r="E241" s="121">
        <v>10.248489766120001</v>
      </c>
      <c r="F241" s="121">
        <v>11.596357242899998</v>
      </c>
      <c r="G241" s="121">
        <v>15.189333178190001</v>
      </c>
      <c r="H241" s="121">
        <v>19.92280871214</v>
      </c>
      <c r="I241" s="121">
        <v>16.920706651459998</v>
      </c>
      <c r="J241" s="121">
        <v>17.078663799059999</v>
      </c>
      <c r="K241" s="121">
        <v>5.0704679710000002</v>
      </c>
    </row>
    <row r="242" spans="1:11" x14ac:dyDescent="0.2">
      <c r="C242" s="89" t="s">
        <v>72</v>
      </c>
      <c r="D242" s="120">
        <v>129.01905604660001</v>
      </c>
      <c r="E242" s="120">
        <v>292.23587417981003</v>
      </c>
      <c r="F242" s="120">
        <v>286.84178335630003</v>
      </c>
      <c r="G242" s="120">
        <v>195.52136110009999</v>
      </c>
      <c r="H242" s="120">
        <v>288.08312965936</v>
      </c>
      <c r="I242" s="120">
        <v>254.41541833530999</v>
      </c>
      <c r="J242" s="120">
        <v>218.74019772588008</v>
      </c>
      <c r="K242" s="120">
        <v>91.390142983580006</v>
      </c>
    </row>
    <row r="243" spans="1:11" x14ac:dyDescent="0.2">
      <c r="C243" s="90" t="s">
        <v>73</v>
      </c>
      <c r="D243" s="121">
        <v>28.57912246323</v>
      </c>
      <c r="E243" s="121">
        <v>9.0428390415300015</v>
      </c>
      <c r="F243" s="121">
        <v>49.21251642515</v>
      </c>
      <c r="G243" s="121">
        <v>69.581227596270011</v>
      </c>
      <c r="H243" s="121">
        <v>6.6952960748100008</v>
      </c>
      <c r="I243" s="121">
        <v>9.3425418583999988</v>
      </c>
      <c r="J243" s="121">
        <v>4.4449155326099996</v>
      </c>
      <c r="K243" s="121">
        <v>1.1612766377999999</v>
      </c>
    </row>
    <row r="244" spans="1:11" x14ac:dyDescent="0.2">
      <c r="C244" s="89" t="s">
        <v>35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</row>
    <row r="245" spans="1:11" x14ac:dyDescent="0.2">
      <c r="C245" s="90" t="s">
        <v>74</v>
      </c>
      <c r="D245" s="121">
        <v>83.554865785640004</v>
      </c>
      <c r="E245" s="121">
        <v>64.992662013219999</v>
      </c>
      <c r="F245" s="121">
        <v>72.163983546870014</v>
      </c>
      <c r="G245" s="121">
        <v>95.784507081559994</v>
      </c>
      <c r="H245" s="121">
        <v>122.43214121835</v>
      </c>
      <c r="I245" s="121">
        <v>99.596458345480002</v>
      </c>
      <c r="J245" s="121">
        <v>168.05354704045999</v>
      </c>
      <c r="K245" s="121">
        <v>48.437591727490009</v>
      </c>
    </row>
    <row r="246" spans="1:11" x14ac:dyDescent="0.2">
      <c r="C246" s="89" t="s">
        <v>36</v>
      </c>
      <c r="D246" s="120">
        <v>199.92691489531998</v>
      </c>
      <c r="E246" s="120">
        <v>118.67051286893</v>
      </c>
      <c r="F246" s="120">
        <v>214.98720637898998</v>
      </c>
      <c r="G246" s="120">
        <v>191.54014891701999</v>
      </c>
      <c r="H246" s="120">
        <v>216.33340085884998</v>
      </c>
      <c r="I246" s="120">
        <v>371.14924612046997</v>
      </c>
      <c r="J246" s="120">
        <v>531.67029782400004</v>
      </c>
      <c r="K246" s="120">
        <v>217.15605621219999</v>
      </c>
    </row>
    <row r="247" spans="1:11" x14ac:dyDescent="0.2">
      <c r="C247" s="90" t="s">
        <v>172</v>
      </c>
      <c r="D247" s="121">
        <v>538.85919096775001</v>
      </c>
      <c r="E247" s="121">
        <v>459.82344380182997</v>
      </c>
      <c r="F247" s="121">
        <v>473.77628433386991</v>
      </c>
      <c r="G247" s="121">
        <v>543.64104906402997</v>
      </c>
      <c r="H247" s="121">
        <v>637.55581559218001</v>
      </c>
      <c r="I247" s="121">
        <v>679.97915513763985</v>
      </c>
      <c r="J247" s="121">
        <v>736.1380413505002</v>
      </c>
      <c r="K247" s="121">
        <v>265.0317217754</v>
      </c>
    </row>
    <row r="248" spans="1:11" x14ac:dyDescent="0.2">
      <c r="C248" s="89" t="s">
        <v>76</v>
      </c>
      <c r="D248" s="120">
        <v>0</v>
      </c>
      <c r="E248" s="120">
        <v>0</v>
      </c>
      <c r="F248" s="120">
        <v>0</v>
      </c>
      <c r="G248" s="120">
        <v>0</v>
      </c>
      <c r="H248" s="120">
        <v>0</v>
      </c>
      <c r="I248" s="120">
        <v>0</v>
      </c>
      <c r="J248" s="120">
        <v>0</v>
      </c>
      <c r="K248" s="120">
        <v>0</v>
      </c>
    </row>
    <row r="249" spans="1:11" x14ac:dyDescent="0.2">
      <c r="C249" s="90" t="s">
        <v>77</v>
      </c>
      <c r="D249" s="121">
        <v>1273.1287039014699</v>
      </c>
      <c r="E249" s="121">
        <v>1178.5300412315498</v>
      </c>
      <c r="F249" s="121">
        <v>1822.1572760793799</v>
      </c>
      <c r="G249" s="121">
        <v>1798.86725608395</v>
      </c>
      <c r="H249" s="121">
        <v>2088.2035972817603</v>
      </c>
      <c r="I249" s="121">
        <v>2309.2319883799496</v>
      </c>
      <c r="J249" s="121">
        <v>1461.5845282764096</v>
      </c>
      <c r="K249" s="121">
        <v>608.10731505277988</v>
      </c>
    </row>
    <row r="250" spans="1:11" x14ac:dyDescent="0.2">
      <c r="C250" s="89" t="s">
        <v>173</v>
      </c>
      <c r="D250" s="120">
        <v>1434.0615026718494</v>
      </c>
      <c r="E250" s="120">
        <v>1460.7637205149301</v>
      </c>
      <c r="F250" s="120">
        <v>1512.8218887417295</v>
      </c>
      <c r="G250" s="120">
        <v>1639.2365699859197</v>
      </c>
      <c r="H250" s="120">
        <v>2102.9879760679505</v>
      </c>
      <c r="I250" s="120">
        <v>2047.17723763615</v>
      </c>
      <c r="J250" s="120">
        <v>2640.5904462131898</v>
      </c>
      <c r="K250" s="120">
        <v>635.74793325991993</v>
      </c>
    </row>
    <row r="251" spans="1:11" x14ac:dyDescent="0.2">
      <c r="C251" s="90" t="s">
        <v>37</v>
      </c>
      <c r="D251" s="121">
        <v>2074.9486773176495</v>
      </c>
      <c r="E251" s="121">
        <v>1914.7608772852998</v>
      </c>
      <c r="F251" s="121">
        <v>2152.5207943479495</v>
      </c>
      <c r="G251" s="121">
        <v>1772.1833206587401</v>
      </c>
      <c r="H251" s="121">
        <v>1781.1040662143901</v>
      </c>
      <c r="I251" s="121">
        <v>2290.5533139005897</v>
      </c>
      <c r="J251" s="121">
        <v>2897.3578075631799</v>
      </c>
      <c r="K251" s="121">
        <v>1021.49103965211</v>
      </c>
    </row>
    <row r="252" spans="1:11" x14ac:dyDescent="0.2">
      <c r="C252" s="89" t="s">
        <v>38</v>
      </c>
      <c r="D252" s="120">
        <v>0</v>
      </c>
      <c r="E252" s="120">
        <v>0</v>
      </c>
      <c r="F252" s="120">
        <v>0</v>
      </c>
      <c r="G252" s="120">
        <v>0</v>
      </c>
      <c r="H252" s="120">
        <v>0</v>
      </c>
      <c r="I252" s="120">
        <v>0</v>
      </c>
      <c r="J252" s="120">
        <v>0</v>
      </c>
      <c r="K252" s="120">
        <v>0</v>
      </c>
    </row>
    <row r="253" spans="1:11" x14ac:dyDescent="0.2">
      <c r="C253" s="81" t="s">
        <v>39</v>
      </c>
      <c r="D253" s="45">
        <f t="shared" ref="D253:J253" si="46">SUM(D222:D252)</f>
        <v>12279.472876739539</v>
      </c>
      <c r="E253" s="45">
        <f t="shared" si="46"/>
        <v>12132.07812091662</v>
      </c>
      <c r="F253" s="45">
        <f t="shared" si="46"/>
        <v>13837.608989636361</v>
      </c>
      <c r="G253" s="45">
        <f t="shared" si="46"/>
        <v>14575.516086459151</v>
      </c>
      <c r="H253" s="45">
        <f t="shared" si="46"/>
        <v>16592.719230521339</v>
      </c>
      <c r="I253" s="45">
        <f t="shared" si="46"/>
        <v>21092.516350057962</v>
      </c>
      <c r="J253" s="45">
        <f t="shared" si="46"/>
        <v>21712.92478052904</v>
      </c>
      <c r="K253" s="45">
        <f t="shared" ref="K253" si="47">SUM(K222:K252)</f>
        <v>7647.5650162825405</v>
      </c>
    </row>
    <row r="254" spans="1:11" s="32" customFormat="1" x14ac:dyDescent="0.2">
      <c r="A254" s="5"/>
      <c r="B254" s="5"/>
      <c r="C254" s="74" t="str">
        <f>+'C1 Aprop Resumen 2000-2026'!B20</f>
        <v>* Información con corte a 31 de mayo</v>
      </c>
      <c r="D254" s="130">
        <f>+D253-'C7 Ejec. Prop 19-26'!D131</f>
        <v>0</v>
      </c>
      <c r="E254" s="130">
        <f>+E253-'C7 Ejec. Prop 19-26'!E131</f>
        <v>0</v>
      </c>
      <c r="F254" s="130">
        <f>+F253-'C7 Ejec. Prop 19-26'!F131</f>
        <v>0</v>
      </c>
      <c r="G254" s="130">
        <f>+G253-'C7 Ejec. Prop 19-26'!G131</f>
        <v>0</v>
      </c>
      <c r="H254" s="130">
        <f>+H253-'C7 Ejec. Prop 19-26'!H131</f>
        <v>0</v>
      </c>
      <c r="I254" s="130">
        <f>+I253-'C7 Ejec. Prop 19-26'!I131</f>
        <v>0</v>
      </c>
      <c r="J254" s="130">
        <f>+J253-'C7 Ejec. Prop 19-26'!J131</f>
        <v>0</v>
      </c>
      <c r="K254" s="130">
        <f>+K253-'C7 Ejec. Prop 19-26'!K131</f>
        <v>0</v>
      </c>
    </row>
    <row r="255" spans="1:11" x14ac:dyDescent="0.2">
      <c r="C255" s="1" t="s">
        <v>227</v>
      </c>
      <c r="E255" s="3"/>
      <c r="F255" s="3"/>
      <c r="G255" s="3"/>
      <c r="H255" s="3"/>
    </row>
    <row r="256" spans="1:11" x14ac:dyDescent="0.2">
      <c r="B256" s="9"/>
      <c r="E256" s="3"/>
      <c r="F256" s="3"/>
      <c r="G256" s="3"/>
      <c r="H256" s="3"/>
    </row>
    <row r="257" spans="3:11" x14ac:dyDescent="0.2">
      <c r="E257" s="3"/>
      <c r="F257" s="3"/>
      <c r="G257" s="3"/>
      <c r="H257" s="3"/>
    </row>
    <row r="258" spans="3:11" x14ac:dyDescent="0.2">
      <c r="E258" s="3"/>
      <c r="F258" s="3"/>
      <c r="G258" s="3"/>
      <c r="H258" s="3"/>
    </row>
    <row r="259" spans="3:11" ht="18" x14ac:dyDescent="0.2">
      <c r="D259" s="164" t="s">
        <v>92</v>
      </c>
      <c r="E259" s="164"/>
      <c r="F259" s="164"/>
      <c r="G259" s="164"/>
      <c r="H259" s="164"/>
      <c r="I259" s="164"/>
      <c r="J259" s="164"/>
      <c r="K259" s="164"/>
    </row>
    <row r="260" spans="3:11" x14ac:dyDescent="0.2">
      <c r="D260" s="29"/>
      <c r="E260" s="29"/>
      <c r="F260" s="29"/>
      <c r="G260" s="29"/>
      <c r="H260" s="29"/>
    </row>
    <row r="261" spans="3:11" x14ac:dyDescent="0.2">
      <c r="D261" s="30"/>
      <c r="E261" s="30"/>
      <c r="F261" s="30"/>
      <c r="G261" s="30"/>
      <c r="H261" s="30"/>
    </row>
    <row r="262" spans="3:11" ht="13.5" customHeight="1" x14ac:dyDescent="0.2">
      <c r="C262" s="182" t="s">
        <v>21</v>
      </c>
      <c r="D262" s="162">
        <v>2019</v>
      </c>
      <c r="E262" s="162">
        <v>2020</v>
      </c>
      <c r="F262" s="162">
        <v>2021</v>
      </c>
      <c r="G262" s="162">
        <v>2022</v>
      </c>
      <c r="H262" s="162">
        <v>2023</v>
      </c>
      <c r="I262" s="162">
        <v>2024</v>
      </c>
      <c r="J262" s="162">
        <v>2025</v>
      </c>
      <c r="K262" s="162" t="s">
        <v>178</v>
      </c>
    </row>
    <row r="263" spans="3:11" ht="12" thickBot="1" x14ac:dyDescent="0.25">
      <c r="C263" s="183"/>
      <c r="D263" s="163"/>
      <c r="E263" s="163"/>
      <c r="F263" s="163"/>
      <c r="G263" s="163"/>
      <c r="H263" s="163"/>
      <c r="I263" s="163"/>
      <c r="J263" s="163"/>
      <c r="K263" s="163"/>
    </row>
    <row r="264" spans="3:11" x14ac:dyDescent="0.2">
      <c r="C264" s="89" t="s">
        <v>61</v>
      </c>
      <c r="D264" s="118">
        <f t="shared" ref="D264:J264" si="48">+IFERROR(IF(D222&gt;0,+((D222/D14)*100)," "),"0")</f>
        <v>67.916266942097451</v>
      </c>
      <c r="E264" s="118">
        <f t="shared" si="48"/>
        <v>88.493955106218507</v>
      </c>
      <c r="F264" s="118">
        <f t="shared" si="48"/>
        <v>94.035540477828789</v>
      </c>
      <c r="G264" s="118">
        <f t="shared" si="48"/>
        <v>87.617903200106397</v>
      </c>
      <c r="H264" s="118">
        <f t="shared" si="48"/>
        <v>62.430897631485635</v>
      </c>
      <c r="I264" s="118">
        <f t="shared" si="48"/>
        <v>66.990464108644673</v>
      </c>
      <c r="J264" s="118">
        <f t="shared" si="48"/>
        <v>79.092045401066429</v>
      </c>
      <c r="K264" s="118">
        <f t="shared" ref="K264:K294" si="49">+IFERROR(IF(K222&gt;0,+((K222/K14)*100)," "),"0")</f>
        <v>15.70088964442356</v>
      </c>
    </row>
    <row r="265" spans="3:11" x14ac:dyDescent="0.2">
      <c r="C265" s="90" t="s">
        <v>28</v>
      </c>
      <c r="D265" s="119">
        <f t="shared" ref="D265:J265" si="50">+IFERROR(IF(D223&gt;0,+((D223/D15)*100)," "),"0")</f>
        <v>92.218588351843422</v>
      </c>
      <c r="E265" s="119">
        <f t="shared" si="50"/>
        <v>89.854209666372626</v>
      </c>
      <c r="F265" s="119">
        <f t="shared" si="50"/>
        <v>83.035206831696868</v>
      </c>
      <c r="G265" s="119">
        <f t="shared" si="50"/>
        <v>84.303992932115364</v>
      </c>
      <c r="H265" s="119">
        <f t="shared" si="50"/>
        <v>80.257795621418808</v>
      </c>
      <c r="I265" s="119">
        <f t="shared" si="50"/>
        <v>79.181340799927369</v>
      </c>
      <c r="J265" s="119">
        <f t="shared" si="50"/>
        <v>91.150907277187244</v>
      </c>
      <c r="K265" s="119">
        <f t="shared" ref="K265:K293" si="51">+IFERROR(IF(K223&gt;0,+((K223/K15)*100)," "),"0")</f>
        <v>48.049285766834821</v>
      </c>
    </row>
    <row r="266" spans="3:11" x14ac:dyDescent="0.2">
      <c r="C266" s="89" t="s">
        <v>62</v>
      </c>
      <c r="D266" s="118" t="str">
        <f t="shared" ref="D266:J266" si="52">+IFERROR(IF(D224&gt;0,+((D224/D16)*100)," "),"0")</f>
        <v xml:space="preserve"> </v>
      </c>
      <c r="E266" s="118" t="str">
        <f t="shared" si="52"/>
        <v xml:space="preserve"> </v>
      </c>
      <c r="F266" s="118" t="str">
        <f t="shared" si="52"/>
        <v xml:space="preserve"> </v>
      </c>
      <c r="G266" s="118" t="str">
        <f t="shared" si="52"/>
        <v xml:space="preserve"> </v>
      </c>
      <c r="H266" s="118" t="str">
        <f t="shared" si="52"/>
        <v xml:space="preserve"> </v>
      </c>
      <c r="I266" s="118" t="str">
        <f t="shared" si="52"/>
        <v xml:space="preserve"> </v>
      </c>
      <c r="J266" s="118" t="str">
        <f t="shared" si="52"/>
        <v xml:space="preserve"> </v>
      </c>
      <c r="K266" s="118" t="str">
        <f t="shared" si="49"/>
        <v xml:space="preserve"> </v>
      </c>
    </row>
    <row r="267" spans="3:11" x14ac:dyDescent="0.2">
      <c r="C267" s="90" t="s">
        <v>29</v>
      </c>
      <c r="D267" s="119">
        <f t="shared" ref="D267:J267" si="53">+IFERROR(IF(D225&gt;0,+((D225/D17)*100)," "),"0")</f>
        <v>92.153788779430201</v>
      </c>
      <c r="E267" s="119">
        <f t="shared" si="53"/>
        <v>87.105563501676869</v>
      </c>
      <c r="F267" s="119">
        <f t="shared" si="53"/>
        <v>86.01044103586753</v>
      </c>
      <c r="G267" s="119">
        <f t="shared" si="53"/>
        <v>88.869788614071084</v>
      </c>
      <c r="H267" s="119">
        <f t="shared" si="53"/>
        <v>87.002444493078841</v>
      </c>
      <c r="I267" s="119">
        <f t="shared" si="53"/>
        <v>82.512298180433092</v>
      </c>
      <c r="J267" s="119">
        <f t="shared" si="53"/>
        <v>85.41857697323681</v>
      </c>
      <c r="K267" s="119">
        <f t="shared" si="51"/>
        <v>24.296178779441345</v>
      </c>
    </row>
    <row r="268" spans="3:11" x14ac:dyDescent="0.2">
      <c r="C268" s="89" t="s">
        <v>63</v>
      </c>
      <c r="D268" s="118" t="str">
        <f t="shared" ref="D268:J268" si="54">+IFERROR(IF(D226&gt;0,+((D226/D18)*100)," "),"0")</f>
        <v xml:space="preserve"> </v>
      </c>
      <c r="E268" s="118" t="str">
        <f t="shared" si="54"/>
        <v xml:space="preserve"> </v>
      </c>
      <c r="F268" s="118" t="str">
        <f t="shared" si="54"/>
        <v xml:space="preserve"> </v>
      </c>
      <c r="G268" s="118" t="str">
        <f t="shared" si="54"/>
        <v xml:space="preserve"> </v>
      </c>
      <c r="H268" s="118" t="str">
        <f t="shared" si="54"/>
        <v xml:space="preserve"> </v>
      </c>
      <c r="I268" s="118" t="str">
        <f t="shared" si="54"/>
        <v xml:space="preserve"> </v>
      </c>
      <c r="J268" s="118" t="str">
        <f t="shared" si="54"/>
        <v xml:space="preserve"> </v>
      </c>
      <c r="K268" s="118" t="str">
        <f t="shared" si="49"/>
        <v xml:space="preserve"> </v>
      </c>
    </row>
    <row r="269" spans="3:11" x14ac:dyDescent="0.2">
      <c r="C269" s="90" t="s">
        <v>30</v>
      </c>
      <c r="D269" s="119">
        <f t="shared" ref="D269:J269" si="55">+IFERROR(IF(D227&gt;0,+((D227/D19)*100)," "),"0")</f>
        <v>92.101877268639925</v>
      </c>
      <c r="E269" s="119">
        <f t="shared" si="55"/>
        <v>88.953738880026762</v>
      </c>
      <c r="F269" s="119">
        <f t="shared" si="55"/>
        <v>60.716796351529112</v>
      </c>
      <c r="G269" s="119">
        <f t="shared" si="55"/>
        <v>53.988848629800714</v>
      </c>
      <c r="H269" s="119">
        <f t="shared" si="55"/>
        <v>69.087716972062609</v>
      </c>
      <c r="I269" s="119">
        <f t="shared" si="55"/>
        <v>51.476186630897104</v>
      </c>
      <c r="J269" s="119">
        <f t="shared" si="55"/>
        <v>86.175047117197963</v>
      </c>
      <c r="K269" s="119">
        <f t="shared" si="51"/>
        <v>12.92813983710181</v>
      </c>
    </row>
    <row r="270" spans="3:11" x14ac:dyDescent="0.2">
      <c r="C270" s="89" t="s">
        <v>64</v>
      </c>
      <c r="D270" s="118">
        <f t="shared" ref="D270:J270" si="56">+IFERROR(IF(D228&gt;0,+((D228/D20)*100)," "),"0")</f>
        <v>83.517705163438293</v>
      </c>
      <c r="E270" s="118">
        <f t="shared" si="56"/>
        <v>89.534404706537728</v>
      </c>
      <c r="F270" s="118">
        <f t="shared" si="56"/>
        <v>71.622105362993523</v>
      </c>
      <c r="G270" s="118">
        <f t="shared" si="56"/>
        <v>87.612575853846494</v>
      </c>
      <c r="H270" s="118">
        <f t="shared" si="56"/>
        <v>81.043791179272745</v>
      </c>
      <c r="I270" s="118">
        <f t="shared" si="56"/>
        <v>79.10392083248972</v>
      </c>
      <c r="J270" s="118">
        <f t="shared" si="56"/>
        <v>88.187026547084869</v>
      </c>
      <c r="K270" s="118">
        <f t="shared" si="49"/>
        <v>22.21981304155403</v>
      </c>
    </row>
    <row r="271" spans="3:11" x14ac:dyDescent="0.2">
      <c r="C271" s="90" t="s">
        <v>65</v>
      </c>
      <c r="D271" s="119" t="str">
        <f t="shared" ref="D271:J271" si="57">+IFERROR(IF(D229&gt;0,+((D229/D21)*100)," "),"0")</f>
        <v xml:space="preserve"> </v>
      </c>
      <c r="E271" s="119" t="str">
        <f t="shared" si="57"/>
        <v xml:space="preserve"> </v>
      </c>
      <c r="F271" s="119" t="str">
        <f t="shared" si="57"/>
        <v xml:space="preserve"> </v>
      </c>
      <c r="G271" s="119" t="str">
        <f t="shared" si="57"/>
        <v xml:space="preserve"> </v>
      </c>
      <c r="H271" s="119" t="str">
        <f t="shared" si="57"/>
        <v xml:space="preserve"> </v>
      </c>
      <c r="I271" s="119" t="str">
        <f t="shared" si="57"/>
        <v xml:space="preserve"> </v>
      </c>
      <c r="J271" s="119" t="str">
        <f t="shared" si="57"/>
        <v xml:space="preserve"> </v>
      </c>
      <c r="K271" s="119" t="str">
        <f t="shared" si="51"/>
        <v xml:space="preserve"> </v>
      </c>
    </row>
    <row r="272" spans="3:11" x14ac:dyDescent="0.2">
      <c r="C272" s="89" t="s">
        <v>66</v>
      </c>
      <c r="D272" s="118">
        <f t="shared" ref="D272:J272" si="58">+IFERROR(IF(D230&gt;0,+((D230/D22)*100)," "),"0")</f>
        <v>83.149949091802881</v>
      </c>
      <c r="E272" s="118">
        <f t="shared" si="58"/>
        <v>63.875148878273656</v>
      </c>
      <c r="F272" s="118">
        <f t="shared" si="58"/>
        <v>62.89218921642108</v>
      </c>
      <c r="G272" s="118">
        <f t="shared" si="58"/>
        <v>70.279151152814904</v>
      </c>
      <c r="H272" s="118">
        <f t="shared" si="58"/>
        <v>75.656554031618668</v>
      </c>
      <c r="I272" s="118">
        <f t="shared" si="58"/>
        <v>76.56973327611955</v>
      </c>
      <c r="J272" s="118">
        <f t="shared" si="58"/>
        <v>72.024947134811995</v>
      </c>
      <c r="K272" s="118">
        <f t="shared" si="49"/>
        <v>18.40682514023371</v>
      </c>
    </row>
    <row r="273" spans="3:11" x14ac:dyDescent="0.2">
      <c r="C273" s="90" t="s">
        <v>67</v>
      </c>
      <c r="D273" s="119">
        <f t="shared" ref="D273:J273" si="59">+IFERROR(IF(D231&gt;0,+((D231/D23)*100)," "),"0")</f>
        <v>81.719969303770583</v>
      </c>
      <c r="E273" s="119">
        <f t="shared" si="59"/>
        <v>62.790206543262215</v>
      </c>
      <c r="F273" s="119">
        <f t="shared" si="59"/>
        <v>53.556089620110328</v>
      </c>
      <c r="G273" s="119">
        <f t="shared" si="59"/>
        <v>64.131449786582834</v>
      </c>
      <c r="H273" s="119">
        <f t="shared" si="59"/>
        <v>66.789847842053206</v>
      </c>
      <c r="I273" s="119">
        <f t="shared" si="59"/>
        <v>80.933661561612354</v>
      </c>
      <c r="J273" s="119">
        <f t="shared" si="59"/>
        <v>81.522839150255237</v>
      </c>
      <c r="K273" s="119">
        <f t="shared" si="51"/>
        <v>21.222542279048522</v>
      </c>
    </row>
    <row r="274" spans="3:11" x14ac:dyDescent="0.2">
      <c r="C274" s="89" t="s">
        <v>68</v>
      </c>
      <c r="D274" s="118">
        <f t="shared" ref="D274:J274" si="60">+IFERROR(IF(D232&gt;0,+((D232/D24)*100)," "),"0")</f>
        <v>58.70976156130844</v>
      </c>
      <c r="E274" s="118">
        <f t="shared" si="60"/>
        <v>60.322017884504099</v>
      </c>
      <c r="F274" s="118">
        <f t="shared" si="60"/>
        <v>81.556845399619576</v>
      </c>
      <c r="G274" s="118">
        <f t="shared" si="60"/>
        <v>72.294930103923079</v>
      </c>
      <c r="H274" s="118">
        <f t="shared" si="60"/>
        <v>79.282548397188037</v>
      </c>
      <c r="I274" s="118">
        <f t="shared" si="60"/>
        <v>86.986187783265393</v>
      </c>
      <c r="J274" s="118">
        <f t="shared" si="60"/>
        <v>90.003200892496366</v>
      </c>
      <c r="K274" s="118">
        <f t="shared" si="49"/>
        <v>21.617562755132656</v>
      </c>
    </row>
    <row r="275" spans="3:11" x14ac:dyDescent="0.2">
      <c r="C275" s="90" t="s">
        <v>31</v>
      </c>
      <c r="D275" s="119">
        <f t="shared" ref="D275:J275" si="61">+IFERROR(IF(D233&gt;0,+((D233/D25)*100)," "),"0")</f>
        <v>87.172404925205299</v>
      </c>
      <c r="E275" s="119">
        <f t="shared" si="61"/>
        <v>83.541644096687278</v>
      </c>
      <c r="F275" s="119">
        <f t="shared" si="61"/>
        <v>75.81969958774539</v>
      </c>
      <c r="G275" s="119">
        <f t="shared" si="61"/>
        <v>87.175417717567626</v>
      </c>
      <c r="H275" s="119">
        <f t="shared" si="61"/>
        <v>84.32543785291918</v>
      </c>
      <c r="I275" s="119">
        <f t="shared" si="61"/>
        <v>74.007742336080909</v>
      </c>
      <c r="J275" s="119">
        <f t="shared" si="61"/>
        <v>85.939616604657061</v>
      </c>
      <c r="K275" s="119">
        <f t="shared" si="51"/>
        <v>21.825984821638155</v>
      </c>
    </row>
    <row r="276" spans="3:11" x14ac:dyDescent="0.2">
      <c r="C276" s="89" t="s">
        <v>168</v>
      </c>
      <c r="D276" s="118" t="str">
        <f t="shared" ref="D276:J276" si="62">+IFERROR(IF(D234&gt;0,+((D234/D26)*100)," "),"0")</f>
        <v xml:space="preserve"> </v>
      </c>
      <c r="E276" s="118" t="str">
        <f t="shared" si="62"/>
        <v xml:space="preserve"> </v>
      </c>
      <c r="F276" s="118" t="str">
        <f t="shared" si="62"/>
        <v xml:space="preserve"> </v>
      </c>
      <c r="G276" s="118" t="str">
        <f t="shared" si="62"/>
        <v xml:space="preserve"> </v>
      </c>
      <c r="H276" s="118" t="str">
        <f t="shared" si="62"/>
        <v xml:space="preserve"> </v>
      </c>
      <c r="I276" s="118">
        <f t="shared" si="62"/>
        <v>83.135086165299469</v>
      </c>
      <c r="J276" s="118">
        <f t="shared" si="62"/>
        <v>95.163510418747848</v>
      </c>
      <c r="K276" s="118">
        <f t="shared" si="49"/>
        <v>31.875932463223073</v>
      </c>
    </row>
    <row r="277" spans="3:11" x14ac:dyDescent="0.2">
      <c r="C277" s="90" t="s">
        <v>69</v>
      </c>
      <c r="D277" s="119">
        <f t="shared" ref="D277:J277" si="63">+IFERROR(IF(D235&gt;0,+((D235/D27)*100)," "),"0")</f>
        <v>90.896261907440561</v>
      </c>
      <c r="E277" s="119">
        <f t="shared" si="63"/>
        <v>91.369191084997752</v>
      </c>
      <c r="F277" s="119">
        <f t="shared" si="63"/>
        <v>83.801577729980991</v>
      </c>
      <c r="G277" s="119">
        <f t="shared" si="63"/>
        <v>90.678483683069416</v>
      </c>
      <c r="H277" s="119">
        <f t="shared" si="63"/>
        <v>88.245961695714129</v>
      </c>
      <c r="I277" s="119">
        <f t="shared" si="63"/>
        <v>1.3009201506773242</v>
      </c>
      <c r="J277" s="119">
        <f t="shared" si="63"/>
        <v>86.041566397993051</v>
      </c>
      <c r="K277" s="119">
        <f t="shared" si="51"/>
        <v>0.3194594375867682</v>
      </c>
    </row>
    <row r="278" spans="3:11" x14ac:dyDescent="0.2">
      <c r="C278" s="89" t="s">
        <v>70</v>
      </c>
      <c r="D278" s="118">
        <f t="shared" ref="D278:J278" si="64">+IFERROR(IF(D236&gt;0,+((D236/D28)*100)," "),"0")</f>
        <v>60.981159349768113</v>
      </c>
      <c r="E278" s="118">
        <f t="shared" si="64"/>
        <v>72.019583521420543</v>
      </c>
      <c r="F278" s="118">
        <f t="shared" si="64"/>
        <v>50.40477827368305</v>
      </c>
      <c r="G278" s="118">
        <f t="shared" si="64"/>
        <v>31.859479620006653</v>
      </c>
      <c r="H278" s="118">
        <f t="shared" si="64"/>
        <v>21.54459894027163</v>
      </c>
      <c r="I278" s="118">
        <f t="shared" si="64"/>
        <v>65.378302886201539</v>
      </c>
      <c r="J278" s="118">
        <f t="shared" si="64"/>
        <v>70.337288005552168</v>
      </c>
      <c r="K278" s="118">
        <f t="shared" si="49"/>
        <v>25.415922654474254</v>
      </c>
    </row>
    <row r="279" spans="3:11" x14ac:dyDescent="0.2">
      <c r="C279" s="90" t="s">
        <v>32</v>
      </c>
      <c r="D279" s="119" t="str">
        <f t="shared" ref="D279:J279" si="65">+IFERROR(IF(D237&gt;0,+((D237/D29)*100)," "),"0")</f>
        <v xml:space="preserve"> </v>
      </c>
      <c r="E279" s="119" t="str">
        <f t="shared" si="65"/>
        <v xml:space="preserve"> </v>
      </c>
      <c r="F279" s="119" t="str">
        <f t="shared" si="65"/>
        <v xml:space="preserve"> </v>
      </c>
      <c r="G279" s="119" t="str">
        <f t="shared" si="65"/>
        <v xml:space="preserve"> </v>
      </c>
      <c r="H279" s="119" t="str">
        <f t="shared" si="65"/>
        <v xml:space="preserve"> </v>
      </c>
      <c r="I279" s="119" t="str">
        <f t="shared" si="65"/>
        <v xml:space="preserve"> </v>
      </c>
      <c r="J279" s="119" t="str">
        <f t="shared" si="65"/>
        <v xml:space="preserve"> </v>
      </c>
      <c r="K279" s="119" t="str">
        <f t="shared" si="51"/>
        <v xml:space="preserve"> </v>
      </c>
    </row>
    <row r="280" spans="3:11" x14ac:dyDescent="0.2">
      <c r="C280" s="89" t="s">
        <v>174</v>
      </c>
      <c r="D280" s="118">
        <f t="shared" ref="D280:J280" si="66">+IFERROR(IF(D238&gt;0,+((D238/D30)*100)," "),"0")</f>
        <v>75.479327806688687</v>
      </c>
      <c r="E280" s="118">
        <f t="shared" si="66"/>
        <v>46.544666557463714</v>
      </c>
      <c r="F280" s="118">
        <f t="shared" si="66"/>
        <v>81.201338003968417</v>
      </c>
      <c r="G280" s="118">
        <f t="shared" si="66"/>
        <v>66.924871578796342</v>
      </c>
      <c r="H280" s="118">
        <f t="shared" si="66"/>
        <v>80.724658285339771</v>
      </c>
      <c r="I280" s="118">
        <f t="shared" si="66"/>
        <v>79.905592286641948</v>
      </c>
      <c r="J280" s="118">
        <f t="shared" si="66"/>
        <v>73.785621930395692</v>
      </c>
      <c r="K280" s="118">
        <f t="shared" si="49"/>
        <v>21.75585510217805</v>
      </c>
    </row>
    <row r="281" spans="3:11" x14ac:dyDescent="0.2">
      <c r="C281" s="90" t="s">
        <v>171</v>
      </c>
      <c r="D281" s="119">
        <f t="shared" ref="D281:J281" si="67">+IFERROR(IF(D239&gt;0,+((D239/D31)*100)," "),"0")</f>
        <v>87.319271517911574</v>
      </c>
      <c r="E281" s="119">
        <f t="shared" si="67"/>
        <v>86.37414792928098</v>
      </c>
      <c r="F281" s="119">
        <f t="shared" si="67"/>
        <v>75.840574567407742</v>
      </c>
      <c r="G281" s="119">
        <f t="shared" si="67"/>
        <v>72.036574110591715</v>
      </c>
      <c r="H281" s="119">
        <f t="shared" si="67"/>
        <v>54.159078492612643</v>
      </c>
      <c r="I281" s="119">
        <f t="shared" si="67"/>
        <v>69.121151961941337</v>
      </c>
      <c r="J281" s="119">
        <f t="shared" si="67"/>
        <v>81.764865878143439</v>
      </c>
      <c r="K281" s="119">
        <f t="shared" si="51"/>
        <v>19.571280762916853</v>
      </c>
    </row>
    <row r="282" spans="3:11" x14ac:dyDescent="0.2">
      <c r="C282" s="89" t="s">
        <v>71</v>
      </c>
      <c r="D282" s="118">
        <f t="shared" ref="D282:J282" si="68">+IFERROR(IF(D240&gt;0,+((D240/D32)*100)," "),"0")</f>
        <v>84.438136715579532</v>
      </c>
      <c r="E282" s="118">
        <f t="shared" si="68"/>
        <v>89.723922660016768</v>
      </c>
      <c r="F282" s="118">
        <f t="shared" si="68"/>
        <v>81.009885925755697</v>
      </c>
      <c r="G282" s="118">
        <f t="shared" si="68"/>
        <v>79.355551696795828</v>
      </c>
      <c r="H282" s="118">
        <f t="shared" si="68"/>
        <v>76.840784911373348</v>
      </c>
      <c r="I282" s="118">
        <f t="shared" si="68"/>
        <v>93.815995152865781</v>
      </c>
      <c r="J282" s="118">
        <f t="shared" si="68"/>
        <v>94.663951213672732</v>
      </c>
      <c r="K282" s="118">
        <f t="shared" si="49"/>
        <v>50.444715389035288</v>
      </c>
    </row>
    <row r="283" spans="3:11" x14ac:dyDescent="0.2">
      <c r="C283" s="90" t="s">
        <v>34</v>
      </c>
      <c r="D283" s="119">
        <f t="shared" ref="D283:J283" si="69">+IFERROR(IF(D241&gt;0,+((D241/D33)*100)," "),"0")</f>
        <v>75.585355593042891</v>
      </c>
      <c r="E283" s="119">
        <f t="shared" si="69"/>
        <v>48.00903998744554</v>
      </c>
      <c r="F283" s="119">
        <f t="shared" si="69"/>
        <v>55.397149126289278</v>
      </c>
      <c r="G283" s="119">
        <f t="shared" si="69"/>
        <v>49.674188679059554</v>
      </c>
      <c r="H283" s="119">
        <f t="shared" si="69"/>
        <v>39.99359372104788</v>
      </c>
      <c r="I283" s="119">
        <f t="shared" si="69"/>
        <v>95.327924796957731</v>
      </c>
      <c r="J283" s="119">
        <f t="shared" si="69"/>
        <v>87.257050927797792</v>
      </c>
      <c r="K283" s="119">
        <f t="shared" si="51"/>
        <v>22.762066053289828</v>
      </c>
    </row>
    <row r="284" spans="3:11" x14ac:dyDescent="0.2">
      <c r="C284" s="89" t="s">
        <v>72</v>
      </c>
      <c r="D284" s="118">
        <f t="shared" ref="D284:J284" si="70">+IFERROR(IF(D242&gt;0,+((D242/D34)*100)," "),"0")</f>
        <v>91.194220467760914</v>
      </c>
      <c r="E284" s="118">
        <f t="shared" si="70"/>
        <v>85.069061890269424</v>
      </c>
      <c r="F284" s="118">
        <f t="shared" si="70"/>
        <v>39.524770448325441</v>
      </c>
      <c r="G284" s="118">
        <f t="shared" si="70"/>
        <v>64.439019907725509</v>
      </c>
      <c r="H284" s="118">
        <f t="shared" si="70"/>
        <v>87.585304039849547</v>
      </c>
      <c r="I284" s="118">
        <f t="shared" si="70"/>
        <v>85.551817807498267</v>
      </c>
      <c r="J284" s="118">
        <f t="shared" si="70"/>
        <v>84.408176817400573</v>
      </c>
      <c r="K284" s="118">
        <f t="shared" si="49"/>
        <v>25.670530006183519</v>
      </c>
    </row>
    <row r="285" spans="3:11" x14ac:dyDescent="0.2">
      <c r="C285" s="90" t="s">
        <v>73</v>
      </c>
      <c r="D285" s="119">
        <f t="shared" ref="D285:J285" si="71">+IFERROR(IF(D243&gt;0,+((D243/D35)*100)," "),"0")</f>
        <v>43.681880748178678</v>
      </c>
      <c r="E285" s="119">
        <f t="shared" si="71"/>
        <v>24.324556812749833</v>
      </c>
      <c r="F285" s="119">
        <f t="shared" si="71"/>
        <v>35.086537670138668</v>
      </c>
      <c r="G285" s="119">
        <f t="shared" si="71"/>
        <v>53.551141238635914</v>
      </c>
      <c r="H285" s="119">
        <f t="shared" si="71"/>
        <v>7.8253599561365821</v>
      </c>
      <c r="I285" s="119">
        <f t="shared" si="71"/>
        <v>16.64330887629033</v>
      </c>
      <c r="J285" s="119">
        <f t="shared" si="71"/>
        <v>49.498392997229644</v>
      </c>
      <c r="K285" s="119">
        <f t="shared" si="51"/>
        <v>2.1504128570918875</v>
      </c>
    </row>
    <row r="286" spans="3:11" x14ac:dyDescent="0.2">
      <c r="C286" s="89" t="s">
        <v>35</v>
      </c>
      <c r="D286" s="118" t="str">
        <f t="shared" ref="D286:J286" si="72">+IFERROR(IF(D244&gt;0,+((D244/D36)*100)," "),"0")</f>
        <v xml:space="preserve"> </v>
      </c>
      <c r="E286" s="118" t="str">
        <f t="shared" si="72"/>
        <v xml:space="preserve"> </v>
      </c>
      <c r="F286" s="118" t="str">
        <f t="shared" si="72"/>
        <v xml:space="preserve"> </v>
      </c>
      <c r="G286" s="118" t="str">
        <f t="shared" si="72"/>
        <v xml:space="preserve"> </v>
      </c>
      <c r="H286" s="118" t="str">
        <f t="shared" si="72"/>
        <v xml:space="preserve"> </v>
      </c>
      <c r="I286" s="118" t="str">
        <f t="shared" si="72"/>
        <v xml:space="preserve"> </v>
      </c>
      <c r="J286" s="118" t="str">
        <f t="shared" si="72"/>
        <v xml:space="preserve"> </v>
      </c>
      <c r="K286" s="118" t="str">
        <f t="shared" si="49"/>
        <v xml:space="preserve"> </v>
      </c>
    </row>
    <row r="287" spans="3:11" x14ac:dyDescent="0.2">
      <c r="C287" s="90" t="s">
        <v>74</v>
      </c>
      <c r="D287" s="119">
        <f t="shared" ref="D287:J287" si="73">+IFERROR(IF(D245&gt;0,+((D245/D37)*100)," "),"0")</f>
        <v>85.913443608744672</v>
      </c>
      <c r="E287" s="119">
        <f t="shared" si="73"/>
        <v>83.453170154996542</v>
      </c>
      <c r="F287" s="119">
        <f t="shared" si="73"/>
        <v>66.547936626982349</v>
      </c>
      <c r="G287" s="119">
        <f t="shared" si="73"/>
        <v>69.999445529086771</v>
      </c>
      <c r="H287" s="119">
        <f t="shared" si="73"/>
        <v>70.415794208082218</v>
      </c>
      <c r="I287" s="119">
        <f t="shared" si="73"/>
        <v>45.349313574170367</v>
      </c>
      <c r="J287" s="119">
        <f t="shared" si="73"/>
        <v>66.88703842008583</v>
      </c>
      <c r="K287" s="119">
        <f t="shared" si="51"/>
        <v>18.679337437796825</v>
      </c>
    </row>
    <row r="288" spans="3:11" x14ac:dyDescent="0.2">
      <c r="C288" s="89" t="s">
        <v>36</v>
      </c>
      <c r="D288" s="118">
        <f t="shared" ref="D288:J288" si="74">+IFERROR(IF(D246&gt;0,+((D246/D38)*100)," "),"0")</f>
        <v>89.658953878413882</v>
      </c>
      <c r="E288" s="118">
        <f t="shared" si="74"/>
        <v>62.582460209208158</v>
      </c>
      <c r="F288" s="118">
        <f t="shared" si="74"/>
        <v>94.582074629866781</v>
      </c>
      <c r="G288" s="118">
        <f t="shared" si="74"/>
        <v>94.144666786442073</v>
      </c>
      <c r="H288" s="118">
        <f t="shared" si="74"/>
        <v>88.531397362795687</v>
      </c>
      <c r="I288" s="118">
        <f t="shared" si="74"/>
        <v>88.23853313481608</v>
      </c>
      <c r="J288" s="118">
        <f t="shared" si="74"/>
        <v>87.989565937520425</v>
      </c>
      <c r="K288" s="118">
        <f t="shared" si="49"/>
        <v>33.351978950167052</v>
      </c>
    </row>
    <row r="289" spans="1:11" x14ac:dyDescent="0.2">
      <c r="C289" s="90" t="s">
        <v>172</v>
      </c>
      <c r="D289" s="119">
        <f t="shared" ref="D289:J289" si="75">+IFERROR(IF(D247&gt;0,+((D247/D39)*100)," "),"0")</f>
        <v>87.087701151131526</v>
      </c>
      <c r="E289" s="119">
        <f t="shared" si="75"/>
        <v>85.069080302858552</v>
      </c>
      <c r="F289" s="119">
        <f t="shared" si="75"/>
        <v>80.686080099912942</v>
      </c>
      <c r="G289" s="119">
        <f t="shared" si="75"/>
        <v>81.073002225327613</v>
      </c>
      <c r="H289" s="119">
        <f t="shared" si="75"/>
        <v>81.036036742188159</v>
      </c>
      <c r="I289" s="119">
        <f t="shared" si="75"/>
        <v>81.348146342172271</v>
      </c>
      <c r="J289" s="119">
        <f t="shared" si="75"/>
        <v>85.307615091309174</v>
      </c>
      <c r="K289" s="119">
        <f t="shared" si="51"/>
        <v>22.886327063067075</v>
      </c>
    </row>
    <row r="290" spans="1:11" x14ac:dyDescent="0.2">
      <c r="C290" s="89" t="s">
        <v>76</v>
      </c>
      <c r="D290" s="118" t="str">
        <f t="shared" ref="D290:J290" si="76">+IFERROR(IF(D248&gt;0,+((D248/D40)*100)," "),"0")</f>
        <v xml:space="preserve"> </v>
      </c>
      <c r="E290" s="118" t="str">
        <f t="shared" si="76"/>
        <v xml:space="preserve"> </v>
      </c>
      <c r="F290" s="118" t="str">
        <f t="shared" si="76"/>
        <v xml:space="preserve"> </v>
      </c>
      <c r="G290" s="118" t="str">
        <f t="shared" si="76"/>
        <v xml:space="preserve"> </v>
      </c>
      <c r="H290" s="118" t="str">
        <f t="shared" si="76"/>
        <v xml:space="preserve"> </v>
      </c>
      <c r="I290" s="118" t="str">
        <f t="shared" si="76"/>
        <v xml:space="preserve"> </v>
      </c>
      <c r="J290" s="118" t="str">
        <f t="shared" si="76"/>
        <v xml:space="preserve"> </v>
      </c>
      <c r="K290" s="118" t="str">
        <f t="shared" si="49"/>
        <v xml:space="preserve"> </v>
      </c>
    </row>
    <row r="291" spans="1:11" x14ac:dyDescent="0.2">
      <c r="C291" s="90" t="s">
        <v>77</v>
      </c>
      <c r="D291" s="119">
        <f t="shared" ref="D291:J291" si="77">+IFERROR(IF(D249&gt;0,+((D249/D41)*100)," "),"0")</f>
        <v>81.483417720251509</v>
      </c>
      <c r="E291" s="119">
        <f t="shared" si="77"/>
        <v>76.939929708117845</v>
      </c>
      <c r="F291" s="119">
        <f t="shared" si="77"/>
        <v>76.558398232041526</v>
      </c>
      <c r="G291" s="119">
        <f t="shared" si="77"/>
        <v>75.271482632750605</v>
      </c>
      <c r="H291" s="119">
        <f t="shared" si="77"/>
        <v>86.433997228947916</v>
      </c>
      <c r="I291" s="119">
        <f t="shared" si="77"/>
        <v>73.855710800510252</v>
      </c>
      <c r="J291" s="119">
        <f t="shared" si="77"/>
        <v>70.046500135337126</v>
      </c>
      <c r="K291" s="119">
        <f t="shared" si="51"/>
        <v>30.757822647690354</v>
      </c>
    </row>
    <row r="292" spans="1:11" x14ac:dyDescent="0.2">
      <c r="C292" s="89" t="s">
        <v>173</v>
      </c>
      <c r="D292" s="118">
        <f t="shared" ref="D292:J292" si="78">+IFERROR(IF(D250&gt;0,+((D250/D42)*100)," "),"0")</f>
        <v>86.497380275282794</v>
      </c>
      <c r="E292" s="118">
        <f t="shared" si="78"/>
        <v>90.457428525451888</v>
      </c>
      <c r="F292" s="118">
        <f t="shared" si="78"/>
        <v>88.688604362838845</v>
      </c>
      <c r="G292" s="118">
        <f t="shared" si="78"/>
        <v>92.904270772193584</v>
      </c>
      <c r="H292" s="118">
        <f t="shared" si="78"/>
        <v>91.156137651990235</v>
      </c>
      <c r="I292" s="118">
        <f t="shared" si="78"/>
        <v>89.595273580225026</v>
      </c>
      <c r="J292" s="118">
        <f t="shared" si="78"/>
        <v>86.001223399596356</v>
      </c>
      <c r="K292" s="118">
        <f t="shared" si="49"/>
        <v>20.822639019124665</v>
      </c>
    </row>
    <row r="293" spans="1:11" x14ac:dyDescent="0.2">
      <c r="C293" s="90" t="s">
        <v>37</v>
      </c>
      <c r="D293" s="119">
        <f t="shared" ref="D293:J293" si="79">+IFERROR(IF(D251&gt;0,+((D251/D43)*100)," "),"0")</f>
        <v>70.519983261621604</v>
      </c>
      <c r="E293" s="119">
        <f t="shared" si="79"/>
        <v>66.495378430519864</v>
      </c>
      <c r="F293" s="119">
        <f t="shared" si="79"/>
        <v>61.22524591324612</v>
      </c>
      <c r="G293" s="119">
        <f t="shared" si="79"/>
        <v>51.356426063953506</v>
      </c>
      <c r="H293" s="119">
        <f t="shared" si="79"/>
        <v>49.486671843420048</v>
      </c>
      <c r="I293" s="119">
        <f t="shared" si="79"/>
        <v>54.825330599041358</v>
      </c>
      <c r="J293" s="119">
        <f t="shared" si="79"/>
        <v>60.05814474811514</v>
      </c>
      <c r="K293" s="119">
        <f t="shared" si="51"/>
        <v>14.102625472490699</v>
      </c>
    </row>
    <row r="294" spans="1:11" x14ac:dyDescent="0.2">
      <c r="C294" s="89" t="s">
        <v>38</v>
      </c>
      <c r="D294" s="118" t="str">
        <f t="shared" ref="D294:J294" si="80">+IFERROR(IF(D252&gt;0,+((D252/D44)*100)," "),"0")</f>
        <v xml:space="preserve"> </v>
      </c>
      <c r="E294" s="118" t="str">
        <f t="shared" si="80"/>
        <v xml:space="preserve"> </v>
      </c>
      <c r="F294" s="118" t="str">
        <f t="shared" si="80"/>
        <v xml:space="preserve"> </v>
      </c>
      <c r="G294" s="118" t="str">
        <f t="shared" si="80"/>
        <v xml:space="preserve"> </v>
      </c>
      <c r="H294" s="118" t="str">
        <f t="shared" si="80"/>
        <v xml:space="preserve"> </v>
      </c>
      <c r="I294" s="118" t="str">
        <f t="shared" si="80"/>
        <v xml:space="preserve"> </v>
      </c>
      <c r="J294" s="118" t="str">
        <f t="shared" si="80"/>
        <v xml:space="preserve"> </v>
      </c>
      <c r="K294" s="118" t="str">
        <f t="shared" si="49"/>
        <v xml:space="preserve"> </v>
      </c>
    </row>
    <row r="295" spans="1:11" x14ac:dyDescent="0.2">
      <c r="C295" s="93" t="s">
        <v>40</v>
      </c>
      <c r="D295" s="76">
        <f t="shared" ref="D295:J295" si="81">+IFERROR(IF(D253&gt;0,+((D253/D45)*100)," "),"")</f>
        <v>82.670341438140383</v>
      </c>
      <c r="E295" s="76">
        <f t="shared" si="81"/>
        <v>81.933639218844277</v>
      </c>
      <c r="F295" s="76">
        <f t="shared" si="81"/>
        <v>73.857828302628945</v>
      </c>
      <c r="G295" s="76">
        <f t="shared" si="81"/>
        <v>77.202410482155926</v>
      </c>
      <c r="H295" s="76">
        <f t="shared" si="81"/>
        <v>76.373183041277471</v>
      </c>
      <c r="I295" s="76">
        <f t="shared" si="81"/>
        <v>78.164652669208294</v>
      </c>
      <c r="J295" s="76">
        <f t="shared" si="81"/>
        <v>82.472104705990617</v>
      </c>
      <c r="K295" s="76">
        <f t="shared" ref="K295" si="82">+IFERROR(IF(K253&gt;0,+((K253/K45)*100)," "),"")</f>
        <v>25.760794413841509</v>
      </c>
    </row>
    <row r="296" spans="1:11" s="32" customFormat="1" x14ac:dyDescent="0.2">
      <c r="A296" s="5"/>
      <c r="B296" s="5"/>
      <c r="C296" s="74" t="str">
        <f>+'C1 Aprop Resumen 2000-2026'!B20</f>
        <v>* Información con corte a 31 de mayo</v>
      </c>
      <c r="D296" s="71"/>
      <c r="E296" s="71"/>
      <c r="F296" s="71"/>
      <c r="G296" s="71"/>
      <c r="H296" s="71"/>
      <c r="I296" s="71"/>
    </row>
    <row r="297" spans="1:11" x14ac:dyDescent="0.2">
      <c r="C297" s="1" t="s">
        <v>227</v>
      </c>
      <c r="D297" s="15"/>
    </row>
  </sheetData>
  <mergeCells count="82">
    <mergeCell ref="C95:C96"/>
    <mergeCell ref="D95:D96"/>
    <mergeCell ref="H12:H13"/>
    <mergeCell ref="I12:I13"/>
    <mergeCell ref="K220:K221"/>
    <mergeCell ref="C137:C138"/>
    <mergeCell ref="D137:D138"/>
    <mergeCell ref="E137:E138"/>
    <mergeCell ref="F137:F138"/>
    <mergeCell ref="G137:G138"/>
    <mergeCell ref="D176:K176"/>
    <mergeCell ref="G179:G180"/>
    <mergeCell ref="J95:J96"/>
    <mergeCell ref="H137:H138"/>
    <mergeCell ref="I137:I138"/>
    <mergeCell ref="J137:J138"/>
    <mergeCell ref="A6:C7"/>
    <mergeCell ref="A8:C8"/>
    <mergeCell ref="D10:K10"/>
    <mergeCell ref="D51:K51"/>
    <mergeCell ref="D93:K93"/>
    <mergeCell ref="C12:C13"/>
    <mergeCell ref="C54:C55"/>
    <mergeCell ref="J12:J13"/>
    <mergeCell ref="H54:H55"/>
    <mergeCell ref="I54:I55"/>
    <mergeCell ref="J54:J55"/>
    <mergeCell ref="K262:K263"/>
    <mergeCell ref="K12:K13"/>
    <mergeCell ref="K54:K55"/>
    <mergeCell ref="K95:K96"/>
    <mergeCell ref="K137:K138"/>
    <mergeCell ref="K179:K180"/>
    <mergeCell ref="D259:K259"/>
    <mergeCell ref="D12:D13"/>
    <mergeCell ref="E12:E13"/>
    <mergeCell ref="F12:F13"/>
    <mergeCell ref="G12:G13"/>
    <mergeCell ref="D54:D55"/>
    <mergeCell ref="E54:E55"/>
    <mergeCell ref="F54:F55"/>
    <mergeCell ref="G54:G55"/>
    <mergeCell ref="D135:K135"/>
    <mergeCell ref="E95:E96"/>
    <mergeCell ref="F95:F96"/>
    <mergeCell ref="G95:G96"/>
    <mergeCell ref="H95:H96"/>
    <mergeCell ref="I95:I96"/>
    <mergeCell ref="J220:J221"/>
    <mergeCell ref="C179:C180"/>
    <mergeCell ref="D179:D180"/>
    <mergeCell ref="E179:E180"/>
    <mergeCell ref="F179:F180"/>
    <mergeCell ref="C220:C221"/>
    <mergeCell ref="D220:D221"/>
    <mergeCell ref="E220:E221"/>
    <mergeCell ref="F220:F221"/>
    <mergeCell ref="G220:G221"/>
    <mergeCell ref="H220:H221"/>
    <mergeCell ref="I220:I221"/>
    <mergeCell ref="D218:K218"/>
    <mergeCell ref="H179:H180"/>
    <mergeCell ref="I179:I180"/>
    <mergeCell ref="J179:J180"/>
    <mergeCell ref="H262:H263"/>
    <mergeCell ref="I262:I263"/>
    <mergeCell ref="J262:J263"/>
    <mergeCell ref="C262:C263"/>
    <mergeCell ref="D262:D263"/>
    <mergeCell ref="E262:E263"/>
    <mergeCell ref="F262:F263"/>
    <mergeCell ref="G262:G263"/>
    <mergeCell ref="D2:K4"/>
    <mergeCell ref="D6:K6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orientation="portrait" r:id="rId1"/>
  <ignoredErrors>
    <ignoredError sqref="D87:I87 E45:I45 D170:I170 D253:I253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742F-F84A-4C58-8E40-FE807FD50858}">
  <sheetPr codeName="Hoja16"/>
  <dimension ref="A1:X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2.570312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</row>
    <row r="3" spans="1:22" s="104" customFormat="1" ht="16.5" customHeight="1" x14ac:dyDescent="0.25">
      <c r="A3" s="127"/>
      <c r="B3" s="100"/>
      <c r="C3" s="100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</row>
    <row r="4" spans="1:22" s="104" customFormat="1" ht="15" customHeight="1" x14ac:dyDescent="0.25">
      <c r="A4" s="101"/>
      <c r="B4" s="100"/>
      <c r="C4" s="100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s="104" customFormat="1" ht="15" customHeight="1" x14ac:dyDescent="0.25">
      <c r="A5" s="175" t="s">
        <v>208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s="104" customFormat="1" ht="1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s="104" customFormat="1" ht="1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22" ht="15" customHeight="1" x14ac:dyDescent="0.2">
      <c r="C9" s="9"/>
      <c r="D9" s="164" t="s">
        <v>95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82" t="s">
        <v>21</v>
      </c>
      <c r="D11" s="162" t="s">
        <v>17</v>
      </c>
      <c r="E11" s="162" t="s">
        <v>18</v>
      </c>
      <c r="F11" s="162" t="s">
        <v>19</v>
      </c>
      <c r="G11" s="162" t="s">
        <v>20</v>
      </c>
      <c r="H11" s="162" t="s">
        <v>22</v>
      </c>
      <c r="I11" s="162" t="s">
        <v>23</v>
      </c>
      <c r="J11" s="162" t="s">
        <v>24</v>
      </c>
      <c r="K11" s="162" t="s">
        <v>25</v>
      </c>
      <c r="L11" s="162" t="s">
        <v>26</v>
      </c>
      <c r="M11" s="162" t="s">
        <v>27</v>
      </c>
      <c r="N11" s="162">
        <v>2010</v>
      </c>
      <c r="O11" s="162">
        <v>2011</v>
      </c>
      <c r="P11" s="162">
        <v>2012</v>
      </c>
      <c r="Q11" s="162">
        <v>2013</v>
      </c>
      <c r="R11" s="162">
        <v>2014</v>
      </c>
      <c r="S11" s="162">
        <v>2015</v>
      </c>
      <c r="T11" s="162">
        <v>2016</v>
      </c>
      <c r="U11" s="162">
        <v>2017</v>
      </c>
      <c r="V11" s="162">
        <v>2018</v>
      </c>
    </row>
    <row r="12" spans="1:22" ht="9.9499999999999993" customHeight="1" thickBot="1" x14ac:dyDescent="0.25">
      <c r="C12" s="18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x14ac:dyDescent="0.2">
      <c r="C13" s="89" t="s">
        <v>61</v>
      </c>
      <c r="D13" s="57">
        <v>239.948334905</v>
      </c>
      <c r="E13" s="57">
        <v>236.42981951100001</v>
      </c>
      <c r="F13" s="57">
        <v>244.47975433900001</v>
      </c>
      <c r="G13" s="57">
        <v>287.346922097</v>
      </c>
      <c r="H13" s="57">
        <v>270.66524722700001</v>
      </c>
      <c r="I13" s="57">
        <v>289.96269957999999</v>
      </c>
      <c r="J13" s="57">
        <v>405.11389960399998</v>
      </c>
      <c r="K13" s="57">
        <v>435.88284800000002</v>
      </c>
      <c r="L13" s="57">
        <v>744.00990000000002</v>
      </c>
      <c r="M13" s="57">
        <v>345.14890000000003</v>
      </c>
      <c r="N13" s="57">
        <v>415.60070000000002</v>
      </c>
      <c r="O13" s="57">
        <v>288.6703</v>
      </c>
      <c r="P13" s="57">
        <v>442.26605380000001</v>
      </c>
      <c r="Q13" s="57">
        <v>1416.0082883919999</v>
      </c>
      <c r="R13" s="57">
        <v>419.79502340200003</v>
      </c>
      <c r="S13" s="57">
        <v>534.33384118200001</v>
      </c>
      <c r="T13" s="57">
        <v>531.19215651299999</v>
      </c>
      <c r="U13" s="57">
        <v>594.49372053499997</v>
      </c>
      <c r="V13" s="57">
        <v>685.43230688300002</v>
      </c>
    </row>
    <row r="14" spans="1:22" x14ac:dyDescent="0.2">
      <c r="C14" s="90" t="s">
        <v>28</v>
      </c>
      <c r="D14" s="58">
        <v>93.775796858999996</v>
      </c>
      <c r="E14" s="58">
        <v>97.251305587000004</v>
      </c>
      <c r="F14" s="58">
        <v>102.81973651600001</v>
      </c>
      <c r="G14" s="58">
        <v>110.4942676</v>
      </c>
      <c r="H14" s="58">
        <v>111.317485167</v>
      </c>
      <c r="I14" s="58">
        <v>118.847202884</v>
      </c>
      <c r="J14" s="58">
        <v>124.19461380100003</v>
      </c>
      <c r="K14" s="58">
        <v>134.082646611</v>
      </c>
      <c r="L14" s="58">
        <v>1053.453945815</v>
      </c>
      <c r="M14" s="58">
        <v>1263.270433444</v>
      </c>
      <c r="N14" s="58">
        <v>1397.8725967319999</v>
      </c>
      <c r="O14" s="58">
        <v>1107.068853688</v>
      </c>
      <c r="P14" s="58">
        <v>237.81374866799999</v>
      </c>
      <c r="Q14" s="58">
        <v>272.28906899999998</v>
      </c>
      <c r="R14" s="58">
        <v>280.40747634399997</v>
      </c>
      <c r="S14" s="58">
        <v>283.91132017199999</v>
      </c>
      <c r="T14" s="58">
        <v>290.02435177699999</v>
      </c>
      <c r="U14" s="58">
        <v>303.55378374999998</v>
      </c>
      <c r="V14" s="58">
        <v>322.61931247199999</v>
      </c>
    </row>
    <row r="15" spans="1:22" x14ac:dyDescent="0.2">
      <c r="C15" s="89" t="s">
        <v>62</v>
      </c>
      <c r="D15" s="57">
        <v>8.0760274760000001</v>
      </c>
      <c r="E15" s="57">
        <v>6.0374565230000004</v>
      </c>
      <c r="F15" s="57">
        <v>5.8640160310000002</v>
      </c>
      <c r="G15" s="57">
        <v>6.2966063219999997</v>
      </c>
      <c r="H15" s="57">
        <v>6.6891131259999996</v>
      </c>
      <c r="I15" s="57">
        <v>6.7150216269999996</v>
      </c>
      <c r="J15" s="57">
        <v>7.3799513570000004</v>
      </c>
      <c r="K15" s="57">
        <v>8.2981632760000004</v>
      </c>
      <c r="L15" s="57">
        <v>8.0390890929999994</v>
      </c>
      <c r="M15" s="57">
        <v>28.940939704000002</v>
      </c>
      <c r="N15" s="57">
        <v>26.312060741</v>
      </c>
      <c r="O15" s="57">
        <v>10.479912615</v>
      </c>
      <c r="P15" s="57">
        <v>16.938482498999999</v>
      </c>
      <c r="Q15" s="57">
        <v>17.628</v>
      </c>
      <c r="R15" s="57">
        <v>22.785</v>
      </c>
      <c r="S15" s="57">
        <v>21.30448316</v>
      </c>
      <c r="T15" s="57">
        <v>21.872865769000001</v>
      </c>
      <c r="U15" s="57">
        <v>23.431825455999999</v>
      </c>
      <c r="V15" s="57">
        <v>23.700041800000001</v>
      </c>
    </row>
    <row r="16" spans="1:22" x14ac:dyDescent="0.2">
      <c r="C16" s="90" t="s">
        <v>29</v>
      </c>
      <c r="D16" s="58">
        <v>156.14321456600001</v>
      </c>
      <c r="E16" s="58">
        <v>156.99404540000003</v>
      </c>
      <c r="F16" s="58">
        <v>159.19614218889998</v>
      </c>
      <c r="G16" s="58">
        <v>162.95288252000006</v>
      </c>
      <c r="H16" s="58">
        <v>157.80368502600001</v>
      </c>
      <c r="I16" s="58">
        <v>177.99847450799999</v>
      </c>
      <c r="J16" s="58">
        <v>259.57507692199999</v>
      </c>
      <c r="K16" s="58">
        <v>248.99882305200001</v>
      </c>
      <c r="L16" s="58">
        <v>253.89341594300001</v>
      </c>
      <c r="M16" s="58">
        <v>297.85041999999999</v>
      </c>
      <c r="N16" s="58">
        <v>248.14959999999996</v>
      </c>
      <c r="O16" s="58">
        <v>378.17149999999998</v>
      </c>
      <c r="P16" s="58">
        <v>507.92155573100001</v>
      </c>
      <c r="Q16" s="58">
        <v>708.93931322599997</v>
      </c>
      <c r="R16" s="58">
        <v>623.18542837999996</v>
      </c>
      <c r="S16" s="58">
        <v>583.55058259199996</v>
      </c>
      <c r="T16" s="58">
        <v>563.89099779599997</v>
      </c>
      <c r="U16" s="58">
        <v>631.32434047799995</v>
      </c>
      <c r="V16" s="58">
        <v>591.96450548899998</v>
      </c>
    </row>
    <row r="17" spans="3:22" x14ac:dyDescent="0.2">
      <c r="C17" s="89" t="s">
        <v>63</v>
      </c>
      <c r="D17" s="57">
        <v>194.10744778</v>
      </c>
      <c r="E17" s="57">
        <v>198.51882026800001</v>
      </c>
      <c r="F17" s="57">
        <v>194.46879725100001</v>
      </c>
      <c r="G17" s="57">
        <v>213.37490798499999</v>
      </c>
      <c r="H17" s="57">
        <v>230.19336047900001</v>
      </c>
      <c r="I17" s="57">
        <v>243.80743362600001</v>
      </c>
      <c r="J17" s="57">
        <v>259.25468291300001</v>
      </c>
      <c r="K17" s="57">
        <v>276.467705615</v>
      </c>
      <c r="L17" s="57">
        <v>302.10899999999998</v>
      </c>
      <c r="M17" s="57">
        <v>328.41935064199998</v>
      </c>
      <c r="N17" s="57">
        <v>339.68273353500001</v>
      </c>
      <c r="O17" s="57">
        <v>353.79701867300003</v>
      </c>
      <c r="P17" s="57">
        <v>382.936160401</v>
      </c>
      <c r="Q17" s="57">
        <v>405.38499999999999</v>
      </c>
      <c r="R17" s="57">
        <v>411.65350000000001</v>
      </c>
      <c r="S17" s="57">
        <v>420.93802843700001</v>
      </c>
      <c r="T17" s="57">
        <v>448.29317702899999</v>
      </c>
      <c r="U17" s="57">
        <v>486.38157779400001</v>
      </c>
      <c r="V17" s="57">
        <v>515.53548889199999</v>
      </c>
    </row>
    <row r="18" spans="3:22" x14ac:dyDescent="0.2">
      <c r="C18" s="90" t="s">
        <v>30</v>
      </c>
      <c r="D18" s="58">
        <v>40.541004522000001</v>
      </c>
      <c r="E18" s="58">
        <v>43.467022192999998</v>
      </c>
      <c r="F18" s="58">
        <v>50.080684435000002</v>
      </c>
      <c r="G18" s="58">
        <v>54.607382254000001</v>
      </c>
      <c r="H18" s="58">
        <v>60.290253196999998</v>
      </c>
      <c r="I18" s="58">
        <v>72.185367909999997</v>
      </c>
      <c r="J18" s="58">
        <v>76.214977348000005</v>
      </c>
      <c r="K18" s="58">
        <v>86.824813281000004</v>
      </c>
      <c r="L18" s="58">
        <v>108.022563263</v>
      </c>
      <c r="M18" s="58">
        <v>107.51990708400002</v>
      </c>
      <c r="N18" s="58">
        <v>117.912257637</v>
      </c>
      <c r="O18" s="58">
        <v>123.973447429</v>
      </c>
      <c r="P18" s="58">
        <v>155.65813494299999</v>
      </c>
      <c r="Q18" s="58">
        <v>217.11863477</v>
      </c>
      <c r="R18" s="58">
        <v>201.48572543399999</v>
      </c>
      <c r="S18" s="58">
        <v>220.914620246</v>
      </c>
      <c r="T18" s="58">
        <v>209.312406401</v>
      </c>
      <c r="U18" s="58">
        <v>217.10566431500001</v>
      </c>
      <c r="V18" s="58">
        <v>261.09060502699998</v>
      </c>
    </row>
    <row r="19" spans="3:22" x14ac:dyDescent="0.2">
      <c r="C19" s="89" t="s">
        <v>64</v>
      </c>
      <c r="D19" s="57">
        <v>6187.5736226639492</v>
      </c>
      <c r="E19" s="57">
        <v>6997.2106694965014</v>
      </c>
      <c r="F19" s="57">
        <v>7841.5324006858409</v>
      </c>
      <c r="G19" s="57">
        <v>9027.4078683197095</v>
      </c>
      <c r="H19" s="57">
        <v>10288.17995003457</v>
      </c>
      <c r="I19" s="57">
        <v>11324.073435380629</v>
      </c>
      <c r="J19" s="57">
        <v>12181.613242875159</v>
      </c>
      <c r="K19" s="57">
        <v>13679.663141389112</v>
      </c>
      <c r="L19" s="57">
        <v>15203.630769415564</v>
      </c>
      <c r="M19" s="57">
        <v>17408.305128261305</v>
      </c>
      <c r="N19" s="57">
        <v>18929.400139056186</v>
      </c>
      <c r="O19" s="57">
        <v>20481.095005052492</v>
      </c>
      <c r="P19" s="57">
        <v>22045.569281996999</v>
      </c>
      <c r="Q19" s="57">
        <v>23554.215146291001</v>
      </c>
      <c r="R19" s="57">
        <v>24658.779066110321</v>
      </c>
      <c r="S19" s="57">
        <v>25842.515852911321</v>
      </c>
      <c r="T19" s="57">
        <v>27872.714365887499</v>
      </c>
      <c r="U19" s="57">
        <v>28980.487102934578</v>
      </c>
      <c r="V19" s="57">
        <v>30604.900896548617</v>
      </c>
    </row>
    <row r="20" spans="3:22" x14ac:dyDescent="0.2">
      <c r="C20" s="90" t="s">
        <v>65</v>
      </c>
      <c r="D20" s="58">
        <v>7.0407510780000004</v>
      </c>
      <c r="E20" s="58">
        <v>7.0336913010000002</v>
      </c>
      <c r="F20" s="58">
        <v>8.0384577589999999</v>
      </c>
      <c r="G20" s="58">
        <v>7.0324263020000002</v>
      </c>
      <c r="H20" s="58">
        <v>8.5799463320000005</v>
      </c>
      <c r="I20" s="58">
        <v>8.7700153620000005</v>
      </c>
      <c r="J20" s="58">
        <v>9.3017807080000008</v>
      </c>
      <c r="K20" s="58">
        <v>9.8308432450000005</v>
      </c>
      <c r="L20" s="58">
        <v>10.568003343000001</v>
      </c>
      <c r="M20" s="58">
        <v>11.110079229</v>
      </c>
      <c r="N20" s="58">
        <v>14.490858385999999</v>
      </c>
      <c r="O20" s="58">
        <v>12.192414685999999</v>
      </c>
      <c r="P20" s="58">
        <v>20.479986817</v>
      </c>
      <c r="Q20" s="58">
        <v>24.652914916</v>
      </c>
      <c r="R20" s="58">
        <v>25.257295686999999</v>
      </c>
      <c r="S20" s="58">
        <v>28.691663299999998</v>
      </c>
      <c r="T20" s="58">
        <v>63.544100395999997</v>
      </c>
      <c r="U20" s="58">
        <v>56.405723672999997</v>
      </c>
      <c r="V20" s="58">
        <v>38.074689810999999</v>
      </c>
    </row>
    <row r="21" spans="3:22" x14ac:dyDescent="0.2">
      <c r="C21" s="89" t="s">
        <v>66</v>
      </c>
      <c r="D21" s="57">
        <v>5026.7841841540003</v>
      </c>
      <c r="E21" s="57">
        <v>7520.5951337694996</v>
      </c>
      <c r="F21" s="57">
        <v>8475.0662250639998</v>
      </c>
      <c r="G21" s="57">
        <v>9908.7283941850001</v>
      </c>
      <c r="H21" s="57">
        <v>11169.727989217999</v>
      </c>
      <c r="I21" s="57">
        <v>11996.112239753</v>
      </c>
      <c r="J21" s="57">
        <v>12913.102755517</v>
      </c>
      <c r="K21" s="57">
        <v>13738.101093922</v>
      </c>
      <c r="L21" s="57">
        <v>15421.91419892</v>
      </c>
      <c r="M21" s="57">
        <v>17870.245389913998</v>
      </c>
      <c r="N21" s="57">
        <v>19823.485249836001</v>
      </c>
      <c r="O21" s="57">
        <v>20824.423398305</v>
      </c>
      <c r="P21" s="57">
        <v>22161.411308598999</v>
      </c>
      <c r="Q21" s="57">
        <v>23706.115138524001</v>
      </c>
      <c r="R21" s="57">
        <v>25028.472035817002</v>
      </c>
      <c r="S21" s="57">
        <v>26600.009693647</v>
      </c>
      <c r="T21" s="57">
        <v>29014.320625396998</v>
      </c>
      <c r="U21" s="57">
        <v>32320.775716977001</v>
      </c>
      <c r="V21" s="57">
        <v>34817.577163403002</v>
      </c>
    </row>
    <row r="22" spans="3:22" x14ac:dyDescent="0.2">
      <c r="C22" s="90" t="s">
        <v>67</v>
      </c>
      <c r="D22" s="58">
        <v>31.422493771999999</v>
      </c>
      <c r="E22" s="58">
        <v>32.852223326000001</v>
      </c>
      <c r="F22" s="58">
        <v>36.016389119999999</v>
      </c>
      <c r="G22" s="58">
        <v>36.593676000000002</v>
      </c>
      <c r="H22" s="58">
        <v>37.3799408</v>
      </c>
      <c r="I22" s="58">
        <v>35.163247233</v>
      </c>
      <c r="J22" s="58">
        <v>54.620066000000001</v>
      </c>
      <c r="K22" s="58">
        <v>77.194879999999998</v>
      </c>
      <c r="L22" s="58">
        <v>71.574404134999995</v>
      </c>
      <c r="M22" s="58">
        <v>97.872429319999995</v>
      </c>
      <c r="N22" s="58">
        <v>71.045738800999999</v>
      </c>
      <c r="O22" s="58">
        <v>71.982737</v>
      </c>
      <c r="P22" s="58">
        <v>71.616626908000001</v>
      </c>
      <c r="Q22" s="58">
        <v>101.356571</v>
      </c>
      <c r="R22" s="58">
        <v>101.251424</v>
      </c>
      <c r="S22" s="58">
        <v>99.062634342999999</v>
      </c>
      <c r="T22" s="58">
        <v>81.586214126000002</v>
      </c>
      <c r="U22" s="58">
        <v>83.182530119999996</v>
      </c>
      <c r="V22" s="58">
        <v>89.387012919</v>
      </c>
    </row>
    <row r="23" spans="3:22" x14ac:dyDescent="0.2">
      <c r="C23" s="89" t="s">
        <v>68</v>
      </c>
      <c r="D23" s="57">
        <v>618.55134431700003</v>
      </c>
      <c r="E23" s="57">
        <v>634.01750337025999</v>
      </c>
      <c r="F23" s="57">
        <v>675.73250080299999</v>
      </c>
      <c r="G23" s="57">
        <v>707.14200562099995</v>
      </c>
      <c r="H23" s="57">
        <v>751.26640026500002</v>
      </c>
      <c r="I23" s="57">
        <v>828.06493908983998</v>
      </c>
      <c r="J23" s="57">
        <v>911.05842762683994</v>
      </c>
      <c r="K23" s="57">
        <v>1031.14874083732</v>
      </c>
      <c r="L23" s="57">
        <v>1192.048836764</v>
      </c>
      <c r="M23" s="57">
        <v>1378.5227646430003</v>
      </c>
      <c r="N23" s="57">
        <v>1509.1875959660003</v>
      </c>
      <c r="O23" s="57">
        <v>1597.482917926</v>
      </c>
      <c r="P23" s="57">
        <v>1910.2946464910001</v>
      </c>
      <c r="Q23" s="57">
        <v>2132.7314110040002</v>
      </c>
      <c r="R23" s="57">
        <v>2542.8894082430002</v>
      </c>
      <c r="S23" s="57">
        <v>2856.4324462610002</v>
      </c>
      <c r="T23" s="57">
        <v>3065.1023158779999</v>
      </c>
      <c r="U23" s="57">
        <v>3269.5058139050002</v>
      </c>
      <c r="V23" s="57">
        <v>3606.5061334379998</v>
      </c>
    </row>
    <row r="24" spans="3:22" x14ac:dyDescent="0.2">
      <c r="C24" s="90" t="s">
        <v>31</v>
      </c>
      <c r="D24" s="58">
        <v>6486.0248078569985</v>
      </c>
      <c r="E24" s="58">
        <v>5445.334890651</v>
      </c>
      <c r="F24" s="58">
        <v>5334.5124567009989</v>
      </c>
      <c r="G24" s="58">
        <v>4044.3752146050001</v>
      </c>
      <c r="H24" s="58">
        <v>4936.3287199200004</v>
      </c>
      <c r="I24" s="58">
        <v>5612.8349703330214</v>
      </c>
      <c r="J24" s="58">
        <v>5629.9376818180208</v>
      </c>
      <c r="K24" s="58">
        <v>6824.1488897691806</v>
      </c>
      <c r="L24" s="58">
        <v>7297.7625100329997</v>
      </c>
      <c r="M24" s="58">
        <v>7702.3372250020002</v>
      </c>
      <c r="N24" s="58">
        <v>8671.2154145889999</v>
      </c>
      <c r="O24" s="58">
        <v>7146.1064679949995</v>
      </c>
      <c r="P24" s="58">
        <v>7727.0385653450003</v>
      </c>
      <c r="Q24" s="58">
        <v>11758.37042017</v>
      </c>
      <c r="R24" s="58">
        <v>14554.09010159705</v>
      </c>
      <c r="S24" s="58">
        <v>15074.925711527882</v>
      </c>
      <c r="T24" s="58">
        <v>16632.940763617189</v>
      </c>
      <c r="U24" s="58">
        <v>19672.099514362999</v>
      </c>
      <c r="V24" s="58">
        <v>11429.235615251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144.146299941</v>
      </c>
      <c r="E26" s="58">
        <v>148.15410204299999</v>
      </c>
      <c r="F26" s="58">
        <v>167.26844262200001</v>
      </c>
      <c r="G26" s="58">
        <v>154.28752455099999</v>
      </c>
      <c r="H26" s="58">
        <v>157.96292218100001</v>
      </c>
      <c r="I26" s="58">
        <v>165.11484807620002</v>
      </c>
      <c r="J26" s="58">
        <v>353.34000688700002</v>
      </c>
      <c r="K26" s="58">
        <v>270.27966351200001</v>
      </c>
      <c r="L26" s="58">
        <v>358.36802599999999</v>
      </c>
      <c r="M26" s="58">
        <v>551.07508463700003</v>
      </c>
      <c r="N26" s="58">
        <v>673.21651596699996</v>
      </c>
      <c r="O26" s="58">
        <v>883.33949041599999</v>
      </c>
      <c r="P26" s="58">
        <v>1447.9812506359999</v>
      </c>
      <c r="Q26" s="58">
        <v>1218.1257649879999</v>
      </c>
      <c r="R26" s="58">
        <v>1232.609347583</v>
      </c>
      <c r="S26" s="58">
        <v>1186.205306827</v>
      </c>
      <c r="T26" s="58">
        <v>1279.7147310729999</v>
      </c>
      <c r="U26" s="58">
        <v>1234.8799731940001</v>
      </c>
      <c r="V26" s="58">
        <v>1464.824396191</v>
      </c>
    </row>
    <row r="27" spans="3:22" x14ac:dyDescent="0.2">
      <c r="C27" s="89" t="s">
        <v>70</v>
      </c>
      <c r="D27" s="57">
        <v>42.630070512000003</v>
      </c>
      <c r="E27" s="57">
        <v>40.540950358000003</v>
      </c>
      <c r="F27" s="57">
        <v>41.811278342000001</v>
      </c>
      <c r="G27" s="57">
        <v>42.840588660000002</v>
      </c>
      <c r="H27" s="57">
        <v>45.372996917999998</v>
      </c>
      <c r="I27" s="57">
        <v>46.762557227999999</v>
      </c>
      <c r="J27" s="57">
        <v>48.206091336000007</v>
      </c>
      <c r="K27" s="57">
        <v>50.1282754</v>
      </c>
      <c r="L27" s="57">
        <v>52.776400000000002</v>
      </c>
      <c r="M27" s="57">
        <v>59.564371000000001</v>
      </c>
      <c r="N27" s="57">
        <v>59.151845299999998</v>
      </c>
      <c r="O27" s="57">
        <v>60.537936856000002</v>
      </c>
      <c r="P27" s="57">
        <v>115.605258354</v>
      </c>
      <c r="Q27" s="57">
        <v>155.918988071</v>
      </c>
      <c r="R27" s="57">
        <v>135.84</v>
      </c>
      <c r="S27" s="57">
        <v>131.51847836499999</v>
      </c>
      <c r="T27" s="57">
        <v>139.04514373999999</v>
      </c>
      <c r="U27" s="57">
        <v>148.64473538199999</v>
      </c>
      <c r="V27" s="57">
        <v>155.76592126700001</v>
      </c>
    </row>
    <row r="28" spans="3:22" x14ac:dyDescent="0.2">
      <c r="C28" s="90" t="s">
        <v>32</v>
      </c>
      <c r="D28" s="58">
        <v>153.50740521500001</v>
      </c>
      <c r="E28" s="58">
        <v>169.25097500000001</v>
      </c>
      <c r="F28" s="58">
        <v>182.67588967899999</v>
      </c>
      <c r="G28" s="58">
        <v>199.366316278</v>
      </c>
      <c r="H28" s="58">
        <v>225.85680242999999</v>
      </c>
      <c r="I28" s="58">
        <v>246.28378301827999</v>
      </c>
      <c r="J28" s="58">
        <v>268.14851599999997</v>
      </c>
      <c r="K28" s="58">
        <v>270.01371342099998</v>
      </c>
      <c r="L28" s="58">
        <v>313.91256399999997</v>
      </c>
      <c r="M28" s="58">
        <v>315.18270545199999</v>
      </c>
      <c r="N28" s="58">
        <v>330.42852528600002</v>
      </c>
      <c r="O28" s="58">
        <v>319.17160779300002</v>
      </c>
      <c r="P28" s="58">
        <v>145.534705</v>
      </c>
      <c r="Q28" s="58">
        <v>186.83917618000001</v>
      </c>
      <c r="R28" s="58">
        <v>145.20494500000001</v>
      </c>
      <c r="S28" s="58">
        <v>65.081073188000005</v>
      </c>
      <c r="T28" s="58">
        <v>83.682500000000005</v>
      </c>
      <c r="U28" s="58">
        <v>84.963999999999999</v>
      </c>
      <c r="V28" s="58">
        <v>88.922007596</v>
      </c>
    </row>
    <row r="29" spans="3:22" x14ac:dyDescent="0.2">
      <c r="C29" s="89" t="s">
        <v>33</v>
      </c>
      <c r="D29" s="57">
        <v>476.32949968399998</v>
      </c>
      <c r="E29" s="57">
        <v>616.28172328699998</v>
      </c>
      <c r="F29" s="57">
        <v>589.10398464100001</v>
      </c>
      <c r="G29" s="57">
        <v>663.37719368199998</v>
      </c>
      <c r="H29" s="57">
        <v>734.61816991519993</v>
      </c>
      <c r="I29" s="57">
        <v>860.15850491072001</v>
      </c>
      <c r="J29" s="57">
        <v>1091.26380799767</v>
      </c>
      <c r="K29" s="57">
        <v>970.08819957216019</v>
      </c>
      <c r="L29" s="57">
        <v>1031.7290471240001</v>
      </c>
      <c r="M29" s="57">
        <v>1471.8140443889999</v>
      </c>
      <c r="N29" s="57">
        <v>2611.4219973731701</v>
      </c>
      <c r="O29" s="57">
        <v>2553.6267009019998</v>
      </c>
      <c r="P29" s="57">
        <v>2184.0083172578998</v>
      </c>
      <c r="Q29" s="57">
        <v>2645.094286815</v>
      </c>
      <c r="R29" s="57">
        <v>2868.0913758684001</v>
      </c>
      <c r="S29" s="57">
        <v>2755.5474283869999</v>
      </c>
      <c r="T29" s="57">
        <v>2761.183211775</v>
      </c>
      <c r="U29" s="57">
        <v>3034.2721217582598</v>
      </c>
      <c r="V29" s="57">
        <v>3358.0883992939998</v>
      </c>
    </row>
    <row r="30" spans="3:22" x14ac:dyDescent="0.2">
      <c r="C30" s="90" t="s">
        <v>71</v>
      </c>
      <c r="D30" s="58">
        <v>113.47903832199999</v>
      </c>
      <c r="E30" s="58">
        <v>103.954361463</v>
      </c>
      <c r="F30" s="58">
        <v>117.556751533</v>
      </c>
      <c r="G30" s="58">
        <v>88.541694921000015</v>
      </c>
      <c r="H30" s="58">
        <v>2382.3976475109998</v>
      </c>
      <c r="I30" s="58">
        <v>2148.5762538859999</v>
      </c>
      <c r="J30" s="58">
        <v>224.73559603300001</v>
      </c>
      <c r="K30" s="58">
        <v>158.462942</v>
      </c>
      <c r="L30" s="58">
        <v>133.83109999999999</v>
      </c>
      <c r="M30" s="58">
        <v>133.9316</v>
      </c>
      <c r="N30" s="58">
        <v>984.56563639700005</v>
      </c>
      <c r="O30" s="58">
        <v>739.43370000000004</v>
      </c>
      <c r="P30" s="58">
        <v>225.86784833900001</v>
      </c>
      <c r="Q30" s="58">
        <v>363.98686400000003</v>
      </c>
      <c r="R30" s="58">
        <v>493.70511651062998</v>
      </c>
      <c r="S30" s="58">
        <v>780.21798724500002</v>
      </c>
      <c r="T30" s="58">
        <v>577.57738725299998</v>
      </c>
      <c r="U30" s="58">
        <v>713.48083393900004</v>
      </c>
      <c r="V30" s="58">
        <v>662.69415898700004</v>
      </c>
    </row>
    <row r="31" spans="3:22" x14ac:dyDescent="0.2">
      <c r="C31" s="89" t="s">
        <v>34</v>
      </c>
      <c r="D31" s="57">
        <v>373.354260334</v>
      </c>
      <c r="E31" s="57">
        <v>365.65126919800002</v>
      </c>
      <c r="F31" s="57">
        <v>393.97780793200002</v>
      </c>
      <c r="G31" s="57">
        <v>405.62821257399997</v>
      </c>
      <c r="H31" s="57">
        <v>463.035734381</v>
      </c>
      <c r="I31" s="57">
        <v>479.16961339699998</v>
      </c>
      <c r="J31" s="57">
        <v>537.39267685000004</v>
      </c>
      <c r="K31" s="57">
        <v>599.53587996099998</v>
      </c>
      <c r="L31" s="57">
        <v>688.68401205800001</v>
      </c>
      <c r="M31" s="57">
        <v>782.00263869100024</v>
      </c>
      <c r="N31" s="57">
        <v>889.75558758099999</v>
      </c>
      <c r="O31" s="57">
        <v>912.01943068900005</v>
      </c>
      <c r="P31" s="57">
        <v>1101.405533718</v>
      </c>
      <c r="Q31" s="57">
        <v>1207.6086464309999</v>
      </c>
      <c r="R31" s="57">
        <v>1326.8121652249999</v>
      </c>
      <c r="S31" s="57">
        <v>1392.0030661246801</v>
      </c>
      <c r="T31" s="57">
        <v>1492.5338107719999</v>
      </c>
      <c r="U31" s="57">
        <v>1550.074898198</v>
      </c>
      <c r="V31" s="57">
        <v>1662.073255797</v>
      </c>
    </row>
    <row r="32" spans="3:22" x14ac:dyDescent="0.2">
      <c r="C32" s="90" t="s">
        <v>72</v>
      </c>
      <c r="D32" s="58">
        <v>41.134605612000001</v>
      </c>
      <c r="E32" s="58">
        <v>43.225514812999997</v>
      </c>
      <c r="F32" s="58">
        <v>47.388501206999997</v>
      </c>
      <c r="G32" s="58">
        <v>48.113432265999997</v>
      </c>
      <c r="H32" s="58">
        <v>57.39658867</v>
      </c>
      <c r="I32" s="58">
        <v>50.262703344999998</v>
      </c>
      <c r="J32" s="58">
        <v>72.741298244000006</v>
      </c>
      <c r="K32" s="58">
        <v>80.475028218000006</v>
      </c>
      <c r="L32" s="58">
        <v>73.771268782999996</v>
      </c>
      <c r="M32" s="58">
        <v>82.894139826</v>
      </c>
      <c r="N32" s="58">
        <v>197.637726515</v>
      </c>
      <c r="O32" s="58">
        <v>81.770437239000003</v>
      </c>
      <c r="P32" s="58">
        <v>106.457275998</v>
      </c>
      <c r="Q32" s="58">
        <v>172.050227183</v>
      </c>
      <c r="R32" s="58">
        <v>194.133588457</v>
      </c>
      <c r="S32" s="58">
        <v>187.792927642</v>
      </c>
      <c r="T32" s="58">
        <v>176.86336527899999</v>
      </c>
      <c r="U32" s="58">
        <v>185.530658485</v>
      </c>
      <c r="V32" s="58">
        <v>174.99591142</v>
      </c>
    </row>
    <row r="33" spans="3:22" x14ac:dyDescent="0.2">
      <c r="C33" s="89" t="s">
        <v>73</v>
      </c>
      <c r="D33" s="57">
        <v>47.685443339000003</v>
      </c>
      <c r="E33" s="57">
        <v>51.497351627</v>
      </c>
      <c r="F33" s="57">
        <v>50.053656011000001</v>
      </c>
      <c r="G33" s="57">
        <v>47.347336370999997</v>
      </c>
      <c r="H33" s="57">
        <v>75.454549053999997</v>
      </c>
      <c r="I33" s="57">
        <v>91.305903165800004</v>
      </c>
      <c r="J33" s="57">
        <v>168.99803436400001</v>
      </c>
      <c r="K33" s="57">
        <v>225.011115945</v>
      </c>
      <c r="L33" s="57">
        <v>238.34049655999999</v>
      </c>
      <c r="M33" s="57">
        <v>266.92462267399998</v>
      </c>
      <c r="N33" s="57">
        <v>257.543389531</v>
      </c>
      <c r="O33" s="57">
        <v>249.61723087199999</v>
      </c>
      <c r="P33" s="57">
        <v>490.917800242</v>
      </c>
      <c r="Q33" s="57">
        <v>507.16429480199997</v>
      </c>
      <c r="R33" s="57">
        <v>564.83299455500003</v>
      </c>
      <c r="S33" s="57">
        <v>544.67745847180004</v>
      </c>
      <c r="T33" s="57">
        <v>719.00551525699996</v>
      </c>
      <c r="U33" s="57">
        <v>1775.9873842930001</v>
      </c>
      <c r="V33" s="57">
        <v>752.99006347500006</v>
      </c>
    </row>
    <row r="34" spans="3:22" x14ac:dyDescent="0.2">
      <c r="C34" s="90" t="s">
        <v>35</v>
      </c>
      <c r="D34" s="58">
        <v>683.48111256799996</v>
      </c>
      <c r="E34" s="58">
        <v>760.07037819300001</v>
      </c>
      <c r="F34" s="58">
        <v>789.96316948399999</v>
      </c>
      <c r="G34" s="58">
        <v>779.79502831199989</v>
      </c>
      <c r="H34" s="58">
        <v>970.42890473299997</v>
      </c>
      <c r="I34" s="58">
        <v>1005.4804337729998</v>
      </c>
      <c r="J34" s="58">
        <v>1138.1409553149999</v>
      </c>
      <c r="K34" s="58">
        <v>1226.455430559</v>
      </c>
      <c r="L34" s="58">
        <v>1366.1257119449999</v>
      </c>
      <c r="M34" s="58">
        <v>1599.5248777449999</v>
      </c>
      <c r="N34" s="58">
        <v>1709.532783034</v>
      </c>
      <c r="O34" s="58">
        <v>1907.7636423849999</v>
      </c>
      <c r="P34" s="58">
        <v>2247.5915419029998</v>
      </c>
      <c r="Q34" s="58">
        <v>2500.4459215390002</v>
      </c>
      <c r="R34" s="58">
        <v>2757.5474219309999</v>
      </c>
      <c r="S34" s="58">
        <v>2987.891266268</v>
      </c>
      <c r="T34" s="58">
        <v>3332.867664156</v>
      </c>
      <c r="U34" s="58">
        <v>3578.4457318149998</v>
      </c>
      <c r="V34" s="58">
        <v>3971.2559601769999</v>
      </c>
    </row>
    <row r="35" spans="3:22" x14ac:dyDescent="0.2">
      <c r="C35" s="89" t="s">
        <v>74</v>
      </c>
      <c r="D35" s="57">
        <v>191.51444500599999</v>
      </c>
      <c r="E35" s="57">
        <v>196.112026466</v>
      </c>
      <c r="F35" s="57">
        <v>255.935537998</v>
      </c>
      <c r="G35" s="57">
        <v>333.51188400000001</v>
      </c>
      <c r="H35" s="57">
        <v>151.39672624400001</v>
      </c>
      <c r="I35" s="57">
        <v>152.52213587400001</v>
      </c>
      <c r="J35" s="57">
        <v>469.40665499099998</v>
      </c>
      <c r="K35" s="57">
        <v>372.63669755699999</v>
      </c>
      <c r="L35" s="57">
        <v>280.18364809799999</v>
      </c>
      <c r="M35" s="57">
        <v>326.38743251699998</v>
      </c>
      <c r="N35" s="57">
        <v>684.78117248399997</v>
      </c>
      <c r="O35" s="57">
        <v>589.59720962799997</v>
      </c>
      <c r="P35" s="57">
        <v>421.22412974700001</v>
      </c>
      <c r="Q35" s="57">
        <v>581.489725346</v>
      </c>
      <c r="R35" s="57">
        <v>1122.299</v>
      </c>
      <c r="S35" s="57">
        <v>873.89663908499995</v>
      </c>
      <c r="T35" s="57">
        <v>727.5912992343101</v>
      </c>
      <c r="U35" s="57">
        <v>756.745009396</v>
      </c>
      <c r="V35" s="57">
        <v>1809.8377298590001</v>
      </c>
    </row>
    <row r="36" spans="3:22" x14ac:dyDescent="0.2">
      <c r="C36" s="90" t="s">
        <v>36</v>
      </c>
      <c r="D36" s="58">
        <v>205.28268293400001</v>
      </c>
      <c r="E36" s="58">
        <v>215.76738844900001</v>
      </c>
      <c r="F36" s="58">
        <v>233.42144638900001</v>
      </c>
      <c r="G36" s="58">
        <v>221.51802128100002</v>
      </c>
      <c r="H36" s="58">
        <v>239.80280886299997</v>
      </c>
      <c r="I36" s="58">
        <v>296.99154539600005</v>
      </c>
      <c r="J36" s="58">
        <v>297.15793071599995</v>
      </c>
      <c r="K36" s="58">
        <v>297.62991160900015</v>
      </c>
      <c r="L36" s="58">
        <v>284.38421003100001</v>
      </c>
      <c r="M36" s="58">
        <v>289.70280862999999</v>
      </c>
      <c r="N36" s="58">
        <v>368.63670642199997</v>
      </c>
      <c r="O36" s="58">
        <v>366.79657109199997</v>
      </c>
      <c r="P36" s="58">
        <v>569.02629514299997</v>
      </c>
      <c r="Q36" s="58">
        <v>576.6463</v>
      </c>
      <c r="R36" s="58">
        <v>609.0095</v>
      </c>
      <c r="S36" s="58">
        <v>769.99441662900006</v>
      </c>
      <c r="T36" s="58">
        <v>934.04317284331</v>
      </c>
      <c r="U36" s="58">
        <v>873.01171484099996</v>
      </c>
      <c r="V36" s="58">
        <v>850.66427440400003</v>
      </c>
    </row>
    <row r="37" spans="3:22" x14ac:dyDescent="0.2">
      <c r="C37" s="92" t="s">
        <v>75</v>
      </c>
      <c r="D37" s="59">
        <v>4283.1784014309997</v>
      </c>
      <c r="E37" s="59">
        <v>5217.6430609925001</v>
      </c>
      <c r="F37" s="59">
        <v>6442.3499978171703</v>
      </c>
      <c r="G37" s="59">
        <v>7338.8189975899904</v>
      </c>
      <c r="H37" s="59">
        <v>9508.3327666021596</v>
      </c>
      <c r="I37" s="59">
        <v>12525.523773343</v>
      </c>
      <c r="J37" s="59">
        <v>13832.676078727</v>
      </c>
      <c r="K37" s="59">
        <v>15136.018451397</v>
      </c>
      <c r="L37" s="59">
        <v>17158.327833348001</v>
      </c>
      <c r="M37" s="59">
        <v>20198.65629609023</v>
      </c>
      <c r="N37" s="59">
        <v>22784.647030612992</v>
      </c>
      <c r="O37" s="59">
        <v>20917.765797016003</v>
      </c>
      <c r="P37" s="59">
        <v>23715.918369726001</v>
      </c>
      <c r="Q37" s="59">
        <v>23811.117817358423</v>
      </c>
      <c r="R37" s="59">
        <v>28516.783897252521</v>
      </c>
      <c r="S37" s="59">
        <v>27553.353853031</v>
      </c>
      <c r="T37" s="59">
        <v>28908.402542235999</v>
      </c>
      <c r="U37" s="59">
        <v>35233.105959658002</v>
      </c>
      <c r="V37" s="59">
        <v>45399.858658675003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0.25044</v>
      </c>
      <c r="V38" s="60">
        <v>139.02044284600001</v>
      </c>
    </row>
    <row r="39" spans="3:22" x14ac:dyDescent="0.2">
      <c r="C39" s="92" t="s">
        <v>77</v>
      </c>
      <c r="D39" s="57">
        <v>233.66701391699999</v>
      </c>
      <c r="E39" s="57">
        <v>202.147470344</v>
      </c>
      <c r="F39" s="57">
        <v>197.591604539</v>
      </c>
      <c r="G39" s="57">
        <v>207.887552941</v>
      </c>
      <c r="H39" s="57">
        <v>193.91652199999999</v>
      </c>
      <c r="I39" s="57">
        <v>154.81739999999999</v>
      </c>
      <c r="J39" s="57">
        <v>250.58758638899999</v>
      </c>
      <c r="K39" s="57">
        <v>245.13782599999999</v>
      </c>
      <c r="L39" s="57">
        <v>303.06654512</v>
      </c>
      <c r="M39" s="57">
        <v>423.61160000000001</v>
      </c>
      <c r="N39" s="57">
        <v>500.639163</v>
      </c>
      <c r="O39" s="57">
        <v>519.983384</v>
      </c>
      <c r="P39" s="57">
        <v>663.33269199999995</v>
      </c>
      <c r="Q39" s="57">
        <v>458.51194389599999</v>
      </c>
      <c r="R39" s="57">
        <v>544.64690707</v>
      </c>
      <c r="S39" s="57">
        <v>505.87319230899999</v>
      </c>
      <c r="T39" s="57">
        <v>188.50145064099999</v>
      </c>
      <c r="U39" s="57">
        <v>194.359899423</v>
      </c>
      <c r="V39" s="57">
        <v>351.50668019099999</v>
      </c>
    </row>
    <row r="40" spans="3:22" x14ac:dyDescent="0.2">
      <c r="C40" s="90" t="s">
        <v>37</v>
      </c>
      <c r="D40" s="58">
        <v>299.27129524100002</v>
      </c>
      <c r="E40" s="58">
        <v>332.62796943699999</v>
      </c>
      <c r="F40" s="58">
        <v>492.80355837729996</v>
      </c>
      <c r="G40" s="58">
        <v>309.88184419800001</v>
      </c>
      <c r="H40" s="58">
        <v>371.95089999999999</v>
      </c>
      <c r="I40" s="58">
        <v>360.92570960299997</v>
      </c>
      <c r="J40" s="58">
        <v>386.22043518300001</v>
      </c>
      <c r="K40" s="58">
        <v>374.92599799999999</v>
      </c>
      <c r="L40" s="58">
        <v>355.79576300000002</v>
      </c>
      <c r="M40" s="58">
        <v>472.81799999999998</v>
      </c>
      <c r="N40" s="58">
        <v>555.09214739499998</v>
      </c>
      <c r="O40" s="58">
        <v>439.10820000000001</v>
      </c>
      <c r="P40" s="58">
        <v>649.40086575800001</v>
      </c>
      <c r="Q40" s="58">
        <v>607.64192000000003</v>
      </c>
      <c r="R40" s="58">
        <v>619.88993756100001</v>
      </c>
      <c r="S40" s="58">
        <v>625.21890084799998</v>
      </c>
      <c r="T40" s="58">
        <v>712.846391423</v>
      </c>
      <c r="U40" s="58">
        <v>941.49030480600004</v>
      </c>
      <c r="V40" s="58">
        <v>914.06351460400003</v>
      </c>
    </row>
    <row r="41" spans="3:22" x14ac:dyDescent="0.2">
      <c r="C41" s="89" t="s">
        <v>38</v>
      </c>
      <c r="D41" s="57">
        <v>47.862238267000002</v>
      </c>
      <c r="E41" s="57">
        <v>44.023806514</v>
      </c>
      <c r="F41" s="57">
        <v>31.248878999999999</v>
      </c>
      <c r="G41" s="57">
        <v>33.057834266999997</v>
      </c>
      <c r="H41" s="57">
        <v>37.119348058</v>
      </c>
      <c r="I41" s="57">
        <v>20.243046283000002</v>
      </c>
      <c r="J41" s="57">
        <v>40.857964154999998</v>
      </c>
      <c r="K41" s="57">
        <v>39.697776365000003</v>
      </c>
      <c r="L41" s="57">
        <v>10.368929992</v>
      </c>
      <c r="M41" s="57">
        <v>7.587874974</v>
      </c>
      <c r="N41" s="57">
        <v>12.147811019000001</v>
      </c>
      <c r="O41" s="57">
        <v>328.75269773700001</v>
      </c>
      <c r="P41" s="57">
        <v>1363.636620691</v>
      </c>
      <c r="Q41" s="57">
        <v>1466.663509854</v>
      </c>
      <c r="R41" s="57">
        <v>1522.7921299229999</v>
      </c>
      <c r="S41" s="57">
        <v>1603.414310913</v>
      </c>
      <c r="T41" s="57">
        <v>1750.2295310919999</v>
      </c>
      <c r="U41" s="57">
        <v>1946.6091396259999</v>
      </c>
      <c r="V41" s="57">
        <v>1965.945401832</v>
      </c>
    </row>
    <row r="42" spans="3:22" ht="21.75" customHeight="1" x14ac:dyDescent="0.2">
      <c r="C42" s="81" t="s">
        <v>78</v>
      </c>
      <c r="D42" s="45">
        <f>+SUM(D13:D41)</f>
        <v>26426.512842272943</v>
      </c>
      <c r="E42" s="45">
        <f t="shared" ref="E42:V42" si="0">+SUM(E13:E41)</f>
        <v>29882.690929580756</v>
      </c>
      <c r="F42" s="45">
        <f t="shared" si="0"/>
        <v>33160.958066465202</v>
      </c>
      <c r="G42" s="45">
        <f t="shared" si="0"/>
        <v>35440.326015702696</v>
      </c>
      <c r="H42" s="45">
        <f t="shared" si="0"/>
        <v>43643.465478351929</v>
      </c>
      <c r="I42" s="45">
        <f t="shared" si="0"/>
        <v>49318.673258585492</v>
      </c>
      <c r="J42" s="45">
        <f t="shared" si="0"/>
        <v>52011.240789677693</v>
      </c>
      <c r="K42" s="45">
        <f t="shared" si="0"/>
        <v>56867.139498513767</v>
      </c>
      <c r="L42" s="45">
        <f t="shared" si="0"/>
        <v>64316.69219278355</v>
      </c>
      <c r="M42" s="45">
        <f t="shared" si="0"/>
        <v>73821.221063868536</v>
      </c>
      <c r="N42" s="45">
        <f t="shared" si="0"/>
        <v>84183.55298319635</v>
      </c>
      <c r="O42" s="45">
        <f t="shared" si="0"/>
        <v>83264.728009994506</v>
      </c>
      <c r="P42" s="45">
        <f t="shared" si="0"/>
        <v>91127.853056711901</v>
      </c>
      <c r="Q42" s="45">
        <f t="shared" si="0"/>
        <v>100774.11529375642</v>
      </c>
      <c r="R42" s="45">
        <f t="shared" si="0"/>
        <v>111524.24981195091</v>
      </c>
      <c r="S42" s="45">
        <f t="shared" si="0"/>
        <v>114529.27718311269</v>
      </c>
      <c r="T42" s="45">
        <f t="shared" si="0"/>
        <v>122578.8820573613</v>
      </c>
      <c r="U42" s="45">
        <f t="shared" si="0"/>
        <v>138890.60011911485</v>
      </c>
      <c r="V42" s="45">
        <f t="shared" si="0"/>
        <v>146708.53054854865</v>
      </c>
    </row>
    <row r="43" spans="3:22" x14ac:dyDescent="0.2">
      <c r="C43" s="1" t="s">
        <v>227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x14ac:dyDescent="0.2">
      <c r="C47" s="9"/>
      <c r="D47" s="164" t="s">
        <v>96</v>
      </c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3:22" ht="1.5" customHeight="1" x14ac:dyDescent="0.2">
      <c r="H48" s="28"/>
      <c r="I48" s="28"/>
      <c r="J48" s="28"/>
      <c r="L48" s="184"/>
      <c r="M48" s="184"/>
      <c r="N48" s="184"/>
      <c r="O48" s="184"/>
      <c r="P48" s="184"/>
      <c r="Q48" s="189"/>
      <c r="R48" s="29"/>
      <c r="S48" s="29"/>
      <c r="T48" s="29"/>
      <c r="U48" s="29"/>
      <c r="V48" s="29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82" t="s">
        <v>21</v>
      </c>
      <c r="D50" s="162">
        <v>2000</v>
      </c>
      <c r="E50" s="162">
        <v>2001</v>
      </c>
      <c r="F50" s="162">
        <v>2002</v>
      </c>
      <c r="G50" s="162">
        <v>2003</v>
      </c>
      <c r="H50" s="162">
        <v>2004</v>
      </c>
      <c r="I50" s="162">
        <v>2005</v>
      </c>
      <c r="J50" s="162">
        <v>2006</v>
      </c>
      <c r="K50" s="162">
        <v>2007</v>
      </c>
      <c r="L50" s="162">
        <v>2008</v>
      </c>
      <c r="M50" s="162">
        <v>2009</v>
      </c>
      <c r="N50" s="162">
        <v>2010</v>
      </c>
      <c r="O50" s="162">
        <v>2011</v>
      </c>
      <c r="P50" s="162">
        <v>2012</v>
      </c>
      <c r="Q50" s="162">
        <v>2013</v>
      </c>
      <c r="R50" s="162">
        <v>2014</v>
      </c>
      <c r="S50" s="162">
        <v>2015</v>
      </c>
      <c r="T50" s="162">
        <v>2016</v>
      </c>
      <c r="U50" s="162">
        <v>2017</v>
      </c>
      <c r="V50" s="162">
        <v>2018</v>
      </c>
    </row>
    <row r="51" spans="3:22" ht="12" thickBot="1" x14ac:dyDescent="0.25">
      <c r="C51" s="18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3:22" x14ac:dyDescent="0.2">
      <c r="C52" s="89" t="s">
        <v>61</v>
      </c>
      <c r="D52" s="57">
        <v>222.85648996109998</v>
      </c>
      <c r="E52" s="57">
        <v>220.74788614560998</v>
      </c>
      <c r="F52" s="57">
        <v>236.46186180999999</v>
      </c>
      <c r="G52" s="57">
        <v>274.89582649978001</v>
      </c>
      <c r="H52" s="57">
        <v>247.35292152651999</v>
      </c>
      <c r="I52" s="57">
        <v>258.40842152928002</v>
      </c>
      <c r="J52" s="57">
        <v>385.93296457416005</v>
      </c>
      <c r="K52" s="57">
        <v>410.09634325780002</v>
      </c>
      <c r="L52" s="57">
        <v>738.24936860614002</v>
      </c>
      <c r="M52" s="57">
        <v>330.81099973204999</v>
      </c>
      <c r="N52" s="57">
        <v>389.19940212865998</v>
      </c>
      <c r="O52" s="57">
        <v>278.26963475631999</v>
      </c>
      <c r="P52" s="57">
        <v>396.1745755109701</v>
      </c>
      <c r="Q52" s="57">
        <v>1364.4022006763198</v>
      </c>
      <c r="R52" s="57">
        <v>371.75957421942002</v>
      </c>
      <c r="S52" s="57">
        <v>509.05151168668999</v>
      </c>
      <c r="T52" s="57">
        <v>512.55440355414009</v>
      </c>
      <c r="U52" s="57">
        <v>574.76329340027996</v>
      </c>
      <c r="V52" s="57">
        <v>667.01980729314994</v>
      </c>
    </row>
    <row r="53" spans="3:22" x14ac:dyDescent="0.2">
      <c r="C53" s="90" t="s">
        <v>28</v>
      </c>
      <c r="D53" s="58">
        <v>84.554616193130016</v>
      </c>
      <c r="E53" s="58">
        <v>88.83866770213001</v>
      </c>
      <c r="F53" s="58">
        <v>93.49123480001002</v>
      </c>
      <c r="G53" s="58">
        <v>97.646671680329987</v>
      </c>
      <c r="H53" s="58">
        <v>105.49463041710003</v>
      </c>
      <c r="I53" s="58">
        <v>112.34323478171</v>
      </c>
      <c r="J53" s="58">
        <v>116.68332081128004</v>
      </c>
      <c r="K53" s="58">
        <v>122.99995749883</v>
      </c>
      <c r="L53" s="58">
        <v>1046.7445846436801</v>
      </c>
      <c r="M53" s="58">
        <v>1256.7742576309597</v>
      </c>
      <c r="N53" s="58">
        <v>1355.9046542795695</v>
      </c>
      <c r="O53" s="58">
        <v>1095.475283777</v>
      </c>
      <c r="P53" s="58">
        <v>206.32480975711002</v>
      </c>
      <c r="Q53" s="58">
        <v>241.33869426773995</v>
      </c>
      <c r="R53" s="58">
        <v>263.36592544440003</v>
      </c>
      <c r="S53" s="58">
        <v>269.98183628543995</v>
      </c>
      <c r="T53" s="58">
        <v>277.11340524122005</v>
      </c>
      <c r="U53" s="58">
        <v>297.06780290224998</v>
      </c>
      <c r="V53" s="58">
        <v>316.81339494753996</v>
      </c>
    </row>
    <row r="54" spans="3:22" x14ac:dyDescent="0.2">
      <c r="C54" s="89" t="s">
        <v>62</v>
      </c>
      <c r="D54" s="57">
        <v>7.4926501080000003</v>
      </c>
      <c r="E54" s="57">
        <v>5.4712494739700004</v>
      </c>
      <c r="F54" s="57">
        <v>5.7328322900000002</v>
      </c>
      <c r="G54" s="57">
        <v>5.97314629185</v>
      </c>
      <c r="H54" s="57">
        <v>5.8809445223600001</v>
      </c>
      <c r="I54" s="57">
        <v>6.0778054032000002</v>
      </c>
      <c r="J54" s="57">
        <v>6.6224510618000005</v>
      </c>
      <c r="K54" s="57">
        <v>6.5390846119999999</v>
      </c>
      <c r="L54" s="57">
        <v>7.5724459927499996</v>
      </c>
      <c r="M54" s="57">
        <v>9.2189809559799993</v>
      </c>
      <c r="N54" s="57">
        <v>24.999428343999998</v>
      </c>
      <c r="O54" s="57">
        <v>9.3611791710300007</v>
      </c>
      <c r="P54" s="57">
        <v>12.4844571455</v>
      </c>
      <c r="Q54" s="57">
        <v>16.256900795380002</v>
      </c>
      <c r="R54" s="57">
        <v>20.905641202559998</v>
      </c>
      <c r="S54" s="57">
        <v>19.900257968430001</v>
      </c>
      <c r="T54" s="57">
        <v>20.51019136983</v>
      </c>
      <c r="U54" s="57">
        <v>22.194370468510002</v>
      </c>
      <c r="V54" s="57">
        <v>22.313336474090001</v>
      </c>
    </row>
    <row r="55" spans="3:22" x14ac:dyDescent="0.2">
      <c r="C55" s="90" t="s">
        <v>29</v>
      </c>
      <c r="D55" s="58">
        <v>145.43610762573999</v>
      </c>
      <c r="E55" s="58">
        <v>145.77192923558999</v>
      </c>
      <c r="F55" s="58">
        <v>148.23708245467995</v>
      </c>
      <c r="G55" s="58">
        <v>148.36371765673999</v>
      </c>
      <c r="H55" s="58">
        <v>150.78651151113002</v>
      </c>
      <c r="I55" s="58">
        <v>169.66770208435997</v>
      </c>
      <c r="J55" s="58">
        <v>250.96924242642999</v>
      </c>
      <c r="K55" s="58">
        <v>226.41749102432993</v>
      </c>
      <c r="L55" s="58">
        <v>238.13051033861996</v>
      </c>
      <c r="M55" s="58">
        <v>285.05378278808979</v>
      </c>
      <c r="N55" s="58">
        <v>229.92569073411002</v>
      </c>
      <c r="O55" s="58">
        <v>343.43442637902001</v>
      </c>
      <c r="P55" s="58">
        <v>479.33287186096004</v>
      </c>
      <c r="Q55" s="58">
        <v>678.30581219578585</v>
      </c>
      <c r="R55" s="58">
        <v>569.55353799279806</v>
      </c>
      <c r="S55" s="58">
        <v>557.53227884419005</v>
      </c>
      <c r="T55" s="58">
        <v>551.88204426522998</v>
      </c>
      <c r="U55" s="58">
        <v>621.80720326122002</v>
      </c>
      <c r="V55" s="58">
        <v>578.32983715572982</v>
      </c>
    </row>
    <row r="56" spans="3:22" x14ac:dyDescent="0.2">
      <c r="C56" s="89" t="s">
        <v>63</v>
      </c>
      <c r="D56" s="57">
        <v>168.79393668191997</v>
      </c>
      <c r="E56" s="57">
        <v>182.40935560746996</v>
      </c>
      <c r="F56" s="57">
        <v>189.84707649563001</v>
      </c>
      <c r="G56" s="57">
        <v>208.64289693158003</v>
      </c>
      <c r="H56" s="57">
        <v>224.13232336331998</v>
      </c>
      <c r="I56" s="57">
        <v>241.43622919109001</v>
      </c>
      <c r="J56" s="57">
        <v>255.46897103514002</v>
      </c>
      <c r="K56" s="57">
        <v>272.50974342038</v>
      </c>
      <c r="L56" s="57">
        <v>294.39158350770003</v>
      </c>
      <c r="M56" s="57">
        <v>324.93275173017003</v>
      </c>
      <c r="N56" s="57">
        <v>335.60000125866998</v>
      </c>
      <c r="O56" s="57">
        <v>350.26007424642</v>
      </c>
      <c r="P56" s="57">
        <v>372.72689156218001</v>
      </c>
      <c r="Q56" s="57">
        <v>390.25704692315389</v>
      </c>
      <c r="R56" s="57">
        <v>401.61577456808999</v>
      </c>
      <c r="S56" s="57">
        <v>414.30592437919</v>
      </c>
      <c r="T56" s="57">
        <v>442.15758726191001</v>
      </c>
      <c r="U56" s="57">
        <v>483.44802999331006</v>
      </c>
      <c r="V56" s="57">
        <v>508.81045718370802</v>
      </c>
    </row>
    <row r="57" spans="3:22" x14ac:dyDescent="0.2">
      <c r="C57" s="90" t="s">
        <v>30</v>
      </c>
      <c r="D57" s="58">
        <v>38.560322769659997</v>
      </c>
      <c r="E57" s="58">
        <v>42.641845009059992</v>
      </c>
      <c r="F57" s="58">
        <v>49.084752271859998</v>
      </c>
      <c r="G57" s="58">
        <v>54.133241834219994</v>
      </c>
      <c r="H57" s="58">
        <v>59.64427780546</v>
      </c>
      <c r="I57" s="58">
        <v>68.269497510709996</v>
      </c>
      <c r="J57" s="58">
        <v>73.801337686880004</v>
      </c>
      <c r="K57" s="58">
        <v>83.711739068299991</v>
      </c>
      <c r="L57" s="58">
        <v>105.64150418076001</v>
      </c>
      <c r="M57" s="58">
        <v>98.894671853490038</v>
      </c>
      <c r="N57" s="58">
        <v>108.29812912116999</v>
      </c>
      <c r="O57" s="58">
        <v>120.92003217672</v>
      </c>
      <c r="P57" s="58">
        <v>151.86889484477999</v>
      </c>
      <c r="Q57" s="58">
        <v>205.65580262684003</v>
      </c>
      <c r="R57" s="58">
        <v>199.59458920224</v>
      </c>
      <c r="S57" s="58">
        <v>217.88160139118003</v>
      </c>
      <c r="T57" s="58">
        <v>208.50411837496</v>
      </c>
      <c r="U57" s="58">
        <v>216.48014446790998</v>
      </c>
      <c r="V57" s="58">
        <v>259.54695175635999</v>
      </c>
    </row>
    <row r="58" spans="3:22" x14ac:dyDescent="0.2">
      <c r="C58" s="89" t="s">
        <v>64</v>
      </c>
      <c r="D58" s="57">
        <v>6032.9340839943898</v>
      </c>
      <c r="E58" s="57">
        <v>6825.1615035014192</v>
      </c>
      <c r="F58" s="57">
        <v>7674.7395410294739</v>
      </c>
      <c r="G58" s="57">
        <v>8817.2912235291606</v>
      </c>
      <c r="H58" s="57">
        <v>10160.403939438078</v>
      </c>
      <c r="I58" s="57">
        <v>11185.962218239682</v>
      </c>
      <c r="J58" s="57">
        <v>12047.882446233107</v>
      </c>
      <c r="K58" s="57">
        <v>13384.804198189606</v>
      </c>
      <c r="L58" s="57">
        <v>15060.789124310602</v>
      </c>
      <c r="M58" s="57">
        <v>17089.382558823501</v>
      </c>
      <c r="N58" s="57">
        <v>18556.920357932366</v>
      </c>
      <c r="O58" s="57">
        <v>20003.776104343968</v>
      </c>
      <c r="P58" s="57">
        <v>21699.067418846065</v>
      </c>
      <c r="Q58" s="57">
        <v>23190.878388542362</v>
      </c>
      <c r="R58" s="57">
        <v>24391.682127717355</v>
      </c>
      <c r="S58" s="57">
        <v>25404.765429341398</v>
      </c>
      <c r="T58" s="57">
        <v>27719.010895071482</v>
      </c>
      <c r="U58" s="57">
        <v>28907.146506362198</v>
      </c>
      <c r="V58" s="57">
        <v>30497.743236595852</v>
      </c>
    </row>
    <row r="59" spans="3:22" x14ac:dyDescent="0.2">
      <c r="C59" s="90" t="s">
        <v>65</v>
      </c>
      <c r="D59" s="58">
        <v>6.911688302</v>
      </c>
      <c r="E59" s="58">
        <v>6.8777816631300004</v>
      </c>
      <c r="F59" s="58">
        <v>7.6365527024299995</v>
      </c>
      <c r="G59" s="58">
        <v>6.7080225929699999</v>
      </c>
      <c r="H59" s="58">
        <v>8.3317379189699992</v>
      </c>
      <c r="I59" s="58">
        <v>8.6937909408799996</v>
      </c>
      <c r="J59" s="58">
        <v>9.074091739</v>
      </c>
      <c r="K59" s="58">
        <v>9.5134452335000006</v>
      </c>
      <c r="L59" s="58">
        <v>10.25037529518</v>
      </c>
      <c r="M59" s="58">
        <v>10.826001740500001</v>
      </c>
      <c r="N59" s="58">
        <v>14.03136866142</v>
      </c>
      <c r="O59" s="58">
        <v>10.865804559970002</v>
      </c>
      <c r="P59" s="58">
        <v>17.112239705029999</v>
      </c>
      <c r="Q59" s="58">
        <v>23.64664046071</v>
      </c>
      <c r="R59" s="58">
        <v>24.534700617239999</v>
      </c>
      <c r="S59" s="58">
        <v>28.37179023925</v>
      </c>
      <c r="T59" s="58">
        <v>60.066936561529999</v>
      </c>
      <c r="U59" s="58">
        <v>55.938099743239988</v>
      </c>
      <c r="V59" s="58">
        <v>37.361179736839993</v>
      </c>
    </row>
    <row r="60" spans="3:22" x14ac:dyDescent="0.2">
      <c r="C60" s="89" t="s">
        <v>66</v>
      </c>
      <c r="D60" s="57">
        <v>4778.3854759560372</v>
      </c>
      <c r="E60" s="57">
        <v>7301.2916313135283</v>
      </c>
      <c r="F60" s="57">
        <v>8451.854418387451</v>
      </c>
      <c r="G60" s="57">
        <v>9868.2714243167447</v>
      </c>
      <c r="H60" s="57">
        <v>11159.64620714014</v>
      </c>
      <c r="I60" s="57">
        <v>11973.900255574463</v>
      </c>
      <c r="J60" s="57">
        <v>12862.151094787225</v>
      </c>
      <c r="K60" s="57">
        <v>13707.9103472345</v>
      </c>
      <c r="L60" s="57">
        <v>15402.610867091931</v>
      </c>
      <c r="M60" s="57">
        <v>17813.123147060527</v>
      </c>
      <c r="N60" s="57">
        <v>19396.160049619106</v>
      </c>
      <c r="O60" s="57">
        <v>20818.618025223772</v>
      </c>
      <c r="P60" s="57">
        <v>22140.428662564904</v>
      </c>
      <c r="Q60" s="57">
        <v>23673.438423790813</v>
      </c>
      <c r="R60" s="57">
        <v>25021.222842394061</v>
      </c>
      <c r="S60" s="57">
        <v>26586.936084424491</v>
      </c>
      <c r="T60" s="57">
        <v>28773.990825928508</v>
      </c>
      <c r="U60" s="57">
        <v>32310.610014692462</v>
      </c>
      <c r="V60" s="57">
        <v>34807.486219363855</v>
      </c>
    </row>
    <row r="61" spans="3:22" x14ac:dyDescent="0.2">
      <c r="C61" s="90" t="s">
        <v>67</v>
      </c>
      <c r="D61" s="58">
        <v>27.205337508719996</v>
      </c>
      <c r="E61" s="58">
        <v>29.382294972550014</v>
      </c>
      <c r="F61" s="58">
        <v>31.051771881909996</v>
      </c>
      <c r="G61" s="58">
        <v>32.104222809880007</v>
      </c>
      <c r="H61" s="58">
        <v>31.501967143889996</v>
      </c>
      <c r="I61" s="58">
        <v>32.699579775629999</v>
      </c>
      <c r="J61" s="58">
        <v>42.748136335590004</v>
      </c>
      <c r="K61" s="58">
        <v>45.012589415050002</v>
      </c>
      <c r="L61" s="58">
        <v>43.839825779359998</v>
      </c>
      <c r="M61" s="58">
        <v>42.010357235889998</v>
      </c>
      <c r="N61" s="58">
        <v>49.17612921220001</v>
      </c>
      <c r="O61" s="58">
        <v>48.350887969843697</v>
      </c>
      <c r="P61" s="58">
        <v>50.376251325230001</v>
      </c>
      <c r="Q61" s="58">
        <v>54.196529102260001</v>
      </c>
      <c r="R61" s="58">
        <v>61.257449532539994</v>
      </c>
      <c r="S61" s="58">
        <v>61.381966109948095</v>
      </c>
      <c r="T61" s="58">
        <v>66.837351546779985</v>
      </c>
      <c r="U61" s="58">
        <v>70.853942897079989</v>
      </c>
      <c r="V61" s="58">
        <v>77.64163385129001</v>
      </c>
    </row>
    <row r="62" spans="3:22" x14ac:dyDescent="0.2">
      <c r="C62" s="89" t="s">
        <v>68</v>
      </c>
      <c r="D62" s="57">
        <v>602.56151392389006</v>
      </c>
      <c r="E62" s="57">
        <v>630.68546562378003</v>
      </c>
      <c r="F62" s="57">
        <v>673.85545580263999</v>
      </c>
      <c r="G62" s="57">
        <v>696.3739772972599</v>
      </c>
      <c r="H62" s="57">
        <v>748.82177719679987</v>
      </c>
      <c r="I62" s="57">
        <v>825.89299396487002</v>
      </c>
      <c r="J62" s="57">
        <v>908.34793750463996</v>
      </c>
      <c r="K62" s="57">
        <v>1022.6724906200601</v>
      </c>
      <c r="L62" s="57">
        <v>1184.3222981725003</v>
      </c>
      <c r="M62" s="57">
        <v>1370.9715368530399</v>
      </c>
      <c r="N62" s="57">
        <v>1448.46546752273</v>
      </c>
      <c r="O62" s="57">
        <v>1568.04427198859</v>
      </c>
      <c r="P62" s="57">
        <v>1841.24685189151</v>
      </c>
      <c r="Q62" s="57">
        <v>2100.2638422568102</v>
      </c>
      <c r="R62" s="57">
        <v>2382.1857757882203</v>
      </c>
      <c r="S62" s="57">
        <v>2648.9853661758502</v>
      </c>
      <c r="T62" s="57">
        <v>2986.3239347635199</v>
      </c>
      <c r="U62" s="57">
        <v>3250.3481518880299</v>
      </c>
      <c r="V62" s="57">
        <v>3494.4100126013604</v>
      </c>
    </row>
    <row r="63" spans="3:22" x14ac:dyDescent="0.2">
      <c r="C63" s="90" t="s">
        <v>31</v>
      </c>
      <c r="D63" s="58">
        <v>6033.153584795733</v>
      </c>
      <c r="E63" s="58">
        <v>5075.911030051584</v>
      </c>
      <c r="F63" s="58">
        <v>5203.3721313387887</v>
      </c>
      <c r="G63" s="58">
        <v>3961.4014395607796</v>
      </c>
      <c r="H63" s="58">
        <v>4809.3555320006117</v>
      </c>
      <c r="I63" s="58">
        <v>5261.764848449041</v>
      </c>
      <c r="J63" s="58">
        <v>5378.6246670813798</v>
      </c>
      <c r="K63" s="58">
        <v>5715.9935683838157</v>
      </c>
      <c r="L63" s="58">
        <v>6418.8951476142611</v>
      </c>
      <c r="M63" s="58">
        <v>5698.5034255585188</v>
      </c>
      <c r="N63" s="58">
        <v>6683.2641548265583</v>
      </c>
      <c r="O63" s="58">
        <v>6995.0127695444307</v>
      </c>
      <c r="P63" s="58">
        <v>7391.2550419738782</v>
      </c>
      <c r="Q63" s="58">
        <v>10321.898871267453</v>
      </c>
      <c r="R63" s="58">
        <v>11202.400692288771</v>
      </c>
      <c r="S63" s="58">
        <v>14318.408989834177</v>
      </c>
      <c r="T63" s="58">
        <v>16382.806004887112</v>
      </c>
      <c r="U63" s="58">
        <v>19152.96389464664</v>
      </c>
      <c r="V63" s="58">
        <v>10283.8382612932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3:22" x14ac:dyDescent="0.2">
      <c r="C65" s="90" t="s">
        <v>69</v>
      </c>
      <c r="D65" s="58">
        <v>138.29749610405</v>
      </c>
      <c r="E65" s="58">
        <v>145.67363615889997</v>
      </c>
      <c r="F65" s="58">
        <v>159.65411845217</v>
      </c>
      <c r="G65" s="58">
        <v>150.23392913892999</v>
      </c>
      <c r="H65" s="58">
        <v>151.53359715261001</v>
      </c>
      <c r="I65" s="58">
        <v>160.57116279600999</v>
      </c>
      <c r="J65" s="58">
        <v>296.48242656487992</v>
      </c>
      <c r="K65" s="58">
        <v>207.85591149733003</v>
      </c>
      <c r="L65" s="58">
        <v>287.58813871520994</v>
      </c>
      <c r="M65" s="58">
        <v>473.35940157814002</v>
      </c>
      <c r="N65" s="58">
        <v>606.48045853750978</v>
      </c>
      <c r="O65" s="58">
        <v>808.42952351716008</v>
      </c>
      <c r="P65" s="58">
        <v>1328.2346551801497</v>
      </c>
      <c r="Q65" s="58">
        <v>1128.0536746299499</v>
      </c>
      <c r="R65" s="58">
        <v>1152.6563064765148</v>
      </c>
      <c r="S65" s="58">
        <v>1113.36564756494</v>
      </c>
      <c r="T65" s="58">
        <v>1202.98166572082</v>
      </c>
      <c r="U65" s="58">
        <v>1209.4071408611599</v>
      </c>
      <c r="V65" s="58">
        <v>1361.4320284931239</v>
      </c>
    </row>
    <row r="66" spans="3:22" x14ac:dyDescent="0.2">
      <c r="C66" s="89" t="s">
        <v>70</v>
      </c>
      <c r="D66" s="57">
        <v>41.462450562049995</v>
      </c>
      <c r="E66" s="57">
        <v>38.72656549268001</v>
      </c>
      <c r="F66" s="57">
        <v>41.492913986870008</v>
      </c>
      <c r="G66" s="57">
        <v>41.683236049750001</v>
      </c>
      <c r="H66" s="57">
        <v>43.963106419420008</v>
      </c>
      <c r="I66" s="57">
        <v>45.846541180289996</v>
      </c>
      <c r="J66" s="57">
        <v>47.589075136430019</v>
      </c>
      <c r="K66" s="57">
        <v>48.44435720948001</v>
      </c>
      <c r="L66" s="57">
        <v>51.888597148439992</v>
      </c>
      <c r="M66" s="57">
        <v>56.000679199920008</v>
      </c>
      <c r="N66" s="57">
        <v>55.305566440819995</v>
      </c>
      <c r="O66" s="57">
        <v>57.20052996495</v>
      </c>
      <c r="P66" s="57">
        <v>98.344042662123982</v>
      </c>
      <c r="Q66" s="57">
        <v>116.63217149090001</v>
      </c>
      <c r="R66" s="57">
        <v>123.65067083047602</v>
      </c>
      <c r="S66" s="57">
        <v>122.90044966286</v>
      </c>
      <c r="T66" s="57">
        <v>136.08624181993</v>
      </c>
      <c r="U66" s="57">
        <v>142.36491091918001</v>
      </c>
      <c r="V66" s="57">
        <v>144.82796686093999</v>
      </c>
    </row>
    <row r="67" spans="3:22" x14ac:dyDescent="0.2">
      <c r="C67" s="90" t="s">
        <v>32</v>
      </c>
      <c r="D67" s="58">
        <v>147.25369689082996</v>
      </c>
      <c r="E67" s="58">
        <v>162.48059153946002</v>
      </c>
      <c r="F67" s="58">
        <v>178.33110562563999</v>
      </c>
      <c r="G67" s="58">
        <v>195.78303696134</v>
      </c>
      <c r="H67" s="58">
        <v>222.83583278594003</v>
      </c>
      <c r="I67" s="58">
        <v>236.61221684006</v>
      </c>
      <c r="J67" s="58">
        <v>257.75357164781008</v>
      </c>
      <c r="K67" s="58">
        <v>253.69118815621002</v>
      </c>
      <c r="L67" s="58">
        <v>292.91270238695995</v>
      </c>
      <c r="M67" s="58">
        <v>280.90979825100993</v>
      </c>
      <c r="N67" s="58">
        <v>278.93146432062002</v>
      </c>
      <c r="O67" s="58">
        <v>282.44823470512</v>
      </c>
      <c r="P67" s="58">
        <v>114.38040203143375</v>
      </c>
      <c r="Q67" s="58">
        <v>143.48334855011998</v>
      </c>
      <c r="R67" s="58">
        <v>121.67975803995</v>
      </c>
      <c r="S67" s="58">
        <v>61.63878869845</v>
      </c>
      <c r="T67" s="58">
        <v>81.270331841149996</v>
      </c>
      <c r="U67" s="58">
        <v>83.47428335875</v>
      </c>
      <c r="V67" s="58">
        <v>86.330796633649996</v>
      </c>
    </row>
    <row r="68" spans="3:22" x14ac:dyDescent="0.2">
      <c r="C68" s="89" t="s">
        <v>33</v>
      </c>
      <c r="D68" s="57">
        <v>460.5883789333401</v>
      </c>
      <c r="E68" s="57">
        <v>605.07429890669005</v>
      </c>
      <c r="F68" s="57">
        <v>561.49232877730992</v>
      </c>
      <c r="G68" s="57">
        <v>625.46158874886009</v>
      </c>
      <c r="H68" s="57">
        <v>705.26833006742993</v>
      </c>
      <c r="I68" s="57">
        <v>837.87297908142989</v>
      </c>
      <c r="J68" s="57">
        <v>1017.4385001647097</v>
      </c>
      <c r="K68" s="57">
        <v>876.96371264400989</v>
      </c>
      <c r="L68" s="57">
        <v>972.5657382479601</v>
      </c>
      <c r="M68" s="57">
        <v>1361.1249464204202</v>
      </c>
      <c r="N68" s="57">
        <v>2331.4572711654005</v>
      </c>
      <c r="O68" s="57">
        <v>2446.121352206183</v>
      </c>
      <c r="P68" s="57">
        <v>1978.7350531869699</v>
      </c>
      <c r="Q68" s="57">
        <v>2443.6411241445307</v>
      </c>
      <c r="R68" s="57">
        <v>2646.1458663515523</v>
      </c>
      <c r="S68" s="57">
        <v>2594.2170946736305</v>
      </c>
      <c r="T68" s="57">
        <v>2689.9466302011806</v>
      </c>
      <c r="U68" s="57">
        <v>2939.7466999219196</v>
      </c>
      <c r="V68" s="57">
        <v>3268.5080083483508</v>
      </c>
    </row>
    <row r="69" spans="3:22" x14ac:dyDescent="0.2">
      <c r="C69" s="90" t="s">
        <v>71</v>
      </c>
      <c r="D69" s="58">
        <v>102.9249749419</v>
      </c>
      <c r="E69" s="58">
        <v>84.867250563140004</v>
      </c>
      <c r="F69" s="58">
        <v>107.13220107588999</v>
      </c>
      <c r="G69" s="58">
        <v>79.760436533910024</v>
      </c>
      <c r="H69" s="58">
        <v>2361.2708417839704</v>
      </c>
      <c r="I69" s="58">
        <v>2121.52937398617</v>
      </c>
      <c r="J69" s="58">
        <v>194.56996628403002</v>
      </c>
      <c r="K69" s="58">
        <v>123.31134963077</v>
      </c>
      <c r="L69" s="58">
        <v>126.10021302105002</v>
      </c>
      <c r="M69" s="58">
        <v>109.90031069457996</v>
      </c>
      <c r="N69" s="58">
        <v>965.11305928454988</v>
      </c>
      <c r="O69" s="58">
        <v>717.11179817287996</v>
      </c>
      <c r="P69" s="58">
        <v>172.38083388210501</v>
      </c>
      <c r="Q69" s="58">
        <v>283.24092598418099</v>
      </c>
      <c r="R69" s="58">
        <v>446.36954899318823</v>
      </c>
      <c r="S69" s="58">
        <v>729.48652590745996</v>
      </c>
      <c r="T69" s="58">
        <v>539.33190940212</v>
      </c>
      <c r="U69" s="58">
        <v>681.36870953060986</v>
      </c>
      <c r="V69" s="58">
        <v>603.89891789191006</v>
      </c>
    </row>
    <row r="70" spans="3:22" x14ac:dyDescent="0.2">
      <c r="C70" s="89" t="s">
        <v>34</v>
      </c>
      <c r="D70" s="57">
        <v>356.12641867794002</v>
      </c>
      <c r="E70" s="57">
        <v>355.74676884506005</v>
      </c>
      <c r="F70" s="57">
        <v>384.67354687291999</v>
      </c>
      <c r="G70" s="57">
        <v>396.33499534470002</v>
      </c>
      <c r="H70" s="57">
        <v>443.33360912767989</v>
      </c>
      <c r="I70" s="57">
        <v>462.30123285760988</v>
      </c>
      <c r="J70" s="57">
        <v>522.89469966258002</v>
      </c>
      <c r="K70" s="57">
        <v>572.80116691022999</v>
      </c>
      <c r="L70" s="57">
        <v>651.64973202518991</v>
      </c>
      <c r="M70" s="57">
        <v>727.38555004797001</v>
      </c>
      <c r="N70" s="57">
        <v>813.95991058062009</v>
      </c>
      <c r="O70" s="57">
        <v>856.77634341268981</v>
      </c>
      <c r="P70" s="57">
        <v>974.9521301229737</v>
      </c>
      <c r="Q70" s="57">
        <v>1090.0080384284799</v>
      </c>
      <c r="R70" s="57">
        <v>1253.0910193130867</v>
      </c>
      <c r="S70" s="57">
        <v>1331.9158831070533</v>
      </c>
      <c r="T70" s="57">
        <v>1438.1877619115103</v>
      </c>
      <c r="U70" s="57">
        <v>1502.0691838151399</v>
      </c>
      <c r="V70" s="57">
        <v>1603.5607362231133</v>
      </c>
    </row>
    <row r="71" spans="3:22" x14ac:dyDescent="0.2">
      <c r="C71" s="90" t="s">
        <v>72</v>
      </c>
      <c r="D71" s="58">
        <v>36.037166998940002</v>
      </c>
      <c r="E71" s="58">
        <v>40.057395162259994</v>
      </c>
      <c r="F71" s="58">
        <v>43.788461996120006</v>
      </c>
      <c r="G71" s="58">
        <v>42.743073026200001</v>
      </c>
      <c r="H71" s="58">
        <v>51.35108345938999</v>
      </c>
      <c r="I71" s="58">
        <v>44.449071882190019</v>
      </c>
      <c r="J71" s="58">
        <v>52.443151402689999</v>
      </c>
      <c r="K71" s="58">
        <v>56.516254545000017</v>
      </c>
      <c r="L71" s="58">
        <v>60.212880263400002</v>
      </c>
      <c r="M71" s="58">
        <v>59.463457792709988</v>
      </c>
      <c r="N71" s="58">
        <v>182.35957090880001</v>
      </c>
      <c r="O71" s="58">
        <v>72.242298755030021</v>
      </c>
      <c r="P71" s="58">
        <v>93.026511628630004</v>
      </c>
      <c r="Q71" s="58">
        <v>116.46958970141</v>
      </c>
      <c r="R71" s="58">
        <v>170.02069574313998</v>
      </c>
      <c r="S71" s="58">
        <v>168.89432259087999</v>
      </c>
      <c r="T71" s="58">
        <v>167.62822599973998</v>
      </c>
      <c r="U71" s="58">
        <v>172.61907203626998</v>
      </c>
      <c r="V71" s="58">
        <v>165.366520546732</v>
      </c>
    </row>
    <row r="72" spans="3:22" x14ac:dyDescent="0.2">
      <c r="C72" s="89" t="s">
        <v>73</v>
      </c>
      <c r="D72" s="57">
        <v>43.451651626760011</v>
      </c>
      <c r="E72" s="57">
        <v>49.959094539249989</v>
      </c>
      <c r="F72" s="57">
        <v>46.294251433919996</v>
      </c>
      <c r="G72" s="57">
        <v>45.000229946080005</v>
      </c>
      <c r="H72" s="57">
        <v>73.464137301780013</v>
      </c>
      <c r="I72" s="57">
        <v>90.815523018269985</v>
      </c>
      <c r="J72" s="57">
        <v>166.74805622261999</v>
      </c>
      <c r="K72" s="57">
        <v>223.81714580047</v>
      </c>
      <c r="L72" s="57">
        <v>234.25407556249002</v>
      </c>
      <c r="M72" s="57">
        <v>245.20151040389001</v>
      </c>
      <c r="N72" s="57">
        <v>234.78993136514001</v>
      </c>
      <c r="O72" s="57">
        <v>240.76536305463</v>
      </c>
      <c r="P72" s="57">
        <v>469.19035055976997</v>
      </c>
      <c r="Q72" s="57">
        <v>472.45616030026002</v>
      </c>
      <c r="R72" s="57">
        <v>531.12084229341997</v>
      </c>
      <c r="S72" s="57">
        <v>526.19455462435997</v>
      </c>
      <c r="T72" s="57">
        <v>709.60099884150009</v>
      </c>
      <c r="U72" s="57">
        <v>1747.7925718834601</v>
      </c>
      <c r="V72" s="57">
        <v>732.30377987224995</v>
      </c>
    </row>
    <row r="73" spans="3:22" x14ac:dyDescent="0.2">
      <c r="C73" s="90" t="s">
        <v>35</v>
      </c>
      <c r="D73" s="58">
        <v>678.64342164412983</v>
      </c>
      <c r="E73" s="58">
        <v>738.77305001638013</v>
      </c>
      <c r="F73" s="58">
        <v>781.12633289195992</v>
      </c>
      <c r="G73" s="58">
        <v>775.31151387228999</v>
      </c>
      <c r="H73" s="58">
        <v>961.56621641673007</v>
      </c>
      <c r="I73" s="58">
        <v>1004.3897457258299</v>
      </c>
      <c r="J73" s="58">
        <v>1125.3753344353902</v>
      </c>
      <c r="K73" s="58">
        <v>1220.4219672243398</v>
      </c>
      <c r="L73" s="58">
        <v>1355.7925265431204</v>
      </c>
      <c r="M73" s="58">
        <v>1585.6366638787099</v>
      </c>
      <c r="N73" s="58">
        <v>1689.0095350929003</v>
      </c>
      <c r="O73" s="58">
        <v>1860.4569998417305</v>
      </c>
      <c r="P73" s="58">
        <v>2219.9181279139902</v>
      </c>
      <c r="Q73" s="58">
        <v>2494.2259372452399</v>
      </c>
      <c r="R73" s="58">
        <v>2752.4231139551098</v>
      </c>
      <c r="S73" s="58">
        <v>2970.7823099565899</v>
      </c>
      <c r="T73" s="58">
        <v>3306.3036074471906</v>
      </c>
      <c r="U73" s="58">
        <v>3524.6979254917997</v>
      </c>
      <c r="V73" s="58">
        <v>3949.1606991072499</v>
      </c>
    </row>
    <row r="74" spans="3:22" x14ac:dyDescent="0.2">
      <c r="C74" s="89" t="s">
        <v>74</v>
      </c>
      <c r="D74" s="57">
        <v>187.49715294060999</v>
      </c>
      <c r="E74" s="57">
        <v>189.97231215174003</v>
      </c>
      <c r="F74" s="57">
        <v>210.96739935276</v>
      </c>
      <c r="G74" s="57">
        <v>304.82211087956995</v>
      </c>
      <c r="H74" s="57">
        <v>147.47271126364001</v>
      </c>
      <c r="I74" s="57">
        <v>148.36300841235004</v>
      </c>
      <c r="J74" s="57">
        <v>408.90242987653005</v>
      </c>
      <c r="K74" s="57">
        <v>350.94343400737006</v>
      </c>
      <c r="L74" s="57">
        <v>263.80998737838001</v>
      </c>
      <c r="M74" s="57">
        <v>317.38894758031995</v>
      </c>
      <c r="N74" s="57">
        <v>676.28038402334994</v>
      </c>
      <c r="O74" s="57">
        <v>545.03337757861107</v>
      </c>
      <c r="P74" s="57">
        <v>386.28406036611</v>
      </c>
      <c r="Q74" s="57">
        <v>515.30988086477385</v>
      </c>
      <c r="R74" s="57">
        <v>1059.1031551766901</v>
      </c>
      <c r="S74" s="57">
        <v>807.23388948733009</v>
      </c>
      <c r="T74" s="57">
        <v>689.20250379177003</v>
      </c>
      <c r="U74" s="57">
        <v>727.41025289408992</v>
      </c>
      <c r="V74" s="57">
        <v>1767.1943408051202</v>
      </c>
    </row>
    <row r="75" spans="3:22" x14ac:dyDescent="0.2">
      <c r="C75" s="90" t="s">
        <v>36</v>
      </c>
      <c r="D75" s="58">
        <v>192.83473874689</v>
      </c>
      <c r="E75" s="58">
        <v>204.74265237698003</v>
      </c>
      <c r="F75" s="58">
        <v>222.24646347613006</v>
      </c>
      <c r="G75" s="58">
        <v>218.74693916362</v>
      </c>
      <c r="H75" s="58">
        <v>216.93369020006992</v>
      </c>
      <c r="I75" s="58">
        <v>267.78262422327003</v>
      </c>
      <c r="J75" s="58">
        <v>282.40406891290002</v>
      </c>
      <c r="K75" s="58">
        <v>259.83420072364015</v>
      </c>
      <c r="L75" s="58">
        <v>257.36825354476002</v>
      </c>
      <c r="M75" s="58">
        <v>276.62542982330996</v>
      </c>
      <c r="N75" s="58">
        <v>329.24775120321038</v>
      </c>
      <c r="O75" s="58">
        <v>356.03065969940911</v>
      </c>
      <c r="P75" s="58">
        <v>549.462180689614</v>
      </c>
      <c r="Q75" s="58">
        <v>570.05200200070044</v>
      </c>
      <c r="R75" s="58">
        <v>597.28628105697794</v>
      </c>
      <c r="S75" s="58">
        <v>759.67257396852131</v>
      </c>
      <c r="T75" s="58">
        <v>916.14280411918992</v>
      </c>
      <c r="U75" s="58">
        <v>846.39140526052097</v>
      </c>
      <c r="V75" s="58">
        <v>772.19127289860592</v>
      </c>
    </row>
    <row r="76" spans="3:22" x14ac:dyDescent="0.2">
      <c r="C76" s="92" t="s">
        <v>75</v>
      </c>
      <c r="D76" s="59">
        <v>4135.1670525147611</v>
      </c>
      <c r="E76" s="59">
        <v>5159.411701240294</v>
      </c>
      <c r="F76" s="59">
        <v>6372.4992802745901</v>
      </c>
      <c r="G76" s="59">
        <v>7291.9974610980798</v>
      </c>
      <c r="H76" s="59">
        <v>9461.1666175442188</v>
      </c>
      <c r="I76" s="59">
        <v>12450.113680215318</v>
      </c>
      <c r="J76" s="59">
        <v>13712.393102623793</v>
      </c>
      <c r="K76" s="59">
        <v>14720.860530644663</v>
      </c>
      <c r="L76" s="59">
        <v>17103.765387984706</v>
      </c>
      <c r="M76" s="59">
        <v>19307.35818360114</v>
      </c>
      <c r="N76" s="59">
        <v>19824.416730746194</v>
      </c>
      <c r="O76" s="59">
        <v>20681.089112172158</v>
      </c>
      <c r="P76" s="59">
        <v>23378.128646984827</v>
      </c>
      <c r="Q76" s="59">
        <v>23430.900071327411</v>
      </c>
      <c r="R76" s="59">
        <v>27761.373723193759</v>
      </c>
      <c r="S76" s="59">
        <v>27204.639473236493</v>
      </c>
      <c r="T76" s="59">
        <v>28823.273773513116</v>
      </c>
      <c r="U76" s="59">
        <v>35161.879237147143</v>
      </c>
      <c r="V76" s="59">
        <v>43359.801017204198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0.150079299</v>
      </c>
      <c r="V77" s="60">
        <v>113.93703340499999</v>
      </c>
    </row>
    <row r="78" spans="3:22" x14ac:dyDescent="0.2">
      <c r="C78" s="92" t="s">
        <v>77</v>
      </c>
      <c r="D78" s="57">
        <v>100.31849029677001</v>
      </c>
      <c r="E78" s="57">
        <v>85.331752308509991</v>
      </c>
      <c r="F78" s="57">
        <v>92.708918761289993</v>
      </c>
      <c r="G78" s="57">
        <v>122.55957212702999</v>
      </c>
      <c r="H78" s="57">
        <v>104.66669786915999</v>
      </c>
      <c r="I78" s="57">
        <v>46.026098127510011</v>
      </c>
      <c r="J78" s="57">
        <v>128.08598045274002</v>
      </c>
      <c r="K78" s="57">
        <v>135.20751176692002</v>
      </c>
      <c r="L78" s="57">
        <v>188.00550742177003</v>
      </c>
      <c r="M78" s="57">
        <v>223.25964835738998</v>
      </c>
      <c r="N78" s="57">
        <v>355.11843871492005</v>
      </c>
      <c r="O78" s="57">
        <v>385.39623561156009</v>
      </c>
      <c r="P78" s="57">
        <v>617.77322116505002</v>
      </c>
      <c r="Q78" s="57">
        <v>340.12341157423998</v>
      </c>
      <c r="R78" s="57">
        <v>410.87017871473006</v>
      </c>
      <c r="S78" s="57">
        <v>430.13363158081</v>
      </c>
      <c r="T78" s="57">
        <v>174.19846881539002</v>
      </c>
      <c r="U78" s="57">
        <v>187.71612860704002</v>
      </c>
      <c r="V78" s="57">
        <v>283.13841137449998</v>
      </c>
    </row>
    <row r="79" spans="3:22" x14ac:dyDescent="0.2">
      <c r="C79" s="90" t="s">
        <v>37</v>
      </c>
      <c r="D79" s="58">
        <v>276.95531245809997</v>
      </c>
      <c r="E79" s="58">
        <v>306.86506482520002</v>
      </c>
      <c r="F79" s="58">
        <v>470.17681186636992</v>
      </c>
      <c r="G79" s="58">
        <v>293.02362643051998</v>
      </c>
      <c r="H79" s="58">
        <v>353.60447548719998</v>
      </c>
      <c r="I79" s="58">
        <v>331.48315266399004</v>
      </c>
      <c r="J79" s="58">
        <v>322.39939135165992</v>
      </c>
      <c r="K79" s="58">
        <v>325.11843630995008</v>
      </c>
      <c r="L79" s="58">
        <v>318.10766536016996</v>
      </c>
      <c r="M79" s="58">
        <v>421.43281740960992</v>
      </c>
      <c r="N79" s="58">
        <v>488.96173607409992</v>
      </c>
      <c r="O79" s="58">
        <v>376.63307563714005</v>
      </c>
      <c r="P79" s="58">
        <v>599.14499751747007</v>
      </c>
      <c r="Q79" s="58">
        <v>547.11541106013999</v>
      </c>
      <c r="R79" s="58">
        <v>582.03316785964194</v>
      </c>
      <c r="S79" s="58">
        <v>588.62080860801007</v>
      </c>
      <c r="T79" s="58">
        <v>675.22526020932003</v>
      </c>
      <c r="U79" s="58">
        <v>855.61917767238003</v>
      </c>
      <c r="V79" s="58">
        <v>875.30798217457004</v>
      </c>
    </row>
    <row r="80" spans="3:22" x14ac:dyDescent="0.2">
      <c r="C80" s="89" t="s">
        <v>38</v>
      </c>
      <c r="D80" s="57">
        <v>40.889475477010002</v>
      </c>
      <c r="E80" s="57">
        <v>35.548072530029998</v>
      </c>
      <c r="F80" s="57">
        <v>24.472386828300003</v>
      </c>
      <c r="G80" s="57">
        <v>28.193084904829998</v>
      </c>
      <c r="H80" s="57">
        <v>32.440779064530005</v>
      </c>
      <c r="I80" s="57">
        <v>18.140470774209994</v>
      </c>
      <c r="J80" s="57">
        <v>38.01207628417</v>
      </c>
      <c r="K80" s="57">
        <v>26.394507900259995</v>
      </c>
      <c r="L80" s="57">
        <v>8.5706445918400007</v>
      </c>
      <c r="M80" s="57">
        <v>6.9808708846199998</v>
      </c>
      <c r="N80" s="57">
        <v>11.42518650773</v>
      </c>
      <c r="O80" s="57">
        <v>323.29695072996998</v>
      </c>
      <c r="P80" s="57">
        <v>1354.3539220505797</v>
      </c>
      <c r="Q80" s="57">
        <v>1461.6487467776999</v>
      </c>
      <c r="R80" s="57">
        <v>1517.8931298928601</v>
      </c>
      <c r="S80" s="57">
        <v>1592.5436575178899</v>
      </c>
      <c r="T80" s="57">
        <v>1749.10394856217</v>
      </c>
      <c r="U80" s="57">
        <v>1945.66599381234</v>
      </c>
      <c r="V80" s="57">
        <v>1962.9101034653702</v>
      </c>
    </row>
    <row r="81" spans="3:22" x14ac:dyDescent="0.2">
      <c r="C81" s="81" t="s">
        <v>78</v>
      </c>
      <c r="D81" s="45">
        <f>+SUM(D52:D80)</f>
        <v>25087.293686634399</v>
      </c>
      <c r="E81" s="45">
        <f t="shared" ref="E81:V81" si="1">+SUM(E52:E80)</f>
        <v>28758.420846956396</v>
      </c>
      <c r="F81" s="45">
        <f t="shared" si="1"/>
        <v>32462.421232937115</v>
      </c>
      <c r="G81" s="45">
        <f t="shared" si="1"/>
        <v>34783.460645227002</v>
      </c>
      <c r="H81" s="45">
        <f t="shared" si="1"/>
        <v>43042.224495928152</v>
      </c>
      <c r="I81" s="45">
        <f t="shared" si="1"/>
        <v>48411.413459229429</v>
      </c>
      <c r="J81" s="45">
        <f t="shared" si="1"/>
        <v>50911.798492299567</v>
      </c>
      <c r="K81" s="45">
        <f t="shared" si="1"/>
        <v>54410.36267292883</v>
      </c>
      <c r="L81" s="45">
        <f t="shared" si="1"/>
        <v>62724.029685728921</v>
      </c>
      <c r="M81" s="45">
        <f t="shared" si="1"/>
        <v>69782.530687886465</v>
      </c>
      <c r="N81" s="45">
        <f t="shared" si="1"/>
        <v>77434.801828606418</v>
      </c>
      <c r="O81" s="45">
        <f t="shared" si="1"/>
        <v>81651.420349196327</v>
      </c>
      <c r="P81" s="45">
        <f t="shared" si="1"/>
        <v>89092.708102929915</v>
      </c>
      <c r="Q81" s="45">
        <f t="shared" si="1"/>
        <v>97413.899646985679</v>
      </c>
      <c r="R81" s="45">
        <f t="shared" si="1"/>
        <v>106035.79608885878</v>
      </c>
      <c r="S81" s="45">
        <f t="shared" si="1"/>
        <v>112039.7426478655</v>
      </c>
      <c r="T81" s="45">
        <f t="shared" si="1"/>
        <v>121300.24183102231</v>
      </c>
      <c r="U81" s="45">
        <f t="shared" si="1"/>
        <v>137691.99422723392</v>
      </c>
      <c r="V81" s="45">
        <f t="shared" si="1"/>
        <v>142601.18394355767</v>
      </c>
    </row>
    <row r="82" spans="3:22" x14ac:dyDescent="0.2">
      <c r="C82" s="1" t="s">
        <v>227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x14ac:dyDescent="0.2">
      <c r="C86" s="9"/>
      <c r="D86" s="164" t="s">
        <v>97</v>
      </c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</row>
    <row r="87" spans="3:22" ht="2.25" customHeight="1" x14ac:dyDescent="0.2">
      <c r="H87" s="28"/>
      <c r="I87" s="28"/>
      <c r="J87" s="28"/>
      <c r="L87" s="184"/>
      <c r="M87" s="184"/>
      <c r="N87" s="184"/>
      <c r="O87" s="184"/>
      <c r="P87" s="184"/>
      <c r="Q87" s="189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82" t="s">
        <v>21</v>
      </c>
      <c r="D89" s="162">
        <v>2000</v>
      </c>
      <c r="E89" s="162">
        <v>2001</v>
      </c>
      <c r="F89" s="162">
        <v>2002</v>
      </c>
      <c r="G89" s="162">
        <v>2003</v>
      </c>
      <c r="H89" s="162">
        <v>2004</v>
      </c>
      <c r="I89" s="162">
        <v>2005</v>
      </c>
      <c r="J89" s="162">
        <v>2006</v>
      </c>
      <c r="K89" s="162">
        <v>2007</v>
      </c>
      <c r="L89" s="162">
        <v>2008</v>
      </c>
      <c r="M89" s="162">
        <v>2009</v>
      </c>
      <c r="N89" s="162">
        <v>2010</v>
      </c>
      <c r="O89" s="162">
        <v>2011</v>
      </c>
      <c r="P89" s="162">
        <v>2012</v>
      </c>
      <c r="Q89" s="162">
        <v>2013</v>
      </c>
      <c r="R89" s="162">
        <v>2014</v>
      </c>
      <c r="S89" s="162">
        <v>2015</v>
      </c>
      <c r="T89" s="162">
        <v>2016</v>
      </c>
      <c r="U89" s="162">
        <v>2017</v>
      </c>
      <c r="V89" s="162">
        <v>2018</v>
      </c>
    </row>
    <row r="90" spans="3:22" ht="12" thickBot="1" x14ac:dyDescent="0.25">
      <c r="C90" s="18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 spans="3:22" x14ac:dyDescent="0.2">
      <c r="C91" s="89" t="s">
        <v>61</v>
      </c>
      <c r="D91" s="61">
        <f t="shared" ref="D91:V91" si="2">+IFERROR(IF(D52&gt;0,+((D52/D13)*100)," "),"")</f>
        <v>92.876864533914357</v>
      </c>
      <c r="E91" s="61">
        <f t="shared" si="2"/>
        <v>93.367193107102793</v>
      </c>
      <c r="F91" s="61">
        <f t="shared" si="2"/>
        <v>96.720426789253779</v>
      </c>
      <c r="G91" s="61">
        <f t="shared" si="2"/>
        <v>95.666876990936814</v>
      </c>
      <c r="H91" s="61">
        <f t="shared" si="2"/>
        <v>91.387026617078561</v>
      </c>
      <c r="I91" s="61">
        <f t="shared" si="2"/>
        <v>89.117814775340022</v>
      </c>
      <c r="J91" s="61">
        <f t="shared" si="2"/>
        <v>95.265298216479522</v>
      </c>
      <c r="K91" s="61">
        <f t="shared" si="2"/>
        <v>94.084074457043101</v>
      </c>
      <c r="L91" s="61">
        <f t="shared" si="2"/>
        <v>99.2257453302893</v>
      </c>
      <c r="M91" s="61">
        <f t="shared" si="2"/>
        <v>95.845879773063146</v>
      </c>
      <c r="N91" s="61">
        <f t="shared" si="2"/>
        <v>93.647436620934471</v>
      </c>
      <c r="O91" s="61">
        <f t="shared" si="2"/>
        <v>96.397043532472864</v>
      </c>
      <c r="P91" s="61">
        <f t="shared" si="2"/>
        <v>89.578336864652684</v>
      </c>
      <c r="Q91" s="61">
        <f t="shared" si="2"/>
        <v>96.355523612486522</v>
      </c>
      <c r="R91" s="61">
        <f t="shared" si="2"/>
        <v>88.557403850740556</v>
      </c>
      <c r="S91" s="61">
        <f t="shared" si="2"/>
        <v>95.268439401220974</v>
      </c>
      <c r="T91" s="61">
        <f t="shared" si="2"/>
        <v>96.491335060139633</v>
      </c>
      <c r="U91" s="61">
        <f t="shared" si="2"/>
        <v>96.681137839948235</v>
      </c>
      <c r="V91" s="61">
        <f t="shared" si="2"/>
        <v>97.313739167974035</v>
      </c>
    </row>
    <row r="92" spans="3:22" x14ac:dyDescent="0.2">
      <c r="C92" s="90" t="s">
        <v>28</v>
      </c>
      <c r="D92" s="63">
        <f t="shared" ref="D92:V92" si="3">+IFERROR(IF(D53&gt;0,+((D53/D14)*100)," "),"")</f>
        <v>90.166779729171679</v>
      </c>
      <c r="E92" s="63">
        <f t="shared" si="3"/>
        <v>91.349588744241444</v>
      </c>
      <c r="F92" s="63">
        <f t="shared" si="3"/>
        <v>90.927323846488989</v>
      </c>
      <c r="G92" s="63">
        <f t="shared" si="3"/>
        <v>88.372613169237383</v>
      </c>
      <c r="H92" s="63">
        <f t="shared" si="3"/>
        <v>94.769146337464917</v>
      </c>
      <c r="I92" s="63">
        <f t="shared" si="3"/>
        <v>94.527453785649328</v>
      </c>
      <c r="J92" s="63">
        <f t="shared" si="3"/>
        <v>93.951997788120252</v>
      </c>
      <c r="K92" s="63">
        <f t="shared" si="3"/>
        <v>91.734434401251747</v>
      </c>
      <c r="L92" s="63">
        <f t="shared" si="3"/>
        <v>99.363108259457022</v>
      </c>
      <c r="M92" s="63">
        <f t="shared" si="3"/>
        <v>99.485765229593</v>
      </c>
      <c r="N92" s="63">
        <f t="shared" si="3"/>
        <v>96.997727650535211</v>
      </c>
      <c r="O92" s="63">
        <f t="shared" si="3"/>
        <v>98.952768847901538</v>
      </c>
      <c r="P92" s="63">
        <f t="shared" si="3"/>
        <v>86.758991400934477</v>
      </c>
      <c r="Q92" s="63">
        <f t="shared" si="3"/>
        <v>88.633265798760348</v>
      </c>
      <c r="R92" s="63">
        <f t="shared" si="3"/>
        <v>93.922576130354813</v>
      </c>
      <c r="S92" s="63">
        <f t="shared" si="3"/>
        <v>95.093720152433079</v>
      </c>
      <c r="T92" s="63">
        <f t="shared" si="3"/>
        <v>95.548323285036702</v>
      </c>
      <c r="U92" s="63">
        <f t="shared" si="3"/>
        <v>97.863317410303893</v>
      </c>
      <c r="V92" s="63">
        <f t="shared" si="3"/>
        <v>98.200381285306989</v>
      </c>
    </row>
    <row r="93" spans="3:22" x14ac:dyDescent="0.2">
      <c r="C93" s="89" t="s">
        <v>62</v>
      </c>
      <c r="D93" s="61">
        <f t="shared" ref="D93:V93" si="4">+IFERROR(IF(D54&gt;0,+((D54/D15)*100)," "),"")</f>
        <v>92.776431609059571</v>
      </c>
      <c r="E93" s="61">
        <f t="shared" si="4"/>
        <v>90.621761881464408</v>
      </c>
      <c r="F93" s="61">
        <f t="shared" si="4"/>
        <v>97.762902756293641</v>
      </c>
      <c r="G93" s="61">
        <f t="shared" si="4"/>
        <v>94.862946584101209</v>
      </c>
      <c r="H93" s="61">
        <f t="shared" si="4"/>
        <v>87.918150158072251</v>
      </c>
      <c r="I93" s="61">
        <f t="shared" si="4"/>
        <v>90.510585680947671</v>
      </c>
      <c r="J93" s="61">
        <f t="shared" si="4"/>
        <v>89.735700703751945</v>
      </c>
      <c r="K93" s="61">
        <f t="shared" si="4"/>
        <v>78.801590117085084</v>
      </c>
      <c r="L93" s="61">
        <f t="shared" si="4"/>
        <v>94.195323688397394</v>
      </c>
      <c r="M93" s="61">
        <f t="shared" si="4"/>
        <v>31.854463090242437</v>
      </c>
      <c r="N93" s="61">
        <f t="shared" si="4"/>
        <v>95.011290031895413</v>
      </c>
      <c r="O93" s="61">
        <f t="shared" si="4"/>
        <v>89.324973546356247</v>
      </c>
      <c r="P93" s="61">
        <f t="shared" si="4"/>
        <v>73.704696664751694</v>
      </c>
      <c r="Q93" s="61">
        <f t="shared" si="4"/>
        <v>92.22203764113911</v>
      </c>
      <c r="R93" s="61">
        <f t="shared" si="4"/>
        <v>91.751771790915072</v>
      </c>
      <c r="S93" s="61">
        <f t="shared" si="4"/>
        <v>93.408780766827121</v>
      </c>
      <c r="T93" s="61">
        <f t="shared" si="4"/>
        <v>93.770023491383142</v>
      </c>
      <c r="U93" s="61">
        <f t="shared" si="4"/>
        <v>94.718913429029783</v>
      </c>
      <c r="V93" s="61">
        <f t="shared" si="4"/>
        <v>94.148932995088643</v>
      </c>
    </row>
    <row r="94" spans="3:22" x14ac:dyDescent="0.2">
      <c r="C94" s="90" t="s">
        <v>29</v>
      </c>
      <c r="D94" s="63">
        <f t="shared" ref="D94:V94" si="5">+IFERROR(IF(D55&gt;0,+((D55/D16)*100)," "),"")</f>
        <v>93.142765140310175</v>
      </c>
      <c r="E94" s="63">
        <f t="shared" si="5"/>
        <v>92.851884199927724</v>
      </c>
      <c r="F94" s="63">
        <f t="shared" si="5"/>
        <v>93.116001692292159</v>
      </c>
      <c r="G94" s="63">
        <f t="shared" si="5"/>
        <v>91.047004116991019</v>
      </c>
      <c r="H94" s="63">
        <f t="shared" si="5"/>
        <v>95.553225823773488</v>
      </c>
      <c r="I94" s="63">
        <f t="shared" si="5"/>
        <v>95.319750662657725</v>
      </c>
      <c r="J94" s="63">
        <f t="shared" si="5"/>
        <v>96.684645306623182</v>
      </c>
      <c r="K94" s="63">
        <f t="shared" si="5"/>
        <v>90.931149091032339</v>
      </c>
      <c r="L94" s="63">
        <f t="shared" si="5"/>
        <v>93.791526438039313</v>
      </c>
      <c r="M94" s="63">
        <f t="shared" si="5"/>
        <v>95.703669911927534</v>
      </c>
      <c r="N94" s="63">
        <f t="shared" si="5"/>
        <v>92.65607953190738</v>
      </c>
      <c r="O94" s="63">
        <f t="shared" si="5"/>
        <v>90.814465494893199</v>
      </c>
      <c r="P94" s="63">
        <f t="shared" si="5"/>
        <v>94.371437174211835</v>
      </c>
      <c r="Q94" s="63">
        <f t="shared" si="5"/>
        <v>95.678967090875872</v>
      </c>
      <c r="R94" s="63">
        <f t="shared" si="5"/>
        <v>91.393911355305519</v>
      </c>
      <c r="S94" s="63">
        <f t="shared" si="5"/>
        <v>95.54137986937782</v>
      </c>
      <c r="T94" s="63">
        <f t="shared" si="5"/>
        <v>97.870341328783823</v>
      </c>
      <c r="U94" s="63">
        <f t="shared" si="5"/>
        <v>98.492512230785508</v>
      </c>
      <c r="V94" s="63">
        <f t="shared" si="5"/>
        <v>97.69670846700393</v>
      </c>
    </row>
    <row r="95" spans="3:22" x14ac:dyDescent="0.2">
      <c r="C95" s="89" t="s">
        <v>63</v>
      </c>
      <c r="D95" s="61">
        <f t="shared" ref="D95:V95" si="6">+IFERROR(IF(D56&gt;0,+((D56/D17)*100)," "),"")</f>
        <v>86.959021208310261</v>
      </c>
      <c r="E95" s="61">
        <f t="shared" si="6"/>
        <v>91.885170061567806</v>
      </c>
      <c r="F95" s="61">
        <f t="shared" si="6"/>
        <v>97.623412691031987</v>
      </c>
      <c r="G95" s="61">
        <f t="shared" si="6"/>
        <v>97.782302006310601</v>
      </c>
      <c r="H95" s="61">
        <f t="shared" si="6"/>
        <v>97.366980045354978</v>
      </c>
      <c r="I95" s="61">
        <f t="shared" si="6"/>
        <v>99.027427343110702</v>
      </c>
      <c r="J95" s="61">
        <f t="shared" si="6"/>
        <v>98.539771071703115</v>
      </c>
      <c r="K95" s="61">
        <f t="shared" si="6"/>
        <v>98.568381726243388</v>
      </c>
      <c r="L95" s="61">
        <f t="shared" si="6"/>
        <v>97.44548606883609</v>
      </c>
      <c r="M95" s="61">
        <f t="shared" si="6"/>
        <v>98.938369829605264</v>
      </c>
      <c r="N95" s="61">
        <f t="shared" si="6"/>
        <v>98.798074828872814</v>
      </c>
      <c r="O95" s="61">
        <f t="shared" si="6"/>
        <v>99.00028992899766</v>
      </c>
      <c r="P95" s="61">
        <f t="shared" si="6"/>
        <v>97.333950173802037</v>
      </c>
      <c r="Q95" s="61">
        <f t="shared" si="6"/>
        <v>96.268250409648587</v>
      </c>
      <c r="R95" s="61">
        <f t="shared" si="6"/>
        <v>97.561608140849032</v>
      </c>
      <c r="S95" s="61">
        <f t="shared" si="6"/>
        <v>98.424446448225183</v>
      </c>
      <c r="T95" s="61">
        <f t="shared" si="6"/>
        <v>98.631344378749475</v>
      </c>
      <c r="U95" s="61">
        <f t="shared" si="6"/>
        <v>99.396862888188494</v>
      </c>
      <c r="V95" s="61">
        <f t="shared" si="6"/>
        <v>98.695524972927558</v>
      </c>
    </row>
    <row r="96" spans="3:22" x14ac:dyDescent="0.2">
      <c r="C96" s="90" t="s">
        <v>30</v>
      </c>
      <c r="D96" s="63">
        <f t="shared" ref="D96:V96" si="7">+IFERROR(IF(D57&gt;0,+((D57/D18)*100)," "),"")</f>
        <v>95.114374259608766</v>
      </c>
      <c r="E96" s="63">
        <f t="shared" si="7"/>
        <v>98.101601760810524</v>
      </c>
      <c r="F96" s="63">
        <f t="shared" si="7"/>
        <v>98.011344744234421</v>
      </c>
      <c r="G96" s="63">
        <f t="shared" si="7"/>
        <v>99.13172834842257</v>
      </c>
      <c r="H96" s="63">
        <f t="shared" si="7"/>
        <v>98.928557507580436</v>
      </c>
      <c r="I96" s="63">
        <f t="shared" si="7"/>
        <v>94.575257406497855</v>
      </c>
      <c r="J96" s="63">
        <f t="shared" si="7"/>
        <v>96.833116343918533</v>
      </c>
      <c r="K96" s="63">
        <f t="shared" si="7"/>
        <v>96.414533939019421</v>
      </c>
      <c r="L96" s="63">
        <f t="shared" si="7"/>
        <v>97.795776169055642</v>
      </c>
      <c r="M96" s="63">
        <f t="shared" si="7"/>
        <v>91.978010896371487</v>
      </c>
      <c r="N96" s="63">
        <f t="shared" si="7"/>
        <v>91.846370590725456</v>
      </c>
      <c r="O96" s="63">
        <f t="shared" si="7"/>
        <v>97.537040942554484</v>
      </c>
      <c r="P96" s="63">
        <f t="shared" si="7"/>
        <v>97.565665231947193</v>
      </c>
      <c r="Q96" s="63">
        <f t="shared" si="7"/>
        <v>94.720475211488463</v>
      </c>
      <c r="R96" s="63">
        <f t="shared" si="7"/>
        <v>99.061404361184159</v>
      </c>
      <c r="S96" s="63">
        <f t="shared" si="7"/>
        <v>98.627062866440184</v>
      </c>
      <c r="T96" s="63">
        <f t="shared" si="7"/>
        <v>99.613836542258511</v>
      </c>
      <c r="U96" s="63">
        <f t="shared" si="7"/>
        <v>99.711882299771574</v>
      </c>
      <c r="V96" s="63">
        <f t="shared" si="7"/>
        <v>99.408767209191467</v>
      </c>
    </row>
    <row r="97" spans="3:22" x14ac:dyDescent="0.2">
      <c r="C97" s="89" t="s">
        <v>64</v>
      </c>
      <c r="D97" s="61">
        <f t="shared" ref="D97:V97" si="8">+IFERROR(IF(D58&gt;0,+((D58/D19)*100)," "),"")</f>
        <v>97.500804869567233</v>
      </c>
      <c r="E97" s="61">
        <f t="shared" si="8"/>
        <v>97.541174989269507</v>
      </c>
      <c r="F97" s="61">
        <f t="shared" si="8"/>
        <v>97.87295580591136</v>
      </c>
      <c r="G97" s="61">
        <f t="shared" si="8"/>
        <v>97.672458718433219</v>
      </c>
      <c r="H97" s="61">
        <f t="shared" si="8"/>
        <v>98.758030951858871</v>
      </c>
      <c r="I97" s="61">
        <f t="shared" si="8"/>
        <v>98.780375119173669</v>
      </c>
      <c r="J97" s="61">
        <f t="shared" si="8"/>
        <v>98.902191409497675</v>
      </c>
      <c r="K97" s="61">
        <f t="shared" si="8"/>
        <v>97.844545292146975</v>
      </c>
      <c r="L97" s="61">
        <f t="shared" si="8"/>
        <v>99.060476755379312</v>
      </c>
      <c r="M97" s="61">
        <f t="shared" si="8"/>
        <v>98.167986101530047</v>
      </c>
      <c r="N97" s="61">
        <f t="shared" si="8"/>
        <v>98.032268437522745</v>
      </c>
      <c r="O97" s="61">
        <f t="shared" si="8"/>
        <v>97.66946591190181</v>
      </c>
      <c r="P97" s="61">
        <f t="shared" si="8"/>
        <v>98.428247151531281</v>
      </c>
      <c r="Q97" s="61">
        <f t="shared" si="8"/>
        <v>98.457444854383724</v>
      </c>
      <c r="R97" s="61">
        <f t="shared" si="8"/>
        <v>98.916828210849857</v>
      </c>
      <c r="S97" s="61">
        <f t="shared" si="8"/>
        <v>98.306084337680275</v>
      </c>
      <c r="T97" s="61">
        <f t="shared" si="8"/>
        <v>99.448552197685743</v>
      </c>
      <c r="U97" s="61">
        <f t="shared" si="8"/>
        <v>99.746931111572124</v>
      </c>
      <c r="V97" s="61">
        <f t="shared" si="8"/>
        <v>99.649867645985907</v>
      </c>
    </row>
    <row r="98" spans="3:22" x14ac:dyDescent="0.2">
      <c r="C98" s="90" t="s">
        <v>65</v>
      </c>
      <c r="D98" s="63">
        <f t="shared" ref="D98:V98" si="9">+IFERROR(IF(D59&gt;0,+((D59/D20)*100)," "),"")</f>
        <v>98.166917498286807</v>
      </c>
      <c r="E98" s="63">
        <f t="shared" si="9"/>
        <v>97.783388107353616</v>
      </c>
      <c r="F98" s="63">
        <f t="shared" si="9"/>
        <v>95.000221825884196</v>
      </c>
      <c r="G98" s="63">
        <f t="shared" si="9"/>
        <v>95.387030093187889</v>
      </c>
      <c r="H98" s="63">
        <f t="shared" si="9"/>
        <v>97.107109958202471</v>
      </c>
      <c r="I98" s="63">
        <f t="shared" si="9"/>
        <v>99.130851908763148</v>
      </c>
      <c r="J98" s="63">
        <f t="shared" si="9"/>
        <v>97.552200206094113</v>
      </c>
      <c r="K98" s="63">
        <f t="shared" si="9"/>
        <v>96.771406037204088</v>
      </c>
      <c r="L98" s="63">
        <f t="shared" si="9"/>
        <v>96.994436531566848</v>
      </c>
      <c r="M98" s="63">
        <f t="shared" si="9"/>
        <v>97.443065142519529</v>
      </c>
      <c r="N98" s="63">
        <f t="shared" si="9"/>
        <v>96.829106238289341</v>
      </c>
      <c r="O98" s="63">
        <f t="shared" si="9"/>
        <v>89.119381515514846</v>
      </c>
      <c r="P98" s="63">
        <f t="shared" si="9"/>
        <v>83.555911719755088</v>
      </c>
      <c r="Q98" s="63">
        <f t="shared" si="9"/>
        <v>95.918233366242148</v>
      </c>
      <c r="R98" s="63">
        <f t="shared" si="9"/>
        <v>97.139063980899891</v>
      </c>
      <c r="S98" s="63">
        <f t="shared" si="9"/>
        <v>98.885135875862602</v>
      </c>
      <c r="T98" s="63">
        <f t="shared" si="9"/>
        <v>94.527951748784417</v>
      </c>
      <c r="U98" s="63">
        <f t="shared" si="9"/>
        <v>99.170963690722317</v>
      </c>
      <c r="V98" s="63">
        <f t="shared" si="9"/>
        <v>98.126025247475894</v>
      </c>
    </row>
    <row r="99" spans="3:22" x14ac:dyDescent="0.2">
      <c r="C99" s="89" t="s">
        <v>66</v>
      </c>
      <c r="D99" s="61">
        <f t="shared" ref="D99:V99" si="10">+IFERROR(IF(D60&gt;0,+((D60/D21)*100)," "),"")</f>
        <v>95.058496663115292</v>
      </c>
      <c r="E99" s="61">
        <f t="shared" si="10"/>
        <v>97.083960796250821</v>
      </c>
      <c r="F99" s="61">
        <f t="shared" si="10"/>
        <v>99.72611651566919</v>
      </c>
      <c r="G99" s="61">
        <f t="shared" si="10"/>
        <v>99.591703715564577</v>
      </c>
      <c r="H99" s="61">
        <f t="shared" si="10"/>
        <v>99.909740128966519</v>
      </c>
      <c r="I99" s="61">
        <f t="shared" si="10"/>
        <v>99.814840143751482</v>
      </c>
      <c r="J99" s="61">
        <f t="shared" si="10"/>
        <v>99.605426660854164</v>
      </c>
      <c r="K99" s="61">
        <f t="shared" si="10"/>
        <v>99.780240759031415</v>
      </c>
      <c r="L99" s="61">
        <f t="shared" si="10"/>
        <v>99.874831803762603</v>
      </c>
      <c r="M99" s="61">
        <f t="shared" si="10"/>
        <v>99.680349980612405</v>
      </c>
      <c r="N99" s="61">
        <f t="shared" si="10"/>
        <v>97.844348787151688</v>
      </c>
      <c r="O99" s="61">
        <f t="shared" si="10"/>
        <v>99.972122286556569</v>
      </c>
      <c r="P99" s="61">
        <f t="shared" si="10"/>
        <v>99.905318999129108</v>
      </c>
      <c r="Q99" s="61">
        <f t="shared" si="10"/>
        <v>99.862159132602514</v>
      </c>
      <c r="R99" s="61">
        <f t="shared" si="10"/>
        <v>99.971036212627894</v>
      </c>
      <c r="S99" s="61">
        <f t="shared" si="10"/>
        <v>99.950851111059436</v>
      </c>
      <c r="T99" s="61">
        <f t="shared" si="10"/>
        <v>99.171685587364323</v>
      </c>
      <c r="U99" s="61">
        <f t="shared" si="10"/>
        <v>99.96854746812528</v>
      </c>
      <c r="V99" s="61">
        <f t="shared" si="10"/>
        <v>99.971017673079928</v>
      </c>
    </row>
    <row r="100" spans="3:22" x14ac:dyDescent="0.2">
      <c r="C100" s="90" t="s">
        <v>67</v>
      </c>
      <c r="D100" s="63">
        <f t="shared" ref="D100:V100" si="11">+IFERROR(IF(D61&gt;0,+((D61/D22)*100)," "),"")</f>
        <v>86.579180208039901</v>
      </c>
      <c r="E100" s="63">
        <f t="shared" si="11"/>
        <v>89.437767060642727</v>
      </c>
      <c r="F100" s="63">
        <f t="shared" si="11"/>
        <v>86.215671922166294</v>
      </c>
      <c r="G100" s="63">
        <f t="shared" si="11"/>
        <v>87.731614637130207</v>
      </c>
      <c r="H100" s="63">
        <f t="shared" si="11"/>
        <v>84.275058947899666</v>
      </c>
      <c r="I100" s="63">
        <f t="shared" si="11"/>
        <v>92.993629282741836</v>
      </c>
      <c r="J100" s="63">
        <f t="shared" si="11"/>
        <v>78.264527061519857</v>
      </c>
      <c r="K100" s="63">
        <f t="shared" si="11"/>
        <v>58.310330186470914</v>
      </c>
      <c r="L100" s="63">
        <f t="shared" si="11"/>
        <v>61.250703109831761</v>
      </c>
      <c r="M100" s="63">
        <f t="shared" si="11"/>
        <v>42.92358688526523</v>
      </c>
      <c r="N100" s="63">
        <f t="shared" si="11"/>
        <v>69.217563279823096</v>
      </c>
      <c r="O100" s="63">
        <f t="shared" si="11"/>
        <v>67.170116037465618</v>
      </c>
      <c r="P100" s="63">
        <f t="shared" si="11"/>
        <v>70.341558238904824</v>
      </c>
      <c r="Q100" s="63">
        <f t="shared" si="11"/>
        <v>53.471154921233477</v>
      </c>
      <c r="R100" s="63">
        <f t="shared" si="11"/>
        <v>60.500333834850551</v>
      </c>
      <c r="S100" s="63">
        <f t="shared" si="11"/>
        <v>61.962783966975636</v>
      </c>
      <c r="T100" s="63">
        <f t="shared" si="11"/>
        <v>81.922359387283024</v>
      </c>
      <c r="U100" s="63">
        <f t="shared" si="11"/>
        <v>85.178874452202095</v>
      </c>
      <c r="V100" s="63">
        <f t="shared" si="11"/>
        <v>86.860083266958128</v>
      </c>
    </row>
    <row r="101" spans="3:22" x14ac:dyDescent="0.2">
      <c r="C101" s="89" t="s">
        <v>68</v>
      </c>
      <c r="D101" s="61">
        <f t="shared" ref="D101:V101" si="12">+IFERROR(IF(D62&gt;0,+((D62/D23)*100)," "),"")</f>
        <v>97.414955033237248</v>
      </c>
      <c r="E101" s="61">
        <f t="shared" si="12"/>
        <v>99.474456504943831</v>
      </c>
      <c r="F101" s="61">
        <f t="shared" si="12"/>
        <v>99.722220701515852</v>
      </c>
      <c r="G101" s="61">
        <f t="shared" si="12"/>
        <v>98.47724668621774</v>
      </c>
      <c r="H101" s="61">
        <f t="shared" si="12"/>
        <v>99.674599706929811</v>
      </c>
      <c r="I101" s="61">
        <f t="shared" si="12"/>
        <v>99.73770835807187</v>
      </c>
      <c r="J101" s="61">
        <f t="shared" si="12"/>
        <v>99.702489978687709</v>
      </c>
      <c r="K101" s="61">
        <f t="shared" si="12"/>
        <v>99.177979870258397</v>
      </c>
      <c r="L101" s="61">
        <f t="shared" si="12"/>
        <v>99.351827009665598</v>
      </c>
      <c r="M101" s="61">
        <f t="shared" si="12"/>
        <v>99.452223207070801</v>
      </c>
      <c r="N101" s="61">
        <f t="shared" si="12"/>
        <v>95.976502284700842</v>
      </c>
      <c r="O101" s="61">
        <f t="shared" si="12"/>
        <v>98.157185556911614</v>
      </c>
      <c r="P101" s="61">
        <f t="shared" si="12"/>
        <v>96.385489812981291</v>
      </c>
      <c r="Q101" s="61">
        <f t="shared" si="12"/>
        <v>98.477653183158893</v>
      </c>
      <c r="R101" s="61">
        <f t="shared" si="12"/>
        <v>93.680274417996912</v>
      </c>
      <c r="S101" s="61">
        <f t="shared" si="12"/>
        <v>92.737546432904679</v>
      </c>
      <c r="T101" s="61">
        <f t="shared" si="12"/>
        <v>97.429828664890294</v>
      </c>
      <c r="U101" s="61">
        <f t="shared" si="12"/>
        <v>99.414050223263288</v>
      </c>
      <c r="V101" s="61">
        <f t="shared" si="12"/>
        <v>96.891836123684044</v>
      </c>
    </row>
    <row r="102" spans="3:22" x14ac:dyDescent="0.2">
      <c r="C102" s="90" t="s">
        <v>31</v>
      </c>
      <c r="D102" s="63">
        <f t="shared" ref="D102:V102" si="13">+IFERROR(IF(D63&gt;0,+((D63/D24)*100)," "),"")</f>
        <v>93.017738345485995</v>
      </c>
      <c r="E102" s="63">
        <f t="shared" si="13"/>
        <v>93.21577335429501</v>
      </c>
      <c r="F102" s="63">
        <f t="shared" si="13"/>
        <v>97.541662402578567</v>
      </c>
      <c r="G102" s="63">
        <f t="shared" si="13"/>
        <v>97.948415499516798</v>
      </c>
      <c r="H102" s="63">
        <f t="shared" si="13"/>
        <v>97.427780945644841</v>
      </c>
      <c r="I102" s="63">
        <f t="shared" si="13"/>
        <v>93.745226365293419</v>
      </c>
      <c r="J102" s="63">
        <f t="shared" si="13"/>
        <v>95.536131500207176</v>
      </c>
      <c r="K102" s="63">
        <f t="shared" si="13"/>
        <v>83.761266946465369</v>
      </c>
      <c r="L102" s="63">
        <f t="shared" si="13"/>
        <v>87.957029826464378</v>
      </c>
      <c r="M102" s="63">
        <f t="shared" si="13"/>
        <v>73.984081183319503</v>
      </c>
      <c r="N102" s="63">
        <f t="shared" si="13"/>
        <v>77.074133616634782</v>
      </c>
      <c r="O102" s="63">
        <f t="shared" si="13"/>
        <v>97.88565005115349</v>
      </c>
      <c r="P102" s="63">
        <f t="shared" si="13"/>
        <v>95.654434483126849</v>
      </c>
      <c r="Q102" s="63">
        <f t="shared" si="13"/>
        <v>87.783413027723114</v>
      </c>
      <c r="R102" s="63">
        <f t="shared" si="13"/>
        <v>76.970807615513579</v>
      </c>
      <c r="S102" s="63">
        <f t="shared" si="13"/>
        <v>94.98162222374873</v>
      </c>
      <c r="T102" s="63">
        <f t="shared" si="13"/>
        <v>98.496148322266492</v>
      </c>
      <c r="U102" s="63">
        <f t="shared" si="13"/>
        <v>97.361056356301333</v>
      </c>
      <c r="V102" s="63">
        <f t="shared" si="13"/>
        <v>89.978355574108576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95.942453022142132</v>
      </c>
      <c r="E104" s="63">
        <f t="shared" si="15"/>
        <v>98.325752814201465</v>
      </c>
      <c r="F104" s="63">
        <f t="shared" si="15"/>
        <v>95.447841774292613</v>
      </c>
      <c r="G104" s="63">
        <f t="shared" si="15"/>
        <v>97.372700466958321</v>
      </c>
      <c r="H104" s="63">
        <f t="shared" si="15"/>
        <v>95.929851803435852</v>
      </c>
      <c r="I104" s="63">
        <f t="shared" si="15"/>
        <v>97.248166755970288</v>
      </c>
      <c r="J104" s="63">
        <f t="shared" si="15"/>
        <v>83.908535910482556</v>
      </c>
      <c r="K104" s="63">
        <f t="shared" si="15"/>
        <v>76.904014455420366</v>
      </c>
      <c r="L104" s="63">
        <f t="shared" si="15"/>
        <v>80.249385506063518</v>
      </c>
      <c r="M104" s="63">
        <f t="shared" si="15"/>
        <v>85.897442068161681</v>
      </c>
      <c r="N104" s="63">
        <f t="shared" si="15"/>
        <v>90.086984521817428</v>
      </c>
      <c r="O104" s="63">
        <f t="shared" si="15"/>
        <v>91.519685498996338</v>
      </c>
      <c r="P104" s="63">
        <f t="shared" si="15"/>
        <v>91.730100413713672</v>
      </c>
      <c r="Q104" s="63">
        <f t="shared" si="15"/>
        <v>92.605682192516696</v>
      </c>
      <c r="R104" s="63">
        <f t="shared" si="15"/>
        <v>93.51351332331987</v>
      </c>
      <c r="S104" s="63">
        <f t="shared" si="15"/>
        <v>93.859439100226254</v>
      </c>
      <c r="T104" s="63">
        <f t="shared" si="15"/>
        <v>94.003892938870706</v>
      </c>
      <c r="U104" s="63">
        <f t="shared" si="15"/>
        <v>97.937222006527875</v>
      </c>
      <c r="V104" s="63">
        <f t="shared" si="15"/>
        <v>92.941654442216532</v>
      </c>
    </row>
    <row r="105" spans="3:22" x14ac:dyDescent="0.2">
      <c r="C105" s="89" t="s">
        <v>70</v>
      </c>
      <c r="D105" s="61">
        <f t="shared" ref="D105:V105" si="16">+IFERROR(IF(D66&gt;0,+((D66/D27)*100)," "),"")</f>
        <v>97.261041476294679</v>
      </c>
      <c r="E105" s="61">
        <f t="shared" si="16"/>
        <v>95.524562573649789</v>
      </c>
      <c r="F105" s="61">
        <f t="shared" si="16"/>
        <v>99.23856823384854</v>
      </c>
      <c r="G105" s="61">
        <f t="shared" si="16"/>
        <v>97.298467069546561</v>
      </c>
      <c r="H105" s="61">
        <f t="shared" si="16"/>
        <v>96.892666135481406</v>
      </c>
      <c r="I105" s="61">
        <f t="shared" si="16"/>
        <v>98.04113354356609</v>
      </c>
      <c r="J105" s="61">
        <f t="shared" si="16"/>
        <v>98.720045159294628</v>
      </c>
      <c r="K105" s="61">
        <f t="shared" si="16"/>
        <v>96.640781720330267</v>
      </c>
      <c r="L105" s="61">
        <f t="shared" si="16"/>
        <v>98.317803314435977</v>
      </c>
      <c r="M105" s="61">
        <f t="shared" si="16"/>
        <v>94.017074737379517</v>
      </c>
      <c r="N105" s="61">
        <f t="shared" si="16"/>
        <v>93.497618139091259</v>
      </c>
      <c r="O105" s="61">
        <f t="shared" si="16"/>
        <v>94.487081878940472</v>
      </c>
      <c r="P105" s="61">
        <f t="shared" si="16"/>
        <v>85.06883169706721</v>
      </c>
      <c r="Q105" s="61">
        <f t="shared" si="16"/>
        <v>74.803058263686168</v>
      </c>
      <c r="R105" s="61">
        <f t="shared" si="16"/>
        <v>91.026701141398718</v>
      </c>
      <c r="S105" s="61">
        <f t="shared" si="16"/>
        <v>93.447286792489649</v>
      </c>
      <c r="T105" s="61">
        <f t="shared" si="16"/>
        <v>97.871984709079214</v>
      </c>
      <c r="U105" s="61">
        <f t="shared" si="16"/>
        <v>95.775279597570972</v>
      </c>
      <c r="V105" s="61">
        <f t="shared" si="16"/>
        <v>92.977954152557444</v>
      </c>
    </row>
    <row r="106" spans="3:22" x14ac:dyDescent="0.2">
      <c r="C106" s="90" t="s">
        <v>32</v>
      </c>
      <c r="D106" s="63">
        <f t="shared" ref="D106:V106" si="17">+IFERROR(IF(D67&gt;0,+((D67/D28)*100)," "),"")</f>
        <v>95.926119449800353</v>
      </c>
      <c r="E106" s="63">
        <f t="shared" si="17"/>
        <v>95.999796479435346</v>
      </c>
      <c r="F106" s="63">
        <f t="shared" si="17"/>
        <v>97.621588672158808</v>
      </c>
      <c r="G106" s="63">
        <f t="shared" si="17"/>
        <v>98.202665634016427</v>
      </c>
      <c r="H106" s="63">
        <f t="shared" si="17"/>
        <v>98.662440266772023</v>
      </c>
      <c r="I106" s="63">
        <f t="shared" si="17"/>
        <v>96.072999180176581</v>
      </c>
      <c r="J106" s="63">
        <f t="shared" si="17"/>
        <v>96.123437672804471</v>
      </c>
      <c r="K106" s="63">
        <f t="shared" si="17"/>
        <v>93.954927304251328</v>
      </c>
      <c r="L106" s="63">
        <f t="shared" si="17"/>
        <v>93.310283173935019</v>
      </c>
      <c r="M106" s="63">
        <f t="shared" si="17"/>
        <v>89.12601909681571</v>
      </c>
      <c r="N106" s="63">
        <f t="shared" si="17"/>
        <v>84.415068002737627</v>
      </c>
      <c r="O106" s="63">
        <f t="shared" si="17"/>
        <v>88.494160448100672</v>
      </c>
      <c r="P106" s="63">
        <f t="shared" si="17"/>
        <v>78.593213922022059</v>
      </c>
      <c r="Q106" s="63">
        <f t="shared" si="17"/>
        <v>76.795108758073724</v>
      </c>
      <c r="R106" s="63">
        <f t="shared" si="17"/>
        <v>83.798632367478945</v>
      </c>
      <c r="S106" s="63">
        <f t="shared" si="17"/>
        <v>94.71077485215055</v>
      </c>
      <c r="T106" s="63">
        <f t="shared" si="17"/>
        <v>97.117475985002827</v>
      </c>
      <c r="U106" s="63">
        <f t="shared" si="17"/>
        <v>98.246649591297498</v>
      </c>
      <c r="V106" s="63">
        <f t="shared" si="17"/>
        <v>97.085973391286146</v>
      </c>
    </row>
    <row r="107" spans="3:22" x14ac:dyDescent="0.2">
      <c r="C107" s="89" t="s">
        <v>33</v>
      </c>
      <c r="D107" s="61">
        <f t="shared" ref="D107:V107" si="18">+IFERROR(IF(D68&gt;0,+((D68/D29)*100)," "),"")</f>
        <v>96.69532943873881</v>
      </c>
      <c r="E107" s="61">
        <f t="shared" si="18"/>
        <v>98.181444628840524</v>
      </c>
      <c r="F107" s="61">
        <f t="shared" si="18"/>
        <v>95.312940230659521</v>
      </c>
      <c r="G107" s="61">
        <f t="shared" si="18"/>
        <v>94.284457576436481</v>
      </c>
      <c r="H107" s="61">
        <f t="shared" si="18"/>
        <v>96.004748990736516</v>
      </c>
      <c r="I107" s="61">
        <f t="shared" si="18"/>
        <v>97.409137304106153</v>
      </c>
      <c r="J107" s="61">
        <f t="shared" si="18"/>
        <v>93.234879843727214</v>
      </c>
      <c r="K107" s="61">
        <f t="shared" si="18"/>
        <v>90.400410295762683</v>
      </c>
      <c r="L107" s="61">
        <f t="shared" si="18"/>
        <v>94.265615663244063</v>
      </c>
      <c r="M107" s="61">
        <f t="shared" si="18"/>
        <v>92.479410127212731</v>
      </c>
      <c r="N107" s="61">
        <f t="shared" si="18"/>
        <v>89.279223101843115</v>
      </c>
      <c r="O107" s="61">
        <f t="shared" si="18"/>
        <v>95.790091454720326</v>
      </c>
      <c r="P107" s="61">
        <f t="shared" si="18"/>
        <v>90.601076816014242</v>
      </c>
      <c r="Q107" s="61">
        <f t="shared" si="18"/>
        <v>92.383894832231391</v>
      </c>
      <c r="R107" s="61">
        <f t="shared" si="18"/>
        <v>92.261560723474261</v>
      </c>
      <c r="S107" s="61">
        <f t="shared" si="18"/>
        <v>94.145252879649888</v>
      </c>
      <c r="T107" s="61">
        <f t="shared" si="18"/>
        <v>97.420070451318381</v>
      </c>
      <c r="U107" s="61">
        <f t="shared" si="18"/>
        <v>96.884741445616754</v>
      </c>
      <c r="V107" s="61">
        <f t="shared" si="18"/>
        <v>97.332399261303479</v>
      </c>
    </row>
    <row r="108" spans="3:22" x14ac:dyDescent="0.2">
      <c r="C108" s="90" t="s">
        <v>71</v>
      </c>
      <c r="D108" s="63">
        <f t="shared" ref="D108:V108" si="19">+IFERROR(IF(D69&gt;0,+((D69/D30)*100)," "),"")</f>
        <v>90.699548096140433</v>
      </c>
      <c r="E108" s="63">
        <f t="shared" si="19"/>
        <v>81.638951332836967</v>
      </c>
      <c r="F108" s="63">
        <f t="shared" si="19"/>
        <v>91.13232517812159</v>
      </c>
      <c r="G108" s="63">
        <f t="shared" si="19"/>
        <v>90.08234663349856</v>
      </c>
      <c r="H108" s="63">
        <f t="shared" si="19"/>
        <v>99.113212450108762</v>
      </c>
      <c r="I108" s="63">
        <f t="shared" si="19"/>
        <v>98.741171980705275</v>
      </c>
      <c r="J108" s="63">
        <f t="shared" si="19"/>
        <v>86.577280020855923</v>
      </c>
      <c r="K108" s="63">
        <f t="shared" si="19"/>
        <v>77.817152751568869</v>
      </c>
      <c r="L108" s="63">
        <f t="shared" si="19"/>
        <v>94.223400256778902</v>
      </c>
      <c r="M108" s="63">
        <f t="shared" si="19"/>
        <v>82.057043068685772</v>
      </c>
      <c r="N108" s="63">
        <f t="shared" si="19"/>
        <v>98.024247811081793</v>
      </c>
      <c r="O108" s="63">
        <f t="shared" si="19"/>
        <v>96.981216594926622</v>
      </c>
      <c r="P108" s="63">
        <f t="shared" si="19"/>
        <v>76.319332366146455</v>
      </c>
      <c r="Q108" s="63">
        <f t="shared" si="19"/>
        <v>77.816249430413777</v>
      </c>
      <c r="R108" s="63">
        <f t="shared" si="19"/>
        <v>90.412178052357177</v>
      </c>
      <c r="S108" s="63">
        <f t="shared" si="19"/>
        <v>93.49778367496036</v>
      </c>
      <c r="T108" s="63">
        <f t="shared" si="19"/>
        <v>93.378293767216505</v>
      </c>
      <c r="U108" s="63">
        <f t="shared" si="19"/>
        <v>95.499230970073171</v>
      </c>
      <c r="V108" s="63">
        <f t="shared" si="19"/>
        <v>91.127846790597218</v>
      </c>
    </row>
    <row r="109" spans="3:22" x14ac:dyDescent="0.2">
      <c r="C109" s="89" t="s">
        <v>34</v>
      </c>
      <c r="D109" s="61">
        <f t="shared" ref="D109:V109" si="20">+IFERROR(IF(D70&gt;0,+((D70/D31)*100)," "),"")</f>
        <v>95.385658210877764</v>
      </c>
      <c r="E109" s="61">
        <f t="shared" si="20"/>
        <v>97.291271441594077</v>
      </c>
      <c r="F109" s="61">
        <f t="shared" si="20"/>
        <v>97.638379403165288</v>
      </c>
      <c r="G109" s="61">
        <f t="shared" si="20"/>
        <v>97.708932233700438</v>
      </c>
      <c r="H109" s="61">
        <f t="shared" si="20"/>
        <v>95.745009771295841</v>
      </c>
      <c r="I109" s="61">
        <f t="shared" si="20"/>
        <v>96.479663971217974</v>
      </c>
      <c r="J109" s="61">
        <f t="shared" si="20"/>
        <v>97.302163238918354</v>
      </c>
      <c r="K109" s="61">
        <f t="shared" si="20"/>
        <v>95.540765124431076</v>
      </c>
      <c r="L109" s="61">
        <f t="shared" si="20"/>
        <v>94.622456832976226</v>
      </c>
      <c r="M109" s="61">
        <f t="shared" si="20"/>
        <v>93.015741131710996</v>
      </c>
      <c r="N109" s="61">
        <f t="shared" si="20"/>
        <v>91.481292384299891</v>
      </c>
      <c r="O109" s="61">
        <f t="shared" si="20"/>
        <v>93.942772991735936</v>
      </c>
      <c r="P109" s="61">
        <f t="shared" si="20"/>
        <v>88.518906095545091</v>
      </c>
      <c r="Q109" s="61">
        <f t="shared" si="20"/>
        <v>90.261695430048462</v>
      </c>
      <c r="R109" s="61">
        <f t="shared" si="20"/>
        <v>94.443739072937149</v>
      </c>
      <c r="S109" s="61">
        <f t="shared" si="20"/>
        <v>95.683401532662657</v>
      </c>
      <c r="T109" s="61">
        <f t="shared" si="20"/>
        <v>96.358806181256313</v>
      </c>
      <c r="U109" s="61">
        <f t="shared" si="20"/>
        <v>96.903006787693428</v>
      </c>
      <c r="V109" s="61">
        <f t="shared" si="20"/>
        <v>96.479546291367967</v>
      </c>
    </row>
    <row r="110" spans="3:22" x14ac:dyDescent="0.2">
      <c r="C110" s="90" t="s">
        <v>72</v>
      </c>
      <c r="D110" s="63">
        <f t="shared" ref="D110:V110" si="21">+IFERROR(IF(D71&gt;0,+((D71/D32)*100)," "),"")</f>
        <v>87.607906926004546</v>
      </c>
      <c r="E110" s="63">
        <f t="shared" si="21"/>
        <v>92.670718522507457</v>
      </c>
      <c r="F110" s="63">
        <f t="shared" si="21"/>
        <v>92.40313764059664</v>
      </c>
      <c r="G110" s="63">
        <f t="shared" si="21"/>
        <v>88.838129007073491</v>
      </c>
      <c r="H110" s="63">
        <f t="shared" si="21"/>
        <v>89.467134980149325</v>
      </c>
      <c r="I110" s="63">
        <f t="shared" si="21"/>
        <v>88.433508196115952</v>
      </c>
      <c r="J110" s="63">
        <f t="shared" si="21"/>
        <v>72.095429513475466</v>
      </c>
      <c r="K110" s="63">
        <f t="shared" si="21"/>
        <v>70.228312802702348</v>
      </c>
      <c r="L110" s="63">
        <f t="shared" si="21"/>
        <v>81.62104469223334</v>
      </c>
      <c r="M110" s="63">
        <f t="shared" si="21"/>
        <v>71.734211751913364</v>
      </c>
      <c r="N110" s="63">
        <f t="shared" si="21"/>
        <v>92.26961578864325</v>
      </c>
      <c r="O110" s="63">
        <f t="shared" si="21"/>
        <v>88.347697767444998</v>
      </c>
      <c r="P110" s="63">
        <f t="shared" si="21"/>
        <v>87.383892511374867</v>
      </c>
      <c r="Q110" s="63">
        <f t="shared" si="21"/>
        <v>67.695109508648272</v>
      </c>
      <c r="R110" s="63">
        <f t="shared" si="21"/>
        <v>87.579226806905211</v>
      </c>
      <c r="S110" s="63">
        <f t="shared" si="21"/>
        <v>89.936466038195292</v>
      </c>
      <c r="T110" s="63">
        <f t="shared" si="21"/>
        <v>94.778376367151168</v>
      </c>
      <c r="U110" s="63">
        <f t="shared" si="21"/>
        <v>93.040726231360892</v>
      </c>
      <c r="V110" s="63">
        <f t="shared" si="21"/>
        <v>94.497362369708796</v>
      </c>
    </row>
    <row r="111" spans="3:22" x14ac:dyDescent="0.2">
      <c r="C111" s="89" t="s">
        <v>73</v>
      </c>
      <c r="D111" s="61">
        <f t="shared" ref="D111:V111" si="22">+IFERROR(IF(D72&gt;0,+((D72/D33)*100)," "),"")</f>
        <v>91.121416902551175</v>
      </c>
      <c r="E111" s="61">
        <f t="shared" si="22"/>
        <v>97.012939424746065</v>
      </c>
      <c r="F111" s="61">
        <f t="shared" si="22"/>
        <v>92.489250782692437</v>
      </c>
      <c r="G111" s="61">
        <f t="shared" si="22"/>
        <v>95.04279098927816</v>
      </c>
      <c r="H111" s="61">
        <f t="shared" si="22"/>
        <v>97.362105032533535</v>
      </c>
      <c r="I111" s="61">
        <f t="shared" si="22"/>
        <v>99.462926130154415</v>
      </c>
      <c r="J111" s="61">
        <f t="shared" si="22"/>
        <v>98.668636502283903</v>
      </c>
      <c r="K111" s="61">
        <f t="shared" si="22"/>
        <v>99.469372817642551</v>
      </c>
      <c r="L111" s="61">
        <f t="shared" si="22"/>
        <v>98.285469294354158</v>
      </c>
      <c r="M111" s="61">
        <f t="shared" si="22"/>
        <v>91.861705356181844</v>
      </c>
      <c r="N111" s="61">
        <f t="shared" si="22"/>
        <v>91.165194258219856</v>
      </c>
      <c r="O111" s="61">
        <f t="shared" si="22"/>
        <v>96.453823405360552</v>
      </c>
      <c r="P111" s="61">
        <f t="shared" si="22"/>
        <v>95.574116548326543</v>
      </c>
      <c r="Q111" s="61">
        <f t="shared" si="22"/>
        <v>93.156431780101911</v>
      </c>
      <c r="R111" s="61">
        <f t="shared" si="22"/>
        <v>94.031483184133052</v>
      </c>
      <c r="S111" s="61">
        <f t="shared" si="22"/>
        <v>96.606633235879187</v>
      </c>
      <c r="T111" s="61">
        <f t="shared" si="22"/>
        <v>98.692010531777584</v>
      </c>
      <c r="U111" s="61">
        <f t="shared" si="22"/>
        <v>98.412442979105734</v>
      </c>
      <c r="V111" s="61">
        <f t="shared" si="22"/>
        <v>97.252781330568396</v>
      </c>
    </row>
    <row r="112" spans="3:22" x14ac:dyDescent="0.2">
      <c r="C112" s="90" t="s">
        <v>35</v>
      </c>
      <c r="D112" s="63">
        <f t="shared" ref="D112:V112" si="23">+IFERROR(IF(D73&gt;0,+((D73/D34)*100)," "),"")</f>
        <v>99.292198301472624</v>
      </c>
      <c r="E112" s="63">
        <f t="shared" si="23"/>
        <v>97.197979451948584</v>
      </c>
      <c r="F112" s="63">
        <f t="shared" si="23"/>
        <v>98.881360937648239</v>
      </c>
      <c r="G112" s="63">
        <f t="shared" si="23"/>
        <v>99.425039365868329</v>
      </c>
      <c r="H112" s="63">
        <f t="shared" si="23"/>
        <v>99.086724614956893</v>
      </c>
      <c r="I112" s="63">
        <f t="shared" si="23"/>
        <v>99.891525681601067</v>
      </c>
      <c r="J112" s="63">
        <f t="shared" si="23"/>
        <v>98.878379622489149</v>
      </c>
      <c r="K112" s="63">
        <f t="shared" si="23"/>
        <v>99.508056861723034</v>
      </c>
      <c r="L112" s="63">
        <f t="shared" si="23"/>
        <v>99.243613870119773</v>
      </c>
      <c r="M112" s="63">
        <f t="shared" si="23"/>
        <v>99.131728799000015</v>
      </c>
      <c r="N112" s="63">
        <f t="shared" si="23"/>
        <v>98.799482048851033</v>
      </c>
      <c r="O112" s="63">
        <f t="shared" si="23"/>
        <v>97.520309041840804</v>
      </c>
      <c r="P112" s="63">
        <f t="shared" si="23"/>
        <v>98.768752530293881</v>
      </c>
      <c r="Q112" s="63">
        <f t="shared" si="23"/>
        <v>99.751244998334869</v>
      </c>
      <c r="R112" s="63">
        <f t="shared" si="23"/>
        <v>99.814171537535998</v>
      </c>
      <c r="S112" s="63">
        <f t="shared" si="23"/>
        <v>99.42739026334182</v>
      </c>
      <c r="T112" s="63">
        <f t="shared" si="23"/>
        <v>99.202966952618681</v>
      </c>
      <c r="U112" s="63">
        <f t="shared" si="23"/>
        <v>98.498012535293114</v>
      </c>
      <c r="V112" s="63">
        <f t="shared" si="23"/>
        <v>99.443620323360747</v>
      </c>
    </row>
    <row r="113" spans="3:22" x14ac:dyDescent="0.2">
      <c r="C113" s="89" t="s">
        <v>74</v>
      </c>
      <c r="D113" s="61">
        <f t="shared" ref="D113:V113" si="24">+IFERROR(IF(D74&gt;0,+((D74/D35)*100)," "),"")</f>
        <v>97.902355581969729</v>
      </c>
      <c r="E113" s="61">
        <f t="shared" si="24"/>
        <v>96.869282101205343</v>
      </c>
      <c r="F113" s="61">
        <f t="shared" si="24"/>
        <v>82.429896607171685</v>
      </c>
      <c r="G113" s="61">
        <f t="shared" si="24"/>
        <v>91.397675915971249</v>
      </c>
      <c r="H113" s="61">
        <f t="shared" si="24"/>
        <v>97.408124285306002</v>
      </c>
      <c r="I113" s="61">
        <f t="shared" si="24"/>
        <v>97.273099122421229</v>
      </c>
      <c r="J113" s="61">
        <f t="shared" si="24"/>
        <v>87.110488428070965</v>
      </c>
      <c r="K113" s="61">
        <f t="shared" si="24"/>
        <v>94.178441443945104</v>
      </c>
      <c r="L113" s="61">
        <f t="shared" si="24"/>
        <v>94.156096963269974</v>
      </c>
      <c r="M113" s="61">
        <f t="shared" si="24"/>
        <v>97.243005079182595</v>
      </c>
      <c r="N113" s="61">
        <f t="shared" si="24"/>
        <v>98.758612414851598</v>
      </c>
      <c r="O113" s="61">
        <f t="shared" si="24"/>
        <v>92.441648074029047</v>
      </c>
      <c r="P113" s="61">
        <f t="shared" si="24"/>
        <v>91.705112097477411</v>
      </c>
      <c r="Q113" s="61">
        <f t="shared" si="24"/>
        <v>88.618914213514671</v>
      </c>
      <c r="R113" s="61">
        <f t="shared" si="24"/>
        <v>94.369072339607357</v>
      </c>
      <c r="S113" s="61">
        <f t="shared" si="24"/>
        <v>92.371780984594693</v>
      </c>
      <c r="T113" s="61">
        <f t="shared" si="24"/>
        <v>94.72385177187536</v>
      </c>
      <c r="U113" s="61">
        <f t="shared" si="24"/>
        <v>96.123561287133725</v>
      </c>
      <c r="V113" s="61">
        <f t="shared" si="24"/>
        <v>97.643800416449366</v>
      </c>
    </row>
    <row r="114" spans="3:22" x14ac:dyDescent="0.2">
      <c r="C114" s="90" t="s">
        <v>36</v>
      </c>
      <c r="D114" s="63">
        <f t="shared" ref="D114:V114" si="25">+IFERROR(IF(D75&gt;0,+((D75/D36)*100)," "),"")</f>
        <v>93.936193735780364</v>
      </c>
      <c r="E114" s="63">
        <f t="shared" si="25"/>
        <v>94.890453023847087</v>
      </c>
      <c r="F114" s="63">
        <f t="shared" si="25"/>
        <v>95.212529488722865</v>
      </c>
      <c r="G114" s="63">
        <f t="shared" si="25"/>
        <v>98.749048902949141</v>
      </c>
      <c r="H114" s="63">
        <f t="shared" si="25"/>
        <v>90.463364974179584</v>
      </c>
      <c r="I114" s="63">
        <f t="shared" si="25"/>
        <v>90.165066438580382</v>
      </c>
      <c r="J114" s="63">
        <f t="shared" si="25"/>
        <v>95.035009912893585</v>
      </c>
      <c r="K114" s="63">
        <f t="shared" si="25"/>
        <v>87.301104690373776</v>
      </c>
      <c r="L114" s="63">
        <f t="shared" si="25"/>
        <v>90.500191102981759</v>
      </c>
      <c r="M114" s="63">
        <f t="shared" si="25"/>
        <v>95.485933026147464</v>
      </c>
      <c r="N114" s="63">
        <f t="shared" si="25"/>
        <v>89.314966596490052</v>
      </c>
      <c r="O114" s="63">
        <f t="shared" si="25"/>
        <v>97.064882215081965</v>
      </c>
      <c r="P114" s="63">
        <f t="shared" si="25"/>
        <v>96.561825943655307</v>
      </c>
      <c r="Q114" s="63">
        <f t="shared" si="25"/>
        <v>98.856439727559248</v>
      </c>
      <c r="R114" s="63">
        <f t="shared" si="25"/>
        <v>98.075035127855628</v>
      </c>
      <c r="S114" s="63">
        <f t="shared" si="25"/>
        <v>98.659491232979676</v>
      </c>
      <c r="T114" s="63">
        <f t="shared" si="25"/>
        <v>98.083560884061725</v>
      </c>
      <c r="U114" s="63">
        <f t="shared" si="25"/>
        <v>96.950750015384699</v>
      </c>
      <c r="V114" s="63">
        <f t="shared" si="25"/>
        <v>90.775091435410928</v>
      </c>
    </row>
    <row r="115" spans="3:22" x14ac:dyDescent="0.2">
      <c r="C115" s="92" t="s">
        <v>75</v>
      </c>
      <c r="D115" s="62">
        <f t="shared" ref="D115:V115" si="26">+IFERROR(IF(D76&gt;0,+((D76/D37)*100)," "),"")</f>
        <v>96.544357132852838</v>
      </c>
      <c r="E115" s="62">
        <f t="shared" si="26"/>
        <v>98.883952791106992</v>
      </c>
      <c r="F115" s="62">
        <f t="shared" si="26"/>
        <v>98.915757176088732</v>
      </c>
      <c r="G115" s="62">
        <f t="shared" si="26"/>
        <v>99.362001753861392</v>
      </c>
      <c r="H115" s="62">
        <f t="shared" si="26"/>
        <v>99.50394932302315</v>
      </c>
      <c r="I115" s="62">
        <f t="shared" si="26"/>
        <v>99.397948584887359</v>
      </c>
      <c r="J115" s="62">
        <f t="shared" si="26"/>
        <v>99.130443195382938</v>
      </c>
      <c r="K115" s="62">
        <f t="shared" si="26"/>
        <v>97.257152387297594</v>
      </c>
      <c r="L115" s="62">
        <f t="shared" si="26"/>
        <v>99.682006044567757</v>
      </c>
      <c r="M115" s="62">
        <f t="shared" si="26"/>
        <v>95.587339576337982</v>
      </c>
      <c r="N115" s="62">
        <f t="shared" si="26"/>
        <v>87.007785128777755</v>
      </c>
      <c r="O115" s="62">
        <f t="shared" si="26"/>
        <v>98.868537456913259</v>
      </c>
      <c r="P115" s="62">
        <f t="shared" si="26"/>
        <v>98.57568356630722</v>
      </c>
      <c r="Q115" s="62">
        <f t="shared" si="26"/>
        <v>98.403192370272379</v>
      </c>
      <c r="R115" s="62">
        <f t="shared" si="26"/>
        <v>97.350998006014478</v>
      </c>
      <c r="S115" s="62">
        <f t="shared" si="26"/>
        <v>98.734403145059787</v>
      </c>
      <c r="T115" s="62">
        <f t="shared" si="26"/>
        <v>99.70552240443412</v>
      </c>
      <c r="U115" s="62">
        <f t="shared" si="26"/>
        <v>99.797841488648729</v>
      </c>
      <c r="V115" s="62">
        <f t="shared" si="26"/>
        <v>95.506466976453922</v>
      </c>
    </row>
    <row r="116" spans="3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>
        <f t="shared" si="27"/>
        <v>59.926249401054143</v>
      </c>
      <c r="V116" s="64">
        <f t="shared" si="27"/>
        <v>81.957035290999485</v>
      </c>
    </row>
    <row r="117" spans="3:22" x14ac:dyDescent="0.2">
      <c r="C117" s="89" t="s">
        <v>77</v>
      </c>
      <c r="D117" s="61">
        <f t="shared" ref="D117:V117" si="28">+IFERROR(IF(D78&gt;0,+((D78/D39)*100)," "),"")</f>
        <v>42.932243030419251</v>
      </c>
      <c r="E117" s="61">
        <f t="shared" si="28"/>
        <v>42.212624359482987</v>
      </c>
      <c r="F117" s="61">
        <f t="shared" si="28"/>
        <v>46.919462483028425</v>
      </c>
      <c r="G117" s="61">
        <f t="shared" si="28"/>
        <v>58.954742789152604</v>
      </c>
      <c r="H117" s="61">
        <f t="shared" si="28"/>
        <v>53.975131561590196</v>
      </c>
      <c r="I117" s="61">
        <f t="shared" si="28"/>
        <v>29.729279866158464</v>
      </c>
      <c r="J117" s="61">
        <f t="shared" si="28"/>
        <v>51.114256016619095</v>
      </c>
      <c r="K117" s="61">
        <f t="shared" si="28"/>
        <v>55.15571136986425</v>
      </c>
      <c r="L117" s="61">
        <f t="shared" si="28"/>
        <v>62.034398203644933</v>
      </c>
      <c r="M117" s="61">
        <f t="shared" si="28"/>
        <v>52.703856163851505</v>
      </c>
      <c r="N117" s="61">
        <f t="shared" si="28"/>
        <v>70.93301222919311</v>
      </c>
      <c r="O117" s="61">
        <f t="shared" si="28"/>
        <v>74.117029018673435</v>
      </c>
      <c r="P117" s="61">
        <f t="shared" si="28"/>
        <v>93.131731424606173</v>
      </c>
      <c r="Q117" s="61">
        <f t="shared" si="28"/>
        <v>74.179836774630886</v>
      </c>
      <c r="R117" s="61">
        <f t="shared" si="28"/>
        <v>75.437898091638942</v>
      </c>
      <c r="S117" s="61">
        <f t="shared" si="28"/>
        <v>85.027955250507446</v>
      </c>
      <c r="T117" s="61">
        <f t="shared" si="28"/>
        <v>92.412269626057181</v>
      </c>
      <c r="U117" s="61">
        <f t="shared" si="28"/>
        <v>96.581717300902355</v>
      </c>
      <c r="V117" s="61">
        <f t="shared" si="28"/>
        <v>80.549937549024563</v>
      </c>
    </row>
    <row r="118" spans="3:22" x14ac:dyDescent="0.2">
      <c r="C118" s="90" t="s">
        <v>37</v>
      </c>
      <c r="D118" s="63">
        <f t="shared" ref="D118:V118" si="29">+IFERROR(IF(D79&gt;0,+((D79/D40)*100)," "),"")</f>
        <v>92.543226451127154</v>
      </c>
      <c r="E118" s="63">
        <f t="shared" si="29"/>
        <v>92.254738933888873</v>
      </c>
      <c r="F118" s="63">
        <f t="shared" si="29"/>
        <v>95.408566734900376</v>
      </c>
      <c r="G118" s="63">
        <f t="shared" si="29"/>
        <v>94.55979171315748</v>
      </c>
      <c r="H118" s="63">
        <f t="shared" si="29"/>
        <v>95.067514418489111</v>
      </c>
      <c r="I118" s="63">
        <f t="shared" si="29"/>
        <v>91.842488313898372</v>
      </c>
      <c r="J118" s="63">
        <f t="shared" si="29"/>
        <v>83.475487566808766</v>
      </c>
      <c r="K118" s="63">
        <f t="shared" si="29"/>
        <v>86.715361976565333</v>
      </c>
      <c r="L118" s="63">
        <f t="shared" si="29"/>
        <v>89.407378738281921</v>
      </c>
      <c r="M118" s="63">
        <f t="shared" si="29"/>
        <v>89.132143321449249</v>
      </c>
      <c r="N118" s="63">
        <f t="shared" si="29"/>
        <v>88.086588572501981</v>
      </c>
      <c r="O118" s="63">
        <f t="shared" si="29"/>
        <v>85.772271079688352</v>
      </c>
      <c r="P118" s="63">
        <f t="shared" si="29"/>
        <v>92.261194758052895</v>
      </c>
      <c r="Q118" s="63">
        <f t="shared" si="29"/>
        <v>90.039115645632208</v>
      </c>
      <c r="R118" s="63">
        <f t="shared" si="29"/>
        <v>93.892985285370472</v>
      </c>
      <c r="S118" s="63">
        <f t="shared" si="29"/>
        <v>94.146355430018019</v>
      </c>
      <c r="T118" s="63">
        <f t="shared" si="29"/>
        <v>94.722407005725344</v>
      </c>
      <c r="U118" s="63">
        <f t="shared" si="29"/>
        <v>90.879234051027822</v>
      </c>
      <c r="V118" s="63">
        <f t="shared" si="29"/>
        <v>95.760083209729686</v>
      </c>
    </row>
    <row r="119" spans="3:22" x14ac:dyDescent="0.2">
      <c r="C119" s="89" t="s">
        <v>38</v>
      </c>
      <c r="D119" s="61">
        <f t="shared" ref="D119:V119" si="30">+IFERROR(IF(D80&gt;0,+((D80/D41)*100)," "),"")</f>
        <v>85.431599017387427</v>
      </c>
      <c r="E119" s="61">
        <f t="shared" si="30"/>
        <v>80.747384982998611</v>
      </c>
      <c r="F119" s="61">
        <f t="shared" si="30"/>
        <v>78.314447146408057</v>
      </c>
      <c r="G119" s="61">
        <f t="shared" si="30"/>
        <v>85.284125623963703</v>
      </c>
      <c r="H119" s="61">
        <f t="shared" si="30"/>
        <v>87.395875094143349</v>
      </c>
      <c r="I119" s="61">
        <f t="shared" si="30"/>
        <v>89.61334435837486</v>
      </c>
      <c r="J119" s="61">
        <f t="shared" si="30"/>
        <v>93.034680191030191</v>
      </c>
      <c r="K119" s="61">
        <f t="shared" si="30"/>
        <v>66.488630641617036</v>
      </c>
      <c r="L119" s="61">
        <f t="shared" si="30"/>
        <v>82.656981949464011</v>
      </c>
      <c r="M119" s="61">
        <f t="shared" si="30"/>
        <v>92.000341446585352</v>
      </c>
      <c r="N119" s="61">
        <f t="shared" si="30"/>
        <v>94.051401440640063</v>
      </c>
      <c r="O119" s="61">
        <f t="shared" si="30"/>
        <v>98.340470802343177</v>
      </c>
      <c r="P119" s="61">
        <f t="shared" si="30"/>
        <v>99.319268894691575</v>
      </c>
      <c r="Q119" s="61">
        <f t="shared" si="30"/>
        <v>99.658083599775424</v>
      </c>
      <c r="R119" s="61">
        <f t="shared" si="30"/>
        <v>99.67828832748252</v>
      </c>
      <c r="S119" s="61">
        <f t="shared" si="30"/>
        <v>99.322030911092455</v>
      </c>
      <c r="T119" s="61">
        <f t="shared" si="30"/>
        <v>99.935689433309491</v>
      </c>
      <c r="U119" s="61">
        <f t="shared" si="30"/>
        <v>99.951549296956401</v>
      </c>
      <c r="V119" s="61">
        <f t="shared" si="30"/>
        <v>99.845606171778655</v>
      </c>
    </row>
    <row r="120" spans="3:22" x14ac:dyDescent="0.2">
      <c r="C120" s="93" t="s">
        <v>78</v>
      </c>
      <c r="D120" s="65">
        <f t="shared" ref="D120:V120" si="31">+IFERROR(IF(D81&gt;0,+((D81/D42)*100)," "),"")</f>
        <v>94.932289539555612</v>
      </c>
      <c r="E120" s="65">
        <f t="shared" si="31"/>
        <v>96.237721411121484</v>
      </c>
      <c r="F120" s="65">
        <f t="shared" si="31"/>
        <v>97.893496224904013</v>
      </c>
      <c r="G120" s="65">
        <f t="shared" si="31"/>
        <v>98.146559458328198</v>
      </c>
      <c r="H120" s="65">
        <f t="shared" si="31"/>
        <v>98.622380290304847</v>
      </c>
      <c r="I120" s="65">
        <f t="shared" si="31"/>
        <v>98.160413207794221</v>
      </c>
      <c r="J120" s="65">
        <f t="shared" si="31"/>
        <v>97.886144839681805</v>
      </c>
      <c r="K120" s="65">
        <f t="shared" si="31"/>
        <v>95.679795313690533</v>
      </c>
      <c r="L120" s="65">
        <f t="shared" si="31"/>
        <v>97.523718256093204</v>
      </c>
      <c r="M120" s="65">
        <f t="shared" si="31"/>
        <v>94.529092965709836</v>
      </c>
      <c r="N120" s="65">
        <f t="shared" si="31"/>
        <v>91.983290185035273</v>
      </c>
      <c r="O120" s="65">
        <f t="shared" si="31"/>
        <v>98.062435680322494</v>
      </c>
      <c r="P120" s="65">
        <f t="shared" si="31"/>
        <v>97.766714692032252</v>
      </c>
      <c r="Q120" s="65">
        <f t="shared" si="31"/>
        <v>96.665596480826736</v>
      </c>
      <c r="R120" s="65">
        <f t="shared" si="31"/>
        <v>95.078690300677565</v>
      </c>
      <c r="S120" s="65">
        <f t="shared" si="31"/>
        <v>97.826289839176354</v>
      </c>
      <c r="T120" s="65">
        <f t="shared" si="31"/>
        <v>98.956883759356984</v>
      </c>
      <c r="U120" s="65">
        <f t="shared" si="31"/>
        <v>99.137014390568552</v>
      </c>
      <c r="V120" s="65">
        <f t="shared" si="31"/>
        <v>97.200335529479133</v>
      </c>
    </row>
    <row r="121" spans="3:22" x14ac:dyDescent="0.2">
      <c r="C121" s="1" t="s">
        <v>227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C126" s="9"/>
      <c r="D126" s="164" t="s">
        <v>98</v>
      </c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</row>
    <row r="127" spans="3:22" ht="15.75" customHeight="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82" t="s">
        <v>21</v>
      </c>
      <c r="D128" s="162">
        <v>2000</v>
      </c>
      <c r="E128" s="162">
        <v>2001</v>
      </c>
      <c r="F128" s="162">
        <v>2002</v>
      </c>
      <c r="G128" s="162">
        <v>2003</v>
      </c>
      <c r="H128" s="162">
        <v>2004</v>
      </c>
      <c r="I128" s="162">
        <v>2005</v>
      </c>
      <c r="J128" s="162">
        <v>2006</v>
      </c>
      <c r="K128" s="162">
        <v>2007</v>
      </c>
      <c r="L128" s="162">
        <v>2008</v>
      </c>
      <c r="M128" s="162">
        <v>2009</v>
      </c>
      <c r="N128" s="162">
        <v>2010</v>
      </c>
      <c r="O128" s="162">
        <v>2011</v>
      </c>
      <c r="P128" s="162">
        <v>2012</v>
      </c>
      <c r="Q128" s="162">
        <v>2013</v>
      </c>
      <c r="R128" s="162">
        <v>2014</v>
      </c>
      <c r="S128" s="162">
        <v>2015</v>
      </c>
      <c r="T128" s="162">
        <v>2016</v>
      </c>
      <c r="U128" s="162">
        <v>2017</v>
      </c>
      <c r="V128" s="162">
        <v>2018</v>
      </c>
    </row>
    <row r="129" spans="3:22" ht="12" thickBot="1" x14ac:dyDescent="0.25">
      <c r="C129" s="18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 spans="3:22" x14ac:dyDescent="0.2">
      <c r="C130" s="89" t="s">
        <v>61</v>
      </c>
      <c r="D130" s="57">
        <v>222.12481419309998</v>
      </c>
      <c r="E130" s="57">
        <v>218.36759021699999</v>
      </c>
      <c r="F130" s="57">
        <v>234.00828153269001</v>
      </c>
      <c r="G130" s="57">
        <v>255.21150027050001</v>
      </c>
      <c r="H130" s="57">
        <v>230.38824859064999</v>
      </c>
      <c r="I130" s="57">
        <v>246.01010022727999</v>
      </c>
      <c r="J130" s="57">
        <v>330.89418432616003</v>
      </c>
      <c r="K130" s="57">
        <v>408.51976839971996</v>
      </c>
      <c r="L130" s="57">
        <v>737.32749905714002</v>
      </c>
      <c r="M130" s="57">
        <v>329.10998471904998</v>
      </c>
      <c r="N130" s="57">
        <v>387.87214163265998</v>
      </c>
      <c r="O130" s="57">
        <v>276.99535675508997</v>
      </c>
      <c r="P130" s="57">
        <v>389.89337569897009</v>
      </c>
      <c r="Q130" s="57">
        <v>1360.4415791484396</v>
      </c>
      <c r="R130" s="57">
        <v>370.54897343679005</v>
      </c>
      <c r="S130" s="57">
        <v>507.64841724706002</v>
      </c>
      <c r="T130" s="57">
        <v>496.49831748097006</v>
      </c>
      <c r="U130" s="57">
        <v>572.62400768222994</v>
      </c>
      <c r="V130" s="57">
        <v>542.20728173414602</v>
      </c>
    </row>
    <row r="131" spans="3:22" x14ac:dyDescent="0.2">
      <c r="C131" s="90" t="s">
        <v>28</v>
      </c>
      <c r="D131" s="58">
        <v>83.989989568450014</v>
      </c>
      <c r="E131" s="58">
        <v>87.546426112210028</v>
      </c>
      <c r="F131" s="58">
        <v>91.715999068380029</v>
      </c>
      <c r="G131" s="58">
        <v>95.612078598489973</v>
      </c>
      <c r="H131" s="58">
        <v>101.76931173269</v>
      </c>
      <c r="I131" s="58">
        <v>108.84738859964</v>
      </c>
      <c r="J131" s="58">
        <v>112.41079347924004</v>
      </c>
      <c r="K131" s="58">
        <v>122.22620291332001</v>
      </c>
      <c r="L131" s="58">
        <v>1045.64662823755</v>
      </c>
      <c r="M131" s="58">
        <v>1254.9667643646897</v>
      </c>
      <c r="N131" s="58">
        <v>1351.68793149371</v>
      </c>
      <c r="O131" s="58">
        <v>1091.7041136507898</v>
      </c>
      <c r="P131" s="58">
        <v>200.40428465808003</v>
      </c>
      <c r="Q131" s="58">
        <v>236.12314525708999</v>
      </c>
      <c r="R131" s="58">
        <v>260.69888760772005</v>
      </c>
      <c r="S131" s="58">
        <v>259.92938949881005</v>
      </c>
      <c r="T131" s="58">
        <v>275.16214171036</v>
      </c>
      <c r="U131" s="58">
        <v>292.18057753445004</v>
      </c>
      <c r="V131" s="58">
        <v>308.41353482235996</v>
      </c>
    </row>
    <row r="132" spans="3:22" x14ac:dyDescent="0.2">
      <c r="C132" s="89" t="s">
        <v>62</v>
      </c>
      <c r="D132" s="57">
        <v>7.4800009023999996</v>
      </c>
      <c r="E132" s="57">
        <v>5.0044612239999999</v>
      </c>
      <c r="F132" s="57">
        <v>5.5528950330000004</v>
      </c>
      <c r="G132" s="57">
        <v>5.7752360394600011</v>
      </c>
      <c r="H132" s="57">
        <v>5.7017509783599998</v>
      </c>
      <c r="I132" s="57">
        <v>5.9343964071999995</v>
      </c>
      <c r="J132" s="57">
        <v>6.3373701568000005</v>
      </c>
      <c r="K132" s="57">
        <v>6.5308486600000002</v>
      </c>
      <c r="L132" s="57">
        <v>7.5506047707499997</v>
      </c>
      <c r="M132" s="57">
        <v>9.10560782598</v>
      </c>
      <c r="N132" s="57">
        <v>24.863164339080001</v>
      </c>
      <c r="O132" s="57">
        <v>9.2453423650000008</v>
      </c>
      <c r="P132" s="57">
        <v>12.262229542970001</v>
      </c>
      <c r="Q132" s="57">
        <v>16.181884870379999</v>
      </c>
      <c r="R132" s="57">
        <v>20.862310131559997</v>
      </c>
      <c r="S132" s="57">
        <v>19.853397968429999</v>
      </c>
      <c r="T132" s="57">
        <v>20.498810519830002</v>
      </c>
      <c r="U132" s="57">
        <v>22.187070468510001</v>
      </c>
      <c r="V132" s="57">
        <v>21.950257637250001</v>
      </c>
    </row>
    <row r="133" spans="3:22" x14ac:dyDescent="0.2">
      <c r="C133" s="90" t="s">
        <v>29</v>
      </c>
      <c r="D133" s="58">
        <v>144.23810028032997</v>
      </c>
      <c r="E133" s="58">
        <v>142.84785505525997</v>
      </c>
      <c r="F133" s="58">
        <v>145.06346093719998</v>
      </c>
      <c r="G133" s="58">
        <v>142.97121294880003</v>
      </c>
      <c r="H133" s="58">
        <v>147.92108650637999</v>
      </c>
      <c r="I133" s="58">
        <v>165.97263838644</v>
      </c>
      <c r="J133" s="58">
        <v>245.97585378084</v>
      </c>
      <c r="K133" s="58">
        <v>224.75388576630993</v>
      </c>
      <c r="L133" s="58">
        <v>231.13773025273997</v>
      </c>
      <c r="M133" s="58">
        <v>279.45544255573986</v>
      </c>
      <c r="N133" s="58">
        <v>226.47980551878004</v>
      </c>
      <c r="O133" s="58">
        <v>337.93891329389004</v>
      </c>
      <c r="P133" s="58">
        <v>474.56354654945994</v>
      </c>
      <c r="Q133" s="58">
        <v>675.42374856930883</v>
      </c>
      <c r="R133" s="58">
        <v>567.30286822534799</v>
      </c>
      <c r="S133" s="58">
        <v>555.31676291811948</v>
      </c>
      <c r="T133" s="58">
        <v>542.91012510251005</v>
      </c>
      <c r="U133" s="58">
        <v>620.14735867007005</v>
      </c>
      <c r="V133" s="58">
        <v>564.98776461205989</v>
      </c>
    </row>
    <row r="134" spans="3:22" x14ac:dyDescent="0.2">
      <c r="C134" s="89" t="s">
        <v>63</v>
      </c>
      <c r="D134" s="57">
        <v>168.14562193961999</v>
      </c>
      <c r="E134" s="57">
        <v>180.69071360991998</v>
      </c>
      <c r="F134" s="57">
        <v>184.05198404973004</v>
      </c>
      <c r="G134" s="57">
        <v>202.91752296671001</v>
      </c>
      <c r="H134" s="57">
        <v>215.22518708013999</v>
      </c>
      <c r="I134" s="57">
        <v>232.36405837457002</v>
      </c>
      <c r="J134" s="57">
        <v>245.32097440796002</v>
      </c>
      <c r="K134" s="57">
        <v>268.95410375598999</v>
      </c>
      <c r="L134" s="57">
        <v>290.24802463175001</v>
      </c>
      <c r="M134" s="57">
        <v>320.39755102817003</v>
      </c>
      <c r="N134" s="57">
        <v>330.42091024406994</v>
      </c>
      <c r="O134" s="57">
        <v>346.84564138163915</v>
      </c>
      <c r="P134" s="57">
        <v>367.90355980925477</v>
      </c>
      <c r="Q134" s="57">
        <v>387.01502127194391</v>
      </c>
      <c r="R134" s="57">
        <v>400.18579199799547</v>
      </c>
      <c r="S134" s="57">
        <v>412.97697741994693</v>
      </c>
      <c r="T134" s="57">
        <v>435.70971198934495</v>
      </c>
      <c r="U134" s="57">
        <v>480.81214223413002</v>
      </c>
      <c r="V134" s="57">
        <v>494.89480554938001</v>
      </c>
    </row>
    <row r="135" spans="3:22" x14ac:dyDescent="0.2">
      <c r="C135" s="90" t="s">
        <v>30</v>
      </c>
      <c r="D135" s="58">
        <v>38.173713325659996</v>
      </c>
      <c r="E135" s="58">
        <v>40.300945319139998</v>
      </c>
      <c r="F135" s="58">
        <v>40.678300216209998</v>
      </c>
      <c r="G135" s="58">
        <v>48.605492792290001</v>
      </c>
      <c r="H135" s="58">
        <v>53.358140270900002</v>
      </c>
      <c r="I135" s="58">
        <v>61.44267143271</v>
      </c>
      <c r="J135" s="58">
        <v>68.936809935880007</v>
      </c>
      <c r="K135" s="58">
        <v>81.499839025279996</v>
      </c>
      <c r="L135" s="58">
        <v>99.494395679450008</v>
      </c>
      <c r="M135" s="58">
        <v>96.741073737990035</v>
      </c>
      <c r="N135" s="58">
        <v>105.41960336891999</v>
      </c>
      <c r="O135" s="58">
        <v>118.73751768267999</v>
      </c>
      <c r="P135" s="58">
        <v>150.27514970007002</v>
      </c>
      <c r="Q135" s="58">
        <v>204.46855803296998</v>
      </c>
      <c r="R135" s="58">
        <v>199.11218280423998</v>
      </c>
      <c r="S135" s="58">
        <v>217.68253425043002</v>
      </c>
      <c r="T135" s="58">
        <v>208.19642416269997</v>
      </c>
      <c r="U135" s="58">
        <v>213.71670242014</v>
      </c>
      <c r="V135" s="58">
        <v>252.70959756555996</v>
      </c>
    </row>
    <row r="136" spans="3:22" x14ac:dyDescent="0.2">
      <c r="C136" s="89" t="s">
        <v>64</v>
      </c>
      <c r="D136" s="57">
        <v>5907.4235624873318</v>
      </c>
      <c r="E136" s="57">
        <v>6533.4224411946307</v>
      </c>
      <c r="F136" s="57">
        <v>7333.0901413771417</v>
      </c>
      <c r="G136" s="57">
        <v>8288.7534701347286</v>
      </c>
      <c r="H136" s="57">
        <v>9438.4506237173628</v>
      </c>
      <c r="I136" s="57">
        <v>10348.062476282113</v>
      </c>
      <c r="J136" s="57">
        <v>11220.578112992865</v>
      </c>
      <c r="K136" s="57">
        <v>13282.8554247752</v>
      </c>
      <c r="L136" s="57">
        <v>14929.963706503271</v>
      </c>
      <c r="M136" s="57">
        <v>16853.933501046205</v>
      </c>
      <c r="N136" s="57">
        <v>18305.068521193756</v>
      </c>
      <c r="O136" s="57">
        <v>19769.602843350607</v>
      </c>
      <c r="P136" s="57">
        <v>21479.650436530806</v>
      </c>
      <c r="Q136" s="57">
        <v>23020.545538425624</v>
      </c>
      <c r="R136" s="57">
        <v>24186.627019634689</v>
      </c>
      <c r="S136" s="57">
        <v>25176.520499688118</v>
      </c>
      <c r="T136" s="57">
        <v>27488.07248234464</v>
      </c>
      <c r="U136" s="57">
        <v>28703.705094560075</v>
      </c>
      <c r="V136" s="57">
        <v>29434.008753015121</v>
      </c>
    </row>
    <row r="137" spans="3:22" x14ac:dyDescent="0.2">
      <c r="C137" s="90" t="s">
        <v>65</v>
      </c>
      <c r="D137" s="58">
        <v>6.911688302</v>
      </c>
      <c r="E137" s="58">
        <v>6.8667860431300003</v>
      </c>
      <c r="F137" s="58">
        <v>7.5381662874399993</v>
      </c>
      <c r="G137" s="58">
        <v>6.4989504669700002</v>
      </c>
      <c r="H137" s="58">
        <v>8.0803019689699997</v>
      </c>
      <c r="I137" s="58">
        <v>8.4868984678799997</v>
      </c>
      <c r="J137" s="58">
        <v>8.9472963229999998</v>
      </c>
      <c r="K137" s="58">
        <v>9.4300604395000001</v>
      </c>
      <c r="L137" s="58">
        <v>10.10922054117</v>
      </c>
      <c r="M137" s="58">
        <v>10.6886029675</v>
      </c>
      <c r="N137" s="58">
        <v>13.48423579342</v>
      </c>
      <c r="O137" s="58">
        <v>10.697616602970001</v>
      </c>
      <c r="P137" s="58">
        <v>17.000203869530001</v>
      </c>
      <c r="Q137" s="58">
        <v>23.581246728709999</v>
      </c>
      <c r="R137" s="58">
        <v>24.233417320239997</v>
      </c>
      <c r="S137" s="58">
        <v>28.360212461250001</v>
      </c>
      <c r="T137" s="58">
        <v>59.844709803920004</v>
      </c>
      <c r="U137" s="58">
        <v>54.843854156629995</v>
      </c>
      <c r="V137" s="58">
        <v>36.46642153386</v>
      </c>
    </row>
    <row r="138" spans="3:22" x14ac:dyDescent="0.2">
      <c r="C138" s="89" t="s">
        <v>66</v>
      </c>
      <c r="D138" s="57">
        <v>4767.6374164697772</v>
      </c>
      <c r="E138" s="57">
        <v>7256.8777207603689</v>
      </c>
      <c r="F138" s="57">
        <v>8433.1967266219399</v>
      </c>
      <c r="G138" s="57">
        <v>9485.8342690153622</v>
      </c>
      <c r="H138" s="57">
        <v>11103.540662805621</v>
      </c>
      <c r="I138" s="57">
        <v>11913.735529711048</v>
      </c>
      <c r="J138" s="57">
        <v>12771.237403187653</v>
      </c>
      <c r="K138" s="57">
        <v>13678.55216347848</v>
      </c>
      <c r="L138" s="57">
        <v>15395.643394213073</v>
      </c>
      <c r="M138" s="57">
        <v>17649.75469824726</v>
      </c>
      <c r="N138" s="57">
        <v>19184.316026462926</v>
      </c>
      <c r="O138" s="57">
        <v>20814.854850723717</v>
      </c>
      <c r="P138" s="57">
        <v>21747.67390997527</v>
      </c>
      <c r="Q138" s="57">
        <v>23672.166244576387</v>
      </c>
      <c r="R138" s="57">
        <v>25016.12229071515</v>
      </c>
      <c r="S138" s="57">
        <v>26584.600258389008</v>
      </c>
      <c r="T138" s="57">
        <v>28765.949324675028</v>
      </c>
      <c r="U138" s="57">
        <v>32304.553029079842</v>
      </c>
      <c r="V138" s="57">
        <v>34698.157180987015</v>
      </c>
    </row>
    <row r="139" spans="3:22" x14ac:dyDescent="0.2">
      <c r="C139" s="90" t="s">
        <v>67</v>
      </c>
      <c r="D139" s="58">
        <v>27.046054495219998</v>
      </c>
      <c r="E139" s="58">
        <v>28.853575437670006</v>
      </c>
      <c r="F139" s="58">
        <v>30.573284854049994</v>
      </c>
      <c r="G139" s="58">
        <v>31.027748471970003</v>
      </c>
      <c r="H139" s="58">
        <v>30.345637188940003</v>
      </c>
      <c r="I139" s="58">
        <v>31.319896530120008</v>
      </c>
      <c r="J139" s="58">
        <v>39.390636944389996</v>
      </c>
      <c r="K139" s="58">
        <v>42.540741398050002</v>
      </c>
      <c r="L139" s="58">
        <v>43.64812894736</v>
      </c>
      <c r="M139" s="58">
        <v>41.481006816890002</v>
      </c>
      <c r="N139" s="58">
        <v>47.534673062370011</v>
      </c>
      <c r="O139" s="58">
        <v>46.182587594029989</v>
      </c>
      <c r="P139" s="58">
        <v>50.009172267230007</v>
      </c>
      <c r="Q139" s="58">
        <v>53.879649120959996</v>
      </c>
      <c r="R139" s="58">
        <v>61.052528710639997</v>
      </c>
      <c r="S139" s="58">
        <v>61.142476272929997</v>
      </c>
      <c r="T139" s="58">
        <v>66.501723103779995</v>
      </c>
      <c r="U139" s="58">
        <v>70.194426343220002</v>
      </c>
      <c r="V139" s="58">
        <v>76.131712589039992</v>
      </c>
    </row>
    <row r="140" spans="3:22" x14ac:dyDescent="0.2">
      <c r="C140" s="89" t="s">
        <v>68</v>
      </c>
      <c r="D140" s="57">
        <v>602.50234428489</v>
      </c>
      <c r="E140" s="57">
        <v>628.75255188928008</v>
      </c>
      <c r="F140" s="57">
        <v>668.96128079583991</v>
      </c>
      <c r="G140" s="57">
        <v>690.38110259049984</v>
      </c>
      <c r="H140" s="57">
        <v>723.44723264948016</v>
      </c>
      <c r="I140" s="57">
        <v>812.72498764498994</v>
      </c>
      <c r="J140" s="57">
        <v>889.32597128657005</v>
      </c>
      <c r="K140" s="57">
        <v>1015.9788508919601</v>
      </c>
      <c r="L140" s="57">
        <v>1169.7203911875004</v>
      </c>
      <c r="M140" s="57">
        <v>1354.53650786752</v>
      </c>
      <c r="N140" s="57">
        <v>1420.7522955625798</v>
      </c>
      <c r="O140" s="57">
        <v>1511.7066533114501</v>
      </c>
      <c r="P140" s="57">
        <v>1777.5244721857</v>
      </c>
      <c r="Q140" s="57">
        <v>2039.45646714808</v>
      </c>
      <c r="R140" s="57">
        <v>2326.4866264321199</v>
      </c>
      <c r="S140" s="57">
        <v>2611.8482987862499</v>
      </c>
      <c r="T140" s="57">
        <v>2958.7256620960002</v>
      </c>
      <c r="U140" s="57">
        <v>3244.9734977467901</v>
      </c>
      <c r="V140" s="57">
        <v>3355.2571725969201</v>
      </c>
    </row>
    <row r="141" spans="3:22" x14ac:dyDescent="0.2">
      <c r="C141" s="90" t="s">
        <v>31</v>
      </c>
      <c r="D141" s="58">
        <v>5714.9413800053017</v>
      </c>
      <c r="E141" s="58">
        <v>4919.0934941736568</v>
      </c>
      <c r="F141" s="58">
        <v>4349.075538568829</v>
      </c>
      <c r="G141" s="58">
        <v>3478.8740606916012</v>
      </c>
      <c r="H141" s="58">
        <v>4250.2262505221906</v>
      </c>
      <c r="I141" s="58">
        <v>5127.9484815820697</v>
      </c>
      <c r="J141" s="58">
        <v>5195.7958086812996</v>
      </c>
      <c r="K141" s="58">
        <v>5686.7016228561242</v>
      </c>
      <c r="L141" s="58">
        <v>5724.3951883366699</v>
      </c>
      <c r="M141" s="58">
        <v>5509.4868659361282</v>
      </c>
      <c r="N141" s="58">
        <v>6654.5199736183285</v>
      </c>
      <c r="O141" s="58">
        <v>6922.1763937040214</v>
      </c>
      <c r="P141" s="58">
        <v>7367.6897929549514</v>
      </c>
      <c r="Q141" s="58">
        <v>10307.619640754401</v>
      </c>
      <c r="R141" s="58">
        <v>11012.41650087103</v>
      </c>
      <c r="S141" s="58">
        <v>14317.368708691423</v>
      </c>
      <c r="T141" s="58">
        <v>15148.715910944491</v>
      </c>
      <c r="U141" s="58">
        <v>18318.884797206829</v>
      </c>
      <c r="V141" s="58">
        <v>9968.4432774233192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3:22" x14ac:dyDescent="0.2">
      <c r="C143" s="90" t="s">
        <v>69</v>
      </c>
      <c r="D143" s="58">
        <v>138.26553373093</v>
      </c>
      <c r="E143" s="58">
        <v>143.81771789998996</v>
      </c>
      <c r="F143" s="58">
        <v>151.00314458136995</v>
      </c>
      <c r="G143" s="58">
        <v>145.68431495194994</v>
      </c>
      <c r="H143" s="58">
        <v>146.50443900392003</v>
      </c>
      <c r="I143" s="58">
        <v>150.36224422048002</v>
      </c>
      <c r="J143" s="58">
        <v>286.42325091048991</v>
      </c>
      <c r="K143" s="58">
        <v>206.32893755480001</v>
      </c>
      <c r="L143" s="58">
        <v>286.03175482250992</v>
      </c>
      <c r="M143" s="58">
        <v>471.14805222227</v>
      </c>
      <c r="N143" s="58">
        <v>603.18174509866992</v>
      </c>
      <c r="O143" s="58">
        <v>798.13852607074011</v>
      </c>
      <c r="P143" s="58">
        <v>1319.0602149071294</v>
      </c>
      <c r="Q143" s="58">
        <v>1123.0694759760802</v>
      </c>
      <c r="R143" s="58">
        <v>1148.6913168245076</v>
      </c>
      <c r="S143" s="58">
        <v>1111.51966864374</v>
      </c>
      <c r="T143" s="58">
        <v>1089.6195973425199</v>
      </c>
      <c r="U143" s="58">
        <v>1206.4659055342997</v>
      </c>
      <c r="V143" s="58">
        <v>1322.5855722197198</v>
      </c>
    </row>
    <row r="144" spans="3:22" x14ac:dyDescent="0.2">
      <c r="C144" s="89" t="s">
        <v>70</v>
      </c>
      <c r="D144" s="57">
        <v>41.462334562049996</v>
      </c>
      <c r="E144" s="57">
        <v>38.537771385550002</v>
      </c>
      <c r="F144" s="57">
        <v>41.270112259300006</v>
      </c>
      <c r="G144" s="57">
        <v>40.848396489380001</v>
      </c>
      <c r="H144" s="57">
        <v>43.174076281150008</v>
      </c>
      <c r="I144" s="57">
        <v>44.520952554149993</v>
      </c>
      <c r="J144" s="57">
        <v>46.990669516800018</v>
      </c>
      <c r="K144" s="57">
        <v>48.436210429570018</v>
      </c>
      <c r="L144" s="57">
        <v>51.811967461999984</v>
      </c>
      <c r="M144" s="57">
        <v>55.843859868910002</v>
      </c>
      <c r="N144" s="57">
        <v>55.258933721689985</v>
      </c>
      <c r="O144" s="57">
        <v>57.163123916789992</v>
      </c>
      <c r="P144" s="57">
        <v>94.025367190159983</v>
      </c>
      <c r="Q144" s="57">
        <v>115.52672200124</v>
      </c>
      <c r="R144" s="57">
        <v>122.40013325560999</v>
      </c>
      <c r="S144" s="57">
        <v>122.16916820745</v>
      </c>
      <c r="T144" s="57">
        <v>135.42637836581</v>
      </c>
      <c r="U144" s="57">
        <v>141.41537391028001</v>
      </c>
      <c r="V144" s="57">
        <v>143.23609048605999</v>
      </c>
    </row>
    <row r="145" spans="3:22" x14ac:dyDescent="0.2">
      <c r="C145" s="90" t="s">
        <v>32</v>
      </c>
      <c r="D145" s="58">
        <v>145.20093360966001</v>
      </c>
      <c r="E145" s="58">
        <v>157.23552125867005</v>
      </c>
      <c r="F145" s="58">
        <v>171.92029631672997</v>
      </c>
      <c r="G145" s="58">
        <v>181.02496681950996</v>
      </c>
      <c r="H145" s="58">
        <v>205.74318372704002</v>
      </c>
      <c r="I145" s="58">
        <v>222.82092480875997</v>
      </c>
      <c r="J145" s="58">
        <v>231.50549271652</v>
      </c>
      <c r="K145" s="58">
        <v>247.22823622215998</v>
      </c>
      <c r="L145" s="58">
        <v>284.13260741899001</v>
      </c>
      <c r="M145" s="58">
        <v>271.04674477507001</v>
      </c>
      <c r="N145" s="58">
        <v>272.46507854433003</v>
      </c>
      <c r="O145" s="58">
        <v>275.62665691800993</v>
      </c>
      <c r="P145" s="58">
        <v>110.50066265417999</v>
      </c>
      <c r="Q145" s="58">
        <v>141.49083727288001</v>
      </c>
      <c r="R145" s="58">
        <v>121.38481112795999</v>
      </c>
      <c r="S145" s="58">
        <v>61.57294763745</v>
      </c>
      <c r="T145" s="58">
        <v>81.171689082149996</v>
      </c>
      <c r="U145" s="58">
        <v>83.017807910450003</v>
      </c>
      <c r="V145" s="58">
        <v>85.167515861720005</v>
      </c>
    </row>
    <row r="146" spans="3:22" x14ac:dyDescent="0.2">
      <c r="C146" s="89" t="s">
        <v>33</v>
      </c>
      <c r="D146" s="57">
        <v>459.70547677558005</v>
      </c>
      <c r="E146" s="57">
        <v>514.41192875036006</v>
      </c>
      <c r="F146" s="57">
        <v>526.96127563173991</v>
      </c>
      <c r="G146" s="57">
        <v>567.75802549793991</v>
      </c>
      <c r="H146" s="57">
        <v>672.62825216738986</v>
      </c>
      <c r="I146" s="57">
        <v>792.3392856764699</v>
      </c>
      <c r="J146" s="57">
        <v>869.14421637343969</v>
      </c>
      <c r="K146" s="57">
        <v>860.81928996674003</v>
      </c>
      <c r="L146" s="57">
        <v>940.67197581646997</v>
      </c>
      <c r="M146" s="57">
        <v>1251.1137014936598</v>
      </c>
      <c r="N146" s="57">
        <v>2272.7969881198701</v>
      </c>
      <c r="O146" s="57">
        <v>2385.9970320084412</v>
      </c>
      <c r="P146" s="57">
        <v>1931.7152020864285</v>
      </c>
      <c r="Q146" s="57">
        <v>2414.728373735225</v>
      </c>
      <c r="R146" s="57">
        <v>2605.4842638820651</v>
      </c>
      <c r="S146" s="57">
        <v>2576.3682111941994</v>
      </c>
      <c r="T146" s="57">
        <v>2541.8644170590696</v>
      </c>
      <c r="U146" s="57">
        <v>2847.2790997667585</v>
      </c>
      <c r="V146" s="57">
        <v>2961.6103319303948</v>
      </c>
    </row>
    <row r="147" spans="3:22" x14ac:dyDescent="0.2">
      <c r="C147" s="90" t="s">
        <v>71</v>
      </c>
      <c r="D147" s="58">
        <v>102.44803926789001</v>
      </c>
      <c r="E147" s="58">
        <v>78.049155712089998</v>
      </c>
      <c r="F147" s="58">
        <v>99.429323017940007</v>
      </c>
      <c r="G147" s="58">
        <v>67.180512637720014</v>
      </c>
      <c r="H147" s="58">
        <v>2118.5714557479801</v>
      </c>
      <c r="I147" s="58">
        <v>2105.5366614473801</v>
      </c>
      <c r="J147" s="58">
        <v>130.62357509903998</v>
      </c>
      <c r="K147" s="58">
        <v>116.70470447155998</v>
      </c>
      <c r="L147" s="58">
        <v>120.00499508050996</v>
      </c>
      <c r="M147" s="58">
        <v>104.42450752118997</v>
      </c>
      <c r="N147" s="58">
        <v>953.92518210105004</v>
      </c>
      <c r="O147" s="58">
        <v>707.04380221883002</v>
      </c>
      <c r="P147" s="58">
        <v>163.54437391730002</v>
      </c>
      <c r="Q147" s="58">
        <v>280.37438569451996</v>
      </c>
      <c r="R147" s="58">
        <v>440.58155477272004</v>
      </c>
      <c r="S147" s="58">
        <v>722.18840629742976</v>
      </c>
      <c r="T147" s="58">
        <v>531.12411387791008</v>
      </c>
      <c r="U147" s="58">
        <v>667.69973205988993</v>
      </c>
      <c r="V147" s="58">
        <v>583.70012659325016</v>
      </c>
    </row>
    <row r="148" spans="3:22" x14ac:dyDescent="0.2">
      <c r="C148" s="89" t="s">
        <v>34</v>
      </c>
      <c r="D148" s="57">
        <v>346.56155818694009</v>
      </c>
      <c r="E148" s="57">
        <v>344.21546720842008</v>
      </c>
      <c r="F148" s="57">
        <v>368.4419327659599</v>
      </c>
      <c r="G148" s="57">
        <v>373.95829374954991</v>
      </c>
      <c r="H148" s="57">
        <v>391.50287847225997</v>
      </c>
      <c r="I148" s="57">
        <v>436.54853500982983</v>
      </c>
      <c r="J148" s="57">
        <v>498.65728081346003</v>
      </c>
      <c r="K148" s="57">
        <v>564.89457361164989</v>
      </c>
      <c r="L148" s="57">
        <v>641.29243284960012</v>
      </c>
      <c r="M148" s="57">
        <v>712.48812722481989</v>
      </c>
      <c r="N148" s="57">
        <v>802.26068116254021</v>
      </c>
      <c r="O148" s="57">
        <v>841.65119673924971</v>
      </c>
      <c r="P148" s="57">
        <v>960.40887368687993</v>
      </c>
      <c r="Q148" s="57">
        <v>1078.52056801704</v>
      </c>
      <c r="R148" s="57">
        <v>1219.2715639412199</v>
      </c>
      <c r="S148" s="57">
        <v>1315.7149991537901</v>
      </c>
      <c r="T148" s="57">
        <v>1426.7471442615501</v>
      </c>
      <c r="U148" s="57">
        <v>1473.28724633961</v>
      </c>
      <c r="V148" s="57">
        <v>1555.1021830427403</v>
      </c>
    </row>
    <row r="149" spans="3:22" x14ac:dyDescent="0.2">
      <c r="C149" s="90" t="s">
        <v>72</v>
      </c>
      <c r="D149" s="58">
        <v>35.929216517839997</v>
      </c>
      <c r="E149" s="58">
        <v>39.522587658489996</v>
      </c>
      <c r="F149" s="58">
        <v>42.85838355421</v>
      </c>
      <c r="G149" s="58">
        <v>39.938115641530004</v>
      </c>
      <c r="H149" s="58">
        <v>46.766285217449983</v>
      </c>
      <c r="I149" s="58">
        <v>40.737821815880004</v>
      </c>
      <c r="J149" s="58">
        <v>49.655739526359994</v>
      </c>
      <c r="K149" s="58">
        <v>56.303791017890013</v>
      </c>
      <c r="L149" s="58">
        <v>59.436552000800006</v>
      </c>
      <c r="M149" s="58">
        <v>58.61881642873999</v>
      </c>
      <c r="N149" s="58">
        <v>182.08310818443999</v>
      </c>
      <c r="O149" s="58">
        <v>71.560056139040015</v>
      </c>
      <c r="P149" s="58">
        <v>92.371377838130002</v>
      </c>
      <c r="Q149" s="58">
        <v>115.46249428444999</v>
      </c>
      <c r="R149" s="58">
        <v>168.47162539721</v>
      </c>
      <c r="S149" s="58">
        <v>168.63980494137999</v>
      </c>
      <c r="T149" s="58">
        <v>165.62556087749999</v>
      </c>
      <c r="U149" s="58">
        <v>171.40204116766</v>
      </c>
      <c r="V149" s="58">
        <v>162.75368434569799</v>
      </c>
    </row>
    <row r="150" spans="3:22" x14ac:dyDescent="0.2">
      <c r="C150" s="89" t="s">
        <v>73</v>
      </c>
      <c r="D150" s="57">
        <v>43.09638433476001</v>
      </c>
      <c r="E150" s="57">
        <v>49.851635175249996</v>
      </c>
      <c r="F150" s="57">
        <v>44.618797863019999</v>
      </c>
      <c r="G150" s="57">
        <v>43.011796507409997</v>
      </c>
      <c r="H150" s="57">
        <v>72.667176888170019</v>
      </c>
      <c r="I150" s="57">
        <v>83.937362247799982</v>
      </c>
      <c r="J150" s="57">
        <v>153.67729701814</v>
      </c>
      <c r="K150" s="57">
        <v>220.12080702452002</v>
      </c>
      <c r="L150" s="57">
        <v>230.23721046073001</v>
      </c>
      <c r="M150" s="57">
        <v>242.23470407984996</v>
      </c>
      <c r="N150" s="57">
        <v>233.57271468664001</v>
      </c>
      <c r="O150" s="57">
        <v>231.88984514513001</v>
      </c>
      <c r="P150" s="57">
        <v>461.90105019662997</v>
      </c>
      <c r="Q150" s="57">
        <v>464.91617155110998</v>
      </c>
      <c r="R150" s="57">
        <v>529.7103500743699</v>
      </c>
      <c r="S150" s="57">
        <v>525.02680625808989</v>
      </c>
      <c r="T150" s="57">
        <v>641.46877520373005</v>
      </c>
      <c r="U150" s="57">
        <v>1085.6661848603799</v>
      </c>
      <c r="V150" s="57">
        <v>535.55672130543007</v>
      </c>
    </row>
    <row r="151" spans="3:22" x14ac:dyDescent="0.2">
      <c r="C151" s="90" t="s">
        <v>35</v>
      </c>
      <c r="D151" s="58">
        <v>678.44721150574003</v>
      </c>
      <c r="E151" s="58">
        <v>736.81475745617013</v>
      </c>
      <c r="F151" s="58">
        <v>747.5726076550701</v>
      </c>
      <c r="G151" s="58">
        <v>766.53340188357993</v>
      </c>
      <c r="H151" s="58">
        <v>839.57765320767021</v>
      </c>
      <c r="I151" s="58">
        <v>992.57404549023977</v>
      </c>
      <c r="J151" s="58">
        <v>1105.0884876643202</v>
      </c>
      <c r="K151" s="58">
        <v>1212.8664638648702</v>
      </c>
      <c r="L151" s="58">
        <v>1347.2500562512403</v>
      </c>
      <c r="M151" s="58">
        <v>1554.2829444968097</v>
      </c>
      <c r="N151" s="58">
        <v>1657.8505529710003</v>
      </c>
      <c r="O151" s="58">
        <v>1830.8304714417</v>
      </c>
      <c r="P151" s="58">
        <v>2201.6745291848351</v>
      </c>
      <c r="Q151" s="58">
        <v>2483.4169716310698</v>
      </c>
      <c r="R151" s="58">
        <v>2744.1766526152101</v>
      </c>
      <c r="S151" s="58">
        <v>2965.7654163275497</v>
      </c>
      <c r="T151" s="58">
        <v>3287.70824833605</v>
      </c>
      <c r="U151" s="58">
        <v>3516.7480760650801</v>
      </c>
      <c r="V151" s="58">
        <v>3912.2387350098552</v>
      </c>
    </row>
    <row r="152" spans="3:22" x14ac:dyDescent="0.2">
      <c r="C152" s="89" t="s">
        <v>74</v>
      </c>
      <c r="D152" s="57">
        <v>185.34332135732998</v>
      </c>
      <c r="E152" s="57">
        <v>137.18875462474</v>
      </c>
      <c r="F152" s="57">
        <v>195.71264788576002</v>
      </c>
      <c r="G152" s="57">
        <v>240.29042876026998</v>
      </c>
      <c r="H152" s="57">
        <v>130.76368663002</v>
      </c>
      <c r="I152" s="57">
        <v>143.58627310984002</v>
      </c>
      <c r="J152" s="57">
        <v>399.54435852686004</v>
      </c>
      <c r="K152" s="57">
        <v>337.63036568637006</v>
      </c>
      <c r="L152" s="57">
        <v>258.84513221658</v>
      </c>
      <c r="M152" s="57">
        <v>308.84235978819993</v>
      </c>
      <c r="N152" s="57">
        <v>661.41322131934999</v>
      </c>
      <c r="O152" s="57">
        <v>524.87450936606001</v>
      </c>
      <c r="P152" s="57">
        <v>381.16079132079</v>
      </c>
      <c r="Q152" s="57">
        <v>509.38016871281002</v>
      </c>
      <c r="R152" s="57">
        <v>1049.67831011722</v>
      </c>
      <c r="S152" s="57">
        <v>798.83197146999998</v>
      </c>
      <c r="T152" s="57">
        <v>683.51093964477002</v>
      </c>
      <c r="U152" s="57">
        <v>716.02464274793999</v>
      </c>
      <c r="V152" s="57">
        <v>1756.921448287118</v>
      </c>
    </row>
    <row r="153" spans="3:22" x14ac:dyDescent="0.2">
      <c r="C153" s="90" t="s">
        <v>36</v>
      </c>
      <c r="D153" s="58">
        <v>192.82796219688998</v>
      </c>
      <c r="E153" s="58">
        <v>200.80368685649003</v>
      </c>
      <c r="F153" s="58">
        <v>216.85042737683005</v>
      </c>
      <c r="G153" s="58">
        <v>212.91087961598001</v>
      </c>
      <c r="H153" s="58">
        <v>211.56222798258992</v>
      </c>
      <c r="I153" s="58">
        <v>256.23959066047001</v>
      </c>
      <c r="J153" s="58">
        <v>259.52755329722004</v>
      </c>
      <c r="K153" s="58">
        <v>253.76128728790019</v>
      </c>
      <c r="L153" s="58">
        <v>252.97600036950007</v>
      </c>
      <c r="M153" s="58">
        <v>273.02247921894991</v>
      </c>
      <c r="N153" s="58">
        <v>311.50715707957045</v>
      </c>
      <c r="O153" s="58">
        <v>351.59212960048018</v>
      </c>
      <c r="P153" s="58">
        <v>547.77768739439364</v>
      </c>
      <c r="Q153" s="58">
        <v>569.97688600063145</v>
      </c>
      <c r="R153" s="58">
        <v>597.07292421836189</v>
      </c>
      <c r="S153" s="58">
        <v>759.50774052136376</v>
      </c>
      <c r="T153" s="58">
        <v>915.77124033980783</v>
      </c>
      <c r="U153" s="58">
        <v>838.48998526166736</v>
      </c>
      <c r="V153" s="58">
        <v>758.36263112723498</v>
      </c>
    </row>
    <row r="154" spans="3:22" x14ac:dyDescent="0.2">
      <c r="C154" s="92" t="s">
        <v>75</v>
      </c>
      <c r="D154" s="59">
        <v>4117.3080512634515</v>
      </c>
      <c r="E154" s="59">
        <v>5092.1326523078633</v>
      </c>
      <c r="F154" s="59">
        <v>6330.5119966852508</v>
      </c>
      <c r="G154" s="59">
        <v>7073.8790699517403</v>
      </c>
      <c r="H154" s="59">
        <v>8775.7632477156512</v>
      </c>
      <c r="I154" s="59">
        <v>11696.026021139471</v>
      </c>
      <c r="J154" s="59">
        <v>13198.984815996022</v>
      </c>
      <c r="K154" s="59">
        <v>14698.111397592218</v>
      </c>
      <c r="L154" s="59">
        <v>17085.017086885058</v>
      </c>
      <c r="M154" s="59">
        <v>19106.181840200934</v>
      </c>
      <c r="N154" s="59">
        <v>19755.193411401477</v>
      </c>
      <c r="O154" s="59">
        <v>20620.00987265864</v>
      </c>
      <c r="P154" s="59">
        <v>23225.154467561133</v>
      </c>
      <c r="Q154" s="59">
        <v>23420.645142244433</v>
      </c>
      <c r="R154" s="59">
        <v>26894.252944669966</v>
      </c>
      <c r="S154" s="59">
        <v>23981.377255426105</v>
      </c>
      <c r="T154" s="59">
        <v>25803.990872581649</v>
      </c>
      <c r="U154" s="59">
        <v>32684.384249153536</v>
      </c>
      <c r="V154" s="59">
        <v>41149.532239983753</v>
      </c>
    </row>
    <row r="155" spans="3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0.150079299</v>
      </c>
      <c r="V155" s="60">
        <v>108.23790036467999</v>
      </c>
    </row>
    <row r="156" spans="3:22" x14ac:dyDescent="0.2">
      <c r="C156" s="92" t="s">
        <v>77</v>
      </c>
      <c r="D156" s="57">
        <v>99.323236398770007</v>
      </c>
      <c r="E156" s="57">
        <v>84.495155852029995</v>
      </c>
      <c r="F156" s="57">
        <v>91.124144300489988</v>
      </c>
      <c r="G156" s="57">
        <v>121.4433190052</v>
      </c>
      <c r="H156" s="57">
        <v>103.65489479228999</v>
      </c>
      <c r="I156" s="57">
        <v>41.323410126560006</v>
      </c>
      <c r="J156" s="57">
        <v>124.02987751673999</v>
      </c>
      <c r="K156" s="57">
        <v>134.77384859592001</v>
      </c>
      <c r="L156" s="57">
        <v>187.59631094177001</v>
      </c>
      <c r="M156" s="57">
        <v>223.24999911038998</v>
      </c>
      <c r="N156" s="57">
        <v>355.11426370292003</v>
      </c>
      <c r="O156" s="57">
        <v>385.35488532156006</v>
      </c>
      <c r="P156" s="57">
        <v>617.73594735805</v>
      </c>
      <c r="Q156" s="57">
        <v>326.30194666059998</v>
      </c>
      <c r="R156" s="57">
        <v>410.82271500473001</v>
      </c>
      <c r="S156" s="57">
        <v>430.10858991996997</v>
      </c>
      <c r="T156" s="57">
        <v>173.98179185079999</v>
      </c>
      <c r="U156" s="57">
        <v>187.57856316011001</v>
      </c>
      <c r="V156" s="57">
        <v>283.00853759890998</v>
      </c>
    </row>
    <row r="157" spans="3:22" x14ac:dyDescent="0.2">
      <c r="C157" s="90" t="s">
        <v>37</v>
      </c>
      <c r="D157" s="58">
        <v>274.24217497385996</v>
      </c>
      <c r="E157" s="58">
        <v>297.4144858605701</v>
      </c>
      <c r="F157" s="58">
        <v>274.09597097826003</v>
      </c>
      <c r="G157" s="58">
        <v>282.53133291007003</v>
      </c>
      <c r="H157" s="58">
        <v>341.54485168294997</v>
      </c>
      <c r="I157" s="58">
        <v>319.62309670146004</v>
      </c>
      <c r="J157" s="58">
        <v>309.48862489515989</v>
      </c>
      <c r="K157" s="58">
        <v>318.99820570742003</v>
      </c>
      <c r="L157" s="58">
        <v>310.79243401140002</v>
      </c>
      <c r="M157" s="58">
        <v>410.33600361007996</v>
      </c>
      <c r="N157" s="58">
        <v>479.39059391623994</v>
      </c>
      <c r="O157" s="58">
        <v>366.66421317663008</v>
      </c>
      <c r="P157" s="58">
        <v>587.50025781976706</v>
      </c>
      <c r="Q157" s="58">
        <v>540.67021179017001</v>
      </c>
      <c r="R157" s="58">
        <v>574.1075176449001</v>
      </c>
      <c r="S157" s="58">
        <v>584.23307578469985</v>
      </c>
      <c r="T157" s="58">
        <v>668.39278437798998</v>
      </c>
      <c r="U157" s="58">
        <v>850.6432254171599</v>
      </c>
      <c r="V157" s="58">
        <v>862.24800566009992</v>
      </c>
    </row>
    <row r="158" spans="3:22" x14ac:dyDescent="0.2">
      <c r="C158" s="89" t="s">
        <v>38</v>
      </c>
      <c r="D158" s="57">
        <v>40.515964961009999</v>
      </c>
      <c r="E158" s="57">
        <v>35.110226749500001</v>
      </c>
      <c r="F158" s="57">
        <v>23.474169000160007</v>
      </c>
      <c r="G158" s="57">
        <v>22.875745843659995</v>
      </c>
      <c r="H158" s="57">
        <v>21.165878217400003</v>
      </c>
      <c r="I158" s="57">
        <v>15.919467756440003</v>
      </c>
      <c r="J158" s="57">
        <v>24.035469366609998</v>
      </c>
      <c r="K158" s="57">
        <v>26.376557440259994</v>
      </c>
      <c r="L158" s="57">
        <v>8.4415033738399998</v>
      </c>
      <c r="M158" s="57">
        <v>6.9644271719999997</v>
      </c>
      <c r="N158" s="57">
        <v>8.9039325407299987</v>
      </c>
      <c r="O158" s="57">
        <v>322.95047588196996</v>
      </c>
      <c r="P158" s="57">
        <v>1353.5542761576899</v>
      </c>
      <c r="Q158" s="57">
        <v>1461.5972508773</v>
      </c>
      <c r="R158" s="57">
        <v>1516.9924669331801</v>
      </c>
      <c r="S158" s="57">
        <v>1588.4487939339499</v>
      </c>
      <c r="T158" s="57">
        <v>1748.3932682462901</v>
      </c>
      <c r="U158" s="57">
        <v>1945.3418087799803</v>
      </c>
      <c r="V158" s="57">
        <v>1959.8633976327601</v>
      </c>
    </row>
    <row r="159" spans="3:22" x14ac:dyDescent="0.2">
      <c r="C159" s="81" t="s">
        <v>78</v>
      </c>
      <c r="D159" s="45">
        <f>+SUM(D130:D158)</f>
        <v>24591.292085896781</v>
      </c>
      <c r="E159" s="45">
        <f t="shared" ref="E159:U159" si="32">+SUM(E130:E158)</f>
        <v>27998.226065792453</v>
      </c>
      <c r="F159" s="45">
        <f t="shared" si="32"/>
        <v>30849.351289214537</v>
      </c>
      <c r="G159" s="45">
        <f t="shared" si="32"/>
        <v>32912.33124525287</v>
      </c>
      <c r="H159" s="45">
        <f t="shared" si="32"/>
        <v>40430.044621745619</v>
      </c>
      <c r="I159" s="45">
        <f t="shared" si="32"/>
        <v>46404.945216411288</v>
      </c>
      <c r="J159" s="45">
        <f t="shared" si="32"/>
        <v>48822.527924739836</v>
      </c>
      <c r="K159" s="45">
        <f t="shared" si="32"/>
        <v>54131.89818883378</v>
      </c>
      <c r="L159" s="45">
        <f t="shared" si="32"/>
        <v>61749.422932319416</v>
      </c>
      <c r="M159" s="45">
        <f t="shared" si="32"/>
        <v>68759.45617432498</v>
      </c>
      <c r="N159" s="45">
        <f t="shared" si="32"/>
        <v>76657.336846841135</v>
      </c>
      <c r="O159" s="45">
        <f t="shared" si="32"/>
        <v>81028.034627019151</v>
      </c>
      <c r="P159" s="45">
        <f t="shared" si="32"/>
        <v>88082.935213015779</v>
      </c>
      <c r="Q159" s="45">
        <f t="shared" si="32"/>
        <v>97042.980330353865</v>
      </c>
      <c r="R159" s="45">
        <f t="shared" si="32"/>
        <v>104588.74854836676</v>
      </c>
      <c r="S159" s="45">
        <f t="shared" si="32"/>
        <v>108464.72078930895</v>
      </c>
      <c r="T159" s="45">
        <f t="shared" si="32"/>
        <v>116361.58216538119</v>
      </c>
      <c r="U159" s="45">
        <f t="shared" si="32"/>
        <v>133314.41657953672</v>
      </c>
      <c r="V159" s="45">
        <f>+SUM(V130:V158)</f>
        <v>137893.75288151542</v>
      </c>
    </row>
    <row r="160" spans="3:22" x14ac:dyDescent="0.2">
      <c r="C160" s="1" t="s">
        <v>227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x14ac:dyDescent="0.2">
      <c r="C164" s="9"/>
      <c r="D164" s="164" t="s">
        <v>99</v>
      </c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</row>
    <row r="165" spans="2:22" ht="2.25" customHeight="1" x14ac:dyDescent="0.2">
      <c r="H165" s="28"/>
      <c r="I165" s="28"/>
      <c r="J165" s="28"/>
      <c r="L165" s="184"/>
      <c r="M165" s="184"/>
      <c r="N165" s="184"/>
      <c r="O165" s="184"/>
      <c r="P165" s="184"/>
      <c r="Q165" s="189"/>
      <c r="R165" s="29"/>
      <c r="S165" s="29"/>
      <c r="T165" s="29"/>
      <c r="U165" s="29"/>
      <c r="V165" s="29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82" t="s">
        <v>21</v>
      </c>
      <c r="D167" s="162">
        <v>2000</v>
      </c>
      <c r="E167" s="162">
        <v>2001</v>
      </c>
      <c r="F167" s="162">
        <v>2002</v>
      </c>
      <c r="G167" s="162">
        <v>2003</v>
      </c>
      <c r="H167" s="162">
        <v>2004</v>
      </c>
      <c r="I167" s="162">
        <v>2005</v>
      </c>
      <c r="J167" s="162">
        <v>2006</v>
      </c>
      <c r="K167" s="162">
        <v>2007</v>
      </c>
      <c r="L167" s="162">
        <v>2008</v>
      </c>
      <c r="M167" s="162">
        <v>2009</v>
      </c>
      <c r="N167" s="162">
        <v>2010</v>
      </c>
      <c r="O167" s="162">
        <v>2011</v>
      </c>
      <c r="P167" s="162">
        <v>2012</v>
      </c>
      <c r="Q167" s="162">
        <v>2013</v>
      </c>
      <c r="R167" s="162">
        <v>2014</v>
      </c>
      <c r="S167" s="162">
        <v>2015</v>
      </c>
      <c r="T167" s="162">
        <v>2016</v>
      </c>
      <c r="U167" s="162">
        <v>2017</v>
      </c>
      <c r="V167" s="162">
        <v>2018</v>
      </c>
    </row>
    <row r="168" spans="2:22" ht="12" thickBot="1" x14ac:dyDescent="0.25">
      <c r="C168" s="18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</row>
    <row r="169" spans="2:22" x14ac:dyDescent="0.2">
      <c r="C169" s="89" t="s">
        <v>61</v>
      </c>
      <c r="D169" s="61">
        <f t="shared" ref="D169:V169" si="33">+IFERROR(IF(D130&gt;0,+((D130/D13)*100)," "),"")</f>
        <v>92.571933987807554</v>
      </c>
      <c r="E169" s="61">
        <f t="shared" si="33"/>
        <v>92.360426729861089</v>
      </c>
      <c r="F169" s="61">
        <f t="shared" si="33"/>
        <v>95.716834371573327</v>
      </c>
      <c r="G169" s="61">
        <f t="shared" si="33"/>
        <v>88.816507380005277</v>
      </c>
      <c r="H169" s="61">
        <f t="shared" si="33"/>
        <v>85.119257441066779</v>
      </c>
      <c r="I169" s="61">
        <f t="shared" si="33"/>
        <v>84.841981600949481</v>
      </c>
      <c r="J169" s="61">
        <f t="shared" si="33"/>
        <v>81.679296772984117</v>
      </c>
      <c r="K169" s="61">
        <f t="shared" si="33"/>
        <v>93.722377531983085</v>
      </c>
      <c r="L169" s="61">
        <f t="shared" si="33"/>
        <v>99.10183978158625</v>
      </c>
      <c r="M169" s="61">
        <f t="shared" si="33"/>
        <v>95.353044647991041</v>
      </c>
      <c r="N169" s="61">
        <f t="shared" si="33"/>
        <v>93.328077077988553</v>
      </c>
      <c r="O169" s="61">
        <f t="shared" si="33"/>
        <v>95.955613291388119</v>
      </c>
      <c r="P169" s="61">
        <f t="shared" si="33"/>
        <v>88.158105816388584</v>
      </c>
      <c r="Q169" s="61">
        <f t="shared" si="33"/>
        <v>96.075820339536207</v>
      </c>
      <c r="R169" s="61">
        <f t="shared" si="33"/>
        <v>88.269024828802827</v>
      </c>
      <c r="S169" s="61">
        <f t="shared" si="33"/>
        <v>95.005851795591084</v>
      </c>
      <c r="T169" s="61">
        <f t="shared" si="33"/>
        <v>93.468683863900225</v>
      </c>
      <c r="U169" s="61">
        <f t="shared" si="33"/>
        <v>96.321287829064218</v>
      </c>
      <c r="V169" s="61">
        <f t="shared" si="33"/>
        <v>79.104424505438161</v>
      </c>
    </row>
    <row r="170" spans="2:22" x14ac:dyDescent="0.2">
      <c r="C170" s="90" t="s">
        <v>28</v>
      </c>
      <c r="D170" s="63">
        <f t="shared" ref="D170:V170" si="34">+IFERROR(IF(D131&gt;0,+((D131/D14)*100)," "),"")</f>
        <v>89.564677008009014</v>
      </c>
      <c r="E170" s="63">
        <f t="shared" si="34"/>
        <v>90.020823457112272</v>
      </c>
      <c r="F170" s="63">
        <f t="shared" si="34"/>
        <v>89.20077231875409</v>
      </c>
      <c r="G170" s="63">
        <f t="shared" si="34"/>
        <v>86.531256937794282</v>
      </c>
      <c r="H170" s="63">
        <f t="shared" si="34"/>
        <v>91.422575330384348</v>
      </c>
      <c r="I170" s="63">
        <f t="shared" si="34"/>
        <v>91.585991052628941</v>
      </c>
      <c r="J170" s="63">
        <f t="shared" si="34"/>
        <v>90.511810487497087</v>
      </c>
      <c r="K170" s="63">
        <f t="shared" si="34"/>
        <v>91.157361524882603</v>
      </c>
      <c r="L170" s="63">
        <f t="shared" si="34"/>
        <v>99.258883826059446</v>
      </c>
      <c r="M170" s="63">
        <f t="shared" si="34"/>
        <v>99.342684760168694</v>
      </c>
      <c r="N170" s="63">
        <f t="shared" si="34"/>
        <v>96.696074782046509</v>
      </c>
      <c r="O170" s="63">
        <f t="shared" si="34"/>
        <v>98.612124260742647</v>
      </c>
      <c r="P170" s="63">
        <f t="shared" si="34"/>
        <v>84.269427558561617</v>
      </c>
      <c r="Q170" s="63">
        <f t="shared" si="34"/>
        <v>86.717820191705897</v>
      </c>
      <c r="R170" s="63">
        <f t="shared" si="34"/>
        <v>92.971446769806633</v>
      </c>
      <c r="S170" s="63">
        <f t="shared" si="34"/>
        <v>91.553020619726922</v>
      </c>
      <c r="T170" s="63">
        <f t="shared" si="34"/>
        <v>94.875530287171344</v>
      </c>
      <c r="U170" s="63">
        <f t="shared" si="34"/>
        <v>96.253314297371219</v>
      </c>
      <c r="V170" s="63">
        <f t="shared" si="34"/>
        <v>95.596736741892059</v>
      </c>
    </row>
    <row r="171" spans="2:22" x14ac:dyDescent="0.2">
      <c r="C171" s="89" t="s">
        <v>62</v>
      </c>
      <c r="D171" s="61">
        <f t="shared" ref="D171:V171" si="35">+IFERROR(IF(D132&gt;0,+((D132/D15)*100)," "),"")</f>
        <v>92.619805029499375</v>
      </c>
      <c r="E171" s="61">
        <f t="shared" si="35"/>
        <v>82.890223804266711</v>
      </c>
      <c r="F171" s="61">
        <f t="shared" si="35"/>
        <v>94.694404033766872</v>
      </c>
      <c r="G171" s="61">
        <f t="shared" si="35"/>
        <v>91.719820870516244</v>
      </c>
      <c r="H171" s="61">
        <f t="shared" si="35"/>
        <v>85.239266715310748</v>
      </c>
      <c r="I171" s="61">
        <f t="shared" si="35"/>
        <v>88.374941092352785</v>
      </c>
      <c r="J171" s="61">
        <f t="shared" si="35"/>
        <v>85.87279035096762</v>
      </c>
      <c r="K171" s="61">
        <f t="shared" si="35"/>
        <v>78.70233981643338</v>
      </c>
      <c r="L171" s="61">
        <f t="shared" si="35"/>
        <v>93.923635916967939</v>
      </c>
      <c r="M171" s="61">
        <f t="shared" si="35"/>
        <v>31.462723460639708</v>
      </c>
      <c r="N171" s="61">
        <f t="shared" si="35"/>
        <v>94.493413434310384</v>
      </c>
      <c r="O171" s="61">
        <f t="shared" si="35"/>
        <v>88.219651295250813</v>
      </c>
      <c r="P171" s="61">
        <f t="shared" si="35"/>
        <v>72.392727882760028</v>
      </c>
      <c r="Q171" s="61">
        <f t="shared" si="35"/>
        <v>91.796487805650102</v>
      </c>
      <c r="R171" s="61">
        <f t="shared" si="35"/>
        <v>91.561598119640095</v>
      </c>
      <c r="S171" s="61">
        <f t="shared" si="35"/>
        <v>93.188827062022</v>
      </c>
      <c r="T171" s="61">
        <f t="shared" si="35"/>
        <v>93.717991672049578</v>
      </c>
      <c r="U171" s="61">
        <f t="shared" si="35"/>
        <v>94.687759219496641</v>
      </c>
      <c r="V171" s="61">
        <f t="shared" si="35"/>
        <v>92.616957482539121</v>
      </c>
    </row>
    <row r="172" spans="2:22" x14ac:dyDescent="0.2">
      <c r="C172" s="90" t="s">
        <v>29</v>
      </c>
      <c r="D172" s="63">
        <f t="shared" ref="D172:V172" si="36">+IFERROR(IF(D133&gt;0,+((D133/D16)*100)," "),"")</f>
        <v>92.375516080695348</v>
      </c>
      <c r="E172" s="63">
        <f t="shared" si="36"/>
        <v>90.989345927931581</v>
      </c>
      <c r="F172" s="63">
        <f t="shared" si="36"/>
        <v>91.122472531444672</v>
      </c>
      <c r="G172" s="63">
        <f t="shared" si="36"/>
        <v>87.737762436483706</v>
      </c>
      <c r="H172" s="63">
        <f t="shared" si="36"/>
        <v>93.737409542754506</v>
      </c>
      <c r="I172" s="63">
        <f t="shared" si="36"/>
        <v>93.243854389875963</v>
      </c>
      <c r="J172" s="63">
        <f t="shared" si="36"/>
        <v>94.760967307640854</v>
      </c>
      <c r="K172" s="63">
        <f t="shared" si="36"/>
        <v>90.263031371587317</v>
      </c>
      <c r="L172" s="63">
        <f t="shared" si="36"/>
        <v>91.037307680570663</v>
      </c>
      <c r="M172" s="63">
        <f t="shared" si="36"/>
        <v>93.824088801264708</v>
      </c>
      <c r="N172" s="63">
        <f t="shared" si="36"/>
        <v>91.267447345786607</v>
      </c>
      <c r="O172" s="63">
        <f t="shared" si="36"/>
        <v>89.361285367588522</v>
      </c>
      <c r="P172" s="63">
        <f t="shared" si="36"/>
        <v>93.432448612358797</v>
      </c>
      <c r="Q172" s="63">
        <f t="shared" si="36"/>
        <v>95.272435308435661</v>
      </c>
      <c r="R172" s="63">
        <f t="shared" si="36"/>
        <v>91.032755643866494</v>
      </c>
      <c r="S172" s="63">
        <f t="shared" si="36"/>
        <v>95.161718535440016</v>
      </c>
      <c r="T172" s="63">
        <f t="shared" si="36"/>
        <v>96.279268018908823</v>
      </c>
      <c r="U172" s="63">
        <f t="shared" si="36"/>
        <v>98.229597515681505</v>
      </c>
      <c r="V172" s="63">
        <f t="shared" si="36"/>
        <v>95.442844862014894</v>
      </c>
    </row>
    <row r="173" spans="2:22" x14ac:dyDescent="0.2">
      <c r="C173" s="89" t="s">
        <v>63</v>
      </c>
      <c r="D173" s="61">
        <f t="shared" ref="D173:V173" si="37">+IFERROR(IF(D134&gt;0,+((D134/D17)*100)," "),"")</f>
        <v>86.625023337690294</v>
      </c>
      <c r="E173" s="61">
        <f t="shared" si="37"/>
        <v>91.019437535437646</v>
      </c>
      <c r="F173" s="61">
        <f t="shared" si="37"/>
        <v>94.643452652291032</v>
      </c>
      <c r="G173" s="61">
        <f t="shared" si="37"/>
        <v>95.099055874449348</v>
      </c>
      <c r="H173" s="61">
        <f t="shared" si="37"/>
        <v>93.497565104521968</v>
      </c>
      <c r="I173" s="61">
        <f t="shared" si="37"/>
        <v>95.306387881107796</v>
      </c>
      <c r="J173" s="61">
        <f t="shared" si="37"/>
        <v>94.625474707542381</v>
      </c>
      <c r="K173" s="61">
        <f t="shared" si="37"/>
        <v>97.282285884965816</v>
      </c>
      <c r="L173" s="61">
        <f t="shared" si="37"/>
        <v>96.073941733529963</v>
      </c>
      <c r="M173" s="61">
        <f t="shared" si="37"/>
        <v>97.557452203060265</v>
      </c>
      <c r="N173" s="61">
        <f t="shared" si="37"/>
        <v>97.273390026468405</v>
      </c>
      <c r="O173" s="61">
        <f t="shared" si="37"/>
        <v>98.035207499081338</v>
      </c>
      <c r="P173" s="61">
        <f t="shared" si="37"/>
        <v>96.074384676546742</v>
      </c>
      <c r="Q173" s="61">
        <f t="shared" si="37"/>
        <v>95.468510495441109</v>
      </c>
      <c r="R173" s="61">
        <f t="shared" si="37"/>
        <v>97.214232843397525</v>
      </c>
      <c r="S173" s="61">
        <f t="shared" si="37"/>
        <v>98.108735614452897</v>
      </c>
      <c r="T173" s="61">
        <f t="shared" si="37"/>
        <v>97.193027758519506</v>
      </c>
      <c r="U173" s="61">
        <f t="shared" si="37"/>
        <v>98.85492464884662</v>
      </c>
      <c r="V173" s="61">
        <f t="shared" si="37"/>
        <v>95.996263344162514</v>
      </c>
    </row>
    <row r="174" spans="2:22" x14ac:dyDescent="0.2">
      <c r="C174" s="90" t="s">
        <v>30</v>
      </c>
      <c r="D174" s="63">
        <f t="shared" ref="D174:V174" si="38">+IFERROR(IF(D135&gt;0,+((D135/D18)*100)," "),"")</f>
        <v>94.160748545203489</v>
      </c>
      <c r="E174" s="63">
        <f t="shared" si="38"/>
        <v>92.716140388448622</v>
      </c>
      <c r="F174" s="63">
        <f t="shared" si="38"/>
        <v>81.225527716192829</v>
      </c>
      <c r="G174" s="63">
        <f t="shared" si="38"/>
        <v>89.009014506879495</v>
      </c>
      <c r="H174" s="63">
        <f t="shared" si="38"/>
        <v>88.502100159624248</v>
      </c>
      <c r="I174" s="63">
        <f t="shared" si="38"/>
        <v>85.117902992911411</v>
      </c>
      <c r="J174" s="63">
        <f t="shared" si="38"/>
        <v>90.450476185425259</v>
      </c>
      <c r="K174" s="63">
        <f t="shared" si="38"/>
        <v>93.866990259470811</v>
      </c>
      <c r="L174" s="63">
        <f t="shared" si="38"/>
        <v>92.105197908712228</v>
      </c>
      <c r="M174" s="63">
        <f t="shared" si="38"/>
        <v>89.975034727672323</v>
      </c>
      <c r="N174" s="63">
        <f t="shared" si="38"/>
        <v>89.405126728605779</v>
      </c>
      <c r="O174" s="63">
        <f t="shared" si="38"/>
        <v>95.776571632954997</v>
      </c>
      <c r="P174" s="63">
        <f t="shared" si="38"/>
        <v>96.541789964976033</v>
      </c>
      <c r="Q174" s="63">
        <f t="shared" si="38"/>
        <v>94.173656834923165</v>
      </c>
      <c r="R174" s="63">
        <f t="shared" si="38"/>
        <v>98.821979758294347</v>
      </c>
      <c r="S174" s="63">
        <f t="shared" si="38"/>
        <v>98.53695242443851</v>
      </c>
      <c r="T174" s="63">
        <f t="shared" si="38"/>
        <v>99.466834165499947</v>
      </c>
      <c r="U174" s="63">
        <f t="shared" si="38"/>
        <v>98.439026496359418</v>
      </c>
      <c r="V174" s="63">
        <f t="shared" si="38"/>
        <v>96.790000367660369</v>
      </c>
    </row>
    <row r="175" spans="2:22" x14ac:dyDescent="0.2">
      <c r="C175" s="89" t="s">
        <v>64</v>
      </c>
      <c r="D175" s="61">
        <f t="shared" ref="D175:V175" si="39">+IFERROR(IF(D136&gt;0,+((D136/D19)*100)," "),"")</f>
        <v>95.472376132213128</v>
      </c>
      <c r="E175" s="61">
        <f t="shared" si="39"/>
        <v>93.371812709259999</v>
      </c>
      <c r="F175" s="61">
        <f t="shared" si="39"/>
        <v>93.516034451834571</v>
      </c>
      <c r="G175" s="61">
        <f t="shared" si="39"/>
        <v>91.817646782337434</v>
      </c>
      <c r="H175" s="61">
        <f t="shared" si="39"/>
        <v>91.74072255302697</v>
      </c>
      <c r="I175" s="61">
        <f t="shared" si="39"/>
        <v>91.381096522660357</v>
      </c>
      <c r="J175" s="61">
        <f t="shared" si="39"/>
        <v>92.110772927022708</v>
      </c>
      <c r="K175" s="61">
        <f t="shared" si="39"/>
        <v>97.099287369048355</v>
      </c>
      <c r="L175" s="61">
        <f t="shared" si="39"/>
        <v>98.199988758850836</v>
      </c>
      <c r="M175" s="61">
        <f t="shared" si="39"/>
        <v>96.815476158473857</v>
      </c>
      <c r="N175" s="61">
        <f t="shared" si="39"/>
        <v>96.701788681753982</v>
      </c>
      <c r="O175" s="61">
        <f t="shared" si="39"/>
        <v>96.526102918196671</v>
      </c>
      <c r="P175" s="61">
        <f t="shared" si="39"/>
        <v>97.432958803525494</v>
      </c>
      <c r="Q175" s="61">
        <f t="shared" si="39"/>
        <v>97.734292547848227</v>
      </c>
      <c r="R175" s="61">
        <f t="shared" si="39"/>
        <v>98.085257809359533</v>
      </c>
      <c r="S175" s="61">
        <f t="shared" si="39"/>
        <v>97.422869518533446</v>
      </c>
      <c r="T175" s="61">
        <f t="shared" si="39"/>
        <v>98.620005649634152</v>
      </c>
      <c r="U175" s="61">
        <f t="shared" si="39"/>
        <v>99.044936658961561</v>
      </c>
      <c r="V175" s="61">
        <f t="shared" si="39"/>
        <v>96.174167831840478</v>
      </c>
    </row>
    <row r="176" spans="2:22" x14ac:dyDescent="0.2">
      <c r="C176" s="90" t="s">
        <v>65</v>
      </c>
      <c r="D176" s="63">
        <f t="shared" ref="D176:V176" si="40">+IFERROR(IF(D137&gt;0,+((D137/D20)*100)," "),"")</f>
        <v>98.166917498286807</v>
      </c>
      <c r="E176" s="63">
        <f t="shared" si="40"/>
        <v>97.627060234413889</v>
      </c>
      <c r="F176" s="63">
        <f t="shared" si="40"/>
        <v>93.776275418007074</v>
      </c>
      <c r="G176" s="63">
        <f t="shared" si="40"/>
        <v>92.414057224058197</v>
      </c>
      <c r="H176" s="63">
        <f t="shared" si="40"/>
        <v>94.176602700106486</v>
      </c>
      <c r="I176" s="63">
        <f t="shared" si="40"/>
        <v>96.771762848367047</v>
      </c>
      <c r="J176" s="63">
        <f t="shared" si="40"/>
        <v>96.189069640234308</v>
      </c>
      <c r="K176" s="63">
        <f t="shared" si="40"/>
        <v>95.923210293238682</v>
      </c>
      <c r="L176" s="63">
        <f t="shared" si="40"/>
        <v>95.658756087223537</v>
      </c>
      <c r="M176" s="63">
        <f t="shared" si="40"/>
        <v>96.206361333591161</v>
      </c>
      <c r="N176" s="63">
        <f t="shared" si="40"/>
        <v>93.053395694263884</v>
      </c>
      <c r="O176" s="63">
        <f t="shared" si="40"/>
        <v>87.739934036639937</v>
      </c>
      <c r="P176" s="63">
        <f t="shared" si="40"/>
        <v>83.008861389590805</v>
      </c>
      <c r="Q176" s="63">
        <f t="shared" si="40"/>
        <v>95.652975759898979</v>
      </c>
      <c r="R176" s="63">
        <f t="shared" si="40"/>
        <v>95.946207466355972</v>
      </c>
      <c r="S176" s="63">
        <f t="shared" si="40"/>
        <v>98.844783464505539</v>
      </c>
      <c r="T176" s="63">
        <f t="shared" si="40"/>
        <v>94.178231229924108</v>
      </c>
      <c r="U176" s="63">
        <f t="shared" si="40"/>
        <v>97.231008814948282</v>
      </c>
      <c r="V176" s="63">
        <f t="shared" si="40"/>
        <v>95.776017388130214</v>
      </c>
    </row>
    <row r="177" spans="3:22" x14ac:dyDescent="0.2">
      <c r="C177" s="89" t="s">
        <v>66</v>
      </c>
      <c r="D177" s="61">
        <f t="shared" ref="D177:V177" si="41">+IFERROR(IF(D138&gt;0,+((D138/D21)*100)," "),"")</f>
        <v>94.844680849813784</v>
      </c>
      <c r="E177" s="61">
        <f t="shared" si="41"/>
        <v>96.493397020869153</v>
      </c>
      <c r="F177" s="61">
        <f t="shared" si="41"/>
        <v>99.505968480597403</v>
      </c>
      <c r="G177" s="61">
        <f t="shared" si="41"/>
        <v>95.732104985158173</v>
      </c>
      <c r="H177" s="61">
        <f t="shared" si="41"/>
        <v>99.407440123194874</v>
      </c>
      <c r="I177" s="61">
        <f t="shared" si="41"/>
        <v>99.313304940837668</v>
      </c>
      <c r="J177" s="61">
        <f t="shared" si="41"/>
        <v>98.901384469594362</v>
      </c>
      <c r="K177" s="61">
        <f t="shared" si="41"/>
        <v>99.566541765587488</v>
      </c>
      <c r="L177" s="61">
        <f t="shared" si="41"/>
        <v>99.829652763152026</v>
      </c>
      <c r="M177" s="61">
        <f t="shared" si="41"/>
        <v>98.766157448564286</v>
      </c>
      <c r="N177" s="61">
        <f t="shared" si="41"/>
        <v>96.775697031487624</v>
      </c>
      <c r="O177" s="61">
        <f t="shared" si="41"/>
        <v>99.954051320421854</v>
      </c>
      <c r="P177" s="61">
        <f t="shared" si="41"/>
        <v>98.133072876711637</v>
      </c>
      <c r="Q177" s="61">
        <f t="shared" si="41"/>
        <v>99.856792672484559</v>
      </c>
      <c r="R177" s="61">
        <f t="shared" si="41"/>
        <v>99.950657215174061</v>
      </c>
      <c r="S177" s="61">
        <f t="shared" si="41"/>
        <v>99.942069813374275</v>
      </c>
      <c r="T177" s="61">
        <f t="shared" si="41"/>
        <v>99.143969959080948</v>
      </c>
      <c r="U177" s="61">
        <f t="shared" si="41"/>
        <v>99.949807244605708</v>
      </c>
      <c r="V177" s="61">
        <f t="shared" si="41"/>
        <v>99.657012370919617</v>
      </c>
    </row>
    <row r="178" spans="3:22" x14ac:dyDescent="0.2">
      <c r="C178" s="90" t="s">
        <v>67</v>
      </c>
      <c r="D178" s="63">
        <f t="shared" ref="D178:V178" si="42">+IFERROR(IF(D139&gt;0,+((D139/D22)*100)," "),"")</f>
        <v>86.072272593845611</v>
      </c>
      <c r="E178" s="63">
        <f t="shared" si="42"/>
        <v>87.828379684837415</v>
      </c>
      <c r="F178" s="63">
        <f t="shared" si="42"/>
        <v>84.887146105028521</v>
      </c>
      <c r="G178" s="63">
        <f t="shared" si="42"/>
        <v>84.789919635212385</v>
      </c>
      <c r="H178" s="63">
        <f t="shared" si="42"/>
        <v>81.181608476330183</v>
      </c>
      <c r="I178" s="63">
        <f t="shared" si="42"/>
        <v>89.069977873735496</v>
      </c>
      <c r="J178" s="63">
        <f t="shared" si="42"/>
        <v>72.117519858709059</v>
      </c>
      <c r="K178" s="63">
        <f t="shared" si="42"/>
        <v>55.108242150321374</v>
      </c>
      <c r="L178" s="63">
        <f t="shared" si="42"/>
        <v>60.982874359712611</v>
      </c>
      <c r="M178" s="63">
        <f t="shared" si="42"/>
        <v>42.382729339705335</v>
      </c>
      <c r="N178" s="63">
        <f t="shared" si="42"/>
        <v>66.907141602841548</v>
      </c>
      <c r="O178" s="63">
        <f t="shared" si="42"/>
        <v>64.157865508823292</v>
      </c>
      <c r="P178" s="63">
        <f t="shared" si="42"/>
        <v>69.828997016953451</v>
      </c>
      <c r="Q178" s="63">
        <f t="shared" si="42"/>
        <v>53.158516107416453</v>
      </c>
      <c r="R178" s="63">
        <f t="shared" si="42"/>
        <v>60.297945746066738</v>
      </c>
      <c r="S178" s="63">
        <f t="shared" si="42"/>
        <v>61.721027992478852</v>
      </c>
      <c r="T178" s="63">
        <f t="shared" si="42"/>
        <v>81.510980520650406</v>
      </c>
      <c r="U178" s="63">
        <f t="shared" si="42"/>
        <v>84.386019807232088</v>
      </c>
      <c r="V178" s="63">
        <f t="shared" si="42"/>
        <v>85.170887920853119</v>
      </c>
    </row>
    <row r="179" spans="3:22" x14ac:dyDescent="0.2">
      <c r="C179" s="89" t="s">
        <v>68</v>
      </c>
      <c r="D179" s="61">
        <f t="shared" ref="D179:V179" si="43">+IFERROR(IF(D140&gt;0,+((D140/D23)*100)," "),"")</f>
        <v>97.405389192091846</v>
      </c>
      <c r="E179" s="61">
        <f t="shared" si="43"/>
        <v>99.16958893831908</v>
      </c>
      <c r="F179" s="61">
        <f t="shared" si="43"/>
        <v>98.997943713064913</v>
      </c>
      <c r="G179" s="61">
        <f t="shared" si="43"/>
        <v>97.629768434448891</v>
      </c>
      <c r="H179" s="61">
        <f t="shared" si="43"/>
        <v>96.297030240443732</v>
      </c>
      <c r="I179" s="61">
        <f t="shared" si="43"/>
        <v>98.147494149225693</v>
      </c>
      <c r="J179" s="61">
        <f t="shared" si="43"/>
        <v>97.614592469455616</v>
      </c>
      <c r="K179" s="61">
        <f t="shared" si="43"/>
        <v>98.528835914298682</v>
      </c>
      <c r="L179" s="61">
        <f t="shared" si="43"/>
        <v>98.126884999350054</v>
      </c>
      <c r="M179" s="61">
        <f t="shared" si="43"/>
        <v>98.260002853003868</v>
      </c>
      <c r="N179" s="61">
        <f t="shared" si="43"/>
        <v>94.140204926159967</v>
      </c>
      <c r="O179" s="61">
        <f t="shared" si="43"/>
        <v>94.63053634865075</v>
      </c>
      <c r="P179" s="61">
        <f t="shared" si="43"/>
        <v>93.049754154460715</v>
      </c>
      <c r="Q179" s="61">
        <f t="shared" si="43"/>
        <v>95.626503019805469</v>
      </c>
      <c r="R179" s="61">
        <f t="shared" si="43"/>
        <v>91.489886225118894</v>
      </c>
      <c r="S179" s="61">
        <f t="shared" si="43"/>
        <v>91.43742580732463</v>
      </c>
      <c r="T179" s="61">
        <f t="shared" si="43"/>
        <v>96.529425682433441</v>
      </c>
      <c r="U179" s="61">
        <f t="shared" si="43"/>
        <v>99.249662867890436</v>
      </c>
      <c r="V179" s="61">
        <f t="shared" si="43"/>
        <v>93.0334525564339</v>
      </c>
    </row>
    <row r="180" spans="3:22" x14ac:dyDescent="0.2">
      <c r="C180" s="90" t="s">
        <v>31</v>
      </c>
      <c r="D180" s="63">
        <f t="shared" ref="D180:V180" si="44">+IFERROR(IF(D141&gt;0,+((D141/D24)*100)," "),"")</f>
        <v>88.111617659592866</v>
      </c>
      <c r="E180" s="63">
        <f t="shared" si="44"/>
        <v>90.335922270256731</v>
      </c>
      <c r="F180" s="63">
        <f t="shared" si="44"/>
        <v>81.527141868526272</v>
      </c>
      <c r="G180" s="63">
        <f t="shared" si="44"/>
        <v>86.017589271359697</v>
      </c>
      <c r="H180" s="63">
        <f t="shared" si="44"/>
        <v>86.100956635462296</v>
      </c>
      <c r="I180" s="63">
        <f t="shared" si="44"/>
        <v>91.361112676324012</v>
      </c>
      <c r="J180" s="63">
        <f t="shared" si="44"/>
        <v>92.288691319998279</v>
      </c>
      <c r="K180" s="63">
        <f t="shared" si="44"/>
        <v>83.332027403178046</v>
      </c>
      <c r="L180" s="63">
        <f t="shared" si="44"/>
        <v>78.440414859578439</v>
      </c>
      <c r="M180" s="63">
        <f t="shared" si="44"/>
        <v>71.530065550131724</v>
      </c>
      <c r="N180" s="63">
        <f t="shared" si="44"/>
        <v>76.742643971482295</v>
      </c>
      <c r="O180" s="63">
        <f t="shared" si="44"/>
        <v>96.866404449837333</v>
      </c>
      <c r="P180" s="63">
        <f t="shared" si="44"/>
        <v>95.349463195360613</v>
      </c>
      <c r="Q180" s="63">
        <f t="shared" si="44"/>
        <v>87.661974171803436</v>
      </c>
      <c r="R180" s="63">
        <f t="shared" si="44"/>
        <v>75.665441288305715</v>
      </c>
      <c r="S180" s="63">
        <f t="shared" si="44"/>
        <v>94.974721485644537</v>
      </c>
      <c r="T180" s="63">
        <f t="shared" si="44"/>
        <v>91.076593888199952</v>
      </c>
      <c r="U180" s="63">
        <f t="shared" si="44"/>
        <v>93.12114745979116</v>
      </c>
      <c r="V180" s="63">
        <f t="shared" si="44"/>
        <v>87.218809839929961</v>
      </c>
    </row>
    <row r="181" spans="3:22" x14ac:dyDescent="0.2">
      <c r="C181" s="89" t="s">
        <v>168</v>
      </c>
      <c r="D181" s="61" t="str">
        <f t="shared" ref="D181:V181" si="45">+IFERROR(IF(D142&gt;0,+((D142/D25)*100)," "),"")</f>
        <v xml:space="preserve"> </v>
      </c>
      <c r="E181" s="61" t="str">
        <f t="shared" si="45"/>
        <v xml:space="preserve"> </v>
      </c>
      <c r="F181" s="61" t="str">
        <f t="shared" si="45"/>
        <v xml:space="preserve"> </v>
      </c>
      <c r="G181" s="61" t="str">
        <f t="shared" si="45"/>
        <v xml:space="preserve"> </v>
      </c>
      <c r="H181" s="61" t="str">
        <f t="shared" si="45"/>
        <v xml:space="preserve"> </v>
      </c>
      <c r="I181" s="61" t="str">
        <f t="shared" si="45"/>
        <v xml:space="preserve"> </v>
      </c>
      <c r="J181" s="61" t="str">
        <f t="shared" si="45"/>
        <v xml:space="preserve"> </v>
      </c>
      <c r="K181" s="61" t="str">
        <f t="shared" si="45"/>
        <v xml:space="preserve"> </v>
      </c>
      <c r="L181" s="61" t="str">
        <f t="shared" si="45"/>
        <v xml:space="preserve"> </v>
      </c>
      <c r="M181" s="61" t="str">
        <f t="shared" si="45"/>
        <v xml:space="preserve"> </v>
      </c>
      <c r="N181" s="61" t="str">
        <f t="shared" si="45"/>
        <v xml:space="preserve"> </v>
      </c>
      <c r="O181" s="61" t="str">
        <f t="shared" si="45"/>
        <v xml:space="preserve"> </v>
      </c>
      <c r="P181" s="61" t="str">
        <f t="shared" si="45"/>
        <v xml:space="preserve"> </v>
      </c>
      <c r="Q181" s="61" t="str">
        <f t="shared" si="45"/>
        <v xml:space="preserve"> </v>
      </c>
      <c r="R181" s="61" t="str">
        <f t="shared" si="45"/>
        <v xml:space="preserve"> </v>
      </c>
      <c r="S181" s="61" t="str">
        <f t="shared" si="45"/>
        <v xml:space="preserve"> </v>
      </c>
      <c r="T181" s="61" t="str">
        <f t="shared" si="45"/>
        <v xml:space="preserve"> </v>
      </c>
      <c r="U181" s="61" t="str">
        <f t="shared" si="45"/>
        <v xml:space="preserve"> </v>
      </c>
      <c r="V181" s="61" t="str">
        <f t="shared" si="45"/>
        <v xml:space="preserve"> </v>
      </c>
    </row>
    <row r="182" spans="3:22" x14ac:dyDescent="0.2">
      <c r="C182" s="90" t="s">
        <v>69</v>
      </c>
      <c r="D182" s="63">
        <f t="shared" ref="D182:V182" si="46">+IFERROR(IF(D143&gt;0,+((D143/D26)*100)," "),"")</f>
        <v>95.920279457414424</v>
      </c>
      <c r="E182" s="63">
        <f t="shared" si="46"/>
        <v>97.073058333712922</v>
      </c>
      <c r="F182" s="63">
        <f t="shared" si="46"/>
        <v>90.275931439508255</v>
      </c>
      <c r="G182" s="63">
        <f t="shared" si="46"/>
        <v>94.42391105561731</v>
      </c>
      <c r="H182" s="63">
        <f t="shared" si="46"/>
        <v>92.746093185114404</v>
      </c>
      <c r="I182" s="63">
        <f t="shared" si="46"/>
        <v>91.065246991650497</v>
      </c>
      <c r="J182" s="63">
        <f t="shared" si="46"/>
        <v>81.061653174781753</v>
      </c>
      <c r="K182" s="63">
        <f t="shared" si="46"/>
        <v>76.339053731891056</v>
      </c>
      <c r="L182" s="63">
        <f t="shared" si="46"/>
        <v>79.815087862361338</v>
      </c>
      <c r="M182" s="63">
        <f t="shared" si="46"/>
        <v>85.496162928981093</v>
      </c>
      <c r="N182" s="63">
        <f t="shared" si="46"/>
        <v>89.596991575922203</v>
      </c>
      <c r="O182" s="63">
        <f t="shared" si="46"/>
        <v>90.354675040608072</v>
      </c>
      <c r="P182" s="63">
        <f t="shared" si="46"/>
        <v>91.096498268037365</v>
      </c>
      <c r="Q182" s="63">
        <f t="shared" si="46"/>
        <v>92.196512729302952</v>
      </c>
      <c r="R182" s="63">
        <f t="shared" si="46"/>
        <v>93.191838847965442</v>
      </c>
      <c r="S182" s="63">
        <f t="shared" si="46"/>
        <v>93.703818575636134</v>
      </c>
      <c r="T182" s="63">
        <f t="shared" si="46"/>
        <v>85.145507110706518</v>
      </c>
      <c r="U182" s="63">
        <f t="shared" si="46"/>
        <v>97.699042151747932</v>
      </c>
      <c r="V182" s="63">
        <f t="shared" si="46"/>
        <v>90.289701322483054</v>
      </c>
    </row>
    <row r="183" spans="3:22" x14ac:dyDescent="0.2">
      <c r="C183" s="89" t="s">
        <v>70</v>
      </c>
      <c r="D183" s="61">
        <f t="shared" ref="D183:V183" si="47">+IFERROR(IF(D144&gt;0,+((D144/D27)*100)," "),"")</f>
        <v>97.260769367901233</v>
      </c>
      <c r="E183" s="61">
        <f t="shared" si="47"/>
        <v>95.058875150284408</v>
      </c>
      <c r="F183" s="61">
        <f t="shared" si="47"/>
        <v>98.705693525384547</v>
      </c>
      <c r="G183" s="61">
        <f t="shared" si="47"/>
        <v>95.349755377007455</v>
      </c>
      <c r="H183" s="61">
        <f t="shared" si="47"/>
        <v>95.153679972200266</v>
      </c>
      <c r="I183" s="61">
        <f t="shared" si="47"/>
        <v>95.20641126848426</v>
      </c>
      <c r="J183" s="61">
        <f t="shared" si="47"/>
        <v>97.478696601372619</v>
      </c>
      <c r="K183" s="61">
        <f t="shared" si="47"/>
        <v>96.624529854801295</v>
      </c>
      <c r="L183" s="61">
        <f t="shared" si="47"/>
        <v>98.172606433936352</v>
      </c>
      <c r="M183" s="61">
        <f t="shared" si="47"/>
        <v>93.753797666914011</v>
      </c>
      <c r="N183" s="61">
        <f t="shared" si="47"/>
        <v>93.418782527296713</v>
      </c>
      <c r="O183" s="61">
        <f t="shared" si="47"/>
        <v>94.425292445565844</v>
      </c>
      <c r="P183" s="61">
        <f t="shared" si="47"/>
        <v>81.333123189120627</v>
      </c>
      <c r="Q183" s="61">
        <f t="shared" si="47"/>
        <v>74.094068612498447</v>
      </c>
      <c r="R183" s="61">
        <f t="shared" si="47"/>
        <v>90.106105164612771</v>
      </c>
      <c r="S183" s="61">
        <f t="shared" si="47"/>
        <v>92.891257355028785</v>
      </c>
      <c r="T183" s="61">
        <f t="shared" si="47"/>
        <v>97.397416927442862</v>
      </c>
      <c r="U183" s="61">
        <f t="shared" si="47"/>
        <v>95.136483338517607</v>
      </c>
      <c r="V183" s="61">
        <f t="shared" si="47"/>
        <v>91.95598711257098</v>
      </c>
    </row>
    <row r="184" spans="3:22" x14ac:dyDescent="0.2">
      <c r="C184" s="90" t="s">
        <v>32</v>
      </c>
      <c r="D184" s="63">
        <f t="shared" ref="D184:V184" si="48">+IFERROR(IF(D145&gt;0,+((D145/D28)*100)," "),"")</f>
        <v>94.588878892385637</v>
      </c>
      <c r="E184" s="63">
        <f t="shared" si="48"/>
        <v>92.900806780386375</v>
      </c>
      <c r="F184" s="63">
        <f t="shared" si="48"/>
        <v>94.112198724653879</v>
      </c>
      <c r="G184" s="63">
        <f t="shared" si="48"/>
        <v>90.80017637838354</v>
      </c>
      <c r="H184" s="63">
        <f t="shared" si="48"/>
        <v>91.094526050773339</v>
      </c>
      <c r="I184" s="63">
        <f t="shared" si="48"/>
        <v>90.473242727565818</v>
      </c>
      <c r="J184" s="63">
        <f t="shared" si="48"/>
        <v>86.334802880848315</v>
      </c>
      <c r="K184" s="63">
        <f t="shared" si="48"/>
        <v>91.56136297295636</v>
      </c>
      <c r="L184" s="63">
        <f t="shared" si="48"/>
        <v>90.513295740208093</v>
      </c>
      <c r="M184" s="63">
        <f t="shared" si="48"/>
        <v>85.996706064936177</v>
      </c>
      <c r="N184" s="63">
        <f t="shared" si="48"/>
        <v>82.458098406758268</v>
      </c>
      <c r="O184" s="63">
        <f t="shared" si="48"/>
        <v>86.356884568745429</v>
      </c>
      <c r="P184" s="63">
        <f t="shared" si="48"/>
        <v>75.927362242689796</v>
      </c>
      <c r="Q184" s="63">
        <f t="shared" si="48"/>
        <v>75.728677553452911</v>
      </c>
      <c r="R184" s="63">
        <f t="shared" si="48"/>
        <v>83.59550780309857</v>
      </c>
      <c r="S184" s="63">
        <f t="shared" si="48"/>
        <v>94.609607096649952</v>
      </c>
      <c r="T184" s="63">
        <f t="shared" si="48"/>
        <v>96.999598580527575</v>
      </c>
      <c r="U184" s="63">
        <f t="shared" si="48"/>
        <v>97.709392107775059</v>
      </c>
      <c r="V184" s="63">
        <f t="shared" si="48"/>
        <v>95.777769940442852</v>
      </c>
    </row>
    <row r="185" spans="3:22" x14ac:dyDescent="0.2">
      <c r="C185" s="89" t="s">
        <v>33</v>
      </c>
      <c r="D185" s="61">
        <f t="shared" ref="D185:V185" si="49">+IFERROR(IF(D146&gt;0,+((D146/D29)*100)," "),"")</f>
        <v>96.509974099977342</v>
      </c>
      <c r="E185" s="61">
        <f t="shared" si="49"/>
        <v>83.470255455036508</v>
      </c>
      <c r="F185" s="61">
        <f t="shared" si="49"/>
        <v>89.451317487331224</v>
      </c>
      <c r="G185" s="61">
        <f t="shared" si="49"/>
        <v>85.58600309224731</v>
      </c>
      <c r="H185" s="61">
        <f t="shared" si="49"/>
        <v>91.561613871466605</v>
      </c>
      <c r="I185" s="61">
        <f t="shared" si="49"/>
        <v>92.115497452264407</v>
      </c>
      <c r="J185" s="61">
        <f t="shared" si="49"/>
        <v>79.645655798684317</v>
      </c>
      <c r="K185" s="61">
        <f t="shared" si="49"/>
        <v>88.736188147262155</v>
      </c>
      <c r="L185" s="61">
        <f t="shared" si="49"/>
        <v>91.174323184817112</v>
      </c>
      <c r="M185" s="61">
        <f t="shared" si="49"/>
        <v>85.004875871601001</v>
      </c>
      <c r="N185" s="61">
        <f t="shared" si="49"/>
        <v>87.032926520726136</v>
      </c>
      <c r="O185" s="61">
        <f t="shared" si="49"/>
        <v>93.435623584514218</v>
      </c>
      <c r="P185" s="61">
        <f t="shared" si="49"/>
        <v>88.448161429703973</v>
      </c>
      <c r="Q185" s="61">
        <f t="shared" si="49"/>
        <v>91.290824140822508</v>
      </c>
      <c r="R185" s="61">
        <f t="shared" si="49"/>
        <v>90.843837326946286</v>
      </c>
      <c r="S185" s="61">
        <f t="shared" si="49"/>
        <v>93.497509230037608</v>
      </c>
      <c r="T185" s="61">
        <f t="shared" si="49"/>
        <v>92.057071990708522</v>
      </c>
      <c r="U185" s="61">
        <f t="shared" si="49"/>
        <v>93.8373021769997</v>
      </c>
      <c r="V185" s="61">
        <f t="shared" si="49"/>
        <v>88.193340370463147</v>
      </c>
    </row>
    <row r="186" spans="3:22" x14ac:dyDescent="0.2">
      <c r="C186" s="90" t="s">
        <v>71</v>
      </c>
      <c r="D186" s="63">
        <f t="shared" ref="D186:V186" si="50">+IFERROR(IF(D147&gt;0,+((D147/D30)*100)," "),"")</f>
        <v>90.27926283371454</v>
      </c>
      <c r="E186" s="63">
        <f t="shared" si="50"/>
        <v>75.080212714181954</v>
      </c>
      <c r="F186" s="63">
        <f t="shared" si="50"/>
        <v>84.579849069773474</v>
      </c>
      <c r="G186" s="63">
        <f t="shared" si="50"/>
        <v>75.874437119891141</v>
      </c>
      <c r="H186" s="63">
        <f t="shared" si="50"/>
        <v>88.926021982994683</v>
      </c>
      <c r="I186" s="63">
        <f t="shared" si="50"/>
        <v>97.996831978349547</v>
      </c>
      <c r="J186" s="63">
        <f t="shared" si="50"/>
        <v>58.123224537985209</v>
      </c>
      <c r="K186" s="63">
        <f t="shared" si="50"/>
        <v>73.647947588629265</v>
      </c>
      <c r="L186" s="63">
        <f t="shared" si="50"/>
        <v>89.668989555125805</v>
      </c>
      <c r="M186" s="63">
        <f t="shared" si="50"/>
        <v>77.968535820665153</v>
      </c>
      <c r="N186" s="63">
        <f t="shared" si="50"/>
        <v>96.887921621144713</v>
      </c>
      <c r="O186" s="63">
        <f t="shared" si="50"/>
        <v>95.619634622932381</v>
      </c>
      <c r="P186" s="63">
        <f t="shared" si="50"/>
        <v>72.40710668649038</v>
      </c>
      <c r="Q186" s="63">
        <f t="shared" si="50"/>
        <v>77.028709941169723</v>
      </c>
      <c r="R186" s="63">
        <f t="shared" si="50"/>
        <v>89.239819487111575</v>
      </c>
      <c r="S186" s="63">
        <f t="shared" si="50"/>
        <v>92.562388730298764</v>
      </c>
      <c r="T186" s="63">
        <f t="shared" si="50"/>
        <v>91.957220902288952</v>
      </c>
      <c r="U186" s="63">
        <f t="shared" si="50"/>
        <v>93.583415320862812</v>
      </c>
      <c r="V186" s="63">
        <f t="shared" si="50"/>
        <v>88.079865904582462</v>
      </c>
    </row>
    <row r="187" spans="3:22" x14ac:dyDescent="0.2">
      <c r="C187" s="89" t="s">
        <v>34</v>
      </c>
      <c r="D187" s="61">
        <f t="shared" ref="D187:V187" si="51">+IFERROR(IF(D148&gt;0,+((D148/D31)*100)," "),"")</f>
        <v>92.823785612332017</v>
      </c>
      <c r="E187" s="61">
        <f t="shared" si="51"/>
        <v>94.137637745222079</v>
      </c>
      <c r="F187" s="61">
        <f t="shared" si="51"/>
        <v>93.518448335940889</v>
      </c>
      <c r="G187" s="61">
        <f t="shared" si="51"/>
        <v>92.192377689046367</v>
      </c>
      <c r="H187" s="61">
        <f t="shared" si="51"/>
        <v>84.55133144219046</v>
      </c>
      <c r="I187" s="61">
        <f t="shared" si="51"/>
        <v>91.105220949839762</v>
      </c>
      <c r="J187" s="61">
        <f t="shared" si="51"/>
        <v>92.791975457575489</v>
      </c>
      <c r="K187" s="61">
        <f t="shared" si="51"/>
        <v>94.22197944990323</v>
      </c>
      <c r="L187" s="61">
        <f t="shared" si="51"/>
        <v>93.118530649959581</v>
      </c>
      <c r="M187" s="61">
        <f t="shared" si="51"/>
        <v>91.110706278109092</v>
      </c>
      <c r="N187" s="61">
        <f t="shared" si="51"/>
        <v>90.166411131360874</v>
      </c>
      <c r="O187" s="61">
        <f t="shared" si="51"/>
        <v>92.284349260345309</v>
      </c>
      <c r="P187" s="61">
        <f t="shared" si="51"/>
        <v>87.198479060191431</v>
      </c>
      <c r="Q187" s="61">
        <f t="shared" si="51"/>
        <v>89.31043771544114</v>
      </c>
      <c r="R187" s="61">
        <f t="shared" si="51"/>
        <v>91.894813440639254</v>
      </c>
      <c r="S187" s="61">
        <f t="shared" si="51"/>
        <v>94.519547490417892</v>
      </c>
      <c r="T187" s="61">
        <f t="shared" si="51"/>
        <v>95.592282999845608</v>
      </c>
      <c r="U187" s="61">
        <f t="shared" si="51"/>
        <v>95.04619731939033</v>
      </c>
      <c r="V187" s="61">
        <f t="shared" si="51"/>
        <v>93.563997713027121</v>
      </c>
    </row>
    <row r="188" spans="3:22" x14ac:dyDescent="0.2">
      <c r="C188" s="90" t="s">
        <v>72</v>
      </c>
      <c r="D188" s="63">
        <f t="shared" ref="D188:V188" si="52">+IFERROR(IF(D149&gt;0,+((D149/D32)*100)," "),"")</f>
        <v>87.345474651538993</v>
      </c>
      <c r="E188" s="63">
        <f t="shared" si="52"/>
        <v>91.433468934888538</v>
      </c>
      <c r="F188" s="63">
        <f t="shared" si="52"/>
        <v>90.440470710390755</v>
      </c>
      <c r="G188" s="63">
        <f t="shared" si="52"/>
        <v>83.008244809324921</v>
      </c>
      <c r="H188" s="63">
        <f t="shared" si="52"/>
        <v>81.479206867731051</v>
      </c>
      <c r="I188" s="63">
        <f t="shared" si="52"/>
        <v>81.049802546946552</v>
      </c>
      <c r="J188" s="63">
        <f t="shared" si="52"/>
        <v>68.263477178805772</v>
      </c>
      <c r="K188" s="63">
        <f t="shared" si="52"/>
        <v>69.964301056680384</v>
      </c>
      <c r="L188" s="63">
        <f t="shared" si="52"/>
        <v>80.568699686640997</v>
      </c>
      <c r="M188" s="63">
        <f t="shared" si="52"/>
        <v>70.715271974333248</v>
      </c>
      <c r="N188" s="63">
        <f t="shared" si="52"/>
        <v>92.129732210120579</v>
      </c>
      <c r="O188" s="63">
        <f t="shared" si="52"/>
        <v>87.513358807025924</v>
      </c>
      <c r="P188" s="63">
        <f t="shared" si="52"/>
        <v>86.768496537395308</v>
      </c>
      <c r="Q188" s="63">
        <f t="shared" si="52"/>
        <v>67.109759850325062</v>
      </c>
      <c r="R188" s="63">
        <f t="shared" si="52"/>
        <v>86.781286399867881</v>
      </c>
      <c r="S188" s="63">
        <f t="shared" si="52"/>
        <v>89.800935029282542</v>
      </c>
      <c r="T188" s="63">
        <f t="shared" si="52"/>
        <v>93.646053051307447</v>
      </c>
      <c r="U188" s="63">
        <f t="shared" si="52"/>
        <v>92.384753316400108</v>
      </c>
      <c r="V188" s="63">
        <f t="shared" si="52"/>
        <v>93.004278228581029</v>
      </c>
    </row>
    <row r="189" spans="3:22" x14ac:dyDescent="0.2">
      <c r="C189" s="89" t="s">
        <v>73</v>
      </c>
      <c r="D189" s="61">
        <f t="shared" ref="D189:V189" si="53">+IFERROR(IF(D150&gt;0,+((D150/D33)*100)," "),"")</f>
        <v>90.376394381790746</v>
      </c>
      <c r="E189" s="61">
        <f t="shared" si="53"/>
        <v>96.804269734742704</v>
      </c>
      <c r="F189" s="61">
        <f t="shared" si="53"/>
        <v>89.141935712377105</v>
      </c>
      <c r="G189" s="61">
        <f t="shared" si="53"/>
        <v>90.843117700184933</v>
      </c>
      <c r="H189" s="61">
        <f t="shared" si="53"/>
        <v>96.305892486568084</v>
      </c>
      <c r="I189" s="61">
        <f t="shared" si="53"/>
        <v>91.929830752980251</v>
      </c>
      <c r="J189" s="61">
        <f t="shared" si="53"/>
        <v>90.9343695010907</v>
      </c>
      <c r="K189" s="61">
        <f t="shared" si="53"/>
        <v>97.826636741948633</v>
      </c>
      <c r="L189" s="61">
        <f t="shared" si="53"/>
        <v>96.600122003509355</v>
      </c>
      <c r="M189" s="61">
        <f t="shared" si="53"/>
        <v>90.750228155495321</v>
      </c>
      <c r="N189" s="61">
        <f t="shared" si="53"/>
        <v>90.692568390898387</v>
      </c>
      <c r="O189" s="61">
        <f t="shared" si="53"/>
        <v>92.898172267618691</v>
      </c>
      <c r="P189" s="61">
        <f t="shared" si="53"/>
        <v>94.089285409682404</v>
      </c>
      <c r="Q189" s="61">
        <f t="shared" si="53"/>
        <v>91.669736279959551</v>
      </c>
      <c r="R189" s="61">
        <f t="shared" si="53"/>
        <v>93.781764730599477</v>
      </c>
      <c r="S189" s="61">
        <f t="shared" si="53"/>
        <v>96.392240598896109</v>
      </c>
      <c r="T189" s="61">
        <f t="shared" si="53"/>
        <v>89.216113310959059</v>
      </c>
      <c r="U189" s="61">
        <f t="shared" si="53"/>
        <v>61.130286986389315</v>
      </c>
      <c r="V189" s="61">
        <f t="shared" si="53"/>
        <v>71.124009104963577</v>
      </c>
    </row>
    <row r="190" spans="3:22" x14ac:dyDescent="0.2">
      <c r="C190" s="90" t="s">
        <v>35</v>
      </c>
      <c r="D190" s="63">
        <f t="shared" ref="D190:V190" si="54">+IFERROR(IF(D151&gt;0,+((D151/D34)*100)," "),"")</f>
        <v>99.263490831027298</v>
      </c>
      <c r="E190" s="63">
        <f t="shared" si="54"/>
        <v>96.940333237019701</v>
      </c>
      <c r="F190" s="63">
        <f t="shared" si="54"/>
        <v>94.633855923103454</v>
      </c>
      <c r="G190" s="63">
        <f t="shared" si="54"/>
        <v>98.299344578135234</v>
      </c>
      <c r="H190" s="63">
        <f t="shared" si="54"/>
        <v>86.516142410109723</v>
      </c>
      <c r="I190" s="63">
        <f t="shared" si="54"/>
        <v>98.716395879099338</v>
      </c>
      <c r="J190" s="63">
        <f t="shared" si="54"/>
        <v>97.095924938266378</v>
      </c>
      <c r="K190" s="63">
        <f t="shared" si="54"/>
        <v>98.89201300303786</v>
      </c>
      <c r="L190" s="63">
        <f t="shared" si="54"/>
        <v>98.618307559200701</v>
      </c>
      <c r="M190" s="63">
        <f t="shared" si="54"/>
        <v>97.171539256583998</v>
      </c>
      <c r="N190" s="63">
        <f t="shared" si="54"/>
        <v>96.976821352833227</v>
      </c>
      <c r="O190" s="63">
        <f t="shared" si="54"/>
        <v>95.967363606577521</v>
      </c>
      <c r="P190" s="63">
        <f t="shared" si="54"/>
        <v>97.957057060319443</v>
      </c>
      <c r="Q190" s="63">
        <f t="shared" si="54"/>
        <v>99.318963479224166</v>
      </c>
      <c r="R190" s="63">
        <f t="shared" si="54"/>
        <v>99.515120965483632</v>
      </c>
      <c r="S190" s="63">
        <f t="shared" si="54"/>
        <v>99.259482759957109</v>
      </c>
      <c r="T190" s="63">
        <f t="shared" si="54"/>
        <v>98.645028234825332</v>
      </c>
      <c r="U190" s="63">
        <f t="shared" si="54"/>
        <v>98.275853250997145</v>
      </c>
      <c r="V190" s="63">
        <f t="shared" si="54"/>
        <v>98.51389017079336</v>
      </c>
    </row>
    <row r="191" spans="3:22" x14ac:dyDescent="0.2">
      <c r="C191" s="89" t="s">
        <v>74</v>
      </c>
      <c r="D191" s="61">
        <f t="shared" ref="D191:V191" si="55">+IFERROR(IF(D152&gt;0,+((D152/D35)*100)," "),"")</f>
        <v>96.777724182383906</v>
      </c>
      <c r="E191" s="61">
        <f t="shared" si="55"/>
        <v>69.954279243820082</v>
      </c>
      <c r="F191" s="61">
        <f t="shared" si="55"/>
        <v>76.469508461653888</v>
      </c>
      <c r="G191" s="61">
        <f t="shared" si="55"/>
        <v>72.048535685843802</v>
      </c>
      <c r="H191" s="61">
        <f t="shared" si="55"/>
        <v>86.371541759280461</v>
      </c>
      <c r="I191" s="61">
        <f t="shared" si="55"/>
        <v>94.141268273647839</v>
      </c>
      <c r="J191" s="61">
        <f t="shared" si="55"/>
        <v>85.116892630020459</v>
      </c>
      <c r="K191" s="61">
        <f t="shared" si="55"/>
        <v>90.605774444618348</v>
      </c>
      <c r="L191" s="61">
        <f t="shared" si="55"/>
        <v>92.384096635804951</v>
      </c>
      <c r="M191" s="61">
        <f t="shared" si="55"/>
        <v>94.624464369385237</v>
      </c>
      <c r="N191" s="61">
        <f t="shared" si="55"/>
        <v>96.587530133183392</v>
      </c>
      <c r="O191" s="61">
        <f t="shared" si="55"/>
        <v>89.02255655131475</v>
      </c>
      <c r="P191" s="61">
        <f t="shared" si="55"/>
        <v>90.488831100375648</v>
      </c>
      <c r="Q191" s="61">
        <f t="shared" si="55"/>
        <v>87.59916925612346</v>
      </c>
      <c r="R191" s="61">
        <f t="shared" si="55"/>
        <v>93.52929211531152</v>
      </c>
      <c r="S191" s="61">
        <f t="shared" si="55"/>
        <v>91.410349432903729</v>
      </c>
      <c r="T191" s="61">
        <f t="shared" si="55"/>
        <v>93.941604354542363</v>
      </c>
      <c r="U191" s="61">
        <f t="shared" si="55"/>
        <v>94.619010876522168</v>
      </c>
      <c r="V191" s="61">
        <f t="shared" si="55"/>
        <v>97.076186406169967</v>
      </c>
    </row>
    <row r="192" spans="3:22" x14ac:dyDescent="0.2">
      <c r="C192" s="90" t="s">
        <v>36</v>
      </c>
      <c r="D192" s="63">
        <f t="shared" ref="D192:V192" si="56">+IFERROR(IF(D153&gt;0,+((D153/D36)*100)," "),"")</f>
        <v>93.93289265363201</v>
      </c>
      <c r="E192" s="63">
        <f t="shared" si="56"/>
        <v>93.064891918990398</v>
      </c>
      <c r="F192" s="63">
        <f t="shared" si="56"/>
        <v>92.900815555502064</v>
      </c>
      <c r="G192" s="63">
        <f t="shared" si="56"/>
        <v>96.114473389006278</v>
      </c>
      <c r="H192" s="63">
        <f t="shared" si="56"/>
        <v>88.223415307639712</v>
      </c>
      <c r="I192" s="63">
        <f t="shared" si="56"/>
        <v>86.278412511308176</v>
      </c>
      <c r="J192" s="63">
        <f t="shared" si="56"/>
        <v>87.33657307139346</v>
      </c>
      <c r="K192" s="63">
        <f t="shared" si="56"/>
        <v>85.260680257590948</v>
      </c>
      <c r="L192" s="63">
        <f t="shared" si="56"/>
        <v>88.955712534786585</v>
      </c>
      <c r="M192" s="63">
        <f t="shared" si="56"/>
        <v>94.242261754405803</v>
      </c>
      <c r="N192" s="63">
        <f t="shared" si="56"/>
        <v>84.502479447331552</v>
      </c>
      <c r="O192" s="63">
        <f t="shared" si="56"/>
        <v>95.854802719050994</v>
      </c>
      <c r="P192" s="63">
        <f t="shared" si="56"/>
        <v>96.265795108244262</v>
      </c>
      <c r="Q192" s="63">
        <f t="shared" si="56"/>
        <v>98.843413371529735</v>
      </c>
      <c r="R192" s="63">
        <f t="shared" si="56"/>
        <v>98.040001710705965</v>
      </c>
      <c r="S192" s="63">
        <f t="shared" si="56"/>
        <v>98.638084136564714</v>
      </c>
      <c r="T192" s="63">
        <f t="shared" si="56"/>
        <v>98.04378073361633</v>
      </c>
      <c r="U192" s="63">
        <f t="shared" si="56"/>
        <v>96.045673959183929</v>
      </c>
      <c r="V192" s="63">
        <f t="shared" si="56"/>
        <v>89.149462831099342</v>
      </c>
    </row>
    <row r="193" spans="3:24" x14ac:dyDescent="0.2">
      <c r="C193" s="92" t="s">
        <v>75</v>
      </c>
      <c r="D193" s="62">
        <f t="shared" ref="D193:V193" si="57">+IFERROR(IF(D154&gt;0,+((D154/D37)*100)," "),"")</f>
        <v>96.127400387709017</v>
      </c>
      <c r="E193" s="62">
        <f t="shared" si="57"/>
        <v>97.594499906998962</v>
      </c>
      <c r="F193" s="62">
        <f t="shared" si="57"/>
        <v>98.264018546496018</v>
      </c>
      <c r="G193" s="62">
        <f t="shared" si="57"/>
        <v>96.389883335108081</v>
      </c>
      <c r="H193" s="62">
        <f t="shared" si="57"/>
        <v>92.295499780364807</v>
      </c>
      <c r="I193" s="62">
        <f t="shared" si="57"/>
        <v>93.377540395006235</v>
      </c>
      <c r="J193" s="62">
        <f t="shared" si="57"/>
        <v>95.418881645717718</v>
      </c>
      <c r="K193" s="62">
        <f t="shared" si="57"/>
        <v>97.106854387030921</v>
      </c>
      <c r="L193" s="62">
        <f t="shared" si="57"/>
        <v>99.572739563114894</v>
      </c>
      <c r="M193" s="62">
        <f t="shared" si="57"/>
        <v>94.591350831090864</v>
      </c>
      <c r="N193" s="62">
        <f t="shared" si="57"/>
        <v>86.703969496910787</v>
      </c>
      <c r="O193" s="62">
        <f t="shared" si="57"/>
        <v>98.576540500325137</v>
      </c>
      <c r="P193" s="62">
        <f t="shared" si="57"/>
        <v>97.930656133513509</v>
      </c>
      <c r="Q193" s="62">
        <f t="shared" si="57"/>
        <v>98.360124551442382</v>
      </c>
      <c r="R193" s="62">
        <f t="shared" si="57"/>
        <v>94.310259675745272</v>
      </c>
      <c r="S193" s="62">
        <f t="shared" si="57"/>
        <v>87.03614588388136</v>
      </c>
      <c r="T193" s="62">
        <f t="shared" si="57"/>
        <v>89.26121336134463</v>
      </c>
      <c r="U193" s="62">
        <f t="shared" si="57"/>
        <v>92.766116863433041</v>
      </c>
      <c r="V193" s="62">
        <f t="shared" si="57"/>
        <v>90.638018389779504</v>
      </c>
    </row>
    <row r="194" spans="3:24" ht="22.5" x14ac:dyDescent="0.2">
      <c r="C194" s="91" t="s">
        <v>76</v>
      </c>
      <c r="D194" s="64" t="str">
        <f t="shared" ref="D194:V194" si="58">+IFERROR(IF(D155&gt;0,+((D155/D38)*100)," "),"")</f>
        <v xml:space="preserve"> </v>
      </c>
      <c r="E194" s="64" t="str">
        <f t="shared" si="58"/>
        <v xml:space="preserve"> </v>
      </c>
      <c r="F194" s="64" t="str">
        <f t="shared" si="58"/>
        <v xml:space="preserve"> </v>
      </c>
      <c r="G194" s="64" t="str">
        <f t="shared" si="58"/>
        <v xml:space="preserve"> </v>
      </c>
      <c r="H194" s="64" t="str">
        <f t="shared" si="58"/>
        <v xml:space="preserve"> </v>
      </c>
      <c r="I194" s="64" t="str">
        <f t="shared" si="58"/>
        <v xml:space="preserve"> </v>
      </c>
      <c r="J194" s="64" t="str">
        <f t="shared" si="58"/>
        <v xml:space="preserve"> </v>
      </c>
      <c r="K194" s="64" t="str">
        <f t="shared" si="58"/>
        <v xml:space="preserve"> </v>
      </c>
      <c r="L194" s="64" t="str">
        <f t="shared" si="58"/>
        <v xml:space="preserve"> </v>
      </c>
      <c r="M194" s="64" t="str">
        <f t="shared" si="58"/>
        <v xml:space="preserve"> </v>
      </c>
      <c r="N194" s="64" t="str">
        <f t="shared" si="58"/>
        <v xml:space="preserve"> </v>
      </c>
      <c r="O194" s="64" t="str">
        <f t="shared" si="58"/>
        <v xml:space="preserve"> </v>
      </c>
      <c r="P194" s="64" t="str">
        <f t="shared" si="58"/>
        <v xml:space="preserve"> </v>
      </c>
      <c r="Q194" s="64" t="str">
        <f t="shared" si="58"/>
        <v xml:space="preserve"> </v>
      </c>
      <c r="R194" s="64" t="str">
        <f t="shared" si="58"/>
        <v xml:space="preserve"> </v>
      </c>
      <c r="S194" s="64" t="str">
        <f t="shared" si="58"/>
        <v xml:space="preserve"> </v>
      </c>
      <c r="T194" s="64" t="str">
        <f t="shared" si="58"/>
        <v xml:space="preserve"> </v>
      </c>
      <c r="U194" s="64">
        <f t="shared" si="58"/>
        <v>59.926249401054143</v>
      </c>
      <c r="V194" s="64">
        <f t="shared" si="58"/>
        <v>77.857542494365802</v>
      </c>
    </row>
    <row r="195" spans="3:24" x14ac:dyDescent="0.2">
      <c r="C195" s="89" t="s">
        <v>77</v>
      </c>
      <c r="D195" s="61">
        <f t="shared" ref="D195:V195" si="59">+IFERROR(IF(D156&gt;0,+((D156/D39)*100)," "),"")</f>
        <v>42.506314748409565</v>
      </c>
      <c r="E195" s="61">
        <f t="shared" si="59"/>
        <v>41.798769832856294</v>
      </c>
      <c r="F195" s="61">
        <f t="shared" si="59"/>
        <v>46.117417039601087</v>
      </c>
      <c r="G195" s="61">
        <f t="shared" si="59"/>
        <v>58.41779235318937</v>
      </c>
      <c r="H195" s="61">
        <f t="shared" si="59"/>
        <v>53.453359065655071</v>
      </c>
      <c r="I195" s="61">
        <f t="shared" si="59"/>
        <v>26.69170915320888</v>
      </c>
      <c r="J195" s="61">
        <f t="shared" si="59"/>
        <v>49.49561919807234</v>
      </c>
      <c r="K195" s="61">
        <f t="shared" si="59"/>
        <v>54.978805513238107</v>
      </c>
      <c r="L195" s="61">
        <f t="shared" si="59"/>
        <v>61.899379513331219</v>
      </c>
      <c r="M195" s="61">
        <f t="shared" si="59"/>
        <v>52.701578311450859</v>
      </c>
      <c r="N195" s="61">
        <f t="shared" si="59"/>
        <v>70.93217829283563</v>
      </c>
      <c r="O195" s="61">
        <f t="shared" si="59"/>
        <v>74.109076785722834</v>
      </c>
      <c r="P195" s="61">
        <f t="shared" si="59"/>
        <v>93.126112252288934</v>
      </c>
      <c r="Q195" s="61">
        <f t="shared" si="59"/>
        <v>71.16541913564896</v>
      </c>
      <c r="R195" s="61">
        <f t="shared" si="59"/>
        <v>75.429183508046535</v>
      </c>
      <c r="S195" s="61">
        <f t="shared" si="59"/>
        <v>85.023005065120927</v>
      </c>
      <c r="T195" s="61">
        <f t="shared" si="59"/>
        <v>92.297322518831635</v>
      </c>
      <c r="U195" s="61">
        <f t="shared" si="59"/>
        <v>96.51093858196991</v>
      </c>
      <c r="V195" s="61">
        <f t="shared" si="59"/>
        <v>80.512989808651767</v>
      </c>
    </row>
    <row r="196" spans="3:24" x14ac:dyDescent="0.2">
      <c r="C196" s="90" t="s">
        <v>37</v>
      </c>
      <c r="D196" s="63">
        <f t="shared" ref="D196:V196" si="60">+IFERROR(IF(D157&gt;0,+((D157/D40)*100)," "),"")</f>
        <v>91.63664518944779</v>
      </c>
      <c r="E196" s="63">
        <f t="shared" si="60"/>
        <v>89.413553034631576</v>
      </c>
      <c r="F196" s="63">
        <f t="shared" si="60"/>
        <v>55.619722365804606</v>
      </c>
      <c r="G196" s="63">
        <f t="shared" si="60"/>
        <v>91.173890371436457</v>
      </c>
      <c r="H196" s="63">
        <f t="shared" si="60"/>
        <v>91.825252118747386</v>
      </c>
      <c r="I196" s="63">
        <f t="shared" si="60"/>
        <v>88.556478022313584</v>
      </c>
      <c r="J196" s="63">
        <f t="shared" si="60"/>
        <v>80.132638437041052</v>
      </c>
      <c r="K196" s="63">
        <f t="shared" si="60"/>
        <v>85.082978350148991</v>
      </c>
      <c r="L196" s="63">
        <f t="shared" si="60"/>
        <v>87.35135893436707</v>
      </c>
      <c r="M196" s="63">
        <f t="shared" si="60"/>
        <v>86.785190836660192</v>
      </c>
      <c r="N196" s="63">
        <f t="shared" si="60"/>
        <v>86.362344732487941</v>
      </c>
      <c r="O196" s="63">
        <f t="shared" si="60"/>
        <v>83.502019132557777</v>
      </c>
      <c r="P196" s="63">
        <f t="shared" si="60"/>
        <v>90.468043514851075</v>
      </c>
      <c r="Q196" s="63">
        <f t="shared" si="60"/>
        <v>88.978425285432905</v>
      </c>
      <c r="R196" s="63">
        <f t="shared" si="60"/>
        <v>92.614427635939052</v>
      </c>
      <c r="S196" s="63">
        <f t="shared" si="60"/>
        <v>93.444563974679909</v>
      </c>
      <c r="T196" s="63">
        <f t="shared" si="60"/>
        <v>93.763929006322002</v>
      </c>
      <c r="U196" s="63">
        <f t="shared" si="60"/>
        <v>90.350715357864502</v>
      </c>
      <c r="V196" s="63">
        <f t="shared" si="60"/>
        <v>94.331301040240277</v>
      </c>
    </row>
    <row r="197" spans="3:24" x14ac:dyDescent="0.2">
      <c r="C197" s="89" t="s">
        <v>38</v>
      </c>
      <c r="D197" s="61">
        <f t="shared" ref="D197:V197" si="61">+IFERROR(IF(D158&gt;0,+((D158/D41)*100)," "),"")</f>
        <v>84.651212371204338</v>
      </c>
      <c r="E197" s="61">
        <f t="shared" si="61"/>
        <v>79.75281905333334</v>
      </c>
      <c r="F197" s="61">
        <f t="shared" si="61"/>
        <v>75.120035506425708</v>
      </c>
      <c r="G197" s="61">
        <f t="shared" si="61"/>
        <v>69.199166705532562</v>
      </c>
      <c r="H197" s="61">
        <f t="shared" si="61"/>
        <v>57.021147527504354</v>
      </c>
      <c r="I197" s="61">
        <f t="shared" si="61"/>
        <v>78.641660617103284</v>
      </c>
      <c r="J197" s="61">
        <f t="shared" si="61"/>
        <v>58.826889356083235</v>
      </c>
      <c r="K197" s="61">
        <f t="shared" si="61"/>
        <v>66.443412844441298</v>
      </c>
      <c r="L197" s="61">
        <f t="shared" si="61"/>
        <v>81.411518646117983</v>
      </c>
      <c r="M197" s="61">
        <f t="shared" si="61"/>
        <v>91.783631067508935</v>
      </c>
      <c r="N197" s="61">
        <f t="shared" si="61"/>
        <v>73.296600735751028</v>
      </c>
      <c r="O197" s="61">
        <f t="shared" si="61"/>
        <v>98.235080078438841</v>
      </c>
      <c r="P197" s="61">
        <f t="shared" si="61"/>
        <v>99.260628206933816</v>
      </c>
      <c r="Q197" s="61">
        <f t="shared" si="61"/>
        <v>99.654572508100074</v>
      </c>
      <c r="R197" s="61">
        <f t="shared" si="61"/>
        <v>99.619142831391372</v>
      </c>
      <c r="S197" s="61">
        <f t="shared" si="61"/>
        <v>99.066646912329929</v>
      </c>
      <c r="T197" s="61">
        <f t="shared" si="61"/>
        <v>99.895084455319179</v>
      </c>
      <c r="U197" s="61">
        <f t="shared" si="61"/>
        <v>99.934895464106205</v>
      </c>
      <c r="V197" s="61">
        <f t="shared" si="61"/>
        <v>99.690632090109304</v>
      </c>
    </row>
    <row r="198" spans="3:24" x14ac:dyDescent="0.2">
      <c r="C198" s="93" t="s">
        <v>78</v>
      </c>
      <c r="D198" s="65">
        <f t="shared" ref="D198:V198" si="62">+IFERROR(IF(D159&gt;0,+((D159/D42)*100)," "),"")</f>
        <v>93.055380528904038</v>
      </c>
      <c r="E198" s="65">
        <f t="shared" si="62"/>
        <v>93.693791271244322</v>
      </c>
      <c r="F198" s="65">
        <f t="shared" si="62"/>
        <v>93.029131508753565</v>
      </c>
      <c r="G198" s="65">
        <f t="shared" si="62"/>
        <v>92.866897529865454</v>
      </c>
      <c r="H198" s="65">
        <f t="shared" si="62"/>
        <v>92.637108851495228</v>
      </c>
      <c r="I198" s="65">
        <f t="shared" si="62"/>
        <v>94.092038877653764</v>
      </c>
      <c r="J198" s="65">
        <f t="shared" si="62"/>
        <v>93.869185167428853</v>
      </c>
      <c r="K198" s="65">
        <f t="shared" si="62"/>
        <v>95.190119753163472</v>
      </c>
      <c r="L198" s="65">
        <f t="shared" si="62"/>
        <v>96.008393508843753</v>
      </c>
      <c r="M198" s="65">
        <f t="shared" si="62"/>
        <v>93.143211644840946</v>
      </c>
      <c r="N198" s="65">
        <f t="shared" si="62"/>
        <v>91.059754703086128</v>
      </c>
      <c r="O198" s="65">
        <f t="shared" si="62"/>
        <v>97.313756453144379</v>
      </c>
      <c r="P198" s="65">
        <f t="shared" si="62"/>
        <v>96.65863098760687</v>
      </c>
      <c r="Q198" s="65">
        <f t="shared" si="62"/>
        <v>96.297526450590709</v>
      </c>
      <c r="R198" s="65">
        <f t="shared" si="62"/>
        <v>93.781172009425205</v>
      </c>
      <c r="S198" s="65">
        <f t="shared" si="62"/>
        <v>94.704798159070236</v>
      </c>
      <c r="T198" s="65">
        <f t="shared" si="62"/>
        <v>94.927919240550168</v>
      </c>
      <c r="U198" s="65">
        <f t="shared" si="62"/>
        <v>95.985197317315993</v>
      </c>
      <c r="V198" s="65">
        <f t="shared" si="62"/>
        <v>93.991639317717627</v>
      </c>
    </row>
    <row r="199" spans="3:24" x14ac:dyDescent="0.2">
      <c r="C199" s="1" t="s">
        <v>227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4" ht="18" x14ac:dyDescent="0.2">
      <c r="C203" s="9"/>
      <c r="D203" s="164" t="s">
        <v>100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</row>
    <row r="204" spans="3:24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4" x14ac:dyDescent="0.2">
      <c r="C205" s="182" t="s">
        <v>21</v>
      </c>
      <c r="D205" s="162">
        <v>2000</v>
      </c>
      <c r="E205" s="162">
        <v>2001</v>
      </c>
      <c r="F205" s="162">
        <v>2002</v>
      </c>
      <c r="G205" s="162">
        <v>2003</v>
      </c>
      <c r="H205" s="162">
        <v>2004</v>
      </c>
      <c r="I205" s="162">
        <v>2005</v>
      </c>
      <c r="J205" s="162">
        <v>2006</v>
      </c>
      <c r="K205" s="162">
        <v>2007</v>
      </c>
      <c r="L205" s="162">
        <v>2008</v>
      </c>
      <c r="M205" s="162">
        <v>2009</v>
      </c>
      <c r="N205" s="162">
        <v>2010</v>
      </c>
      <c r="O205" s="162">
        <v>2011</v>
      </c>
      <c r="P205" s="162">
        <v>2012</v>
      </c>
      <c r="Q205" s="162">
        <v>2013</v>
      </c>
      <c r="R205" s="162">
        <v>2014</v>
      </c>
      <c r="S205" s="162">
        <v>2015</v>
      </c>
      <c r="T205" s="162">
        <v>2016</v>
      </c>
      <c r="U205" s="162">
        <v>2017</v>
      </c>
      <c r="V205" s="162">
        <v>2018</v>
      </c>
    </row>
    <row r="206" spans="3:24" ht="12" thickBot="1" x14ac:dyDescent="0.25">
      <c r="C206" s="18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</row>
    <row r="207" spans="3:24" x14ac:dyDescent="0.2">
      <c r="C207" s="89" t="s">
        <v>61</v>
      </c>
      <c r="D207" s="57">
        <v>203.42012966399</v>
      </c>
      <c r="E207" s="57">
        <v>215.43266308490999</v>
      </c>
      <c r="F207" s="57">
        <v>214.41116663914002</v>
      </c>
      <c r="G207" s="57">
        <v>246.58021251849999</v>
      </c>
      <c r="H207" s="57">
        <v>224.24380381981001</v>
      </c>
      <c r="I207" s="57">
        <v>238.93368253628</v>
      </c>
      <c r="J207" s="57">
        <v>326.86667219040004</v>
      </c>
      <c r="K207" s="57">
        <v>398.54082528292003</v>
      </c>
      <c r="L207" s="57">
        <v>693.37676155384997</v>
      </c>
      <c r="M207" s="57">
        <v>325.95333482921001</v>
      </c>
      <c r="N207" s="57">
        <v>386.68772709186999</v>
      </c>
      <c r="O207" s="57">
        <v>273.18950848463999</v>
      </c>
      <c r="P207" s="57">
        <v>335.19802620022006</v>
      </c>
      <c r="Q207" s="57">
        <v>1152.5494904789302</v>
      </c>
      <c r="R207" s="57">
        <v>364.65557833907997</v>
      </c>
      <c r="S207" s="57">
        <v>482.68807015659996</v>
      </c>
      <c r="T207" s="57">
        <v>469.91934784222002</v>
      </c>
      <c r="U207" s="57">
        <v>493.78019810683003</v>
      </c>
      <c r="V207" s="57">
        <v>541.582339447756</v>
      </c>
      <c r="X207" s="69"/>
    </row>
    <row r="208" spans="3:24" x14ac:dyDescent="0.2">
      <c r="C208" s="90" t="s">
        <v>28</v>
      </c>
      <c r="D208" s="58">
        <v>77.920590054489992</v>
      </c>
      <c r="E208" s="58">
        <v>86.694987501760011</v>
      </c>
      <c r="F208" s="58">
        <v>88.515889769960026</v>
      </c>
      <c r="G208" s="58">
        <v>93.321662366779975</v>
      </c>
      <c r="H208" s="58">
        <v>98.664296965359981</v>
      </c>
      <c r="I208" s="58">
        <v>107.57368463658</v>
      </c>
      <c r="J208" s="58">
        <v>111.37607583569003</v>
      </c>
      <c r="K208" s="58">
        <v>119.61262557922004</v>
      </c>
      <c r="L208" s="58">
        <v>1042.7744304974501</v>
      </c>
      <c r="M208" s="58">
        <v>1250.1898088223898</v>
      </c>
      <c r="N208" s="58">
        <v>1349.5600497195501</v>
      </c>
      <c r="O208" s="58">
        <v>1088.63916073869</v>
      </c>
      <c r="P208" s="58">
        <v>192.48884938082998</v>
      </c>
      <c r="Q208" s="58">
        <v>229.53194006235</v>
      </c>
      <c r="R208" s="58">
        <v>253.06962329897999</v>
      </c>
      <c r="S208" s="58">
        <v>254.27197165348002</v>
      </c>
      <c r="T208" s="58">
        <v>270.92976095307006</v>
      </c>
      <c r="U208" s="58">
        <v>283.78696571974001</v>
      </c>
      <c r="V208" s="58">
        <v>305.95697301939003</v>
      </c>
      <c r="X208" s="69"/>
    </row>
    <row r="209" spans="3:24" x14ac:dyDescent="0.2">
      <c r="C209" s="89" t="s">
        <v>62</v>
      </c>
      <c r="D209" s="57">
        <v>7.4800009023999996</v>
      </c>
      <c r="E209" s="57">
        <v>5.0044612239999999</v>
      </c>
      <c r="F209" s="57">
        <v>5.5528950330000004</v>
      </c>
      <c r="G209" s="57">
        <v>5.7752360394600011</v>
      </c>
      <c r="H209" s="57">
        <v>5.7017509783599998</v>
      </c>
      <c r="I209" s="57">
        <v>5.9343964071999995</v>
      </c>
      <c r="J209" s="57">
        <v>6.3373701568000005</v>
      </c>
      <c r="K209" s="57">
        <v>6.3884837929999998</v>
      </c>
      <c r="L209" s="57">
        <v>7.4760040847499996</v>
      </c>
      <c r="M209" s="57">
        <v>8.7884180789799995</v>
      </c>
      <c r="N209" s="57">
        <v>8.7690022380800006</v>
      </c>
      <c r="O209" s="57">
        <v>9.1625761160000003</v>
      </c>
      <c r="P209" s="57">
        <v>11.890818202970001</v>
      </c>
      <c r="Q209" s="57">
        <v>15.49360572838</v>
      </c>
      <c r="R209" s="57">
        <v>19.910899456559999</v>
      </c>
      <c r="S209" s="57">
        <v>19.394793785139999</v>
      </c>
      <c r="T209" s="57">
        <v>20.15224293803</v>
      </c>
      <c r="U209" s="57">
        <v>21.137431536840001</v>
      </c>
      <c r="V209" s="57">
        <v>21.830568396669999</v>
      </c>
      <c r="X209" s="69"/>
    </row>
    <row r="210" spans="3:24" x14ac:dyDescent="0.2">
      <c r="C210" s="90" t="s">
        <v>29</v>
      </c>
      <c r="D210" s="58">
        <v>126.35138742005</v>
      </c>
      <c r="E210" s="58">
        <v>139.75233909395999</v>
      </c>
      <c r="F210" s="58">
        <v>144.16475233157999</v>
      </c>
      <c r="G210" s="58">
        <v>141.51809985905996</v>
      </c>
      <c r="H210" s="58">
        <v>140.67530186146001</v>
      </c>
      <c r="I210" s="58">
        <v>162.56239130923001</v>
      </c>
      <c r="J210" s="58">
        <v>198.64574374223002</v>
      </c>
      <c r="K210" s="58">
        <v>222.00108836806993</v>
      </c>
      <c r="L210" s="58">
        <v>228.07243461374</v>
      </c>
      <c r="M210" s="58">
        <v>264.16800507198991</v>
      </c>
      <c r="N210" s="58">
        <v>223.51822613973007</v>
      </c>
      <c r="O210" s="58">
        <v>334.26549073021005</v>
      </c>
      <c r="P210" s="58">
        <v>441.21180621817996</v>
      </c>
      <c r="Q210" s="58">
        <v>563.26305333716914</v>
      </c>
      <c r="R210" s="58">
        <v>533.48673698427797</v>
      </c>
      <c r="S210" s="58">
        <v>520.52526822415939</v>
      </c>
      <c r="T210" s="58">
        <v>527.61709736037017</v>
      </c>
      <c r="U210" s="58">
        <v>568.70561837111995</v>
      </c>
      <c r="V210" s="58">
        <v>561.84721224562986</v>
      </c>
      <c r="X210" s="69"/>
    </row>
    <row r="211" spans="3:24" x14ac:dyDescent="0.2">
      <c r="C211" s="89" t="s">
        <v>63</v>
      </c>
      <c r="D211" s="57">
        <v>162.36267304875</v>
      </c>
      <c r="E211" s="57">
        <v>176.21229391991997</v>
      </c>
      <c r="F211" s="57">
        <v>183.29421470424003</v>
      </c>
      <c r="G211" s="57">
        <v>202.09252200271001</v>
      </c>
      <c r="H211" s="57">
        <v>212.16128308813998</v>
      </c>
      <c r="I211" s="57">
        <v>231.94569825457</v>
      </c>
      <c r="J211" s="57">
        <v>242.99062646452001</v>
      </c>
      <c r="K211" s="57">
        <v>268.66944381075001</v>
      </c>
      <c r="L211" s="57">
        <v>289.04270815675</v>
      </c>
      <c r="M211" s="57">
        <v>316.38868377417003</v>
      </c>
      <c r="N211" s="57">
        <v>328.81422351706993</v>
      </c>
      <c r="O211" s="57">
        <v>345.45496735943919</v>
      </c>
      <c r="P211" s="57">
        <v>367.16657557760482</v>
      </c>
      <c r="Q211" s="57">
        <v>382.79563238260386</v>
      </c>
      <c r="R211" s="57">
        <v>396.43168618299546</v>
      </c>
      <c r="S211" s="57">
        <v>406.11793402655695</v>
      </c>
      <c r="T211" s="57">
        <v>433.73451009916499</v>
      </c>
      <c r="U211" s="57">
        <v>469.19364448913001</v>
      </c>
      <c r="V211" s="57">
        <v>494.88406861495002</v>
      </c>
      <c r="X211" s="69"/>
    </row>
    <row r="212" spans="3:24" x14ac:dyDescent="0.2">
      <c r="C212" s="90" t="s">
        <v>30</v>
      </c>
      <c r="D212" s="58">
        <v>33.366103147609998</v>
      </c>
      <c r="E212" s="58">
        <v>38.85186487595999</v>
      </c>
      <c r="F212" s="58">
        <v>37.636870246709996</v>
      </c>
      <c r="G212" s="58">
        <v>44.490250685710002</v>
      </c>
      <c r="H212" s="58">
        <v>48.322954880739999</v>
      </c>
      <c r="I212" s="58">
        <v>61.063133751209996</v>
      </c>
      <c r="J212" s="58">
        <v>67.414152954079995</v>
      </c>
      <c r="K212" s="58">
        <v>77.096977579279994</v>
      </c>
      <c r="L212" s="58">
        <v>92.574263863640013</v>
      </c>
      <c r="M212" s="58">
        <v>93.686257577960006</v>
      </c>
      <c r="N212" s="58">
        <v>103.16641119591999</v>
      </c>
      <c r="O212" s="58">
        <v>112.22748436477001</v>
      </c>
      <c r="P212" s="58">
        <v>137.7190668195</v>
      </c>
      <c r="Q212" s="58">
        <v>198.14356540866001</v>
      </c>
      <c r="R212" s="58">
        <v>189.05113928826</v>
      </c>
      <c r="S212" s="58">
        <v>213.70349533202</v>
      </c>
      <c r="T212" s="58">
        <v>199.12032431437999</v>
      </c>
      <c r="U212" s="58">
        <v>197.92209197841001</v>
      </c>
      <c r="V212" s="58">
        <v>251.10501087853999</v>
      </c>
      <c r="X212" s="69"/>
    </row>
    <row r="213" spans="3:24" x14ac:dyDescent="0.2">
      <c r="C213" s="89" t="s">
        <v>64</v>
      </c>
      <c r="D213" s="57">
        <v>5292.2429152697423</v>
      </c>
      <c r="E213" s="57">
        <v>6319.0782274022895</v>
      </c>
      <c r="F213" s="57">
        <v>6875.2754088881384</v>
      </c>
      <c r="G213" s="57">
        <v>7899.5129909811394</v>
      </c>
      <c r="H213" s="57">
        <v>8776.4168443768376</v>
      </c>
      <c r="I213" s="57">
        <v>9866.6799890424809</v>
      </c>
      <c r="J213" s="57">
        <v>10883.030796863861</v>
      </c>
      <c r="K213" s="57">
        <v>12888.538544303085</v>
      </c>
      <c r="L213" s="57">
        <v>14567.111313431917</v>
      </c>
      <c r="M213" s="57">
        <v>16292.691413402192</v>
      </c>
      <c r="N213" s="57">
        <v>17785.599519001957</v>
      </c>
      <c r="O213" s="57">
        <v>19126.129942550175</v>
      </c>
      <c r="P213" s="57">
        <v>20762.503475508594</v>
      </c>
      <c r="Q213" s="57">
        <v>22352.913618480863</v>
      </c>
      <c r="R213" s="57">
        <v>23326.12757520286</v>
      </c>
      <c r="S213" s="57">
        <v>24233.51622768418</v>
      </c>
      <c r="T213" s="57">
        <v>26023.543315947303</v>
      </c>
      <c r="U213" s="57">
        <v>27369.092415046849</v>
      </c>
      <c r="V213" s="57">
        <v>29186.967201279505</v>
      </c>
      <c r="X213" s="69"/>
    </row>
    <row r="214" spans="3:24" x14ac:dyDescent="0.2">
      <c r="C214" s="90" t="s">
        <v>65</v>
      </c>
      <c r="D214" s="58">
        <v>6.2242477410000001</v>
      </c>
      <c r="E214" s="58">
        <v>6.4864383190900003</v>
      </c>
      <c r="F214" s="58">
        <v>6.1586029204399999</v>
      </c>
      <c r="G214" s="58">
        <v>5.94239688597</v>
      </c>
      <c r="H214" s="58">
        <v>7.5648447664999994</v>
      </c>
      <c r="I214" s="58">
        <v>7.8978468590000004</v>
      </c>
      <c r="J214" s="58">
        <v>8.2865503672299994</v>
      </c>
      <c r="K214" s="58">
        <v>9.0943573215000004</v>
      </c>
      <c r="L214" s="58">
        <v>9.7234593643699991</v>
      </c>
      <c r="M214" s="58">
        <v>10.1987930415</v>
      </c>
      <c r="N214" s="58">
        <v>12.57798023542</v>
      </c>
      <c r="O214" s="58">
        <v>10.517640831970001</v>
      </c>
      <c r="P214" s="58">
        <v>15.065375605690001</v>
      </c>
      <c r="Q214" s="58">
        <v>21.74828914771</v>
      </c>
      <c r="R214" s="58">
        <v>23.990243683239999</v>
      </c>
      <c r="S214" s="58">
        <v>27.178707752239998</v>
      </c>
      <c r="T214" s="58">
        <v>57.408165217289998</v>
      </c>
      <c r="U214" s="58">
        <v>54.230506933980003</v>
      </c>
      <c r="V214" s="58">
        <v>36.46642153386</v>
      </c>
      <c r="X214" s="69"/>
    </row>
    <row r="215" spans="3:24" x14ac:dyDescent="0.2">
      <c r="C215" s="89" t="s">
        <v>66</v>
      </c>
      <c r="D215" s="57">
        <v>4525.7907890337974</v>
      </c>
      <c r="E215" s="57">
        <v>7250.9675135988882</v>
      </c>
      <c r="F215" s="57">
        <v>8100.5810090292598</v>
      </c>
      <c r="G215" s="57">
        <v>9481.5078812615648</v>
      </c>
      <c r="H215" s="57">
        <v>10872.747061341332</v>
      </c>
      <c r="I215" s="57">
        <v>11912.397408226381</v>
      </c>
      <c r="J215" s="57">
        <v>12768.254112578485</v>
      </c>
      <c r="K215" s="57">
        <v>13616.55198916532</v>
      </c>
      <c r="L215" s="57">
        <v>15023.415287400803</v>
      </c>
      <c r="M215" s="57">
        <v>17575.528814257257</v>
      </c>
      <c r="N215" s="57">
        <v>19130.131483088393</v>
      </c>
      <c r="O215" s="57">
        <v>20553.272991287347</v>
      </c>
      <c r="P215" s="57">
        <v>21510.700781049531</v>
      </c>
      <c r="Q215" s="57">
        <v>23466.881258355483</v>
      </c>
      <c r="R215" s="57">
        <v>24471.767440018673</v>
      </c>
      <c r="S215" s="57">
        <v>26493.457976993224</v>
      </c>
      <c r="T215" s="57">
        <v>28752.32001185941</v>
      </c>
      <c r="U215" s="57">
        <v>32293.64817031609</v>
      </c>
      <c r="V215" s="57">
        <v>34666.661561382614</v>
      </c>
      <c r="X215" s="69"/>
    </row>
    <row r="216" spans="3:24" x14ac:dyDescent="0.2">
      <c r="C216" s="90" t="s">
        <v>67</v>
      </c>
      <c r="D216" s="58">
        <v>26.485810010950001</v>
      </c>
      <c r="E216" s="58">
        <v>26.369225898500002</v>
      </c>
      <c r="F216" s="58">
        <v>30.093118549169994</v>
      </c>
      <c r="G216" s="58">
        <v>30.982981086240006</v>
      </c>
      <c r="H216" s="58">
        <v>29.830820268439997</v>
      </c>
      <c r="I216" s="58">
        <v>31.152946153120006</v>
      </c>
      <c r="J216" s="58">
        <v>38.796910881750001</v>
      </c>
      <c r="K216" s="58">
        <v>41.438215612050001</v>
      </c>
      <c r="L216" s="58">
        <v>42.98372513036</v>
      </c>
      <c r="M216" s="58">
        <v>41.183965906880005</v>
      </c>
      <c r="N216" s="58">
        <v>42.980776161090013</v>
      </c>
      <c r="O216" s="58">
        <v>42.43902201113</v>
      </c>
      <c r="P216" s="58">
        <v>48.586570264450003</v>
      </c>
      <c r="Q216" s="58">
        <v>53.054676431259992</v>
      </c>
      <c r="R216" s="58">
        <v>58.92776987381999</v>
      </c>
      <c r="S216" s="58">
        <v>60.27436461856</v>
      </c>
      <c r="T216" s="58">
        <v>65.604342159239991</v>
      </c>
      <c r="U216" s="58">
        <v>69.016774883399989</v>
      </c>
      <c r="V216" s="58">
        <v>75.518292146719986</v>
      </c>
      <c r="X216" s="69"/>
    </row>
    <row r="217" spans="3:24" x14ac:dyDescent="0.2">
      <c r="C217" s="89" t="s">
        <v>68</v>
      </c>
      <c r="D217" s="57">
        <v>553.85965850444018</v>
      </c>
      <c r="E217" s="57">
        <v>608.06125723718003</v>
      </c>
      <c r="F217" s="57">
        <v>627.56286365562005</v>
      </c>
      <c r="G217" s="57">
        <v>652.2479178013499</v>
      </c>
      <c r="H217" s="57">
        <v>704.31508576496992</v>
      </c>
      <c r="I217" s="57">
        <v>798.38944527984995</v>
      </c>
      <c r="J217" s="57">
        <v>869.63458605359006</v>
      </c>
      <c r="K217" s="57">
        <v>977.34275265414999</v>
      </c>
      <c r="L217" s="57">
        <v>1131.9550599622703</v>
      </c>
      <c r="M217" s="57">
        <v>1305.8970352268</v>
      </c>
      <c r="N217" s="57">
        <v>1372.42656172225</v>
      </c>
      <c r="O217" s="57">
        <v>1454.2146211633301</v>
      </c>
      <c r="P217" s="57">
        <v>1712.8381678590301</v>
      </c>
      <c r="Q217" s="57">
        <v>1962.2272516586299</v>
      </c>
      <c r="R217" s="57">
        <v>2247.6998244271299</v>
      </c>
      <c r="S217" s="57">
        <v>2493.3885767842298</v>
      </c>
      <c r="T217" s="57">
        <v>2817.6537127518495</v>
      </c>
      <c r="U217" s="57">
        <v>3027.5204036981499</v>
      </c>
      <c r="V217" s="57">
        <v>3350.5245915665705</v>
      </c>
      <c r="X217" s="69"/>
    </row>
    <row r="218" spans="3:24" x14ac:dyDescent="0.2">
      <c r="C218" s="90" t="s">
        <v>31</v>
      </c>
      <c r="D218" s="58">
        <v>4497.6733028335957</v>
      </c>
      <c r="E218" s="58">
        <v>4505.5820948199043</v>
      </c>
      <c r="F218" s="58">
        <v>4329.6236639100998</v>
      </c>
      <c r="G218" s="58">
        <v>3460.4692589726915</v>
      </c>
      <c r="H218" s="58">
        <v>4174.8322692282509</v>
      </c>
      <c r="I218" s="58">
        <v>5073.0484470288011</v>
      </c>
      <c r="J218" s="58">
        <v>5160.6017302839318</v>
      </c>
      <c r="K218" s="58">
        <v>5478.6267389469431</v>
      </c>
      <c r="L218" s="58">
        <v>5529.3859108657416</v>
      </c>
      <c r="M218" s="58">
        <v>5348.8738971314378</v>
      </c>
      <c r="N218" s="58">
        <v>6185.8003663253894</v>
      </c>
      <c r="O218" s="58">
        <v>5966.3549544813404</v>
      </c>
      <c r="P218" s="58">
        <v>6533.2659058960398</v>
      </c>
      <c r="Q218" s="58">
        <v>6690.5501639616377</v>
      </c>
      <c r="R218" s="58">
        <v>9991.1889585783319</v>
      </c>
      <c r="S218" s="58">
        <v>13214.219053496614</v>
      </c>
      <c r="T218" s="58">
        <v>15092.571333946262</v>
      </c>
      <c r="U218" s="58">
        <v>18066.574615489695</v>
      </c>
      <c r="V218" s="58">
        <v>9966.4943183429295</v>
      </c>
      <c r="X218" s="69"/>
    </row>
    <row r="219" spans="3:24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X219" s="69"/>
    </row>
    <row r="220" spans="3:24" x14ac:dyDescent="0.2">
      <c r="C220" s="90" t="s">
        <v>69</v>
      </c>
      <c r="D220" s="58">
        <v>132.46553318820003</v>
      </c>
      <c r="E220" s="58">
        <v>142.19854219472003</v>
      </c>
      <c r="F220" s="58">
        <v>150.22082575209001</v>
      </c>
      <c r="G220" s="58">
        <v>144.89958797987998</v>
      </c>
      <c r="H220" s="58">
        <v>145.57413807061002</v>
      </c>
      <c r="I220" s="58">
        <v>150.12712339351</v>
      </c>
      <c r="J220" s="58">
        <v>158.72546270256001</v>
      </c>
      <c r="K220" s="58">
        <v>201.49838345622999</v>
      </c>
      <c r="L220" s="58">
        <v>222.21925650004999</v>
      </c>
      <c r="M220" s="58">
        <v>457.85428708307006</v>
      </c>
      <c r="N220" s="58">
        <v>593.59590315212017</v>
      </c>
      <c r="O220" s="58">
        <v>734.11159954104005</v>
      </c>
      <c r="P220" s="58">
        <v>1171.5178728803801</v>
      </c>
      <c r="Q220" s="58">
        <v>1103.9768801843602</v>
      </c>
      <c r="R220" s="58">
        <v>1118.3877178622276</v>
      </c>
      <c r="S220" s="58">
        <v>1088.0553008580598</v>
      </c>
      <c r="T220" s="58">
        <v>1044.59474870687</v>
      </c>
      <c r="U220" s="58">
        <v>1181.9014183798099</v>
      </c>
      <c r="V220" s="58">
        <v>1319.6124985368101</v>
      </c>
      <c r="X220" s="69"/>
    </row>
    <row r="221" spans="3:24" x14ac:dyDescent="0.2">
      <c r="C221" s="89" t="s">
        <v>70</v>
      </c>
      <c r="D221" s="57">
        <v>40.280432494370004</v>
      </c>
      <c r="E221" s="57">
        <v>38.388759727120011</v>
      </c>
      <c r="F221" s="57">
        <v>40.212258687830008</v>
      </c>
      <c r="G221" s="57">
        <v>40.728145603690002</v>
      </c>
      <c r="H221" s="57">
        <v>43.067258518050011</v>
      </c>
      <c r="I221" s="57">
        <v>44.328927859269996</v>
      </c>
      <c r="J221" s="57">
        <v>46.821465473450019</v>
      </c>
      <c r="K221" s="57">
        <v>48.107160235580011</v>
      </c>
      <c r="L221" s="57">
        <v>50.814363338719978</v>
      </c>
      <c r="M221" s="57">
        <v>55.580832995830001</v>
      </c>
      <c r="N221" s="57">
        <v>55.110476561309994</v>
      </c>
      <c r="O221" s="57">
        <v>56.647845243859997</v>
      </c>
      <c r="P221" s="57">
        <v>88.622974794240008</v>
      </c>
      <c r="Q221" s="57">
        <v>113.54618465175</v>
      </c>
      <c r="R221" s="57">
        <v>120.49079417961001</v>
      </c>
      <c r="S221" s="57">
        <v>118.07408337558</v>
      </c>
      <c r="T221" s="57">
        <v>133.15833696993002</v>
      </c>
      <c r="U221" s="57">
        <v>138.72628481202003</v>
      </c>
      <c r="V221" s="57">
        <v>142.84899399384</v>
      </c>
      <c r="X221" s="69"/>
    </row>
    <row r="222" spans="3:24" x14ac:dyDescent="0.2">
      <c r="C222" s="90" t="s">
        <v>32</v>
      </c>
      <c r="D222" s="58">
        <v>139.87322609475001</v>
      </c>
      <c r="E222" s="58">
        <v>155.40268809573004</v>
      </c>
      <c r="F222" s="58">
        <v>169.83647186155994</v>
      </c>
      <c r="G222" s="58">
        <v>178.67798797869997</v>
      </c>
      <c r="H222" s="58">
        <v>201.74661791169999</v>
      </c>
      <c r="I222" s="58">
        <v>220.53190290588998</v>
      </c>
      <c r="J222" s="58">
        <v>229.60864118934001</v>
      </c>
      <c r="K222" s="58">
        <v>241.77528992866004</v>
      </c>
      <c r="L222" s="58">
        <v>276.46160175419999</v>
      </c>
      <c r="M222" s="58">
        <v>266.49835513088999</v>
      </c>
      <c r="N222" s="58">
        <v>266.52119342701997</v>
      </c>
      <c r="O222" s="58">
        <v>273.58053277850991</v>
      </c>
      <c r="P222" s="58">
        <v>107.98978200229001</v>
      </c>
      <c r="Q222" s="58">
        <v>135.39801471765</v>
      </c>
      <c r="R222" s="58">
        <v>120.23630627767</v>
      </c>
      <c r="S222" s="58">
        <v>61.063329253160006</v>
      </c>
      <c r="T222" s="58">
        <v>79.271237517149999</v>
      </c>
      <c r="U222" s="58">
        <v>80.523996585100008</v>
      </c>
      <c r="V222" s="58">
        <v>85.166245055719997</v>
      </c>
      <c r="X222" s="69"/>
    </row>
    <row r="223" spans="3:24" x14ac:dyDescent="0.2">
      <c r="C223" s="89" t="s">
        <v>33</v>
      </c>
      <c r="D223" s="57">
        <v>413.6121428413</v>
      </c>
      <c r="E223" s="57">
        <v>486.10094742097004</v>
      </c>
      <c r="F223" s="57">
        <v>491.29762082518999</v>
      </c>
      <c r="G223" s="57">
        <v>531.78969073450992</v>
      </c>
      <c r="H223" s="57">
        <v>644.56058732327006</v>
      </c>
      <c r="I223" s="57">
        <v>761.31596088897004</v>
      </c>
      <c r="J223" s="57">
        <v>852.70430970820985</v>
      </c>
      <c r="K223" s="57">
        <v>834.86944596983005</v>
      </c>
      <c r="L223" s="57">
        <v>907.2797850973501</v>
      </c>
      <c r="M223" s="57">
        <v>1155.4290516184597</v>
      </c>
      <c r="N223" s="57">
        <v>1615.6272737691104</v>
      </c>
      <c r="O223" s="57">
        <v>1908.0212447803019</v>
      </c>
      <c r="P223" s="57">
        <v>1805.5467142031287</v>
      </c>
      <c r="Q223" s="57">
        <v>2322.9653055622548</v>
      </c>
      <c r="R223" s="57">
        <v>2394.7352796653349</v>
      </c>
      <c r="S223" s="57">
        <v>2304.9678904099887</v>
      </c>
      <c r="T223" s="57">
        <v>2383.2567414854448</v>
      </c>
      <c r="U223" s="57">
        <v>2540.1032688127193</v>
      </c>
      <c r="V223" s="57">
        <v>2952.9956566613746</v>
      </c>
      <c r="X223" s="69"/>
    </row>
    <row r="224" spans="3:24" x14ac:dyDescent="0.2">
      <c r="C224" s="90" t="s">
        <v>71</v>
      </c>
      <c r="D224" s="58">
        <v>83.120446698319981</v>
      </c>
      <c r="E224" s="58">
        <v>75.585242380159983</v>
      </c>
      <c r="F224" s="58">
        <v>91.20721606314001</v>
      </c>
      <c r="G224" s="58">
        <v>62.812478022850016</v>
      </c>
      <c r="H224" s="58">
        <v>1948.2997205684901</v>
      </c>
      <c r="I224" s="58">
        <v>2099.0601038884097</v>
      </c>
      <c r="J224" s="58">
        <v>130.07240751671</v>
      </c>
      <c r="K224" s="58">
        <v>112.19454789094998</v>
      </c>
      <c r="L224" s="58">
        <v>114.39058473522998</v>
      </c>
      <c r="M224" s="58">
        <v>103.27387870853997</v>
      </c>
      <c r="N224" s="58">
        <v>945.42529593505003</v>
      </c>
      <c r="O224" s="58">
        <v>703.72363172918006</v>
      </c>
      <c r="P224" s="58">
        <v>152.36142597922</v>
      </c>
      <c r="Q224" s="58">
        <v>218.7304769365</v>
      </c>
      <c r="R224" s="58">
        <v>425.20569214428002</v>
      </c>
      <c r="S224" s="58">
        <v>708.6124386815801</v>
      </c>
      <c r="T224" s="58">
        <v>523.25852423499998</v>
      </c>
      <c r="U224" s="58">
        <v>648.55815310443995</v>
      </c>
      <c r="V224" s="58">
        <v>577.93670799293989</v>
      </c>
      <c r="X224" s="69"/>
    </row>
    <row r="225" spans="2:24" x14ac:dyDescent="0.2">
      <c r="C225" s="89" t="s">
        <v>34</v>
      </c>
      <c r="D225" s="57">
        <v>330.98653714445004</v>
      </c>
      <c r="E225" s="57">
        <v>324.29685865557013</v>
      </c>
      <c r="F225" s="57">
        <v>348.69190980545</v>
      </c>
      <c r="G225" s="57">
        <v>354.71970836968001</v>
      </c>
      <c r="H225" s="57">
        <v>379.47339523117006</v>
      </c>
      <c r="I225" s="57">
        <v>431.55327270701991</v>
      </c>
      <c r="J225" s="57">
        <v>488.01032965096005</v>
      </c>
      <c r="K225" s="57">
        <v>549.48714899641993</v>
      </c>
      <c r="L225" s="57">
        <v>634.68410127715003</v>
      </c>
      <c r="M225" s="57">
        <v>705.13820138687004</v>
      </c>
      <c r="N225" s="57">
        <v>783.70735828958004</v>
      </c>
      <c r="O225" s="57">
        <v>830.34269257722974</v>
      </c>
      <c r="P225" s="57">
        <v>939.19772888452985</v>
      </c>
      <c r="Q225" s="57">
        <v>1047.4834156336701</v>
      </c>
      <c r="R225" s="57">
        <v>1191.1028020086601</v>
      </c>
      <c r="S225" s="57">
        <v>1260.7159036529599</v>
      </c>
      <c r="T225" s="57">
        <v>1391.12839334215</v>
      </c>
      <c r="U225" s="57">
        <v>1433.6086148828101</v>
      </c>
      <c r="V225" s="57">
        <v>1545.8937536714102</v>
      </c>
      <c r="X225" s="69"/>
    </row>
    <row r="226" spans="2:24" x14ac:dyDescent="0.2">
      <c r="C226" s="90" t="s">
        <v>72</v>
      </c>
      <c r="D226" s="58">
        <v>34.210700461030001</v>
      </c>
      <c r="E226" s="58">
        <v>38.702567796490001</v>
      </c>
      <c r="F226" s="58">
        <v>42.00992435621</v>
      </c>
      <c r="G226" s="58">
        <v>39.748853120569997</v>
      </c>
      <c r="H226" s="58">
        <v>45.717157073249986</v>
      </c>
      <c r="I226" s="58">
        <v>40.393711536100007</v>
      </c>
      <c r="J226" s="58">
        <v>49.305587057899992</v>
      </c>
      <c r="K226" s="58">
        <v>55.528748860610015</v>
      </c>
      <c r="L226" s="58">
        <v>58.757204843830003</v>
      </c>
      <c r="M226" s="58">
        <v>58.434323547139989</v>
      </c>
      <c r="N226" s="58">
        <v>79.739133287439998</v>
      </c>
      <c r="O226" s="58">
        <v>67.588310188560001</v>
      </c>
      <c r="P226" s="58">
        <v>89.445499882100023</v>
      </c>
      <c r="Q226" s="58">
        <v>109.12459130235999</v>
      </c>
      <c r="R226" s="58">
        <v>160.46870830108998</v>
      </c>
      <c r="S226" s="58">
        <v>163.28199370505999</v>
      </c>
      <c r="T226" s="58">
        <v>160.89428830659998</v>
      </c>
      <c r="U226" s="58">
        <v>166.71023100767002</v>
      </c>
      <c r="V226" s="58">
        <v>160.08212746360803</v>
      </c>
      <c r="X226" s="69"/>
    </row>
    <row r="227" spans="2:24" x14ac:dyDescent="0.2">
      <c r="C227" s="89" t="s">
        <v>73</v>
      </c>
      <c r="D227" s="57">
        <v>40.774664912610007</v>
      </c>
      <c r="E227" s="57">
        <v>48.718800684449988</v>
      </c>
      <c r="F227" s="57">
        <v>44.260919330120004</v>
      </c>
      <c r="G227" s="57">
        <v>42.172687776160004</v>
      </c>
      <c r="H227" s="57">
        <v>70.794574890020002</v>
      </c>
      <c r="I227" s="57">
        <v>83.101024683799992</v>
      </c>
      <c r="J227" s="57">
        <v>152.87978478613999</v>
      </c>
      <c r="K227" s="57">
        <v>207.68690929004001</v>
      </c>
      <c r="L227" s="57">
        <v>229.72081069986999</v>
      </c>
      <c r="M227" s="57">
        <v>241.66311817120999</v>
      </c>
      <c r="N227" s="57">
        <v>232.68564933850001</v>
      </c>
      <c r="O227" s="57">
        <v>201.75611040546997</v>
      </c>
      <c r="P227" s="57">
        <v>251.16504944743994</v>
      </c>
      <c r="Q227" s="57">
        <v>322.30860156839998</v>
      </c>
      <c r="R227" s="57">
        <v>303.42385259997002</v>
      </c>
      <c r="S227" s="57">
        <v>386.89641640346002</v>
      </c>
      <c r="T227" s="57">
        <v>441.58890057784998</v>
      </c>
      <c r="U227" s="57">
        <v>913.48158206837991</v>
      </c>
      <c r="V227" s="57">
        <v>535.4614647120801</v>
      </c>
      <c r="X227" s="69"/>
    </row>
    <row r="228" spans="2:24" x14ac:dyDescent="0.2">
      <c r="C228" s="90" t="s">
        <v>35</v>
      </c>
      <c r="D228" s="58">
        <v>648.29330984721969</v>
      </c>
      <c r="E228" s="58">
        <v>733.86382156283003</v>
      </c>
      <c r="F228" s="58">
        <v>742.22168605816012</v>
      </c>
      <c r="G228" s="58">
        <v>743.62049048253004</v>
      </c>
      <c r="H228" s="58">
        <v>833.20222115808019</v>
      </c>
      <c r="I228" s="58">
        <v>975.65154495176978</v>
      </c>
      <c r="J228" s="58">
        <v>1101.3191394858197</v>
      </c>
      <c r="K228" s="58">
        <v>1200.6306210236298</v>
      </c>
      <c r="L228" s="58">
        <v>1321.7616691156804</v>
      </c>
      <c r="M228" s="58">
        <v>1532.8393140379198</v>
      </c>
      <c r="N228" s="58">
        <v>1649.7047763433002</v>
      </c>
      <c r="O228" s="58">
        <v>1808.5789057301401</v>
      </c>
      <c r="P228" s="58">
        <v>2085.504903991035</v>
      </c>
      <c r="Q228" s="58">
        <v>2468.78211351965</v>
      </c>
      <c r="R228" s="58">
        <v>2699.52904492785</v>
      </c>
      <c r="S228" s="58">
        <v>2859.1426735672298</v>
      </c>
      <c r="T228" s="58">
        <v>3103.5699773065198</v>
      </c>
      <c r="U228" s="58">
        <v>3372.5416735899598</v>
      </c>
      <c r="V228" s="58">
        <v>3909.7362385278548</v>
      </c>
      <c r="X228" s="69"/>
    </row>
    <row r="229" spans="2:24" x14ac:dyDescent="0.2">
      <c r="C229" s="89" t="s">
        <v>74</v>
      </c>
      <c r="D229" s="57">
        <v>156.40034564940004</v>
      </c>
      <c r="E229" s="57">
        <v>129.42913467074001</v>
      </c>
      <c r="F229" s="57">
        <v>195.12091161476002</v>
      </c>
      <c r="G229" s="57">
        <v>236.92285074348999</v>
      </c>
      <c r="H229" s="57">
        <v>129.03754725752</v>
      </c>
      <c r="I229" s="57">
        <v>142.09987226784003</v>
      </c>
      <c r="J229" s="57">
        <v>392.15738265753004</v>
      </c>
      <c r="K229" s="57">
        <v>324.97624286637006</v>
      </c>
      <c r="L229" s="57">
        <v>255.01993312458001</v>
      </c>
      <c r="M229" s="57">
        <v>295.63148469107995</v>
      </c>
      <c r="N229" s="57">
        <v>658.41295675635001</v>
      </c>
      <c r="O229" s="57">
        <v>499.47227703599998</v>
      </c>
      <c r="P229" s="57">
        <v>374.17023871506001</v>
      </c>
      <c r="Q229" s="57">
        <v>486.42236572687</v>
      </c>
      <c r="R229" s="57">
        <v>1037.3846004243001</v>
      </c>
      <c r="S229" s="57">
        <v>795.04609938199997</v>
      </c>
      <c r="T229" s="57">
        <v>671.41807284776996</v>
      </c>
      <c r="U229" s="57">
        <v>693.79399524451003</v>
      </c>
      <c r="V229" s="57">
        <v>1753.9295249731179</v>
      </c>
      <c r="X229" s="69"/>
    </row>
    <row r="230" spans="2:24" x14ac:dyDescent="0.2">
      <c r="C230" s="90" t="s">
        <v>36</v>
      </c>
      <c r="D230" s="58">
        <v>186.46174789646997</v>
      </c>
      <c r="E230" s="58">
        <v>200.46754381628003</v>
      </c>
      <c r="F230" s="58">
        <v>197.83587207068001</v>
      </c>
      <c r="G230" s="58">
        <v>210.99657011797004</v>
      </c>
      <c r="H230" s="58">
        <v>210.81661688427991</v>
      </c>
      <c r="I230" s="58">
        <v>255.91311183971001</v>
      </c>
      <c r="J230" s="58">
        <v>257.19265477875001</v>
      </c>
      <c r="K230" s="58">
        <v>249.38324867153023</v>
      </c>
      <c r="L230" s="58">
        <v>251.19437684102004</v>
      </c>
      <c r="M230" s="58">
        <v>266.4173569371099</v>
      </c>
      <c r="N230" s="58">
        <v>309.09590360287024</v>
      </c>
      <c r="O230" s="58">
        <v>342.90384246227808</v>
      </c>
      <c r="P230" s="58">
        <v>530.94502745892362</v>
      </c>
      <c r="Q230" s="58">
        <v>531.39321645373127</v>
      </c>
      <c r="R230" s="58">
        <v>592.26305200141189</v>
      </c>
      <c r="S230" s="58">
        <v>749.88746904306777</v>
      </c>
      <c r="T230" s="58">
        <v>894.39270167663892</v>
      </c>
      <c r="U230" s="58">
        <v>808.20736205004732</v>
      </c>
      <c r="V230" s="58">
        <v>745.18451793762495</v>
      </c>
      <c r="X230" s="69"/>
    </row>
    <row r="231" spans="2:24" x14ac:dyDescent="0.2">
      <c r="C231" s="92" t="s">
        <v>75</v>
      </c>
      <c r="D231" s="59">
        <v>3923.0636098931805</v>
      </c>
      <c r="E231" s="59">
        <v>5051.0685699143614</v>
      </c>
      <c r="F231" s="59">
        <v>6301.1099611998607</v>
      </c>
      <c r="G231" s="59">
        <v>7064.6007949028808</v>
      </c>
      <c r="H231" s="59">
        <v>8766.3098177533502</v>
      </c>
      <c r="I231" s="59">
        <v>11691.238565514297</v>
      </c>
      <c r="J231" s="59">
        <v>12818.32618532808</v>
      </c>
      <c r="K231" s="59">
        <v>14466.754655585206</v>
      </c>
      <c r="L231" s="59">
        <v>16672.032075468684</v>
      </c>
      <c r="M231" s="59">
        <v>17290.889802342514</v>
      </c>
      <c r="N231" s="59">
        <v>16323.47587851969</v>
      </c>
      <c r="O231" s="59">
        <v>16906.779192165304</v>
      </c>
      <c r="P231" s="59">
        <v>18492.469874200666</v>
      </c>
      <c r="Q231" s="59">
        <v>21847.371377531163</v>
      </c>
      <c r="R231" s="59">
        <v>24274.901635446957</v>
      </c>
      <c r="S231" s="59">
        <v>23734.38328024347</v>
      </c>
      <c r="T231" s="59">
        <v>25732.402900070349</v>
      </c>
      <c r="U231" s="59">
        <v>32468.625212680068</v>
      </c>
      <c r="V231" s="59">
        <v>41143.658473384115</v>
      </c>
      <c r="X231" s="69"/>
    </row>
    <row r="232" spans="2:24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0.13794705500000001</v>
      </c>
      <c r="V232" s="60">
        <v>108.00831761517999</v>
      </c>
      <c r="X232" s="69"/>
    </row>
    <row r="233" spans="2:24" x14ac:dyDescent="0.2">
      <c r="C233" s="89" t="s">
        <v>77</v>
      </c>
      <c r="D233" s="57">
        <v>98.651794104870007</v>
      </c>
      <c r="E233" s="57">
        <v>84.076105839029992</v>
      </c>
      <c r="F233" s="57">
        <v>90.084330515489995</v>
      </c>
      <c r="G233" s="57">
        <v>119.13169820233</v>
      </c>
      <c r="H233" s="57">
        <v>102.23761531328999</v>
      </c>
      <c r="I233" s="57">
        <v>41.068940620560006</v>
      </c>
      <c r="J233" s="57">
        <v>123.89087313973999</v>
      </c>
      <c r="K233" s="57">
        <v>126.10177960730999</v>
      </c>
      <c r="L233" s="57">
        <v>183.78901258877002</v>
      </c>
      <c r="M233" s="57">
        <v>221.02549481838997</v>
      </c>
      <c r="N233" s="57">
        <v>339.46853841079002</v>
      </c>
      <c r="O233" s="57">
        <v>380.77387625308</v>
      </c>
      <c r="P233" s="57">
        <v>460.37373131977</v>
      </c>
      <c r="Q233" s="57">
        <v>308.07808289599996</v>
      </c>
      <c r="R233" s="57">
        <v>399.74333458231007</v>
      </c>
      <c r="S233" s="57">
        <v>420.96876251183994</v>
      </c>
      <c r="T233" s="57">
        <v>166.99566511722</v>
      </c>
      <c r="U233" s="57">
        <v>179.42482942909999</v>
      </c>
      <c r="V233" s="57">
        <v>276.79269045155996</v>
      </c>
      <c r="X233" s="69"/>
    </row>
    <row r="234" spans="2:24" x14ac:dyDescent="0.2">
      <c r="C234" s="90" t="s">
        <v>37</v>
      </c>
      <c r="D234" s="58">
        <v>254.11955309134996</v>
      </c>
      <c r="E234" s="58">
        <v>270.04173711351001</v>
      </c>
      <c r="F234" s="58">
        <v>271.40542451931998</v>
      </c>
      <c r="G234" s="58">
        <v>280.47986255781001</v>
      </c>
      <c r="H234" s="58">
        <v>334.48393510940997</v>
      </c>
      <c r="I234" s="58">
        <v>315.75114825516005</v>
      </c>
      <c r="J234" s="58">
        <v>307.34665469244987</v>
      </c>
      <c r="K234" s="58">
        <v>304.34166939840003</v>
      </c>
      <c r="L234" s="58">
        <v>303.52726637776993</v>
      </c>
      <c r="M234" s="58">
        <v>401.04930122142991</v>
      </c>
      <c r="N234" s="58">
        <v>474.02680658076997</v>
      </c>
      <c r="O234" s="58">
        <v>311.64406867539003</v>
      </c>
      <c r="P234" s="58">
        <v>573.60602461726694</v>
      </c>
      <c r="Q234" s="58">
        <v>514.47752699068008</v>
      </c>
      <c r="R234" s="58">
        <v>550.21871991966043</v>
      </c>
      <c r="S234" s="58">
        <v>560.42631526391995</v>
      </c>
      <c r="T234" s="58">
        <v>659.78242397505983</v>
      </c>
      <c r="U234" s="58">
        <v>838.35205698239974</v>
      </c>
      <c r="V234" s="58">
        <v>856.28840411752992</v>
      </c>
      <c r="X234" s="69"/>
    </row>
    <row r="235" spans="2:24" x14ac:dyDescent="0.2">
      <c r="C235" s="89" t="s">
        <v>38</v>
      </c>
      <c r="D235" s="57">
        <v>38.67196502601</v>
      </c>
      <c r="E235" s="57">
        <v>34.149152160439996</v>
      </c>
      <c r="F235" s="57">
        <v>23.291373288390002</v>
      </c>
      <c r="G235" s="57">
        <v>22.849841347529999</v>
      </c>
      <c r="H235" s="57">
        <v>20.436639432900002</v>
      </c>
      <c r="I235" s="57">
        <v>15.731975518090001</v>
      </c>
      <c r="J235" s="57">
        <v>23.205671112679994</v>
      </c>
      <c r="K235" s="57">
        <v>26.376557440259994</v>
      </c>
      <c r="L235" s="57">
        <v>8.4415033738399998</v>
      </c>
      <c r="M235" s="57">
        <v>6.8779486539999999</v>
      </c>
      <c r="N235" s="57">
        <v>8.8169167377299988</v>
      </c>
      <c r="O235" s="57">
        <v>322.19907733796998</v>
      </c>
      <c r="P235" s="57">
        <v>1351.0575654521099</v>
      </c>
      <c r="Q235" s="57">
        <v>1460.9913662709803</v>
      </c>
      <c r="R235" s="57">
        <v>1515.8147072770901</v>
      </c>
      <c r="S235" s="57">
        <v>1587.7310643959499</v>
      </c>
      <c r="T235" s="57">
        <v>1737.2118206114399</v>
      </c>
      <c r="U235" s="57">
        <v>1937.0239548253401</v>
      </c>
      <c r="V235" s="57">
        <v>1955.8208819353401</v>
      </c>
      <c r="X235" s="69"/>
    </row>
    <row r="236" spans="2:24" x14ac:dyDescent="0.2">
      <c r="C236" s="81" t="s">
        <v>78</v>
      </c>
      <c r="D236" s="45">
        <f>+SUM(D207:D235)</f>
        <v>22034.163616974343</v>
      </c>
      <c r="E236" s="45">
        <f t="shared" ref="E236:U236" si="63">+SUM(E207:E235)</f>
        <v>27190.983839008768</v>
      </c>
      <c r="F236" s="45">
        <f t="shared" si="63"/>
        <v>29841.677161625605</v>
      </c>
      <c r="G236" s="45">
        <f t="shared" si="63"/>
        <v>32338.592658401762</v>
      </c>
      <c r="H236" s="45">
        <f t="shared" si="63"/>
        <v>39171.234159835592</v>
      </c>
      <c r="I236" s="45">
        <f t="shared" si="63"/>
        <v>45765.446256315103</v>
      </c>
      <c r="J236" s="45">
        <f t="shared" si="63"/>
        <v>47813.801877652884</v>
      </c>
      <c r="K236" s="45">
        <f t="shared" si="63"/>
        <v>53053.614451637302</v>
      </c>
      <c r="L236" s="45">
        <f t="shared" si="63"/>
        <v>60147.984904062396</v>
      </c>
      <c r="M236" s="45">
        <f t="shared" si="63"/>
        <v>65892.151178465225</v>
      </c>
      <c r="N236" s="45">
        <f t="shared" si="63"/>
        <v>71265.446387148346</v>
      </c>
      <c r="O236" s="45">
        <f t="shared" si="63"/>
        <v>74663.99156702336</v>
      </c>
      <c r="P236" s="45">
        <f t="shared" si="63"/>
        <v>80542.609832410802</v>
      </c>
      <c r="Q236" s="45">
        <f t="shared" si="63"/>
        <v>90080.202065379694</v>
      </c>
      <c r="R236" s="45">
        <f t="shared" si="63"/>
        <v>98780.213722952642</v>
      </c>
      <c r="S236" s="45">
        <f t="shared" si="63"/>
        <v>105217.98946125433</v>
      </c>
      <c r="T236" s="45">
        <f t="shared" si="63"/>
        <v>113853.4988981346</v>
      </c>
      <c r="U236" s="45">
        <f t="shared" si="63"/>
        <v>130316.32941807964</v>
      </c>
      <c r="V236" s="45">
        <f>+SUM(V207:V235)</f>
        <v>137529.25505588521</v>
      </c>
      <c r="X236" s="69"/>
    </row>
    <row r="237" spans="2:24" x14ac:dyDescent="0.2">
      <c r="C237" s="1" t="s">
        <v>227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69"/>
    </row>
    <row r="238" spans="2:24" x14ac:dyDescent="0.2">
      <c r="B238" s="9"/>
    </row>
    <row r="241" spans="3:22" ht="18" x14ac:dyDescent="0.2">
      <c r="C241" s="9"/>
      <c r="D241" s="164" t="s">
        <v>101</v>
      </c>
      <c r="E241" s="164"/>
      <c r="F241" s="164"/>
      <c r="G241" s="164"/>
      <c r="H241" s="164"/>
      <c r="I241" s="164"/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4"/>
      <c r="U241" s="164"/>
      <c r="V241" s="164"/>
    </row>
    <row r="242" spans="3:22" ht="6" customHeight="1" x14ac:dyDescent="0.2">
      <c r="H242" s="28"/>
      <c r="I242" s="28"/>
      <c r="J242" s="28"/>
      <c r="L242" s="184"/>
      <c r="M242" s="184"/>
      <c r="N242" s="184"/>
      <c r="O242" s="184"/>
      <c r="P242" s="184"/>
      <c r="Q242" s="189"/>
      <c r="R242" s="29"/>
      <c r="S242" s="29"/>
      <c r="T242" s="29"/>
      <c r="U242" s="29"/>
      <c r="V242" s="29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82" t="s">
        <v>21</v>
      </c>
      <c r="D244" s="162">
        <v>2000</v>
      </c>
      <c r="E244" s="162">
        <v>2001</v>
      </c>
      <c r="F244" s="162">
        <v>2002</v>
      </c>
      <c r="G244" s="162">
        <v>2003</v>
      </c>
      <c r="H244" s="162">
        <v>2004</v>
      </c>
      <c r="I244" s="162">
        <v>2005</v>
      </c>
      <c r="J244" s="162">
        <v>2006</v>
      </c>
      <c r="K244" s="162">
        <v>2007</v>
      </c>
      <c r="L244" s="162">
        <v>2008</v>
      </c>
      <c r="M244" s="162">
        <v>2009</v>
      </c>
      <c r="N244" s="162">
        <v>2010</v>
      </c>
      <c r="O244" s="162">
        <v>2011</v>
      </c>
      <c r="P244" s="162">
        <v>2012</v>
      </c>
      <c r="Q244" s="162">
        <v>2013</v>
      </c>
      <c r="R244" s="162">
        <v>2014</v>
      </c>
      <c r="S244" s="162">
        <v>2015</v>
      </c>
      <c r="T244" s="162">
        <v>2016</v>
      </c>
      <c r="U244" s="162">
        <v>2017</v>
      </c>
      <c r="V244" s="162">
        <v>2018</v>
      </c>
    </row>
    <row r="245" spans="3:22" ht="12" thickBot="1" x14ac:dyDescent="0.25">
      <c r="C245" s="18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</row>
    <row r="246" spans="3:22" x14ac:dyDescent="0.2">
      <c r="C246" s="89" t="s">
        <v>61</v>
      </c>
      <c r="D246" s="61">
        <f t="shared" ref="D246:V246" si="64">+IFERROR(IF(D207&gt;0,+((D207/D13)*100)," "),"")</f>
        <v>84.776637330918675</v>
      </c>
      <c r="E246" s="61">
        <f t="shared" si="64"/>
        <v>91.119074375001546</v>
      </c>
      <c r="F246" s="61">
        <f t="shared" si="64"/>
        <v>87.70099070937124</v>
      </c>
      <c r="G246" s="61">
        <f t="shared" si="64"/>
        <v>85.812720985144793</v>
      </c>
      <c r="H246" s="61">
        <f t="shared" si="64"/>
        <v>82.849130472868751</v>
      </c>
      <c r="I246" s="61">
        <f t="shared" si="64"/>
        <v>82.401523672653894</v>
      </c>
      <c r="J246" s="61">
        <f t="shared" si="64"/>
        <v>80.685128925448652</v>
      </c>
      <c r="K246" s="61">
        <f t="shared" si="64"/>
        <v>91.433013965009238</v>
      </c>
      <c r="L246" s="61">
        <f t="shared" si="64"/>
        <v>93.194561195200492</v>
      </c>
      <c r="M246" s="61">
        <f t="shared" si="64"/>
        <v>94.438468391239255</v>
      </c>
      <c r="N246" s="61">
        <f t="shared" si="64"/>
        <v>93.043088496210416</v>
      </c>
      <c r="O246" s="61">
        <f t="shared" si="64"/>
        <v>94.637206697273669</v>
      </c>
      <c r="P246" s="61">
        <f t="shared" si="64"/>
        <v>75.791036485880085</v>
      </c>
      <c r="Q246" s="61">
        <f t="shared" si="64"/>
        <v>81.394261596289809</v>
      </c>
      <c r="R246" s="61">
        <f t="shared" si="64"/>
        <v>86.865150373610319</v>
      </c>
      <c r="S246" s="61">
        <f t="shared" si="64"/>
        <v>90.33454985535738</v>
      </c>
      <c r="T246" s="61">
        <f t="shared" si="64"/>
        <v>88.465038890445214</v>
      </c>
      <c r="U246" s="61">
        <f t="shared" si="64"/>
        <v>83.058942601187567</v>
      </c>
      <c r="V246" s="61">
        <f t="shared" si="64"/>
        <v>79.01324959580603</v>
      </c>
    </row>
    <row r="247" spans="3:22" x14ac:dyDescent="0.2">
      <c r="C247" s="90" t="s">
        <v>28</v>
      </c>
      <c r="D247" s="63">
        <f t="shared" ref="D247:V247" si="65">+IFERROR(IF(D208&gt;0,+((D208/D14)*100)," "),"")</f>
        <v>83.092431804818816</v>
      </c>
      <c r="E247" s="63">
        <f t="shared" si="65"/>
        <v>89.145319930130469</v>
      </c>
      <c r="F247" s="63">
        <f t="shared" si="65"/>
        <v>86.088423068644872</v>
      </c>
      <c r="G247" s="63">
        <f t="shared" si="65"/>
        <v>84.45837453270741</v>
      </c>
      <c r="H247" s="63">
        <f t="shared" si="65"/>
        <v>88.633242852497489</v>
      </c>
      <c r="I247" s="63">
        <f t="shared" si="65"/>
        <v>90.514275495045979</v>
      </c>
      <c r="J247" s="63">
        <f t="shared" si="65"/>
        <v>89.678668363308063</v>
      </c>
      <c r="K247" s="63">
        <f t="shared" si="65"/>
        <v>89.208132896003818</v>
      </c>
      <c r="L247" s="63">
        <f t="shared" si="65"/>
        <v>98.986238044864152</v>
      </c>
      <c r="M247" s="63">
        <f t="shared" si="65"/>
        <v>98.964542802925493</v>
      </c>
      <c r="N247" s="63">
        <f t="shared" si="65"/>
        <v>96.543851912871261</v>
      </c>
      <c r="O247" s="63">
        <f t="shared" si="65"/>
        <v>98.335271298807228</v>
      </c>
      <c r="P247" s="63">
        <f t="shared" si="65"/>
        <v>80.94100970148456</v>
      </c>
      <c r="Q247" s="63">
        <f t="shared" si="65"/>
        <v>84.297155557996348</v>
      </c>
      <c r="R247" s="63">
        <f t="shared" si="65"/>
        <v>90.250668990194015</v>
      </c>
      <c r="S247" s="63">
        <f t="shared" si="65"/>
        <v>89.560349865386215</v>
      </c>
      <c r="T247" s="63">
        <f t="shared" si="65"/>
        <v>93.416211188151607</v>
      </c>
      <c r="U247" s="63">
        <f t="shared" si="65"/>
        <v>93.488199097350261</v>
      </c>
      <c r="V247" s="63">
        <f t="shared" si="65"/>
        <v>94.835293856112202</v>
      </c>
    </row>
    <row r="248" spans="3:22" x14ac:dyDescent="0.2">
      <c r="C248" s="89" t="s">
        <v>62</v>
      </c>
      <c r="D248" s="61">
        <f t="shared" ref="D248:V248" si="66">+IFERROR(IF(D209&gt;0,+((D209/D15)*100)," "),"")</f>
        <v>92.619805029499375</v>
      </c>
      <c r="E248" s="61">
        <f t="shared" si="66"/>
        <v>82.890223804266711</v>
      </c>
      <c r="F248" s="61">
        <f t="shared" si="66"/>
        <v>94.694404033766872</v>
      </c>
      <c r="G248" s="61">
        <f t="shared" si="66"/>
        <v>91.719820870516244</v>
      </c>
      <c r="H248" s="61">
        <f t="shared" si="66"/>
        <v>85.239266715310748</v>
      </c>
      <c r="I248" s="61">
        <f t="shared" si="66"/>
        <v>88.374941092352785</v>
      </c>
      <c r="J248" s="61">
        <f t="shared" si="66"/>
        <v>85.87279035096762</v>
      </c>
      <c r="K248" s="61">
        <f t="shared" si="66"/>
        <v>76.986720802141988</v>
      </c>
      <c r="L248" s="61">
        <f t="shared" si="66"/>
        <v>92.99566155150211</v>
      </c>
      <c r="M248" s="61">
        <f t="shared" si="66"/>
        <v>30.366733661261623</v>
      </c>
      <c r="N248" s="61">
        <f t="shared" si="66"/>
        <v>33.326930658897268</v>
      </c>
      <c r="O248" s="61">
        <f t="shared" si="66"/>
        <v>87.429890425665548</v>
      </c>
      <c r="P248" s="61">
        <f t="shared" si="66"/>
        <v>70.200020596130742</v>
      </c>
      <c r="Q248" s="61">
        <f t="shared" si="66"/>
        <v>87.892022511799411</v>
      </c>
      <c r="R248" s="61">
        <f t="shared" si="66"/>
        <v>87.385997176036867</v>
      </c>
      <c r="S248" s="61">
        <f t="shared" si="66"/>
        <v>91.036208855582473</v>
      </c>
      <c r="T248" s="61">
        <f t="shared" si="66"/>
        <v>92.133528138737958</v>
      </c>
      <c r="U248" s="61">
        <f t="shared" si="66"/>
        <v>90.208215217937749</v>
      </c>
      <c r="V248" s="61">
        <f t="shared" si="66"/>
        <v>92.111940480501602</v>
      </c>
    </row>
    <row r="249" spans="3:22" x14ac:dyDescent="0.2">
      <c r="C249" s="90" t="s">
        <v>29</v>
      </c>
      <c r="D249" s="63">
        <f t="shared" ref="D249:V249" si="67">+IFERROR(IF(D210&gt;0,+((D210/D16)*100)," "),"")</f>
        <v>80.920190974192266</v>
      </c>
      <c r="E249" s="63">
        <f t="shared" si="67"/>
        <v>89.017604927556036</v>
      </c>
      <c r="F249" s="63">
        <f t="shared" si="67"/>
        <v>90.55794339571122</v>
      </c>
      <c r="G249" s="63">
        <f t="shared" si="67"/>
        <v>86.846024243658718</v>
      </c>
      <c r="H249" s="63">
        <f t="shared" si="67"/>
        <v>89.145764776204118</v>
      </c>
      <c r="I249" s="63">
        <f t="shared" si="67"/>
        <v>91.327968825892256</v>
      </c>
      <c r="J249" s="63">
        <f t="shared" si="67"/>
        <v>76.527279158592449</v>
      </c>
      <c r="K249" s="63">
        <f t="shared" si="67"/>
        <v>89.157485022211546</v>
      </c>
      <c r="L249" s="63">
        <f t="shared" si="67"/>
        <v>89.829991757227404</v>
      </c>
      <c r="M249" s="63">
        <f t="shared" si="67"/>
        <v>88.691499938791395</v>
      </c>
      <c r="N249" s="63">
        <f t="shared" si="67"/>
        <v>90.073982041369433</v>
      </c>
      <c r="O249" s="63">
        <f t="shared" si="67"/>
        <v>88.389921168097032</v>
      </c>
      <c r="P249" s="63">
        <f t="shared" si="67"/>
        <v>86.866131440944358</v>
      </c>
      <c r="Q249" s="63">
        <f t="shared" si="67"/>
        <v>79.451519026933795</v>
      </c>
      <c r="R249" s="63">
        <f t="shared" si="67"/>
        <v>85.606420286671664</v>
      </c>
      <c r="S249" s="63">
        <f t="shared" si="67"/>
        <v>89.199682727091727</v>
      </c>
      <c r="T249" s="63">
        <f t="shared" si="67"/>
        <v>93.567214128721972</v>
      </c>
      <c r="U249" s="63">
        <f t="shared" si="67"/>
        <v>90.081370526682207</v>
      </c>
      <c r="V249" s="63">
        <f t="shared" si="67"/>
        <v>94.912314342480499</v>
      </c>
    </row>
    <row r="250" spans="3:22" x14ac:dyDescent="0.2">
      <c r="C250" s="89" t="s">
        <v>63</v>
      </c>
      <c r="D250" s="61">
        <f t="shared" ref="D250:V250" si="68">+IFERROR(IF(D211&gt;0,+((D211/D17)*100)," "),"")</f>
        <v>83.645771919463229</v>
      </c>
      <c r="E250" s="61">
        <f t="shared" si="68"/>
        <v>88.76352059821518</v>
      </c>
      <c r="F250" s="61">
        <f t="shared" si="68"/>
        <v>94.253791505514897</v>
      </c>
      <c r="G250" s="61">
        <f t="shared" si="68"/>
        <v>94.712412022184395</v>
      </c>
      <c r="H250" s="61">
        <f t="shared" si="68"/>
        <v>92.166551913861539</v>
      </c>
      <c r="I250" s="61">
        <f t="shared" si="68"/>
        <v>95.134793392056338</v>
      </c>
      <c r="J250" s="61">
        <f t="shared" si="68"/>
        <v>93.726610348659406</v>
      </c>
      <c r="K250" s="61">
        <f t="shared" si="68"/>
        <v>97.179322703567564</v>
      </c>
      <c r="L250" s="61">
        <f t="shared" si="68"/>
        <v>95.674974316140876</v>
      </c>
      <c r="M250" s="61">
        <f t="shared" si="68"/>
        <v>96.336797194101933</v>
      </c>
      <c r="N250" s="61">
        <f t="shared" si="68"/>
        <v>96.800393736583544</v>
      </c>
      <c r="O250" s="61">
        <f t="shared" si="68"/>
        <v>97.642136345622788</v>
      </c>
      <c r="P250" s="61">
        <f t="shared" si="68"/>
        <v>95.881928516000755</v>
      </c>
      <c r="Q250" s="61">
        <f t="shared" si="68"/>
        <v>94.427675514043159</v>
      </c>
      <c r="R250" s="61">
        <f t="shared" si="68"/>
        <v>96.302275137462814</v>
      </c>
      <c r="S250" s="61">
        <f t="shared" si="68"/>
        <v>96.479269296368372</v>
      </c>
      <c r="T250" s="61">
        <f t="shared" si="68"/>
        <v>96.752422817067952</v>
      </c>
      <c r="U250" s="61">
        <f t="shared" si="68"/>
        <v>96.46616276405318</v>
      </c>
      <c r="V250" s="61">
        <f t="shared" si="68"/>
        <v>95.994180668059442</v>
      </c>
    </row>
    <row r="251" spans="3:22" x14ac:dyDescent="0.2">
      <c r="C251" s="90" t="s">
        <v>30</v>
      </c>
      <c r="D251" s="63">
        <f t="shared" ref="D251:V251" si="69">+IFERROR(IF(D212&gt;0,+((D212/D18)*100)," "),"")</f>
        <v>82.302112493299305</v>
      </c>
      <c r="E251" s="63">
        <f t="shared" si="69"/>
        <v>89.382393630398624</v>
      </c>
      <c r="F251" s="63">
        <f t="shared" si="69"/>
        <v>75.152467805345395</v>
      </c>
      <c r="G251" s="63">
        <f t="shared" si="69"/>
        <v>81.472959972277522</v>
      </c>
      <c r="H251" s="63">
        <f t="shared" si="69"/>
        <v>80.150525695825934</v>
      </c>
      <c r="I251" s="63">
        <f t="shared" si="69"/>
        <v>84.592120978510366</v>
      </c>
      <c r="J251" s="63">
        <f t="shared" si="69"/>
        <v>88.452631359141961</v>
      </c>
      <c r="K251" s="63">
        <f t="shared" si="69"/>
        <v>88.796018863597411</v>
      </c>
      <c r="L251" s="63">
        <f t="shared" si="69"/>
        <v>85.699006825316332</v>
      </c>
      <c r="M251" s="63">
        <f t="shared" si="69"/>
        <v>87.133871409289384</v>
      </c>
      <c r="N251" s="63">
        <f t="shared" si="69"/>
        <v>87.494220926143257</v>
      </c>
      <c r="O251" s="63">
        <f t="shared" si="69"/>
        <v>90.525420315542206</v>
      </c>
      <c r="P251" s="63">
        <f t="shared" si="69"/>
        <v>88.475341728802647</v>
      </c>
      <c r="Q251" s="63">
        <f t="shared" si="69"/>
        <v>91.260506321145201</v>
      </c>
      <c r="R251" s="63">
        <f t="shared" si="69"/>
        <v>93.828552311109931</v>
      </c>
      <c r="S251" s="63">
        <f t="shared" si="69"/>
        <v>96.73578647445332</v>
      </c>
      <c r="T251" s="63">
        <f t="shared" si="69"/>
        <v>95.130684195042861</v>
      </c>
      <c r="U251" s="63">
        <f t="shared" si="69"/>
        <v>91.163946644544268</v>
      </c>
      <c r="V251" s="63">
        <f t="shared" si="69"/>
        <v>96.175429542006171</v>
      </c>
    </row>
    <row r="252" spans="3:22" x14ac:dyDescent="0.2">
      <c r="C252" s="89" t="s">
        <v>64</v>
      </c>
      <c r="D252" s="61">
        <f t="shared" ref="D252:V252" si="70">+IFERROR(IF(D213&gt;0,+((D213/D19)*100)," "),"")</f>
        <v>85.530180940154395</v>
      </c>
      <c r="E252" s="61">
        <f t="shared" si="70"/>
        <v>90.308531868985327</v>
      </c>
      <c r="F252" s="61">
        <f t="shared" si="70"/>
        <v>87.677701979358119</v>
      </c>
      <c r="G252" s="61">
        <f t="shared" si="70"/>
        <v>87.505883263602797</v>
      </c>
      <c r="H252" s="61">
        <f t="shared" si="70"/>
        <v>85.305825588201799</v>
      </c>
      <c r="I252" s="61">
        <f t="shared" si="70"/>
        <v>87.130130737366045</v>
      </c>
      <c r="J252" s="61">
        <f t="shared" si="70"/>
        <v>89.33981550620301</v>
      </c>
      <c r="K252" s="61">
        <f t="shared" si="70"/>
        <v>94.216783052994884</v>
      </c>
      <c r="L252" s="61">
        <f t="shared" si="70"/>
        <v>95.813372044892702</v>
      </c>
      <c r="M252" s="61">
        <f t="shared" si="70"/>
        <v>93.591485749821885</v>
      </c>
      <c r="N252" s="61">
        <f t="shared" si="70"/>
        <v>93.957544287447973</v>
      </c>
      <c r="O252" s="61">
        <f t="shared" si="70"/>
        <v>93.38431337695539</v>
      </c>
      <c r="P252" s="61">
        <f t="shared" si="70"/>
        <v>94.179937972678289</v>
      </c>
      <c r="Q252" s="61">
        <f t="shared" si="70"/>
        <v>94.899844803365056</v>
      </c>
      <c r="R252" s="61">
        <f t="shared" si="70"/>
        <v>94.595630678491361</v>
      </c>
      <c r="S252" s="61">
        <f t="shared" si="70"/>
        <v>93.773827461748937</v>
      </c>
      <c r="T252" s="61">
        <f t="shared" si="70"/>
        <v>93.365658523005806</v>
      </c>
      <c r="U252" s="61">
        <f t="shared" si="70"/>
        <v>94.439725315298233</v>
      </c>
      <c r="V252" s="61">
        <f t="shared" si="70"/>
        <v>95.366971779905313</v>
      </c>
    </row>
    <row r="253" spans="3:22" x14ac:dyDescent="0.2">
      <c r="C253" s="90" t="s">
        <v>65</v>
      </c>
      <c r="D253" s="63">
        <f t="shared" ref="D253:V253" si="71">+IFERROR(IF(D214&gt;0,+((D214/D20)*100)," "),"")</f>
        <v>88.403178468398053</v>
      </c>
      <c r="E253" s="63">
        <f t="shared" si="71"/>
        <v>92.21954790890247</v>
      </c>
      <c r="F253" s="63">
        <f t="shared" si="71"/>
        <v>76.614235032145544</v>
      </c>
      <c r="G253" s="63">
        <f t="shared" si="71"/>
        <v>84.499952516814872</v>
      </c>
      <c r="H253" s="63">
        <f t="shared" si="71"/>
        <v>88.168905419442424</v>
      </c>
      <c r="I253" s="63">
        <f t="shared" si="71"/>
        <v>90.055108605863353</v>
      </c>
      <c r="J253" s="63">
        <f t="shared" si="71"/>
        <v>89.085634539880616</v>
      </c>
      <c r="K253" s="63">
        <f t="shared" si="71"/>
        <v>92.508415553522539</v>
      </c>
      <c r="L253" s="63">
        <f t="shared" si="71"/>
        <v>92.008481155625219</v>
      </c>
      <c r="M253" s="63">
        <f t="shared" si="71"/>
        <v>91.79766256642597</v>
      </c>
      <c r="N253" s="63">
        <f t="shared" si="71"/>
        <v>86.799414502400481</v>
      </c>
      <c r="O253" s="63">
        <f t="shared" si="71"/>
        <v>86.26380502007477</v>
      </c>
      <c r="P253" s="63">
        <f t="shared" si="71"/>
        <v>73.561451676250854</v>
      </c>
      <c r="Q253" s="63">
        <f t="shared" si="71"/>
        <v>88.217921579711984</v>
      </c>
      <c r="R253" s="63">
        <f t="shared" si="71"/>
        <v>94.983421742921763</v>
      </c>
      <c r="S253" s="63">
        <f t="shared" si="71"/>
        <v>94.72684615060291</v>
      </c>
      <c r="T253" s="63">
        <f t="shared" si="71"/>
        <v>90.343816120660279</v>
      </c>
      <c r="U253" s="63">
        <f t="shared" si="71"/>
        <v>96.143624091004767</v>
      </c>
      <c r="V253" s="63">
        <f t="shared" si="71"/>
        <v>95.776017388130214</v>
      </c>
    </row>
    <row r="254" spans="3:22" x14ac:dyDescent="0.2">
      <c r="C254" s="89" t="s">
        <v>66</v>
      </c>
      <c r="D254" s="61">
        <f t="shared" ref="D254:V254" si="72">+IFERROR(IF(D215&gt;0,+((D215/D21)*100)," "),"")</f>
        <v>90.033520899912688</v>
      </c>
      <c r="E254" s="61">
        <f t="shared" si="72"/>
        <v>96.41481005991254</v>
      </c>
      <c r="F254" s="61">
        <f t="shared" si="72"/>
        <v>95.581329914246055</v>
      </c>
      <c r="G254" s="61">
        <f t="shared" si="72"/>
        <v>95.68844259396441</v>
      </c>
      <c r="H254" s="61">
        <f t="shared" si="72"/>
        <v>97.341198208556733</v>
      </c>
      <c r="I254" s="61">
        <f t="shared" si="72"/>
        <v>99.302150314589397</v>
      </c>
      <c r="J254" s="61">
        <f t="shared" si="72"/>
        <v>98.878281651738348</v>
      </c>
      <c r="K254" s="61">
        <f t="shared" si="72"/>
        <v>99.115240862432913</v>
      </c>
      <c r="L254" s="61">
        <f t="shared" si="72"/>
        <v>97.416021731289987</v>
      </c>
      <c r="M254" s="61">
        <f t="shared" si="72"/>
        <v>98.350797265363354</v>
      </c>
      <c r="N254" s="61">
        <f t="shared" si="72"/>
        <v>96.502361930764195</v>
      </c>
      <c r="O254" s="61">
        <f t="shared" si="72"/>
        <v>98.697921177305091</v>
      </c>
      <c r="P254" s="61">
        <f t="shared" si="72"/>
        <v>97.063767652302076</v>
      </c>
      <c r="Q254" s="61">
        <f t="shared" si="72"/>
        <v>98.990834732850232</v>
      </c>
      <c r="R254" s="61">
        <f t="shared" si="72"/>
        <v>97.775714813906106</v>
      </c>
      <c r="S254" s="61">
        <f t="shared" si="72"/>
        <v>99.599429782616866</v>
      </c>
      <c r="T254" s="61">
        <f t="shared" si="72"/>
        <v>99.096995525346713</v>
      </c>
      <c r="U254" s="61">
        <f t="shared" si="72"/>
        <v>99.916067773563171</v>
      </c>
      <c r="V254" s="61">
        <f t="shared" si="72"/>
        <v>99.566553406883756</v>
      </c>
    </row>
    <row r="255" spans="3:22" x14ac:dyDescent="0.2">
      <c r="C255" s="90" t="s">
        <v>67</v>
      </c>
      <c r="D255" s="63">
        <f t="shared" ref="D255:V255" si="73">+IFERROR(IF(D216&gt;0,+((D216/D22)*100)," "),"")</f>
        <v>84.289331722458684</v>
      </c>
      <c r="E255" s="63">
        <f t="shared" si="73"/>
        <v>80.266183621218701</v>
      </c>
      <c r="F255" s="63">
        <f t="shared" si="73"/>
        <v>83.553957752136796</v>
      </c>
      <c r="G255" s="63">
        <f t="shared" si="73"/>
        <v>84.667583235529563</v>
      </c>
      <c r="H255" s="63">
        <f t="shared" si="73"/>
        <v>79.804353966339065</v>
      </c>
      <c r="I255" s="63">
        <f t="shared" si="73"/>
        <v>88.595191299293859</v>
      </c>
      <c r="J255" s="63">
        <f t="shared" si="73"/>
        <v>71.030508974027967</v>
      </c>
      <c r="K255" s="63">
        <f t="shared" si="73"/>
        <v>53.680005218027418</v>
      </c>
      <c r="L255" s="63">
        <f t="shared" si="73"/>
        <v>60.054604225955252</v>
      </c>
      <c r="M255" s="63">
        <f t="shared" si="73"/>
        <v>42.079231294266201</v>
      </c>
      <c r="N255" s="63">
        <f t="shared" si="73"/>
        <v>60.497331559151924</v>
      </c>
      <c r="O255" s="63">
        <f t="shared" si="73"/>
        <v>58.957221939379714</v>
      </c>
      <c r="P255" s="63">
        <f t="shared" si="73"/>
        <v>67.842583995006038</v>
      </c>
      <c r="Q255" s="63">
        <f t="shared" si="73"/>
        <v>52.344584971466709</v>
      </c>
      <c r="R255" s="63">
        <f t="shared" si="73"/>
        <v>58.199448013511393</v>
      </c>
      <c r="S255" s="63">
        <f t="shared" si="73"/>
        <v>60.844701958826043</v>
      </c>
      <c r="T255" s="63">
        <f t="shared" si="73"/>
        <v>80.411063145940375</v>
      </c>
      <c r="U255" s="63">
        <f t="shared" si="73"/>
        <v>82.9702760709919</v>
      </c>
      <c r="V255" s="63">
        <f t="shared" si="73"/>
        <v>84.484635609372631</v>
      </c>
    </row>
    <row r="256" spans="3:22" x14ac:dyDescent="0.2">
      <c r="C256" s="89" t="s">
        <v>68</v>
      </c>
      <c r="D256" s="61">
        <f t="shared" ref="D256:V256" si="74">+IFERROR(IF(D217&gt;0,+((D217/D23)*100)," "),"")</f>
        <v>89.541420222117225</v>
      </c>
      <c r="E256" s="61">
        <f t="shared" si="74"/>
        <v>95.906067893220012</v>
      </c>
      <c r="F256" s="61">
        <f t="shared" si="74"/>
        <v>92.87149321807992</v>
      </c>
      <c r="G256" s="61">
        <f t="shared" si="74"/>
        <v>92.237190354511185</v>
      </c>
      <c r="H256" s="61">
        <f t="shared" si="74"/>
        <v>93.750377431565084</v>
      </c>
      <c r="I256" s="61">
        <f t="shared" si="74"/>
        <v>96.416284229760095</v>
      </c>
      <c r="J256" s="61">
        <f t="shared" si="74"/>
        <v>95.453217892824696</v>
      </c>
      <c r="K256" s="61">
        <f t="shared" si="74"/>
        <v>94.78193726547363</v>
      </c>
      <c r="L256" s="61">
        <f t="shared" si="74"/>
        <v>94.958782312571728</v>
      </c>
      <c r="M256" s="61">
        <f t="shared" si="74"/>
        <v>94.731626399001939</v>
      </c>
      <c r="N256" s="61">
        <f t="shared" si="74"/>
        <v>90.938102419519794</v>
      </c>
      <c r="O256" s="61">
        <f t="shared" si="74"/>
        <v>91.031622613613038</v>
      </c>
      <c r="P256" s="61">
        <f t="shared" si="74"/>
        <v>89.663559022443167</v>
      </c>
      <c r="Q256" s="61">
        <f t="shared" si="74"/>
        <v>92.005361834798322</v>
      </c>
      <c r="R256" s="61">
        <f t="shared" si="74"/>
        <v>88.391568156326926</v>
      </c>
      <c r="S256" s="61">
        <f t="shared" si="74"/>
        <v>87.290304381187582</v>
      </c>
      <c r="T256" s="61">
        <f t="shared" si="74"/>
        <v>91.926905609502668</v>
      </c>
      <c r="U256" s="61">
        <f t="shared" si="74"/>
        <v>92.598716014582337</v>
      </c>
      <c r="V256" s="61">
        <f t="shared" si="74"/>
        <v>92.902229127019183</v>
      </c>
    </row>
    <row r="257" spans="3:22" x14ac:dyDescent="0.2">
      <c r="C257" s="90" t="s">
        <v>31</v>
      </c>
      <c r="D257" s="63">
        <f t="shared" ref="D257:V257" si="75">+IFERROR(IF(D218&gt;0,+((D218/D24)*100)," "),"")</f>
        <v>69.344065680803951</v>
      </c>
      <c r="E257" s="63">
        <f t="shared" si="75"/>
        <v>82.742056922072123</v>
      </c>
      <c r="F257" s="63">
        <f t="shared" si="75"/>
        <v>81.162499835789149</v>
      </c>
      <c r="G257" s="63">
        <f t="shared" si="75"/>
        <v>85.562517703013455</v>
      </c>
      <c r="H257" s="63">
        <f t="shared" si="75"/>
        <v>84.573627610762301</v>
      </c>
      <c r="I257" s="63">
        <f t="shared" si="75"/>
        <v>90.382996718106014</v>
      </c>
      <c r="J257" s="63">
        <f t="shared" si="75"/>
        <v>91.663567555111356</v>
      </c>
      <c r="K257" s="63">
        <f t="shared" si="75"/>
        <v>80.282930918470214</v>
      </c>
      <c r="L257" s="63">
        <f t="shared" si="75"/>
        <v>75.768235856728893</v>
      </c>
      <c r="M257" s="63">
        <f t="shared" si="75"/>
        <v>69.444815786159623</v>
      </c>
      <c r="N257" s="63">
        <f t="shared" si="75"/>
        <v>71.3371778991675</v>
      </c>
      <c r="O257" s="63">
        <f t="shared" si="75"/>
        <v>83.490988851098592</v>
      </c>
      <c r="P257" s="63">
        <f t="shared" si="75"/>
        <v>84.550709183685029</v>
      </c>
      <c r="Q257" s="63">
        <f t="shared" si="75"/>
        <v>56.900318027784223</v>
      </c>
      <c r="R257" s="63">
        <f t="shared" si="75"/>
        <v>68.648667754791333</v>
      </c>
      <c r="S257" s="63">
        <f t="shared" si="75"/>
        <v>87.656943101163179</v>
      </c>
      <c r="T257" s="63">
        <f t="shared" si="75"/>
        <v>90.739043374456529</v>
      </c>
      <c r="U257" s="63">
        <f t="shared" si="75"/>
        <v>91.838568640316822</v>
      </c>
      <c r="V257" s="63">
        <f t="shared" si="75"/>
        <v>87.201757438999593</v>
      </c>
    </row>
    <row r="258" spans="3:22" x14ac:dyDescent="0.2">
      <c r="C258" s="89" t="s">
        <v>168</v>
      </c>
      <c r="D258" s="61" t="str">
        <f t="shared" ref="D258:V258" si="76">+IFERROR(IF(D219&gt;0,+((D219/D25)*100)," "),"")</f>
        <v xml:space="preserve"> </v>
      </c>
      <c r="E258" s="61" t="str">
        <f t="shared" si="76"/>
        <v xml:space="preserve"> </v>
      </c>
      <c r="F258" s="61" t="str">
        <f t="shared" si="76"/>
        <v xml:space="preserve"> </v>
      </c>
      <c r="G258" s="61" t="str">
        <f t="shared" si="76"/>
        <v xml:space="preserve"> </v>
      </c>
      <c r="H258" s="61" t="str">
        <f t="shared" si="76"/>
        <v xml:space="preserve"> </v>
      </c>
      <c r="I258" s="61" t="str">
        <f t="shared" si="76"/>
        <v xml:space="preserve"> </v>
      </c>
      <c r="J258" s="61" t="str">
        <f t="shared" si="76"/>
        <v xml:space="preserve"> </v>
      </c>
      <c r="K258" s="61" t="str">
        <f t="shared" si="76"/>
        <v xml:space="preserve"> </v>
      </c>
      <c r="L258" s="61" t="str">
        <f t="shared" si="76"/>
        <v xml:space="preserve"> </v>
      </c>
      <c r="M258" s="61" t="str">
        <f t="shared" si="76"/>
        <v xml:space="preserve"> </v>
      </c>
      <c r="N258" s="61" t="str">
        <f t="shared" si="76"/>
        <v xml:space="preserve"> </v>
      </c>
      <c r="O258" s="61" t="str">
        <f t="shared" si="76"/>
        <v xml:space="preserve"> </v>
      </c>
      <c r="P258" s="61" t="str">
        <f t="shared" si="76"/>
        <v xml:space="preserve"> </v>
      </c>
      <c r="Q258" s="61" t="str">
        <f t="shared" si="76"/>
        <v xml:space="preserve"> </v>
      </c>
      <c r="R258" s="61" t="str">
        <f t="shared" si="76"/>
        <v xml:space="preserve"> </v>
      </c>
      <c r="S258" s="61" t="str">
        <f t="shared" si="76"/>
        <v xml:space="preserve"> </v>
      </c>
      <c r="T258" s="61" t="str">
        <f t="shared" si="76"/>
        <v xml:space="preserve"> </v>
      </c>
      <c r="U258" s="61" t="str">
        <f t="shared" si="76"/>
        <v xml:space="preserve"> </v>
      </c>
      <c r="V258" s="61" t="str">
        <f t="shared" si="76"/>
        <v xml:space="preserve"> </v>
      </c>
    </row>
    <row r="259" spans="3:22" x14ac:dyDescent="0.2">
      <c r="C259" s="90" t="s">
        <v>69</v>
      </c>
      <c r="D259" s="63">
        <f t="shared" ref="D259:V259" si="77">+IFERROR(IF(D220&gt;0,+((D220/D26)*100)," "),"")</f>
        <v>91.896589258565101</v>
      </c>
      <c r="E259" s="63">
        <f t="shared" si="77"/>
        <v>95.980158654971675</v>
      </c>
      <c r="F259" s="63">
        <f t="shared" si="77"/>
        <v>89.808228854958074</v>
      </c>
      <c r="G259" s="63">
        <f t="shared" si="77"/>
        <v>93.915297689531073</v>
      </c>
      <c r="H259" s="63">
        <f t="shared" si="77"/>
        <v>92.157156920537048</v>
      </c>
      <c r="I259" s="63">
        <f t="shared" si="77"/>
        <v>90.922848636984341</v>
      </c>
      <c r="J259" s="63">
        <f t="shared" si="77"/>
        <v>44.921452314716589</v>
      </c>
      <c r="K259" s="63">
        <f t="shared" si="77"/>
        <v>74.551810831037145</v>
      </c>
      <c r="L259" s="63">
        <f t="shared" si="77"/>
        <v>62.008672754764682</v>
      </c>
      <c r="M259" s="63">
        <f t="shared" si="77"/>
        <v>83.08383010722838</v>
      </c>
      <c r="N259" s="63">
        <f t="shared" si="77"/>
        <v>88.173104651107124</v>
      </c>
      <c r="O259" s="63">
        <f t="shared" si="77"/>
        <v>83.106394257922005</v>
      </c>
      <c r="P259" s="63">
        <f t="shared" si="77"/>
        <v>80.906978067969575</v>
      </c>
      <c r="Q259" s="63">
        <f t="shared" si="77"/>
        <v>90.629137968790587</v>
      </c>
      <c r="R259" s="63">
        <f t="shared" si="77"/>
        <v>90.733347110765678</v>
      </c>
      <c r="S259" s="63">
        <f t="shared" si="77"/>
        <v>91.725715152001541</v>
      </c>
      <c r="T259" s="63">
        <f t="shared" si="77"/>
        <v>81.627156689132633</v>
      </c>
      <c r="U259" s="63">
        <f t="shared" si="77"/>
        <v>95.709821524017286</v>
      </c>
      <c r="V259" s="63">
        <f t="shared" si="77"/>
        <v>90.086736810788651</v>
      </c>
    </row>
    <row r="260" spans="3:22" x14ac:dyDescent="0.2">
      <c r="C260" s="89" t="s">
        <v>70</v>
      </c>
      <c r="D260" s="61">
        <f t="shared" ref="D260:V260" si="78">+IFERROR(IF(D221&gt;0,+((D221/D27)*100)," "),"")</f>
        <v>94.488308394965941</v>
      </c>
      <c r="E260" s="61">
        <f t="shared" si="78"/>
        <v>94.691316775075805</v>
      </c>
      <c r="F260" s="61">
        <f t="shared" si="78"/>
        <v>96.175626009110189</v>
      </c>
      <c r="G260" s="61">
        <f t="shared" si="78"/>
        <v>95.069061554977239</v>
      </c>
      <c r="H260" s="61">
        <f t="shared" si="78"/>
        <v>94.918258531352876</v>
      </c>
      <c r="I260" s="61">
        <f t="shared" si="78"/>
        <v>94.795773556898595</v>
      </c>
      <c r="J260" s="61">
        <f t="shared" si="78"/>
        <v>97.127695226524295</v>
      </c>
      <c r="K260" s="61">
        <f t="shared" si="78"/>
        <v>95.968113508209811</v>
      </c>
      <c r="L260" s="61">
        <f t="shared" si="78"/>
        <v>96.282359802335847</v>
      </c>
      <c r="M260" s="61">
        <f t="shared" si="78"/>
        <v>93.312213430122512</v>
      </c>
      <c r="N260" s="61">
        <f t="shared" si="78"/>
        <v>93.167806146717112</v>
      </c>
      <c r="O260" s="61">
        <f t="shared" si="78"/>
        <v>93.574125888377623</v>
      </c>
      <c r="P260" s="61">
        <f t="shared" si="78"/>
        <v>76.659985934950853</v>
      </c>
      <c r="Q260" s="61">
        <f t="shared" si="78"/>
        <v>72.823833746307457</v>
      </c>
      <c r="R260" s="61">
        <f t="shared" si="78"/>
        <v>88.700525750596299</v>
      </c>
      <c r="S260" s="61">
        <f t="shared" si="78"/>
        <v>89.77756193916106</v>
      </c>
      <c r="T260" s="61">
        <f t="shared" si="78"/>
        <v>95.76626222841864</v>
      </c>
      <c r="U260" s="61">
        <f t="shared" si="78"/>
        <v>93.327412138418026</v>
      </c>
      <c r="V260" s="61">
        <f t="shared" si="78"/>
        <v>91.707475442578371</v>
      </c>
    </row>
    <row r="261" spans="3:22" x14ac:dyDescent="0.2">
      <c r="C261" s="90" t="s">
        <v>32</v>
      </c>
      <c r="D261" s="63">
        <f t="shared" ref="D261:V261" si="79">+IFERROR(IF(D222&gt;0,+((D222/D28)*100)," "),"")</f>
        <v>91.118227097152612</v>
      </c>
      <c r="E261" s="63">
        <f t="shared" si="79"/>
        <v>91.817898299096967</v>
      </c>
      <c r="F261" s="63">
        <f t="shared" si="79"/>
        <v>92.971476509570252</v>
      </c>
      <c r="G261" s="63">
        <f t="shared" si="79"/>
        <v>89.622957034300697</v>
      </c>
      <c r="H261" s="63">
        <f t="shared" si="79"/>
        <v>89.325012902468373</v>
      </c>
      <c r="I261" s="63">
        <f t="shared" si="79"/>
        <v>89.543818193470486</v>
      </c>
      <c r="J261" s="63">
        <f t="shared" si="79"/>
        <v>85.627414469577019</v>
      </c>
      <c r="K261" s="63">
        <f t="shared" si="79"/>
        <v>89.541855806297093</v>
      </c>
      <c r="L261" s="63">
        <f t="shared" si="79"/>
        <v>88.069619842995522</v>
      </c>
      <c r="M261" s="63">
        <f t="shared" si="79"/>
        <v>84.553609865334352</v>
      </c>
      <c r="N261" s="63">
        <f t="shared" si="79"/>
        <v>80.659257004622859</v>
      </c>
      <c r="O261" s="63">
        <f t="shared" si="79"/>
        <v>85.715811212111831</v>
      </c>
      <c r="P261" s="63">
        <f t="shared" si="79"/>
        <v>74.202082590740133</v>
      </c>
      <c r="Q261" s="63">
        <f t="shared" si="79"/>
        <v>72.467679148407385</v>
      </c>
      <c r="R261" s="63">
        <f t="shared" si="79"/>
        <v>82.804553438362575</v>
      </c>
      <c r="S261" s="63">
        <f t="shared" si="79"/>
        <v>93.826555497580813</v>
      </c>
      <c r="T261" s="63">
        <f t="shared" si="79"/>
        <v>94.72857230263196</v>
      </c>
      <c r="U261" s="63">
        <f t="shared" si="79"/>
        <v>94.774253313285641</v>
      </c>
      <c r="V261" s="63">
        <f t="shared" si="79"/>
        <v>95.776340816163781</v>
      </c>
    </row>
    <row r="262" spans="3:22" x14ac:dyDescent="0.2">
      <c r="C262" s="89" t="s">
        <v>33</v>
      </c>
      <c r="D262" s="61">
        <f t="shared" ref="D262:V262" si="80">+IFERROR(IF(D223&gt;0,+((D223/D29)*100)," "),"")</f>
        <v>86.83319910181774</v>
      </c>
      <c r="E262" s="61">
        <f t="shared" si="80"/>
        <v>78.87641788698555</v>
      </c>
      <c r="F262" s="61">
        <f t="shared" si="80"/>
        <v>83.397436383762837</v>
      </c>
      <c r="G262" s="61">
        <f t="shared" si="80"/>
        <v>80.163999576601583</v>
      </c>
      <c r="H262" s="61">
        <f t="shared" si="80"/>
        <v>87.740899111939257</v>
      </c>
      <c r="I262" s="61">
        <f t="shared" si="80"/>
        <v>88.508798848415822</v>
      </c>
      <c r="J262" s="61">
        <f t="shared" si="80"/>
        <v>78.139154204409436</v>
      </c>
      <c r="K262" s="61">
        <f t="shared" si="80"/>
        <v>86.061189728731264</v>
      </c>
      <c r="L262" s="61">
        <f t="shared" si="80"/>
        <v>87.937796035348725</v>
      </c>
      <c r="M262" s="61">
        <f t="shared" si="80"/>
        <v>78.503738704172889</v>
      </c>
      <c r="N262" s="61">
        <f t="shared" si="80"/>
        <v>61.867720934964552</v>
      </c>
      <c r="O262" s="61">
        <f t="shared" si="80"/>
        <v>74.718095801016844</v>
      </c>
      <c r="P262" s="61">
        <f t="shared" si="80"/>
        <v>82.671238013876106</v>
      </c>
      <c r="Q262" s="61">
        <f t="shared" si="80"/>
        <v>87.821644662783427</v>
      </c>
      <c r="R262" s="61">
        <f t="shared" si="80"/>
        <v>83.495780497588129</v>
      </c>
      <c r="S262" s="61">
        <f t="shared" si="80"/>
        <v>83.648274991196047</v>
      </c>
      <c r="T262" s="61">
        <f t="shared" si="80"/>
        <v>86.312879613424528</v>
      </c>
      <c r="U262" s="61">
        <f t="shared" si="80"/>
        <v>83.71375957344307</v>
      </c>
      <c r="V262" s="61">
        <f t="shared" si="80"/>
        <v>87.936805275352754</v>
      </c>
    </row>
    <row r="263" spans="3:22" x14ac:dyDescent="0.2">
      <c r="C263" s="90" t="s">
        <v>71</v>
      </c>
      <c r="D263" s="63">
        <f t="shared" ref="D263:V263" si="81">+IFERROR(IF(D224&gt;0,+((D224/D30)*100)," "),"")</f>
        <v>73.24740139448781</v>
      </c>
      <c r="E263" s="63">
        <f t="shared" si="81"/>
        <v>72.710025165286297</v>
      </c>
      <c r="F263" s="63">
        <f t="shared" si="81"/>
        <v>77.585689357481726</v>
      </c>
      <c r="G263" s="63">
        <f t="shared" si="81"/>
        <v>70.941129011471375</v>
      </c>
      <c r="H263" s="63">
        <f t="shared" si="81"/>
        <v>81.778947465129022</v>
      </c>
      <c r="I263" s="63">
        <f t="shared" si="81"/>
        <v>97.695397130633211</v>
      </c>
      <c r="J263" s="63">
        <f t="shared" si="81"/>
        <v>57.877972965889334</v>
      </c>
      <c r="K263" s="63">
        <f t="shared" si="81"/>
        <v>70.801757480275711</v>
      </c>
      <c r="L263" s="63">
        <f t="shared" si="81"/>
        <v>85.473843325826351</v>
      </c>
      <c r="M263" s="63">
        <f t="shared" si="81"/>
        <v>77.109419068046648</v>
      </c>
      <c r="N263" s="63">
        <f t="shared" si="81"/>
        <v>96.024608313044183</v>
      </c>
      <c r="O263" s="63">
        <f t="shared" si="81"/>
        <v>95.170619317077382</v>
      </c>
      <c r="P263" s="63">
        <f t="shared" si="81"/>
        <v>67.456004517537238</v>
      </c>
      <c r="Q263" s="63">
        <f t="shared" si="81"/>
        <v>60.092958996591697</v>
      </c>
      <c r="R263" s="63">
        <f t="shared" si="81"/>
        <v>86.125437619426592</v>
      </c>
      <c r="S263" s="63">
        <f t="shared" si="81"/>
        <v>90.822366347094388</v>
      </c>
      <c r="T263" s="63">
        <f t="shared" si="81"/>
        <v>90.59539652749487</v>
      </c>
      <c r="U263" s="63">
        <f t="shared" si="81"/>
        <v>90.900571151136106</v>
      </c>
      <c r="V263" s="63">
        <f t="shared" si="81"/>
        <v>87.210170808865868</v>
      </c>
    </row>
    <row r="264" spans="3:22" x14ac:dyDescent="0.2">
      <c r="C264" s="89" t="s">
        <v>34</v>
      </c>
      <c r="D264" s="61">
        <f t="shared" ref="D264:V264" si="82">+IFERROR(IF(D225&gt;0,+((D225/D31)*100)," "),"")</f>
        <v>88.652138815384589</v>
      </c>
      <c r="E264" s="61">
        <f t="shared" si="82"/>
        <v>88.690204567555725</v>
      </c>
      <c r="F264" s="61">
        <f t="shared" si="82"/>
        <v>88.505469796825125</v>
      </c>
      <c r="G264" s="61">
        <f t="shared" si="82"/>
        <v>87.449466623322564</v>
      </c>
      <c r="H264" s="61">
        <f t="shared" si="82"/>
        <v>81.953371425741352</v>
      </c>
      <c r="I264" s="61">
        <f t="shared" si="82"/>
        <v>90.062737836731486</v>
      </c>
      <c r="J264" s="61">
        <f t="shared" si="82"/>
        <v>90.810751741445145</v>
      </c>
      <c r="K264" s="61">
        <f t="shared" si="82"/>
        <v>91.652087450072926</v>
      </c>
      <c r="L264" s="61">
        <f t="shared" si="82"/>
        <v>92.158971337307278</v>
      </c>
      <c r="M264" s="61">
        <f t="shared" si="82"/>
        <v>90.170821234977666</v>
      </c>
      <c r="N264" s="61">
        <f t="shared" si="82"/>
        <v>88.081195468551556</v>
      </c>
      <c r="O264" s="61">
        <f t="shared" si="82"/>
        <v>91.044408116385597</v>
      </c>
      <c r="P264" s="61">
        <f t="shared" si="82"/>
        <v>85.27265390742069</v>
      </c>
      <c r="Q264" s="61">
        <f t="shared" si="82"/>
        <v>86.740304380018458</v>
      </c>
      <c r="R264" s="61">
        <f t="shared" si="82"/>
        <v>89.771772766846297</v>
      </c>
      <c r="S264" s="61">
        <f t="shared" si="82"/>
        <v>90.568471746457988</v>
      </c>
      <c r="T264" s="61">
        <f t="shared" si="82"/>
        <v>93.205821087738116</v>
      </c>
      <c r="U264" s="61">
        <f t="shared" si="82"/>
        <v>92.486409305086809</v>
      </c>
      <c r="V264" s="61">
        <f t="shared" si="82"/>
        <v>93.009965010845491</v>
      </c>
    </row>
    <row r="265" spans="3:22" x14ac:dyDescent="0.2">
      <c r="C265" s="90" t="s">
        <v>72</v>
      </c>
      <c r="D265" s="63">
        <f t="shared" ref="D265:V265" si="83">+IFERROR(IF(D226&gt;0,+((D226/D32)*100)," "),"")</f>
        <v>83.167688013641424</v>
      </c>
      <c r="E265" s="63">
        <f t="shared" si="83"/>
        <v>89.536395260815425</v>
      </c>
      <c r="F265" s="63">
        <f t="shared" si="83"/>
        <v>88.650038060297419</v>
      </c>
      <c r="G265" s="63">
        <f t="shared" si="83"/>
        <v>82.614877485385847</v>
      </c>
      <c r="H265" s="63">
        <f t="shared" si="83"/>
        <v>79.651348856461553</v>
      </c>
      <c r="I265" s="63">
        <f t="shared" si="83"/>
        <v>80.365179045066753</v>
      </c>
      <c r="J265" s="63">
        <f t="shared" si="83"/>
        <v>67.782110366674559</v>
      </c>
      <c r="K265" s="63">
        <f t="shared" si="83"/>
        <v>69.001217011303623</v>
      </c>
      <c r="L265" s="63">
        <f t="shared" si="83"/>
        <v>79.647816572961176</v>
      </c>
      <c r="M265" s="63">
        <f t="shared" si="83"/>
        <v>70.492707530106841</v>
      </c>
      <c r="N265" s="63">
        <f t="shared" si="83"/>
        <v>40.346109365606409</v>
      </c>
      <c r="O265" s="63">
        <f t="shared" si="83"/>
        <v>82.656168256764673</v>
      </c>
      <c r="P265" s="63">
        <f t="shared" si="83"/>
        <v>84.020090729900346</v>
      </c>
      <c r="Q265" s="63">
        <f t="shared" si="83"/>
        <v>63.426008258792002</v>
      </c>
      <c r="R265" s="63">
        <f t="shared" si="83"/>
        <v>82.658910071418831</v>
      </c>
      <c r="S265" s="63">
        <f t="shared" si="83"/>
        <v>86.947892955976187</v>
      </c>
      <c r="T265" s="63">
        <f t="shared" si="83"/>
        <v>90.97095266325563</v>
      </c>
      <c r="U265" s="63">
        <f t="shared" si="83"/>
        <v>89.855893559041291</v>
      </c>
      <c r="V265" s="63">
        <f t="shared" si="83"/>
        <v>91.477638628597418</v>
      </c>
    </row>
    <row r="266" spans="3:22" x14ac:dyDescent="0.2">
      <c r="C266" s="89" t="s">
        <v>73</v>
      </c>
      <c r="D266" s="61">
        <f t="shared" ref="D266:V266" si="84">+IFERROR(IF(D227&gt;0,+((D227/D33)*100)," "),"")</f>
        <v>85.507572243251118</v>
      </c>
      <c r="E266" s="61">
        <f t="shared" si="84"/>
        <v>94.604477988158862</v>
      </c>
      <c r="F266" s="61">
        <f t="shared" si="84"/>
        <v>88.426945916584074</v>
      </c>
      <c r="G266" s="61">
        <f t="shared" si="84"/>
        <v>89.070877072591898</v>
      </c>
      <c r="H266" s="61">
        <f t="shared" si="84"/>
        <v>93.824130920661887</v>
      </c>
      <c r="I266" s="61">
        <f t="shared" si="84"/>
        <v>91.013857595712082</v>
      </c>
      <c r="J266" s="61">
        <f t="shared" si="84"/>
        <v>90.462463283363775</v>
      </c>
      <c r="K266" s="61">
        <f t="shared" si="84"/>
        <v>92.300732973923573</v>
      </c>
      <c r="L266" s="61">
        <f t="shared" si="84"/>
        <v>96.383457287142107</v>
      </c>
      <c r="M266" s="61">
        <f t="shared" si="84"/>
        <v>90.536090582530363</v>
      </c>
      <c r="N266" s="61">
        <f t="shared" si="84"/>
        <v>90.348135031628175</v>
      </c>
      <c r="O266" s="61">
        <f t="shared" si="84"/>
        <v>80.826195251291566</v>
      </c>
      <c r="P266" s="61">
        <f t="shared" si="84"/>
        <v>51.162343130281094</v>
      </c>
      <c r="Q266" s="61">
        <f t="shared" si="84"/>
        <v>63.551122362474509</v>
      </c>
      <c r="R266" s="61">
        <f t="shared" si="84"/>
        <v>53.719215330014578</v>
      </c>
      <c r="S266" s="61">
        <f t="shared" si="84"/>
        <v>71.03220637934497</v>
      </c>
      <c r="T266" s="61">
        <f t="shared" si="84"/>
        <v>61.416622154839708</v>
      </c>
      <c r="U266" s="61">
        <f t="shared" si="84"/>
        <v>51.435139131465526</v>
      </c>
      <c r="V266" s="61">
        <f t="shared" si="84"/>
        <v>71.111358660028046</v>
      </c>
    </row>
    <row r="267" spans="3:22" x14ac:dyDescent="0.2">
      <c r="C267" s="90" t="s">
        <v>35</v>
      </c>
      <c r="D267" s="63">
        <f t="shared" ref="D267:V267" si="85">+IFERROR(IF(D228&gt;0,+((D228/D34)*100)," "),"")</f>
        <v>94.851678843242453</v>
      </c>
      <c r="E267" s="63">
        <f t="shared" si="85"/>
        <v>96.55208815103758</v>
      </c>
      <c r="F267" s="63">
        <f t="shared" si="85"/>
        <v>93.956492496096445</v>
      </c>
      <c r="G267" s="63">
        <f t="shared" si="85"/>
        <v>95.361019689010348</v>
      </c>
      <c r="H267" s="63">
        <f t="shared" si="85"/>
        <v>85.859171866621622</v>
      </c>
      <c r="I267" s="63">
        <f t="shared" si="85"/>
        <v>97.033369539643942</v>
      </c>
      <c r="J267" s="63">
        <f t="shared" si="85"/>
        <v>96.76474028482798</v>
      </c>
      <c r="K267" s="63">
        <f t="shared" si="85"/>
        <v>97.894354014674661</v>
      </c>
      <c r="L267" s="63">
        <f t="shared" si="85"/>
        <v>96.752565123296236</v>
      </c>
      <c r="M267" s="63">
        <f t="shared" si="85"/>
        <v>95.830914252418935</v>
      </c>
      <c r="N267" s="63">
        <f t="shared" si="85"/>
        <v>96.500329956555746</v>
      </c>
      <c r="O267" s="63">
        <f t="shared" si="85"/>
        <v>94.800994502082887</v>
      </c>
      <c r="P267" s="63">
        <f t="shared" si="85"/>
        <v>92.788429975371386</v>
      </c>
      <c r="Q267" s="63">
        <f t="shared" si="85"/>
        <v>98.733673552121388</v>
      </c>
      <c r="R267" s="63">
        <f t="shared" si="85"/>
        <v>97.896015258278965</v>
      </c>
      <c r="S267" s="63">
        <f t="shared" si="85"/>
        <v>95.690988017057848</v>
      </c>
      <c r="T267" s="63">
        <f t="shared" si="85"/>
        <v>93.120108268458765</v>
      </c>
      <c r="U267" s="63">
        <f t="shared" si="85"/>
        <v>94.245991873108409</v>
      </c>
      <c r="V267" s="63">
        <f t="shared" si="85"/>
        <v>98.450874930599966</v>
      </c>
    </row>
    <row r="268" spans="3:22" x14ac:dyDescent="0.2">
      <c r="C268" s="89" t="s">
        <v>74</v>
      </c>
      <c r="D268" s="61">
        <f t="shared" ref="D268:V268" si="86">+IFERROR(IF(D229&gt;0,+((D229/D35)*100)," "),"")</f>
        <v>81.665038710004438</v>
      </c>
      <c r="E268" s="61">
        <f t="shared" si="86"/>
        <v>65.997550993222319</v>
      </c>
      <c r="F268" s="61">
        <f t="shared" si="86"/>
        <v>76.238303262239725</v>
      </c>
      <c r="G268" s="61">
        <f t="shared" si="86"/>
        <v>71.038803146064197</v>
      </c>
      <c r="H268" s="61">
        <f t="shared" si="86"/>
        <v>85.231398629819367</v>
      </c>
      <c r="I268" s="61">
        <f t="shared" si="86"/>
        <v>93.166720655702122</v>
      </c>
      <c r="J268" s="61">
        <f t="shared" si="86"/>
        <v>83.543208961332041</v>
      </c>
      <c r="K268" s="61">
        <f t="shared" si="86"/>
        <v>87.209940673290873</v>
      </c>
      <c r="L268" s="61">
        <f t="shared" si="86"/>
        <v>91.018849549486035</v>
      </c>
      <c r="M268" s="61">
        <f t="shared" si="86"/>
        <v>90.576859044865927</v>
      </c>
      <c r="N268" s="61">
        <f t="shared" si="86"/>
        <v>96.149395341580302</v>
      </c>
      <c r="O268" s="61">
        <f t="shared" si="86"/>
        <v>84.714152116007583</v>
      </c>
      <c r="P268" s="61">
        <f t="shared" si="86"/>
        <v>88.82925081708828</v>
      </c>
      <c r="Q268" s="61">
        <f t="shared" si="86"/>
        <v>83.651068028319386</v>
      </c>
      <c r="R268" s="61">
        <f t="shared" si="86"/>
        <v>92.433887976760204</v>
      </c>
      <c r="S268" s="61">
        <f t="shared" si="86"/>
        <v>90.977132056994833</v>
      </c>
      <c r="T268" s="61">
        <f t="shared" si="86"/>
        <v>92.279563204555259</v>
      </c>
      <c r="U268" s="61">
        <f t="shared" si="86"/>
        <v>91.681343997004404</v>
      </c>
      <c r="V268" s="61">
        <f t="shared" si="86"/>
        <v>96.91087195478913</v>
      </c>
    </row>
    <row r="269" spans="3:22" x14ac:dyDescent="0.2">
      <c r="C269" s="90" t="s">
        <v>36</v>
      </c>
      <c r="D269" s="63">
        <f t="shared" ref="D269:V269" si="87">+IFERROR(IF(D230&gt;0,+((D230/D36)*100)," "),"")</f>
        <v>90.83169862721391</v>
      </c>
      <c r="E269" s="63">
        <f t="shared" si="87"/>
        <v>92.909102370520486</v>
      </c>
      <c r="F269" s="63">
        <f t="shared" si="87"/>
        <v>84.754796584108149</v>
      </c>
      <c r="G269" s="63">
        <f t="shared" si="87"/>
        <v>95.25029561830398</v>
      </c>
      <c r="H269" s="63">
        <f t="shared" si="87"/>
        <v>87.912488550006955</v>
      </c>
      <c r="I269" s="63">
        <f t="shared" si="87"/>
        <v>86.168483853128805</v>
      </c>
      <c r="J269" s="63">
        <f t="shared" si="87"/>
        <v>86.550829775616648</v>
      </c>
      <c r="K269" s="63">
        <f t="shared" si="87"/>
        <v>83.789712977218457</v>
      </c>
      <c r="L269" s="63">
        <f t="shared" si="87"/>
        <v>88.329227847649477</v>
      </c>
      <c r="M269" s="63">
        <f t="shared" si="87"/>
        <v>91.962296878305523</v>
      </c>
      <c r="N269" s="63">
        <f t="shared" si="87"/>
        <v>83.848379235742769</v>
      </c>
      <c r="O269" s="63">
        <f t="shared" si="87"/>
        <v>93.48610905532999</v>
      </c>
      <c r="P269" s="63">
        <f t="shared" si="87"/>
        <v>93.307643599404088</v>
      </c>
      <c r="Q269" s="63">
        <f t="shared" si="87"/>
        <v>92.152367309689026</v>
      </c>
      <c r="R269" s="63">
        <f t="shared" si="87"/>
        <v>97.25021563726213</v>
      </c>
      <c r="S269" s="63">
        <f t="shared" si="87"/>
        <v>97.38868917076573</v>
      </c>
      <c r="T269" s="63">
        <f t="shared" si="87"/>
        <v>95.754963761902829</v>
      </c>
      <c r="U269" s="63">
        <f t="shared" si="87"/>
        <v>92.576920596906845</v>
      </c>
      <c r="V269" s="63">
        <f t="shared" si="87"/>
        <v>87.600307237508318</v>
      </c>
    </row>
    <row r="270" spans="3:22" x14ac:dyDescent="0.2">
      <c r="C270" s="92" t="s">
        <v>75</v>
      </c>
      <c r="D270" s="62">
        <f t="shared" ref="D270:V270" si="88">+IFERROR(IF(D231&gt;0,+((D231/D37)*100)," "),"")</f>
        <v>91.592346669064597</v>
      </c>
      <c r="E270" s="62">
        <f t="shared" si="88"/>
        <v>96.807476304320957</v>
      </c>
      <c r="F270" s="62">
        <f t="shared" si="88"/>
        <v>97.807631738959145</v>
      </c>
      <c r="G270" s="62">
        <f t="shared" si="88"/>
        <v>96.263455975993409</v>
      </c>
      <c r="H270" s="62">
        <f t="shared" si="88"/>
        <v>92.196077198148231</v>
      </c>
      <c r="I270" s="62">
        <f t="shared" si="88"/>
        <v>93.339318794761766</v>
      </c>
      <c r="J270" s="62">
        <f t="shared" si="88"/>
        <v>92.667001759993013</v>
      </c>
      <c r="K270" s="62">
        <f t="shared" si="88"/>
        <v>95.578336548935539</v>
      </c>
      <c r="L270" s="62">
        <f t="shared" si="88"/>
        <v>97.165832459884712</v>
      </c>
      <c r="M270" s="62">
        <f t="shared" si="88"/>
        <v>85.604158756290332</v>
      </c>
      <c r="N270" s="62">
        <f t="shared" si="88"/>
        <v>71.642434735055573</v>
      </c>
      <c r="O270" s="62">
        <f t="shared" si="88"/>
        <v>80.824976033420924</v>
      </c>
      <c r="P270" s="62">
        <f t="shared" si="88"/>
        <v>77.974926317029301</v>
      </c>
      <c r="Q270" s="62">
        <f t="shared" si="88"/>
        <v>91.752817087840882</v>
      </c>
      <c r="R270" s="62">
        <f t="shared" si="88"/>
        <v>85.124962628712652</v>
      </c>
      <c r="S270" s="62">
        <f t="shared" si="88"/>
        <v>86.139725155936233</v>
      </c>
      <c r="T270" s="62">
        <f t="shared" si="88"/>
        <v>89.013576113292928</v>
      </c>
      <c r="U270" s="62">
        <f t="shared" si="88"/>
        <v>92.153741001025367</v>
      </c>
      <c r="V270" s="62">
        <f t="shared" si="88"/>
        <v>90.625080537607332</v>
      </c>
    </row>
    <row r="271" spans="3:22" ht="22.5" x14ac:dyDescent="0.2">
      <c r="C271" s="91" t="s">
        <v>76</v>
      </c>
      <c r="D271" s="64" t="str">
        <f t="shared" ref="D271:V271" si="89">+IFERROR(IF(D232&gt;0,+((D232/D38)*100)," "),"")</f>
        <v xml:space="preserve"> </v>
      </c>
      <c r="E271" s="64" t="str">
        <f t="shared" si="89"/>
        <v xml:space="preserve"> </v>
      </c>
      <c r="F271" s="64" t="str">
        <f t="shared" si="89"/>
        <v xml:space="preserve"> </v>
      </c>
      <c r="G271" s="64" t="str">
        <f t="shared" si="89"/>
        <v xml:space="preserve"> </v>
      </c>
      <c r="H271" s="64" t="str">
        <f t="shared" si="89"/>
        <v xml:space="preserve"> </v>
      </c>
      <c r="I271" s="64" t="str">
        <f t="shared" si="89"/>
        <v xml:space="preserve"> </v>
      </c>
      <c r="J271" s="64" t="str">
        <f t="shared" si="89"/>
        <v xml:space="preserve"> </v>
      </c>
      <c r="K271" s="64" t="str">
        <f t="shared" si="89"/>
        <v xml:space="preserve"> </v>
      </c>
      <c r="L271" s="64" t="str">
        <f t="shared" si="89"/>
        <v xml:space="preserve"> </v>
      </c>
      <c r="M271" s="64" t="str">
        <f t="shared" si="89"/>
        <v xml:space="preserve"> </v>
      </c>
      <c r="N271" s="64" t="str">
        <f t="shared" si="89"/>
        <v xml:space="preserve"> </v>
      </c>
      <c r="O271" s="64" t="str">
        <f t="shared" si="89"/>
        <v xml:space="preserve"> </v>
      </c>
      <c r="P271" s="64" t="str">
        <f t="shared" si="89"/>
        <v xml:space="preserve"> </v>
      </c>
      <c r="Q271" s="64" t="str">
        <f t="shared" si="89"/>
        <v xml:space="preserve"> </v>
      </c>
      <c r="R271" s="64" t="str">
        <f t="shared" si="89"/>
        <v xml:space="preserve"> </v>
      </c>
      <c r="S271" s="64" t="str">
        <f t="shared" si="89"/>
        <v xml:space="preserve"> </v>
      </c>
      <c r="T271" s="64" t="str">
        <f t="shared" si="89"/>
        <v xml:space="preserve"> </v>
      </c>
      <c r="U271" s="64">
        <f t="shared" si="89"/>
        <v>55.081877894904977</v>
      </c>
      <c r="V271" s="64">
        <f t="shared" si="89"/>
        <v>77.692399336424415</v>
      </c>
    </row>
    <row r="272" spans="3:22" x14ac:dyDescent="0.2">
      <c r="C272" s="89" t="s">
        <v>77</v>
      </c>
      <c r="D272" s="61">
        <f t="shared" ref="D272:V272" si="90">+IFERROR(IF(D233&gt;0,+((D233/D39)*100)," "),"")</f>
        <v>42.218964693027559</v>
      </c>
      <c r="E272" s="61">
        <f t="shared" si="90"/>
        <v>41.591470670375116</v>
      </c>
      <c r="F272" s="61">
        <f t="shared" si="90"/>
        <v>45.59117312988338</v>
      </c>
      <c r="G272" s="61">
        <f t="shared" si="90"/>
        <v>57.30583506177517</v>
      </c>
      <c r="H272" s="61">
        <f t="shared" si="90"/>
        <v>52.722488140175081</v>
      </c>
      <c r="I272" s="61">
        <f t="shared" si="90"/>
        <v>26.527341642838604</v>
      </c>
      <c r="J272" s="61">
        <f t="shared" si="90"/>
        <v>49.440147824169479</v>
      </c>
      <c r="K272" s="61">
        <f t="shared" si="90"/>
        <v>51.441175629627224</v>
      </c>
      <c r="L272" s="61">
        <f t="shared" si="90"/>
        <v>60.643121303936162</v>
      </c>
      <c r="M272" s="61">
        <f t="shared" si="90"/>
        <v>52.176450035454636</v>
      </c>
      <c r="N272" s="61">
        <f t="shared" si="90"/>
        <v>67.807028195033553</v>
      </c>
      <c r="O272" s="61">
        <f t="shared" si="90"/>
        <v>73.228085352258105</v>
      </c>
      <c r="P272" s="61">
        <f t="shared" si="90"/>
        <v>69.403142174661582</v>
      </c>
      <c r="Q272" s="61">
        <f t="shared" si="90"/>
        <v>67.190852277095416</v>
      </c>
      <c r="R272" s="61">
        <f t="shared" si="90"/>
        <v>73.394951737224062</v>
      </c>
      <c r="S272" s="61">
        <f t="shared" si="90"/>
        <v>83.216262279164553</v>
      </c>
      <c r="T272" s="61">
        <f t="shared" si="90"/>
        <v>88.591183011775527</v>
      </c>
      <c r="U272" s="61">
        <f t="shared" si="90"/>
        <v>92.315765732418029</v>
      </c>
      <c r="V272" s="61">
        <f t="shared" si="90"/>
        <v>78.744645848880509</v>
      </c>
    </row>
    <row r="273" spans="3:22" x14ac:dyDescent="0.2">
      <c r="C273" s="90" t="s">
        <v>37</v>
      </c>
      <c r="D273" s="63">
        <f t="shared" ref="D273:V273" si="91">+IFERROR(IF(D234&gt;0,+((D234/D40)*100)," "),"")</f>
        <v>84.912772167711623</v>
      </c>
      <c r="E273" s="63">
        <f t="shared" si="91"/>
        <v>81.184314587428631</v>
      </c>
      <c r="F273" s="63">
        <f t="shared" si="91"/>
        <v>55.073755029895047</v>
      </c>
      <c r="G273" s="63">
        <f t="shared" si="91"/>
        <v>90.51187341540296</v>
      </c>
      <c r="H273" s="63">
        <f t="shared" si="91"/>
        <v>89.926905704330864</v>
      </c>
      <c r="I273" s="63">
        <f t="shared" si="91"/>
        <v>87.483695357271813</v>
      </c>
      <c r="J273" s="63">
        <f t="shared" si="91"/>
        <v>79.57804059405143</v>
      </c>
      <c r="K273" s="63">
        <f t="shared" si="91"/>
        <v>81.173797235154666</v>
      </c>
      <c r="L273" s="63">
        <f t="shared" si="91"/>
        <v>85.309410044258996</v>
      </c>
      <c r="M273" s="63">
        <f t="shared" si="91"/>
        <v>84.821073060126722</v>
      </c>
      <c r="N273" s="63">
        <f t="shared" si="91"/>
        <v>85.396056997984431</v>
      </c>
      <c r="O273" s="63">
        <f t="shared" si="91"/>
        <v>70.972044857142279</v>
      </c>
      <c r="P273" s="63">
        <f t="shared" si="91"/>
        <v>88.328497059784013</v>
      </c>
      <c r="Q273" s="63">
        <f t="shared" si="91"/>
        <v>84.667879232341321</v>
      </c>
      <c r="R273" s="63">
        <f t="shared" si="91"/>
        <v>88.760711632864087</v>
      </c>
      <c r="S273" s="63">
        <f t="shared" si="91"/>
        <v>89.636815922199375</v>
      </c>
      <c r="T273" s="63">
        <f t="shared" si="91"/>
        <v>92.556044600013664</v>
      </c>
      <c r="U273" s="63">
        <f t="shared" si="91"/>
        <v>89.045214029596139</v>
      </c>
      <c r="V273" s="63">
        <f t="shared" si="91"/>
        <v>93.679311167834982</v>
      </c>
    </row>
    <row r="274" spans="3:22" x14ac:dyDescent="0.2">
      <c r="C274" s="89" t="s">
        <v>38</v>
      </c>
      <c r="D274" s="61">
        <f t="shared" ref="D274:V274" si="92">+IFERROR(IF(D235&gt;0,+((D235/D41)*100)," "),"")</f>
        <v>80.798488383008831</v>
      </c>
      <c r="E274" s="61">
        <f t="shared" si="92"/>
        <v>77.569739794263896</v>
      </c>
      <c r="F274" s="61">
        <f t="shared" si="92"/>
        <v>74.535068244816088</v>
      </c>
      <c r="G274" s="61">
        <f t="shared" si="92"/>
        <v>69.120805564506895</v>
      </c>
      <c r="H274" s="61">
        <f t="shared" si="92"/>
        <v>55.056568884149556</v>
      </c>
      <c r="I274" s="61">
        <f t="shared" si="92"/>
        <v>77.71545496737626</v>
      </c>
      <c r="J274" s="61">
        <f t="shared" si="92"/>
        <v>56.79595543391801</v>
      </c>
      <c r="K274" s="61">
        <f t="shared" si="92"/>
        <v>66.443412844441298</v>
      </c>
      <c r="L274" s="61">
        <f t="shared" si="92"/>
        <v>81.411518646117983</v>
      </c>
      <c r="M274" s="61">
        <f t="shared" si="92"/>
        <v>90.643937565753575</v>
      </c>
      <c r="N274" s="61">
        <f t="shared" si="92"/>
        <v>72.580292234870498</v>
      </c>
      <c r="O274" s="61">
        <f t="shared" si="92"/>
        <v>98.006519659262878</v>
      </c>
      <c r="P274" s="61">
        <f t="shared" si="92"/>
        <v>99.077536123038712</v>
      </c>
      <c r="Q274" s="61">
        <f t="shared" si="92"/>
        <v>99.613262105117457</v>
      </c>
      <c r="R274" s="61">
        <f t="shared" si="92"/>
        <v>99.541800715356814</v>
      </c>
      <c r="S274" s="61">
        <f t="shared" si="92"/>
        <v>99.021884337048235</v>
      </c>
      <c r="T274" s="61">
        <f t="shared" si="92"/>
        <v>99.256228383231644</v>
      </c>
      <c r="U274" s="61">
        <f t="shared" si="92"/>
        <v>99.507595818516421</v>
      </c>
      <c r="V274" s="61">
        <f t="shared" si="92"/>
        <v>99.485005031816996</v>
      </c>
    </row>
    <row r="275" spans="3:22" x14ac:dyDescent="0.2">
      <c r="C275" s="93" t="s">
        <v>78</v>
      </c>
      <c r="D275" s="65">
        <f t="shared" ref="D275:V275" si="93">+IFERROR(IF(D236&gt;0,+((D236/D42)*100)," "),"")</f>
        <v>83.379005578547563</v>
      </c>
      <c r="E275" s="65">
        <f t="shared" si="93"/>
        <v>90.99242067284014</v>
      </c>
      <c r="F275" s="65">
        <f t="shared" si="93"/>
        <v>89.990395035672094</v>
      </c>
      <c r="G275" s="65">
        <f t="shared" si="93"/>
        <v>91.248011217711039</v>
      </c>
      <c r="H275" s="65">
        <f t="shared" si="93"/>
        <v>89.752804298424337</v>
      </c>
      <c r="I275" s="65">
        <f t="shared" si="93"/>
        <v>92.795371879449661</v>
      </c>
      <c r="J275" s="65">
        <f t="shared" si="93"/>
        <v>91.92974663112085</v>
      </c>
      <c r="K275" s="65">
        <f t="shared" si="93"/>
        <v>93.293974199324495</v>
      </c>
      <c r="L275" s="65">
        <f t="shared" si="93"/>
        <v>93.51846752904234</v>
      </c>
      <c r="M275" s="65">
        <f t="shared" si="93"/>
        <v>89.259091395219201</v>
      </c>
      <c r="N275" s="65">
        <f t="shared" si="93"/>
        <v>84.654833232535879</v>
      </c>
      <c r="O275" s="65">
        <f t="shared" si="93"/>
        <v>89.670612456767074</v>
      </c>
      <c r="P275" s="65">
        <f t="shared" si="93"/>
        <v>88.38418456131788</v>
      </c>
      <c r="Q275" s="65">
        <f t="shared" si="93"/>
        <v>89.388234074589519</v>
      </c>
      <c r="R275" s="65">
        <f t="shared" si="93"/>
        <v>88.572856476966294</v>
      </c>
      <c r="S275" s="65">
        <f t="shared" si="93"/>
        <v>91.869949805959919</v>
      </c>
      <c r="T275" s="65">
        <f t="shared" si="93"/>
        <v>92.881821882546106</v>
      </c>
      <c r="U275" s="65">
        <f t="shared" si="93"/>
        <v>93.826601156822861</v>
      </c>
      <c r="V275" s="65">
        <f t="shared" si="93"/>
        <v>93.74318898952788</v>
      </c>
    </row>
    <row r="276" spans="3:22" x14ac:dyDescent="0.2">
      <c r="C276" s="1" t="s">
        <v>227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4">
    <mergeCell ref="A5:C6"/>
    <mergeCell ref="A7:C7"/>
    <mergeCell ref="D9:V9"/>
    <mergeCell ref="D47:V47"/>
    <mergeCell ref="D86:V86"/>
    <mergeCell ref="D126:V126"/>
    <mergeCell ref="D164:V164"/>
    <mergeCell ref="D203:V203"/>
    <mergeCell ref="D241:V241"/>
    <mergeCell ref="V205:V206"/>
    <mergeCell ref="O205:O206"/>
    <mergeCell ref="P205:P206"/>
    <mergeCell ref="Q205:Q206"/>
    <mergeCell ref="R205:R206"/>
    <mergeCell ref="S205:S206"/>
    <mergeCell ref="T205:T206"/>
    <mergeCell ref="I205:I206"/>
    <mergeCell ref="J205:J206"/>
    <mergeCell ref="K205:K206"/>
    <mergeCell ref="L205:L206"/>
    <mergeCell ref="M205:M206"/>
    <mergeCell ref="N205:N206"/>
    <mergeCell ref="C205:C206"/>
    <mergeCell ref="D205:D206"/>
    <mergeCell ref="H244:H245"/>
    <mergeCell ref="I244:I245"/>
    <mergeCell ref="J244:J245"/>
    <mergeCell ref="K244:K245"/>
    <mergeCell ref="L244:L245"/>
    <mergeCell ref="M244:M245"/>
    <mergeCell ref="L242:Q242"/>
    <mergeCell ref="C244:C245"/>
    <mergeCell ref="D244:D245"/>
    <mergeCell ref="E244:E245"/>
    <mergeCell ref="F244:F245"/>
    <mergeCell ref="G244:G245"/>
    <mergeCell ref="T244:T245"/>
    <mergeCell ref="U244:U245"/>
    <mergeCell ref="V244:V245"/>
    <mergeCell ref="N244:N245"/>
    <mergeCell ref="O244:O245"/>
    <mergeCell ref="P244:P245"/>
    <mergeCell ref="Q244:Q245"/>
    <mergeCell ref="R244:R245"/>
    <mergeCell ref="S244:S245"/>
    <mergeCell ref="E205:E206"/>
    <mergeCell ref="F205:F206"/>
    <mergeCell ref="G205:G206"/>
    <mergeCell ref="H205:H206"/>
    <mergeCell ref="T167:T168"/>
    <mergeCell ref="U167:U168"/>
    <mergeCell ref="V167:V168"/>
    <mergeCell ref="N167:N168"/>
    <mergeCell ref="O167:O168"/>
    <mergeCell ref="P167:P168"/>
    <mergeCell ref="Q167:Q168"/>
    <mergeCell ref="R167:R168"/>
    <mergeCell ref="S167:S168"/>
    <mergeCell ref="H167:H168"/>
    <mergeCell ref="I167:I168"/>
    <mergeCell ref="J167:J168"/>
    <mergeCell ref="K167:K168"/>
    <mergeCell ref="L167:L168"/>
    <mergeCell ref="M167:M168"/>
    <mergeCell ref="U205:U206"/>
    <mergeCell ref="L165:Q165"/>
    <mergeCell ref="C167:C168"/>
    <mergeCell ref="D167:D168"/>
    <mergeCell ref="E167:E168"/>
    <mergeCell ref="F167:F168"/>
    <mergeCell ref="G167:G168"/>
    <mergeCell ref="U128:U129"/>
    <mergeCell ref="V128:V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C128:C129"/>
    <mergeCell ref="D128:D129"/>
    <mergeCell ref="E128:E129"/>
    <mergeCell ref="F128:F129"/>
    <mergeCell ref="G128:G129"/>
    <mergeCell ref="H128:H129"/>
    <mergeCell ref="T89:T90"/>
    <mergeCell ref="U89:U90"/>
    <mergeCell ref="V89:V90"/>
    <mergeCell ref="N89:N90"/>
    <mergeCell ref="O89:O90"/>
    <mergeCell ref="P89:P90"/>
    <mergeCell ref="Q89:Q90"/>
    <mergeCell ref="R89:R90"/>
    <mergeCell ref="S89:S90"/>
    <mergeCell ref="H89:H90"/>
    <mergeCell ref="I89:I90"/>
    <mergeCell ref="J89:J90"/>
    <mergeCell ref="K89:K90"/>
    <mergeCell ref="L89:L90"/>
    <mergeCell ref="M89:M90"/>
    <mergeCell ref="L87:Q87"/>
    <mergeCell ref="C89:C90"/>
    <mergeCell ref="D89:D90"/>
    <mergeCell ref="E89:E90"/>
    <mergeCell ref="F89:F90"/>
    <mergeCell ref="G89:G90"/>
    <mergeCell ref="U50:U51"/>
    <mergeCell ref="V50:V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L48:Q48"/>
    <mergeCell ref="C50:C51"/>
    <mergeCell ref="D50:D51"/>
    <mergeCell ref="E50:E51"/>
    <mergeCell ref="F50:F51"/>
    <mergeCell ref="G50:G51"/>
    <mergeCell ref="H50:H51"/>
    <mergeCell ref="D2:V2"/>
    <mergeCell ref="C11:C12"/>
    <mergeCell ref="D11:D12"/>
    <mergeCell ref="E11:E12"/>
    <mergeCell ref="F11:F12"/>
    <mergeCell ref="G11:G12"/>
    <mergeCell ref="H11:H12"/>
    <mergeCell ref="I11:I12"/>
    <mergeCell ref="J11:J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V6:V7"/>
    <mergeCell ref="M6:M7"/>
    <mergeCell ref="N6:N7"/>
    <mergeCell ref="O6:O7"/>
    <mergeCell ref="P6:P7"/>
    <mergeCell ref="Q6:Q7"/>
    <mergeCell ref="R6:R7"/>
    <mergeCell ref="S6:S7"/>
    <mergeCell ref="T6:T7"/>
    <mergeCell ref="U6:U7"/>
  </mergeCells>
  <pageMargins left="0.7" right="0.7" top="0.75" bottom="0.75" header="0.3" footer="0.3"/>
  <pageSetup orientation="portrait" r:id="rId1"/>
  <ignoredErrors>
    <ignoredError sqref="D6:M7 D11:M12" numberStoredAsText="1"/>
    <ignoredError sqref="N42:V42 D81:V81 D159:V159 D236:V23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1065-23CA-4BAC-B064-97863EEA9045}">
  <sheetPr codeName="Hoja17"/>
  <dimension ref="A1:L299"/>
  <sheetViews>
    <sheetView showGridLines="0" zoomScaleNormal="100" workbookViewId="0">
      <pane xSplit="3" ySplit="9" topLeftCell="D15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53" sqref="K253"/>
    </sheetView>
  </sheetViews>
  <sheetFormatPr baseColWidth="10" defaultColWidth="11.42578125" defaultRowHeight="11.25" x14ac:dyDescent="0.2"/>
  <cols>
    <col min="1" max="2" width="2.7109375" style="3" customWidth="1"/>
    <col min="3" max="3" width="56.5703125" style="3" customWidth="1"/>
    <col min="4" max="4" width="10.7109375" style="3" customWidth="1"/>
    <col min="5" max="11" width="10.7109375" style="9" customWidth="1"/>
    <col min="12" max="12" width="22.28515625" style="9" customWidth="1"/>
    <col min="13" max="33" width="10.7109375" style="9" customWidth="1"/>
    <col min="34" max="16384" width="11.42578125" style="9"/>
  </cols>
  <sheetData>
    <row r="1" spans="1:12" ht="16.5" customHeight="1" x14ac:dyDescent="0.2"/>
    <row r="2" spans="1:12" ht="16.5" customHeight="1" x14ac:dyDescent="0.2">
      <c r="D2" s="185"/>
      <c r="E2" s="185"/>
      <c r="F2" s="185"/>
      <c r="G2" s="185"/>
      <c r="H2" s="185"/>
      <c r="I2" s="185"/>
      <c r="J2" s="185"/>
      <c r="K2" s="185"/>
    </row>
    <row r="3" spans="1:12" s="104" customFormat="1" ht="16.5" customHeight="1" x14ac:dyDescent="0.25">
      <c r="A3" s="127"/>
      <c r="B3" s="100"/>
      <c r="C3" s="100"/>
      <c r="D3" s="185"/>
      <c r="E3" s="185"/>
      <c r="F3" s="185"/>
      <c r="G3" s="185"/>
      <c r="H3" s="185"/>
      <c r="I3" s="185"/>
      <c r="J3" s="185"/>
      <c r="K3" s="185"/>
    </row>
    <row r="4" spans="1:12" s="104" customFormat="1" ht="16.5" customHeight="1" x14ac:dyDescent="0.25">
      <c r="A4" s="101"/>
      <c r="B4" s="100"/>
      <c r="C4" s="100"/>
      <c r="D4" s="185"/>
      <c r="E4" s="185"/>
      <c r="F4" s="185"/>
      <c r="G4" s="185"/>
      <c r="H4" s="185"/>
      <c r="I4" s="185"/>
      <c r="J4" s="185"/>
      <c r="K4" s="185"/>
    </row>
    <row r="5" spans="1:12" s="104" customFormat="1" ht="16.5" customHeight="1" x14ac:dyDescent="0.25">
      <c r="A5" s="101"/>
      <c r="B5" s="100"/>
      <c r="C5" s="100"/>
      <c r="D5" s="146"/>
      <c r="E5" s="146"/>
      <c r="F5" s="146"/>
      <c r="G5" s="146"/>
      <c r="H5" s="146"/>
      <c r="I5" s="146"/>
      <c r="J5" s="146"/>
      <c r="K5" s="146"/>
    </row>
    <row r="6" spans="1:12" s="104" customFormat="1" ht="16.5" customHeight="1" x14ac:dyDescent="0.25">
      <c r="A6" s="101"/>
      <c r="B6" s="100"/>
      <c r="C6" s="100"/>
      <c r="D6" s="174"/>
      <c r="E6" s="174"/>
      <c r="F6" s="174"/>
      <c r="G6" s="174"/>
      <c r="H6" s="174"/>
      <c r="I6" s="174"/>
      <c r="J6" s="174"/>
      <c r="K6" s="174"/>
    </row>
    <row r="7" spans="1:12" s="104" customFormat="1" ht="16.5" customHeight="1" x14ac:dyDescent="0.25">
      <c r="A7" s="175" t="s">
        <v>209</v>
      </c>
      <c r="B7" s="175"/>
      <c r="C7" s="175"/>
      <c r="D7" s="154"/>
      <c r="E7" s="154"/>
      <c r="F7" s="154"/>
      <c r="G7" s="154"/>
      <c r="H7" s="154"/>
      <c r="I7" s="154"/>
      <c r="J7" s="154"/>
      <c r="K7" s="154"/>
    </row>
    <row r="8" spans="1:12" s="104" customFormat="1" ht="16.5" customHeight="1" x14ac:dyDescent="0.25">
      <c r="A8" s="175"/>
      <c r="B8" s="175"/>
      <c r="C8" s="175"/>
      <c r="D8" s="171">
        <v>2019</v>
      </c>
      <c r="E8" s="171">
        <v>2020</v>
      </c>
      <c r="F8" s="171">
        <v>2021</v>
      </c>
      <c r="G8" s="171">
        <v>2022</v>
      </c>
      <c r="H8" s="171">
        <v>2023</v>
      </c>
      <c r="I8" s="171">
        <v>2024</v>
      </c>
      <c r="J8" s="171">
        <v>2025</v>
      </c>
      <c r="K8" s="171" t="s">
        <v>178</v>
      </c>
    </row>
    <row r="9" spans="1:12" ht="16.5" customHeight="1" x14ac:dyDescent="0.2">
      <c r="A9" s="170" t="s">
        <v>225</v>
      </c>
      <c r="B9" s="170"/>
      <c r="C9" s="170"/>
      <c r="D9" s="171"/>
      <c r="E9" s="171"/>
      <c r="F9" s="171"/>
      <c r="G9" s="171"/>
      <c r="H9" s="171"/>
      <c r="I9" s="171"/>
      <c r="J9" s="171"/>
      <c r="K9" s="171"/>
    </row>
    <row r="10" spans="1:12" ht="16.5" customHeight="1" x14ac:dyDescent="0.2">
      <c r="D10" s="139"/>
      <c r="E10" s="139"/>
      <c r="F10" s="139"/>
      <c r="G10" s="139"/>
      <c r="H10" s="139"/>
      <c r="I10" s="139"/>
      <c r="J10" s="139"/>
      <c r="K10" s="139"/>
    </row>
    <row r="11" spans="1:12" ht="16.5" customHeight="1" x14ac:dyDescent="0.2">
      <c r="D11" s="164" t="s">
        <v>95</v>
      </c>
      <c r="E11" s="164"/>
      <c r="F11" s="164"/>
      <c r="G11" s="164"/>
      <c r="H11" s="164"/>
      <c r="I11" s="164"/>
      <c r="J11" s="164"/>
      <c r="K11" s="164"/>
      <c r="L11" s="164"/>
    </row>
    <row r="12" spans="1:12" ht="15" customHeight="1" x14ac:dyDescent="0.2">
      <c r="C12" s="2"/>
      <c r="D12" s="2"/>
      <c r="E12" s="2"/>
      <c r="F12" s="2"/>
      <c r="G12" s="2"/>
      <c r="H12" s="2"/>
      <c r="I12" s="2"/>
    </row>
    <row r="13" spans="1:12" ht="9.9499999999999993" customHeight="1" x14ac:dyDescent="0.2">
      <c r="C13" s="182" t="s">
        <v>21</v>
      </c>
      <c r="D13" s="162">
        <v>2019</v>
      </c>
      <c r="E13" s="162">
        <v>2020</v>
      </c>
      <c r="F13" s="162">
        <v>2021</v>
      </c>
      <c r="G13" s="162">
        <v>2022</v>
      </c>
      <c r="H13" s="162">
        <v>2023</v>
      </c>
      <c r="I13" s="162">
        <v>2024</v>
      </c>
      <c r="J13" s="162">
        <v>2025</v>
      </c>
      <c r="K13" s="162" t="s">
        <v>178</v>
      </c>
    </row>
    <row r="14" spans="1:12" ht="9.9499999999999993" customHeight="1" thickBot="1" x14ac:dyDescent="0.25">
      <c r="C14" s="183"/>
      <c r="D14" s="163"/>
      <c r="E14" s="163"/>
      <c r="F14" s="163"/>
      <c r="G14" s="163"/>
      <c r="H14" s="163"/>
      <c r="I14" s="163"/>
      <c r="J14" s="163"/>
      <c r="K14" s="163"/>
    </row>
    <row r="15" spans="1:12" x14ac:dyDescent="0.2">
      <c r="C15" s="89" t="s">
        <v>61</v>
      </c>
      <c r="D15" s="120">
        <v>736.94236124600002</v>
      </c>
      <c r="E15" s="120">
        <v>725.86014927400004</v>
      </c>
      <c r="F15" s="120">
        <v>637.89414599999998</v>
      </c>
      <c r="G15" s="120">
        <v>763.06225964099997</v>
      </c>
      <c r="H15" s="120">
        <v>936.11494451399994</v>
      </c>
      <c r="I15" s="120">
        <v>1061.4352776430001</v>
      </c>
      <c r="J15" s="120">
        <v>858.820829205</v>
      </c>
      <c r="K15" s="120">
        <v>910.51303800000005</v>
      </c>
    </row>
    <row r="16" spans="1:12" x14ac:dyDescent="0.2">
      <c r="C16" s="90" t="s">
        <v>28</v>
      </c>
      <c r="D16" s="121">
        <v>319.43149400900001</v>
      </c>
      <c r="E16" s="121">
        <v>350.17716080299999</v>
      </c>
      <c r="F16" s="121">
        <v>413.20223513899998</v>
      </c>
      <c r="G16" s="121">
        <v>445.54711387999998</v>
      </c>
      <c r="H16" s="121">
        <v>517.84263576599994</v>
      </c>
      <c r="I16" s="121">
        <v>604.03101014100002</v>
      </c>
      <c r="J16" s="121">
        <v>787.58934808000004</v>
      </c>
      <c r="K16" s="121">
        <v>682.08456999999999</v>
      </c>
    </row>
    <row r="17" spans="3:11" x14ac:dyDescent="0.2">
      <c r="C17" s="89" t="s">
        <v>62</v>
      </c>
      <c r="D17" s="120">
        <v>23.468888556</v>
      </c>
      <c r="E17" s="120">
        <v>24.172511265000001</v>
      </c>
      <c r="F17" s="120">
        <v>25.56990936</v>
      </c>
      <c r="G17" s="120">
        <v>27.602653</v>
      </c>
      <c r="H17" s="120">
        <v>27.224996999999998</v>
      </c>
      <c r="I17" s="120">
        <v>27.813986</v>
      </c>
      <c r="J17" s="120">
        <v>27.025604856000001</v>
      </c>
      <c r="K17" s="120">
        <v>31.288669553999998</v>
      </c>
    </row>
    <row r="18" spans="3:11" x14ac:dyDescent="0.2">
      <c r="C18" s="90" t="s">
        <v>29</v>
      </c>
      <c r="D18" s="121">
        <v>655.73168368100005</v>
      </c>
      <c r="E18" s="121">
        <v>720.22209508599997</v>
      </c>
      <c r="F18" s="121">
        <v>682.76016351199996</v>
      </c>
      <c r="G18" s="121">
        <v>671.69374583299998</v>
      </c>
      <c r="H18" s="121">
        <v>796.75334428600002</v>
      </c>
      <c r="I18" s="121">
        <v>1126.419719992</v>
      </c>
      <c r="J18" s="121">
        <v>1066.021531823</v>
      </c>
      <c r="K18" s="121">
        <v>1435.9302072160001</v>
      </c>
    </row>
    <row r="19" spans="3:11" x14ac:dyDescent="0.2">
      <c r="C19" s="89" t="s">
        <v>63</v>
      </c>
      <c r="D19" s="120">
        <v>557.36699999999996</v>
      </c>
      <c r="E19" s="120">
        <v>607.31970000000001</v>
      </c>
      <c r="F19" s="120">
        <v>660.63442917899999</v>
      </c>
      <c r="G19" s="120">
        <v>762.60382876100005</v>
      </c>
      <c r="H19" s="120">
        <v>907.149</v>
      </c>
      <c r="I19" s="120">
        <v>1108.6079999999999</v>
      </c>
      <c r="J19" s="120">
        <v>1366.670325863</v>
      </c>
      <c r="K19" s="120">
        <v>1132.7719999999999</v>
      </c>
    </row>
    <row r="20" spans="3:11" x14ac:dyDescent="0.2">
      <c r="C20" s="90" t="s">
        <v>30</v>
      </c>
      <c r="D20" s="121">
        <v>236.47038811900001</v>
      </c>
      <c r="E20" s="121">
        <v>237.756608422</v>
      </c>
      <c r="F20" s="121">
        <v>242.85058143800001</v>
      </c>
      <c r="G20" s="121">
        <v>195.81887728199999</v>
      </c>
      <c r="H20" s="121">
        <v>299.54312377899998</v>
      </c>
      <c r="I20" s="121">
        <v>338.54247265399999</v>
      </c>
      <c r="J20" s="121">
        <v>341.73867601799998</v>
      </c>
      <c r="K20" s="121">
        <v>414.80673086100001</v>
      </c>
    </row>
    <row r="21" spans="3:11" x14ac:dyDescent="0.2">
      <c r="C21" s="89" t="s">
        <v>64</v>
      </c>
      <c r="D21" s="120">
        <v>32430.750940673403</v>
      </c>
      <c r="E21" s="120">
        <v>34013.038044002002</v>
      </c>
      <c r="F21" s="120">
        <v>36719.022628343002</v>
      </c>
      <c r="G21" s="120">
        <v>40307.848102087999</v>
      </c>
      <c r="H21" s="120">
        <v>45970.390055000003</v>
      </c>
      <c r="I21" s="120">
        <v>52795.803574195001</v>
      </c>
      <c r="J21" s="120">
        <v>57745.084219643002</v>
      </c>
      <c r="K21" s="120">
        <v>62073.469743991001</v>
      </c>
    </row>
    <row r="22" spans="3:11" x14ac:dyDescent="0.2">
      <c r="C22" s="90" t="s">
        <v>65</v>
      </c>
      <c r="D22" s="121">
        <v>37.630371064999999</v>
      </c>
      <c r="E22" s="121">
        <v>39.593952363</v>
      </c>
      <c r="F22" s="121">
        <v>39.882291950999999</v>
      </c>
      <c r="G22" s="121">
        <v>52.836845707000002</v>
      </c>
      <c r="H22" s="121">
        <v>57.071743554000001</v>
      </c>
      <c r="I22" s="121">
        <v>64.627885665999997</v>
      </c>
      <c r="J22" s="121">
        <v>49.600696577999997</v>
      </c>
      <c r="K22" s="121">
        <v>54.194708761999998</v>
      </c>
    </row>
    <row r="23" spans="3:11" x14ac:dyDescent="0.2">
      <c r="C23" s="89" t="s">
        <v>66</v>
      </c>
      <c r="D23" s="120">
        <v>37398.207765899999</v>
      </c>
      <c r="E23" s="120">
        <v>40616.603883028001</v>
      </c>
      <c r="F23" s="120">
        <v>43233.516413785001</v>
      </c>
      <c r="G23" s="120">
        <v>44220.539601358003</v>
      </c>
      <c r="H23" s="120">
        <v>51647.625723568999</v>
      </c>
      <c r="I23" s="120">
        <v>62044.204609758002</v>
      </c>
      <c r="J23" s="120">
        <v>73440.180442830388</v>
      </c>
      <c r="K23" s="120">
        <v>81418.242384055993</v>
      </c>
    </row>
    <row r="24" spans="3:11" x14ac:dyDescent="0.2">
      <c r="C24" s="90" t="s">
        <v>67</v>
      </c>
      <c r="D24" s="121">
        <v>87.476593414000007</v>
      </c>
      <c r="E24" s="121">
        <v>89.692894037000002</v>
      </c>
      <c r="F24" s="121">
        <v>166.609527058</v>
      </c>
      <c r="G24" s="121">
        <v>174.573208475</v>
      </c>
      <c r="H24" s="121">
        <v>182.964845927</v>
      </c>
      <c r="I24" s="121">
        <v>208.92600258300001</v>
      </c>
      <c r="J24" s="121">
        <v>221.767948813</v>
      </c>
      <c r="K24" s="121">
        <v>249.64206134899999</v>
      </c>
    </row>
    <row r="25" spans="3:11" x14ac:dyDescent="0.2">
      <c r="C25" s="89" t="s">
        <v>68</v>
      </c>
      <c r="D25" s="120">
        <v>3697.965187113</v>
      </c>
      <c r="E25" s="120">
        <v>3826.9784272769998</v>
      </c>
      <c r="F25" s="120">
        <v>4301.4601637329997</v>
      </c>
      <c r="G25" s="120">
        <v>4573.9975999999997</v>
      </c>
      <c r="H25" s="120">
        <v>5223.6201000000001</v>
      </c>
      <c r="I25" s="120">
        <v>5766.7454731690004</v>
      </c>
      <c r="J25" s="120">
        <v>6517.3230913650004</v>
      </c>
      <c r="K25" s="120">
        <v>6793.1458436920002</v>
      </c>
    </row>
    <row r="26" spans="3:11" x14ac:dyDescent="0.2">
      <c r="C26" s="90" t="s">
        <v>31</v>
      </c>
      <c r="D26" s="121">
        <v>8704.4963681640002</v>
      </c>
      <c r="E26" s="121">
        <v>38968.068004961999</v>
      </c>
      <c r="F26" s="121">
        <v>21890.087129823161</v>
      </c>
      <c r="G26" s="121">
        <v>15649.289069323</v>
      </c>
      <c r="H26" s="121">
        <v>36846.092319727999</v>
      </c>
      <c r="I26" s="121">
        <v>29518.375603216002</v>
      </c>
      <c r="J26" s="121">
        <v>22149.552372899609</v>
      </c>
      <c r="K26" s="121">
        <v>28584.639836366001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500</v>
      </c>
      <c r="I27" s="120">
        <v>2448.3564742610001</v>
      </c>
      <c r="J27" s="120">
        <v>1257.32816862</v>
      </c>
      <c r="K27" s="120">
        <v>1622.12330845</v>
      </c>
    </row>
    <row r="28" spans="3:11" x14ac:dyDescent="0.2">
      <c r="C28" s="90" t="s">
        <v>69</v>
      </c>
      <c r="D28" s="121">
        <v>1477.6308684959999</v>
      </c>
      <c r="E28" s="121">
        <v>7506.5285536150004</v>
      </c>
      <c r="F28" s="121">
        <v>9484.9538938400001</v>
      </c>
      <c r="G28" s="121">
        <v>1675.404609127</v>
      </c>
      <c r="H28" s="121">
        <v>2087.8357453809999</v>
      </c>
      <c r="I28" s="121">
        <v>2268.2616995349999</v>
      </c>
      <c r="J28" s="121">
        <v>2071.3989436359998</v>
      </c>
      <c r="K28" s="121">
        <v>1994.2408536559999</v>
      </c>
    </row>
    <row r="29" spans="3:11" x14ac:dyDescent="0.2">
      <c r="C29" s="89" t="s">
        <v>70</v>
      </c>
      <c r="D29" s="120">
        <v>158.48373137900001</v>
      </c>
      <c r="E29" s="120">
        <v>167.723000001</v>
      </c>
      <c r="F29" s="120">
        <v>190.63925686600001</v>
      </c>
      <c r="G29" s="120">
        <v>199.21799999999999</v>
      </c>
      <c r="H29" s="120">
        <v>225.40899999999999</v>
      </c>
      <c r="I29" s="120">
        <v>249.02958122300001</v>
      </c>
      <c r="J29" s="120">
        <v>273.799010614</v>
      </c>
      <c r="K29" s="120">
        <v>309.13344699999999</v>
      </c>
    </row>
    <row r="30" spans="3:11" x14ac:dyDescent="0.2">
      <c r="C30" s="90" t="s">
        <v>32</v>
      </c>
      <c r="D30" s="121">
        <v>90.387</v>
      </c>
      <c r="E30" s="121">
        <v>92.600999999999999</v>
      </c>
      <c r="F30" s="121">
        <v>109.327</v>
      </c>
      <c r="G30" s="121">
        <v>103.804</v>
      </c>
      <c r="H30" s="121">
        <v>114.794</v>
      </c>
      <c r="I30" s="121">
        <v>128.047</v>
      </c>
      <c r="J30" s="121">
        <v>140.65117501399999</v>
      </c>
      <c r="K30" s="121">
        <v>154.50347780800001</v>
      </c>
    </row>
    <row r="31" spans="3:11" x14ac:dyDescent="0.2">
      <c r="C31" s="89" t="s">
        <v>174</v>
      </c>
      <c r="D31" s="120">
        <v>1292.6497220010001</v>
      </c>
      <c r="E31" s="120">
        <v>1576.7148034239999</v>
      </c>
      <c r="F31" s="120">
        <v>1883.784798662</v>
      </c>
      <c r="G31" s="120">
        <v>2394.0632722199998</v>
      </c>
      <c r="H31" s="120">
        <v>2890.0761235730001</v>
      </c>
      <c r="I31" s="120">
        <v>3556.5098069995001</v>
      </c>
      <c r="J31" s="120">
        <v>4008.2308641039999</v>
      </c>
      <c r="K31" s="120">
        <v>3877.9226286029998</v>
      </c>
    </row>
    <row r="32" spans="3:11" x14ac:dyDescent="0.2">
      <c r="C32" s="90" t="s">
        <v>171</v>
      </c>
      <c r="D32" s="121">
        <v>2363.8908345599993</v>
      </c>
      <c r="E32" s="121">
        <v>2528.4274966329999</v>
      </c>
      <c r="F32" s="121">
        <v>2982.511649</v>
      </c>
      <c r="G32" s="121">
        <v>3236.3375159239999</v>
      </c>
      <c r="H32" s="121">
        <v>3893.2835144679998</v>
      </c>
      <c r="I32" s="121">
        <v>4187.4300848920002</v>
      </c>
      <c r="J32" s="121">
        <v>4351.9808218560001</v>
      </c>
      <c r="K32" s="121">
        <v>4946.1929018809997</v>
      </c>
    </row>
    <row r="33" spans="1:11" x14ac:dyDescent="0.2">
      <c r="C33" s="89" t="s">
        <v>71</v>
      </c>
      <c r="D33" s="120">
        <v>687.68406331100005</v>
      </c>
      <c r="E33" s="120">
        <v>1201.473565365</v>
      </c>
      <c r="F33" s="120">
        <v>1266.0278541340001</v>
      </c>
      <c r="G33" s="120">
        <v>995.60536693799997</v>
      </c>
      <c r="H33" s="120">
        <v>1773.9062744170001</v>
      </c>
      <c r="I33" s="120">
        <v>4496.8087562439996</v>
      </c>
      <c r="J33" s="120">
        <v>3743.6581561510002</v>
      </c>
      <c r="K33" s="120">
        <v>3243.2610074720001</v>
      </c>
    </row>
    <row r="34" spans="1:11" x14ac:dyDescent="0.2">
      <c r="C34" s="90" t="s">
        <v>34</v>
      </c>
      <c r="D34" s="121">
        <v>1738.67851541</v>
      </c>
      <c r="E34" s="121">
        <v>2142.8780775670002</v>
      </c>
      <c r="F34" s="121">
        <v>2509.9722264239999</v>
      </c>
      <c r="G34" s="121">
        <v>2756.7810727800002</v>
      </c>
      <c r="H34" s="121">
        <v>3454.6119953369998</v>
      </c>
      <c r="I34" s="121">
        <v>3769.3147600000002</v>
      </c>
      <c r="J34" s="121">
        <v>3879.2115688280001</v>
      </c>
      <c r="K34" s="121">
        <v>4141.0123589490004</v>
      </c>
    </row>
    <row r="35" spans="1:11" x14ac:dyDescent="0.2">
      <c r="C35" s="89" t="s">
        <v>72</v>
      </c>
      <c r="D35" s="120">
        <v>201.81609129399999</v>
      </c>
      <c r="E35" s="120">
        <v>406.14135379999999</v>
      </c>
      <c r="F35" s="120">
        <v>981.32019536999996</v>
      </c>
      <c r="G35" s="120">
        <v>707.59493406000001</v>
      </c>
      <c r="H35" s="120">
        <v>545.69172443499997</v>
      </c>
      <c r="I35" s="120">
        <v>537.89865290299997</v>
      </c>
      <c r="J35" s="120">
        <v>500.42309393099998</v>
      </c>
      <c r="K35" s="120">
        <v>599.82153384399999</v>
      </c>
    </row>
    <row r="36" spans="1:11" x14ac:dyDescent="0.2">
      <c r="C36" s="90" t="s">
        <v>73</v>
      </c>
      <c r="D36" s="121">
        <v>1319.303184481</v>
      </c>
      <c r="E36" s="121">
        <v>4621.73738908</v>
      </c>
      <c r="F36" s="121">
        <v>6365.8041502710003</v>
      </c>
      <c r="G36" s="121">
        <v>4745.8122232547594</v>
      </c>
      <c r="H36" s="121">
        <v>3287.2278099999999</v>
      </c>
      <c r="I36" s="121">
        <v>2113.1157145709999</v>
      </c>
      <c r="J36" s="121">
        <v>3587.5183798530002</v>
      </c>
      <c r="K36" s="121">
        <v>9230.8615240929994</v>
      </c>
    </row>
    <row r="37" spans="1:11" x14ac:dyDescent="0.2">
      <c r="C37" s="89" t="s">
        <v>35</v>
      </c>
      <c r="D37" s="120">
        <v>4334.3316094239999</v>
      </c>
      <c r="E37" s="120">
        <v>4599.5301950000003</v>
      </c>
      <c r="F37" s="120">
        <v>4957.4759270000004</v>
      </c>
      <c r="G37" s="120">
        <v>5455.2092000000002</v>
      </c>
      <c r="H37" s="120">
        <v>7176.2295000000004</v>
      </c>
      <c r="I37" s="120">
        <v>8192.5800132999993</v>
      </c>
      <c r="J37" s="120">
        <v>9425.1700143990001</v>
      </c>
      <c r="K37" s="120">
        <v>9459.4830336319992</v>
      </c>
    </row>
    <row r="38" spans="1:11" x14ac:dyDescent="0.2">
      <c r="C38" s="90" t="s">
        <v>74</v>
      </c>
      <c r="D38" s="121">
        <v>1449.7365868909999</v>
      </c>
      <c r="E38" s="121">
        <v>573.46032853199995</v>
      </c>
      <c r="F38" s="121">
        <v>1342.173870562</v>
      </c>
      <c r="G38" s="121">
        <v>3140.838685404</v>
      </c>
      <c r="H38" s="121">
        <v>3124.9646747510001</v>
      </c>
      <c r="I38" s="121">
        <v>1343.9562081070001</v>
      </c>
      <c r="J38" s="121">
        <v>2826.6868323650001</v>
      </c>
      <c r="K38" s="121">
        <v>6690.8519486160003</v>
      </c>
    </row>
    <row r="39" spans="1:11" x14ac:dyDescent="0.2">
      <c r="C39" s="89" t="s">
        <v>36</v>
      </c>
      <c r="D39" s="120">
        <v>909.638895488</v>
      </c>
      <c r="E39" s="120">
        <v>957.21052174499982</v>
      </c>
      <c r="F39" s="120">
        <v>1102.8762075349998</v>
      </c>
      <c r="G39" s="120">
        <v>1326.690477201</v>
      </c>
      <c r="H39" s="120">
        <v>1398.4880000000001</v>
      </c>
      <c r="I39" s="120">
        <v>1538.569206162</v>
      </c>
      <c r="J39" s="120">
        <v>1716.372328253</v>
      </c>
      <c r="K39" s="120">
        <v>1728.9588458119999</v>
      </c>
    </row>
    <row r="40" spans="1:11" x14ac:dyDescent="0.2">
      <c r="C40" s="90" t="s">
        <v>172</v>
      </c>
      <c r="D40" s="121">
        <v>28950.939836541002</v>
      </c>
      <c r="E40" s="121">
        <v>34681.685660607996</v>
      </c>
      <c r="F40" s="121">
        <v>42889.017578073843</v>
      </c>
      <c r="G40" s="121">
        <v>41295.640725108235</v>
      </c>
      <c r="H40" s="121">
        <v>51778.245040631002</v>
      </c>
      <c r="I40" s="121">
        <v>59430.397231809999</v>
      </c>
      <c r="J40" s="121">
        <v>64829.835003366999</v>
      </c>
      <c r="K40" s="121">
        <v>75845.339514715</v>
      </c>
    </row>
    <row r="41" spans="1:11" x14ac:dyDescent="0.2">
      <c r="C41" s="89" t="s">
        <v>76</v>
      </c>
      <c r="D41" s="120">
        <v>279.19013641200002</v>
      </c>
      <c r="E41" s="120">
        <v>325.05151713599997</v>
      </c>
      <c r="F41" s="120">
        <v>368.20639999999997</v>
      </c>
      <c r="G41" s="120">
        <v>364.99528579600002</v>
      </c>
      <c r="H41" s="120">
        <v>490.22794456299999</v>
      </c>
      <c r="I41" s="120">
        <v>601.20169770899997</v>
      </c>
      <c r="J41" s="120">
        <v>703.36457226000005</v>
      </c>
      <c r="K41" s="120">
        <v>675.15639148900004</v>
      </c>
    </row>
    <row r="42" spans="1:11" x14ac:dyDescent="0.2">
      <c r="C42" s="90" t="s">
        <v>77</v>
      </c>
      <c r="D42" s="121">
        <v>504.58967178799998</v>
      </c>
      <c r="E42" s="121">
        <v>317.391364936</v>
      </c>
      <c r="F42" s="121">
        <v>855.30542377899997</v>
      </c>
      <c r="G42" s="121">
        <v>931.04111364899995</v>
      </c>
      <c r="H42" s="121">
        <v>1028.852298238</v>
      </c>
      <c r="I42" s="121">
        <v>793.08372477499995</v>
      </c>
      <c r="J42" s="121">
        <v>818.86053845799995</v>
      </c>
      <c r="K42" s="121">
        <v>575.01766156999997</v>
      </c>
    </row>
    <row r="43" spans="1:11" x14ac:dyDescent="0.2">
      <c r="C43" s="89" t="s">
        <v>173</v>
      </c>
      <c r="D43" s="120">
        <v>22862.832526617</v>
      </c>
      <c r="E43" s="120">
        <v>26637.721680862</v>
      </c>
      <c r="F43" s="120">
        <v>23740.558575881001</v>
      </c>
      <c r="G43" s="120">
        <v>30259.434631921999</v>
      </c>
      <c r="H43" s="120">
        <v>29591.042778089999</v>
      </c>
      <c r="I43" s="120">
        <v>34511.60108678</v>
      </c>
      <c r="J43" s="120">
        <v>45181.174618750003</v>
      </c>
      <c r="K43" s="120">
        <v>50008.778800628999</v>
      </c>
    </row>
    <row r="44" spans="1:11" x14ac:dyDescent="0.2">
      <c r="C44" s="90" t="s">
        <v>37</v>
      </c>
      <c r="D44" s="121">
        <v>976.998140541</v>
      </c>
      <c r="E44" s="121">
        <v>915.22658569900011</v>
      </c>
      <c r="F44" s="121">
        <v>1097.911182352</v>
      </c>
      <c r="G44" s="121">
        <v>1218.79296737</v>
      </c>
      <c r="H44" s="121">
        <v>1620.5780668130001</v>
      </c>
      <c r="I44" s="121">
        <v>1554.933628943</v>
      </c>
      <c r="J44" s="121">
        <v>1524.9073246630001</v>
      </c>
      <c r="K44" s="121">
        <v>2238.6181961319999</v>
      </c>
    </row>
    <row r="45" spans="1:11" x14ac:dyDescent="0.2">
      <c r="C45" s="89" t="s">
        <v>38</v>
      </c>
      <c r="D45" s="120">
        <v>2193.858246928</v>
      </c>
      <c r="E45" s="120">
        <v>2371.7028843480002</v>
      </c>
      <c r="F45" s="120">
        <v>2743.2740997310002</v>
      </c>
      <c r="G45" s="120">
        <v>2659.1460050539999</v>
      </c>
      <c r="H45" s="120">
        <v>2941.964825564</v>
      </c>
      <c r="I45" s="120">
        <v>3774.236903562</v>
      </c>
      <c r="J45" s="120">
        <v>4342.2231099459996</v>
      </c>
      <c r="K45" s="120">
        <v>4698.6215057480003</v>
      </c>
    </row>
    <row r="46" spans="1:11" ht="21.75" customHeight="1" x14ac:dyDescent="0.2">
      <c r="C46" s="81" t="s">
        <v>78</v>
      </c>
      <c r="D46" s="45">
        <f>+SUM(D15:D45)</f>
        <v>156678.5787035024</v>
      </c>
      <c r="E46" s="45">
        <f>+SUM(E15:E45)</f>
        <v>211842.68940887001</v>
      </c>
      <c r="F46" s="45">
        <f>+SUM(F15:F45)</f>
        <v>213884.62990880202</v>
      </c>
      <c r="G46" s="45">
        <f>+SUM(G15:G45)</f>
        <v>211311.82299115599</v>
      </c>
      <c r="H46" s="45">
        <f>+SUM(H15:H45)</f>
        <v>261335.82214938401</v>
      </c>
      <c r="I46" s="45">
        <f t="shared" ref="I46:J46" si="0">+SUM(I15:I45)</f>
        <v>290160.86584679352</v>
      </c>
      <c r="J46" s="45">
        <f t="shared" si="0"/>
        <v>319754.16961304197</v>
      </c>
      <c r="K46" s="45">
        <f>+SUM(K15:K45)</f>
        <v>365820.62873394607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mayo</v>
      </c>
      <c r="D47" s="128">
        <f>+D46-'C5 Ejecución PGN 2019-2026'!D14</f>
        <v>0</v>
      </c>
      <c r="E47" s="128">
        <f>+E46-'C5 Ejecución PGN 2019-2026'!E14</f>
        <v>0</v>
      </c>
      <c r="F47" s="128">
        <f>+F46-'C5 Ejecución PGN 2019-2026'!F14</f>
        <v>0</v>
      </c>
      <c r="G47" s="128">
        <f>+G46-'C5 Ejecución PGN 2019-2026'!G14</f>
        <v>0</v>
      </c>
      <c r="H47" s="128">
        <f>+H46-'C5 Ejecución PGN 2019-2026'!H14</f>
        <v>0</v>
      </c>
      <c r="I47" s="128">
        <f>+I46-'C5 Ejecución PGN 2019-2026'!I14</f>
        <v>0</v>
      </c>
      <c r="J47" s="128">
        <f>+J46-'C5 Ejecución PGN 2019-2026'!J14</f>
        <v>0</v>
      </c>
      <c r="K47" s="128">
        <f>+K46-'C5 Ejecución PGN 2019-2026'!K14</f>
        <v>0</v>
      </c>
    </row>
    <row r="48" spans="1:11" x14ac:dyDescent="0.2">
      <c r="C48" s="1" t="s">
        <v>227</v>
      </c>
      <c r="D48" s="10"/>
    </row>
    <row r="49" spans="3:12" x14ac:dyDescent="0.2">
      <c r="D49" s="10"/>
    </row>
    <row r="50" spans="3:12" x14ac:dyDescent="0.2">
      <c r="D50" s="10"/>
    </row>
    <row r="52" spans="3:12" ht="18" x14ac:dyDescent="0.2">
      <c r="D52" s="164" t="s">
        <v>96</v>
      </c>
      <c r="E52" s="164"/>
      <c r="F52" s="164"/>
      <c r="G52" s="164"/>
      <c r="H52" s="164"/>
      <c r="I52" s="164"/>
      <c r="J52" s="164"/>
      <c r="K52" s="164"/>
      <c r="L52" s="164"/>
    </row>
    <row r="53" spans="3:12" ht="1.5" customHeight="1" x14ac:dyDescent="0.2">
      <c r="D53" s="29"/>
    </row>
    <row r="54" spans="3:12" ht="15.75" customHeight="1" x14ac:dyDescent="0.2">
      <c r="C54" s="2"/>
      <c r="D54" s="2"/>
      <c r="E54" s="2"/>
      <c r="F54" s="2"/>
      <c r="G54" s="2"/>
      <c r="H54" s="2"/>
      <c r="I54" s="2"/>
    </row>
    <row r="55" spans="3:12" x14ac:dyDescent="0.2">
      <c r="C55" s="182" t="s">
        <v>21</v>
      </c>
      <c r="D55" s="186">
        <v>2019</v>
      </c>
      <c r="E55" s="162">
        <v>2020</v>
      </c>
      <c r="F55" s="162">
        <v>2021</v>
      </c>
      <c r="G55" s="162">
        <v>2022</v>
      </c>
      <c r="H55" s="162">
        <v>2023</v>
      </c>
      <c r="I55" s="162">
        <v>2024</v>
      </c>
      <c r="J55" s="162">
        <v>2025</v>
      </c>
      <c r="K55" s="162" t="s">
        <v>178</v>
      </c>
    </row>
    <row r="56" spans="3:12" ht="12" thickBot="1" x14ac:dyDescent="0.25">
      <c r="C56" s="183"/>
      <c r="D56" s="187"/>
      <c r="E56" s="163"/>
      <c r="F56" s="163"/>
      <c r="G56" s="163"/>
      <c r="H56" s="163"/>
      <c r="I56" s="163"/>
      <c r="J56" s="163"/>
      <c r="K56" s="163"/>
    </row>
    <row r="57" spans="3:12" x14ac:dyDescent="0.2">
      <c r="C57" s="89" t="s">
        <v>61</v>
      </c>
      <c r="D57" s="120">
        <v>713.02619040001991</v>
      </c>
      <c r="E57" s="120">
        <v>624.06366325122997</v>
      </c>
      <c r="F57" s="120">
        <v>592.95086130107006</v>
      </c>
      <c r="G57" s="120">
        <v>709.47260132903989</v>
      </c>
      <c r="H57" s="120">
        <v>788.03137500301</v>
      </c>
      <c r="I57" s="120">
        <v>1017.5786762054701</v>
      </c>
      <c r="J57" s="120">
        <v>814.05318341724671</v>
      </c>
      <c r="K57" s="120">
        <v>560.50465680487991</v>
      </c>
    </row>
    <row r="58" spans="3:12" x14ac:dyDescent="0.2">
      <c r="C58" s="90" t="s">
        <v>28</v>
      </c>
      <c r="D58" s="121">
        <v>312.50760838984007</v>
      </c>
      <c r="E58" s="121">
        <v>342.33060426347993</v>
      </c>
      <c r="F58" s="121">
        <v>391.34762989479003</v>
      </c>
      <c r="G58" s="121">
        <v>417.10350549922998</v>
      </c>
      <c r="H58" s="121">
        <v>494.72457192577002</v>
      </c>
      <c r="I58" s="121">
        <v>586.28782380112989</v>
      </c>
      <c r="J58" s="121">
        <v>772.53676935787996</v>
      </c>
      <c r="K58" s="121">
        <v>398.05923911176001</v>
      </c>
    </row>
    <row r="59" spans="3:12" x14ac:dyDescent="0.2">
      <c r="C59" s="89" t="s">
        <v>62</v>
      </c>
      <c r="D59" s="120">
        <v>22.679568670120002</v>
      </c>
      <c r="E59" s="120">
        <v>22.947166521290001</v>
      </c>
      <c r="F59" s="120">
        <v>24.694283909119999</v>
      </c>
      <c r="G59" s="120">
        <v>24.52920631672</v>
      </c>
      <c r="H59" s="120">
        <v>26.112092057510001</v>
      </c>
      <c r="I59" s="120">
        <v>26.793463341760003</v>
      </c>
      <c r="J59" s="120">
        <v>25.252865343549999</v>
      </c>
      <c r="K59" s="120">
        <v>9.496738131819999</v>
      </c>
    </row>
    <row r="60" spans="3:12" x14ac:dyDescent="0.2">
      <c r="C60" s="90" t="s">
        <v>29</v>
      </c>
      <c r="D60" s="121">
        <v>637.43418051787012</v>
      </c>
      <c r="E60" s="121">
        <v>693.02733955293013</v>
      </c>
      <c r="F60" s="121">
        <v>640.04095617622988</v>
      </c>
      <c r="G60" s="121">
        <v>646.07408096059999</v>
      </c>
      <c r="H60" s="121">
        <v>754.67324539443996</v>
      </c>
      <c r="I60" s="121">
        <v>1069.7653585529902</v>
      </c>
      <c r="J60" s="121">
        <v>1010.01525763479</v>
      </c>
      <c r="K60" s="121">
        <v>979.90701280617009</v>
      </c>
    </row>
    <row r="61" spans="3:12" x14ac:dyDescent="0.2">
      <c r="C61" s="89" t="s">
        <v>63</v>
      </c>
      <c r="D61" s="120">
        <v>551.90141227831998</v>
      </c>
      <c r="E61" s="120">
        <v>602.52580513676003</v>
      </c>
      <c r="F61" s="120">
        <v>632.65134401224998</v>
      </c>
      <c r="G61" s="120">
        <v>738.71767182171993</v>
      </c>
      <c r="H61" s="120">
        <v>896.06421984405995</v>
      </c>
      <c r="I61" s="120">
        <v>1043.44658585773</v>
      </c>
      <c r="J61" s="120">
        <v>1156.2863531645201</v>
      </c>
      <c r="K61" s="120">
        <v>629.02391163074003</v>
      </c>
    </row>
    <row r="62" spans="3:12" x14ac:dyDescent="0.2">
      <c r="C62" s="90" t="s">
        <v>30</v>
      </c>
      <c r="D62" s="121">
        <v>235.59738140015997</v>
      </c>
      <c r="E62" s="121">
        <v>237.11672232910993</v>
      </c>
      <c r="F62" s="121">
        <v>229.02910408488003</v>
      </c>
      <c r="G62" s="121">
        <v>190.71196081699</v>
      </c>
      <c r="H62" s="121">
        <v>296.42994374731001</v>
      </c>
      <c r="I62" s="121">
        <v>331.42532700872999</v>
      </c>
      <c r="J62" s="121">
        <v>339.52142948775003</v>
      </c>
      <c r="K62" s="121">
        <v>208.17525634080999</v>
      </c>
    </row>
    <row r="63" spans="3:12" x14ac:dyDescent="0.2">
      <c r="C63" s="89" t="s">
        <v>64</v>
      </c>
      <c r="D63" s="120">
        <v>32269.114086411097</v>
      </c>
      <c r="E63" s="120">
        <v>33901.735197717935</v>
      </c>
      <c r="F63" s="120">
        <v>35690.474776191048</v>
      </c>
      <c r="G63" s="120">
        <v>39586.718457433548</v>
      </c>
      <c r="H63" s="120">
        <v>45392.357724052796</v>
      </c>
      <c r="I63" s="120">
        <v>52288.353743111176</v>
      </c>
      <c r="J63" s="120">
        <v>57548.549133076929</v>
      </c>
      <c r="K63" s="120">
        <v>25928.880073972417</v>
      </c>
    </row>
    <row r="64" spans="3:12" x14ac:dyDescent="0.2">
      <c r="C64" s="90" t="s">
        <v>65</v>
      </c>
      <c r="D64" s="121">
        <v>36.979739387830001</v>
      </c>
      <c r="E64" s="121">
        <v>39.010294990489996</v>
      </c>
      <c r="F64" s="121">
        <v>36.423892357940005</v>
      </c>
      <c r="G64" s="121">
        <v>49.746245426839998</v>
      </c>
      <c r="H64" s="121">
        <v>48.476614412699995</v>
      </c>
      <c r="I64" s="121">
        <v>62.416143123800005</v>
      </c>
      <c r="J64" s="121">
        <v>46.41038655829</v>
      </c>
      <c r="K64" s="121">
        <v>21.34504334323</v>
      </c>
    </row>
    <row r="65" spans="3:11" x14ac:dyDescent="0.2">
      <c r="C65" s="89" t="s">
        <v>66</v>
      </c>
      <c r="D65" s="120">
        <v>37392.192336246037</v>
      </c>
      <c r="E65" s="120">
        <v>40611.439453518171</v>
      </c>
      <c r="F65" s="120">
        <v>43221.804808781104</v>
      </c>
      <c r="G65" s="120">
        <v>44189.638561111955</v>
      </c>
      <c r="H65" s="120">
        <v>51150.561658875631</v>
      </c>
      <c r="I65" s="120">
        <v>61971.774424815179</v>
      </c>
      <c r="J65" s="120">
        <v>73143.675198384663</v>
      </c>
      <c r="K65" s="120">
        <v>44261.442084005575</v>
      </c>
    </row>
    <row r="66" spans="3:11" x14ac:dyDescent="0.2">
      <c r="C66" s="90" t="s">
        <v>67</v>
      </c>
      <c r="D66" s="121">
        <v>79.583767143970007</v>
      </c>
      <c r="E66" s="121">
        <v>77.959463222339991</v>
      </c>
      <c r="F66" s="121">
        <v>92.565917262170004</v>
      </c>
      <c r="G66" s="121">
        <v>139.22447420447</v>
      </c>
      <c r="H66" s="121">
        <v>164.95490757784998</v>
      </c>
      <c r="I66" s="121">
        <v>180.44963145647</v>
      </c>
      <c r="J66" s="121">
        <v>199.61805247925003</v>
      </c>
      <c r="K66" s="121">
        <v>90.697092626839989</v>
      </c>
    </row>
    <row r="67" spans="3:11" x14ac:dyDescent="0.2">
      <c r="C67" s="89" t="s">
        <v>68</v>
      </c>
      <c r="D67" s="120">
        <v>3673.7873185561198</v>
      </c>
      <c r="E67" s="120">
        <v>3786.5517550393602</v>
      </c>
      <c r="F67" s="120">
        <v>4102.4235271319494</v>
      </c>
      <c r="G67" s="120">
        <v>4529.7210737527002</v>
      </c>
      <c r="H67" s="120">
        <v>5192.7199983874434</v>
      </c>
      <c r="I67" s="120">
        <v>5690.9516625390897</v>
      </c>
      <c r="J67" s="120">
        <v>6494.8325565089008</v>
      </c>
      <c r="K67" s="120">
        <v>2479.8613744958102</v>
      </c>
    </row>
    <row r="68" spans="3:11" x14ac:dyDescent="0.2">
      <c r="C68" s="90" t="s">
        <v>31</v>
      </c>
      <c r="D68" s="121">
        <v>8405.9575249606605</v>
      </c>
      <c r="E68" s="121">
        <v>19778.26946221228</v>
      </c>
      <c r="F68" s="121">
        <v>19946.115274416741</v>
      </c>
      <c r="G68" s="121">
        <v>14891.337139626605</v>
      </c>
      <c r="H68" s="121">
        <v>35521.106949169989</v>
      </c>
      <c r="I68" s="121">
        <v>24877.867835596993</v>
      </c>
      <c r="J68" s="121">
        <v>20453.689900745449</v>
      </c>
      <c r="K68" s="121">
        <v>7174.4720525676312</v>
      </c>
    </row>
    <row r="69" spans="3:11" x14ac:dyDescent="0.2">
      <c r="C69" s="89" t="s">
        <v>168</v>
      </c>
      <c r="D69" s="120">
        <v>0</v>
      </c>
      <c r="E69" s="120">
        <v>0</v>
      </c>
      <c r="F69" s="120">
        <v>0</v>
      </c>
      <c r="G69" s="120">
        <v>0</v>
      </c>
      <c r="H69" s="120">
        <v>471.96114025259004</v>
      </c>
      <c r="I69" s="120">
        <v>2255.9616474325903</v>
      </c>
      <c r="J69" s="120">
        <v>1240.68198250512</v>
      </c>
      <c r="K69" s="120">
        <v>666.13734643213002</v>
      </c>
    </row>
    <row r="70" spans="3:11" x14ac:dyDescent="0.2">
      <c r="C70" s="90" t="s">
        <v>69</v>
      </c>
      <c r="D70" s="121">
        <v>1398.5046809472601</v>
      </c>
      <c r="E70" s="121">
        <v>7417.5973161868096</v>
      </c>
      <c r="F70" s="121">
        <v>9216.8608052804375</v>
      </c>
      <c r="G70" s="121">
        <v>1606.57305004349</v>
      </c>
      <c r="H70" s="121">
        <v>1904.75194567413</v>
      </c>
      <c r="I70" s="121">
        <v>2127.7107536316098</v>
      </c>
      <c r="J70" s="121">
        <v>1974.6211458195601</v>
      </c>
      <c r="K70" s="121">
        <v>380.12608837053006</v>
      </c>
    </row>
    <row r="71" spans="3:11" x14ac:dyDescent="0.2">
      <c r="C71" s="89" t="s">
        <v>70</v>
      </c>
      <c r="D71" s="120">
        <v>143.24445026189002</v>
      </c>
      <c r="E71" s="120">
        <v>148.72989815405001</v>
      </c>
      <c r="F71" s="120">
        <v>154.10084199066</v>
      </c>
      <c r="G71" s="120">
        <v>175.23011052403001</v>
      </c>
      <c r="H71" s="120">
        <v>207.87867127800001</v>
      </c>
      <c r="I71" s="120">
        <v>237.63910905546999</v>
      </c>
      <c r="J71" s="120">
        <v>259.56835313702999</v>
      </c>
      <c r="K71" s="120">
        <v>123.77481367727999</v>
      </c>
    </row>
    <row r="72" spans="3:11" x14ac:dyDescent="0.2">
      <c r="C72" s="90" t="s">
        <v>32</v>
      </c>
      <c r="D72" s="121">
        <v>87.282285730459989</v>
      </c>
      <c r="E72" s="121">
        <v>91.834416423630003</v>
      </c>
      <c r="F72" s="121">
        <v>106.31293775018001</v>
      </c>
      <c r="G72" s="121">
        <v>100.24496970442999</v>
      </c>
      <c r="H72" s="121">
        <v>105.58533432232001</v>
      </c>
      <c r="I72" s="121">
        <v>123.83520786849</v>
      </c>
      <c r="J72" s="121">
        <v>137.17219646520999</v>
      </c>
      <c r="K72" s="121">
        <v>54.754860708780001</v>
      </c>
    </row>
    <row r="73" spans="3:11" x14ac:dyDescent="0.2">
      <c r="C73" s="89" t="s">
        <v>174</v>
      </c>
      <c r="D73" s="120">
        <v>1277.0788270277098</v>
      </c>
      <c r="E73" s="120">
        <v>1541.24403916405</v>
      </c>
      <c r="F73" s="120">
        <v>1834.1982146731802</v>
      </c>
      <c r="G73" s="120">
        <v>2123.6058171135401</v>
      </c>
      <c r="H73" s="120">
        <v>2780.4276078908929</v>
      </c>
      <c r="I73" s="120">
        <v>3217.1017332901697</v>
      </c>
      <c r="J73" s="120">
        <v>3927.5002213624102</v>
      </c>
      <c r="K73" s="120">
        <v>2824.9773512576203</v>
      </c>
    </row>
    <row r="74" spans="3:11" x14ac:dyDescent="0.2">
      <c r="C74" s="90" t="s">
        <v>171</v>
      </c>
      <c r="D74" s="121">
        <v>2311.7296139988393</v>
      </c>
      <c r="E74" s="121">
        <v>2436.7954140737302</v>
      </c>
      <c r="F74" s="121">
        <v>2560.79117237842</v>
      </c>
      <c r="G74" s="121">
        <v>2923.7162421069206</v>
      </c>
      <c r="H74" s="121">
        <v>3559.5628933777139</v>
      </c>
      <c r="I74" s="121">
        <v>3923.7597537217694</v>
      </c>
      <c r="J74" s="121">
        <v>4292.0016352100793</v>
      </c>
      <c r="K74" s="121">
        <v>2452.6161326003598</v>
      </c>
    </row>
    <row r="75" spans="3:11" x14ac:dyDescent="0.2">
      <c r="C75" s="89" t="s">
        <v>71</v>
      </c>
      <c r="D75" s="120">
        <v>632.35307675988986</v>
      </c>
      <c r="E75" s="120">
        <v>1131.5003624677599</v>
      </c>
      <c r="F75" s="120">
        <v>1155.0700365705998</v>
      </c>
      <c r="G75" s="120">
        <v>913.90746647373999</v>
      </c>
      <c r="H75" s="120">
        <v>1711.4637468677797</v>
      </c>
      <c r="I75" s="120">
        <v>4448.1720883365897</v>
      </c>
      <c r="J75" s="120">
        <v>3681.7761694511541</v>
      </c>
      <c r="K75" s="120">
        <v>1950.9682874742002</v>
      </c>
    </row>
    <row r="76" spans="3:11" x14ac:dyDescent="0.2">
      <c r="C76" s="90" t="s">
        <v>34</v>
      </c>
      <c r="D76" s="121">
        <v>1667.0171938169196</v>
      </c>
      <c r="E76" s="121">
        <v>1845.0883847855903</v>
      </c>
      <c r="F76" s="121">
        <v>2247.6816031704702</v>
      </c>
      <c r="G76" s="121">
        <v>2580.0774554442296</v>
      </c>
      <c r="H76" s="121">
        <v>3211.6234266275701</v>
      </c>
      <c r="I76" s="121">
        <v>3444.9807961820297</v>
      </c>
      <c r="J76" s="121">
        <v>3775.7684261482209</v>
      </c>
      <c r="K76" s="121">
        <v>1631.63634103038</v>
      </c>
    </row>
    <row r="77" spans="3:11" x14ac:dyDescent="0.2">
      <c r="C77" s="89" t="s">
        <v>72</v>
      </c>
      <c r="D77" s="120">
        <v>192.79588907593001</v>
      </c>
      <c r="E77" s="120">
        <v>366.25596293708003</v>
      </c>
      <c r="F77" s="120">
        <v>499.15435559264995</v>
      </c>
      <c r="G77" s="120">
        <v>587.31732137995994</v>
      </c>
      <c r="H77" s="120">
        <v>499.57886940495001</v>
      </c>
      <c r="I77" s="120">
        <v>488.43471479942002</v>
      </c>
      <c r="J77" s="120">
        <v>450.15033992063002</v>
      </c>
      <c r="K77" s="120">
        <v>294.49669251522005</v>
      </c>
    </row>
    <row r="78" spans="3:11" x14ac:dyDescent="0.2">
      <c r="C78" s="90" t="s">
        <v>73</v>
      </c>
      <c r="D78" s="121">
        <v>1297.1346755100301</v>
      </c>
      <c r="E78" s="121">
        <v>4602.6657498439199</v>
      </c>
      <c r="F78" s="121">
        <v>6335.7556546907717</v>
      </c>
      <c r="G78" s="121">
        <v>4712.214531072359</v>
      </c>
      <c r="H78" s="121">
        <v>3243.3151566118991</v>
      </c>
      <c r="I78" s="121">
        <v>2039.0409189195398</v>
      </c>
      <c r="J78" s="121">
        <v>3549.5362793139102</v>
      </c>
      <c r="K78" s="121">
        <v>8659.0271276767617</v>
      </c>
    </row>
    <row r="79" spans="3:11" x14ac:dyDescent="0.2">
      <c r="C79" s="89" t="s">
        <v>35</v>
      </c>
      <c r="D79" s="120">
        <v>4304.8728235470962</v>
      </c>
      <c r="E79" s="120">
        <v>4552.6244357201995</v>
      </c>
      <c r="F79" s="120">
        <v>4837.3595080606701</v>
      </c>
      <c r="G79" s="120">
        <v>5399.1509630629598</v>
      </c>
      <c r="H79" s="120">
        <v>6539.2494223325602</v>
      </c>
      <c r="I79" s="120">
        <v>8054.6998663775803</v>
      </c>
      <c r="J79" s="120">
        <v>9300.5851318654204</v>
      </c>
      <c r="K79" s="120">
        <v>3290.1462745108302</v>
      </c>
    </row>
    <row r="80" spans="3:11" x14ac:dyDescent="0.2">
      <c r="C80" s="90" t="s">
        <v>74</v>
      </c>
      <c r="D80" s="121">
        <v>1387.0309759152601</v>
      </c>
      <c r="E80" s="121">
        <v>552.61106386949996</v>
      </c>
      <c r="F80" s="121">
        <v>1261.8502614777801</v>
      </c>
      <c r="G80" s="121">
        <v>3045.7786312898002</v>
      </c>
      <c r="H80" s="121">
        <v>2948.3014487933501</v>
      </c>
      <c r="I80" s="121">
        <v>868.26570958164996</v>
      </c>
      <c r="J80" s="121">
        <v>2693.2030142809799</v>
      </c>
      <c r="K80" s="121">
        <v>2872.7370210890599</v>
      </c>
    </row>
    <row r="81" spans="1:12" x14ac:dyDescent="0.2">
      <c r="C81" s="89" t="s">
        <v>36</v>
      </c>
      <c r="D81" s="120">
        <v>880.09487408693428</v>
      </c>
      <c r="E81" s="120">
        <v>887.34174927630022</v>
      </c>
      <c r="F81" s="120">
        <v>1019.5127858552505</v>
      </c>
      <c r="G81" s="120">
        <v>1292.6030276894905</v>
      </c>
      <c r="H81" s="120">
        <v>1319.1307526749999</v>
      </c>
      <c r="I81" s="120">
        <v>1475.6011153625502</v>
      </c>
      <c r="J81" s="120">
        <v>1650.3321967422301</v>
      </c>
      <c r="K81" s="120">
        <v>954.91607740307802</v>
      </c>
    </row>
    <row r="82" spans="1:12" x14ac:dyDescent="0.2">
      <c r="C82" s="90" t="s">
        <v>172</v>
      </c>
      <c r="D82" s="121">
        <v>28898.661711486358</v>
      </c>
      <c r="E82" s="121">
        <v>33866.734879353753</v>
      </c>
      <c r="F82" s="121">
        <v>42729.035830991823</v>
      </c>
      <c r="G82" s="121">
        <v>41209.983246145712</v>
      </c>
      <c r="H82" s="121">
        <v>51286.827494325662</v>
      </c>
      <c r="I82" s="121">
        <v>58678.135305865522</v>
      </c>
      <c r="J82" s="121">
        <v>64204.615988390127</v>
      </c>
      <c r="K82" s="121">
        <v>33314.881814711262</v>
      </c>
    </row>
    <row r="83" spans="1:12" x14ac:dyDescent="0.2">
      <c r="C83" s="89" t="s">
        <v>76</v>
      </c>
      <c r="D83" s="120">
        <v>264.07690960853</v>
      </c>
      <c r="E83" s="120">
        <v>317.62768516746002</v>
      </c>
      <c r="F83" s="120">
        <v>358.64498812644007</v>
      </c>
      <c r="G83" s="120">
        <v>360.01017678120002</v>
      </c>
      <c r="H83" s="120">
        <v>451.28346101165005</v>
      </c>
      <c r="I83" s="120">
        <v>592.63193987723002</v>
      </c>
      <c r="J83" s="120">
        <v>699.62348826590994</v>
      </c>
      <c r="K83" s="120">
        <v>321.11171397304997</v>
      </c>
    </row>
    <row r="84" spans="1:12" x14ac:dyDescent="0.2">
      <c r="C84" s="90" t="s">
        <v>77</v>
      </c>
      <c r="D84" s="121">
        <v>482.97701459646004</v>
      </c>
      <c r="E84" s="121">
        <v>310.50228994636001</v>
      </c>
      <c r="F84" s="121">
        <v>735.98212086207991</v>
      </c>
      <c r="G84" s="121">
        <v>790.42695288115988</v>
      </c>
      <c r="H84" s="121">
        <v>984.2502971614299</v>
      </c>
      <c r="I84" s="121">
        <v>756.47515549688001</v>
      </c>
      <c r="J84" s="121">
        <v>776.94355016674012</v>
      </c>
      <c r="K84" s="121">
        <v>447.72194829661998</v>
      </c>
    </row>
    <row r="85" spans="1:12" x14ac:dyDescent="0.2">
      <c r="C85" s="89" t="s">
        <v>173</v>
      </c>
      <c r="D85" s="120">
        <v>22731.348461844042</v>
      </c>
      <c r="E85" s="120">
        <v>26449.442394258138</v>
      </c>
      <c r="F85" s="120">
        <v>23326.94428668508</v>
      </c>
      <c r="G85" s="120">
        <v>25684.83660379444</v>
      </c>
      <c r="H85" s="120">
        <v>29025.945779540598</v>
      </c>
      <c r="I85" s="120">
        <v>31362.005514134653</v>
      </c>
      <c r="J85" s="120">
        <v>45045.090572799432</v>
      </c>
      <c r="K85" s="120">
        <v>11784.575996674512</v>
      </c>
    </row>
    <row r="86" spans="1:12" x14ac:dyDescent="0.2">
      <c r="C86" s="90" t="s">
        <v>37</v>
      </c>
      <c r="D86" s="121">
        <v>924.84586167704992</v>
      </c>
      <c r="E86" s="121">
        <v>853.55703920238</v>
      </c>
      <c r="F86" s="121">
        <v>951.86898231659984</v>
      </c>
      <c r="G86" s="121">
        <v>1097.2573634871201</v>
      </c>
      <c r="H86" s="121">
        <v>1469.7914406204202</v>
      </c>
      <c r="I86" s="121">
        <v>1419.1635310403399</v>
      </c>
      <c r="J86" s="121">
        <v>1444.1735911576898</v>
      </c>
      <c r="K86" s="121">
        <v>1050.0236343783697</v>
      </c>
    </row>
    <row r="87" spans="1:12" x14ac:dyDescent="0.2">
      <c r="C87" s="89" t="s">
        <v>38</v>
      </c>
      <c r="D87" s="120">
        <v>2190.79212762716</v>
      </c>
      <c r="E87" s="120">
        <v>2341.0433092825201</v>
      </c>
      <c r="F87" s="120">
        <v>2728.5665261538898</v>
      </c>
      <c r="G87" s="120">
        <v>2654.7734421092196</v>
      </c>
      <c r="H87" s="120">
        <v>2926.3186475944399</v>
      </c>
      <c r="I87" s="120">
        <v>3759.5262968848397</v>
      </c>
      <c r="J87" s="120">
        <v>4340.4548746128203</v>
      </c>
      <c r="K87" s="120">
        <v>1785.027228424</v>
      </c>
    </row>
    <row r="88" spans="1:12" x14ac:dyDescent="0.2">
      <c r="C88" s="81" t="s">
        <v>78</v>
      </c>
      <c r="D88" s="45">
        <f t="shared" ref="D88:J88" si="1">+SUM(D57:D87)</f>
        <v>155402.60256787983</v>
      </c>
      <c r="E88" s="45">
        <f t="shared" si="1"/>
        <v>190430.17331786855</v>
      </c>
      <c r="F88" s="45">
        <f t="shared" si="1"/>
        <v>207660.21328814622</v>
      </c>
      <c r="G88" s="45">
        <f t="shared" si="1"/>
        <v>203370.70234940425</v>
      </c>
      <c r="H88" s="45">
        <f t="shared" si="1"/>
        <v>255373.46083681149</v>
      </c>
      <c r="I88" s="45">
        <f t="shared" si="1"/>
        <v>278420.25183326943</v>
      </c>
      <c r="J88" s="45">
        <f t="shared" si="1"/>
        <v>315448.24024377385</v>
      </c>
      <c r="K88" s="45">
        <f>+SUM(K57:K87)</f>
        <v>157601.52128704175</v>
      </c>
    </row>
    <row r="89" spans="1:12" s="32" customFormat="1" x14ac:dyDescent="0.2">
      <c r="A89" s="5"/>
      <c r="B89" s="5"/>
      <c r="C89" s="74" t="str">
        <f>+'C1 Aprop Resumen 2000-2026'!B20</f>
        <v>* Información con corte a 31 de mayo</v>
      </c>
      <c r="D89" s="128">
        <f>+D88-'C5 Ejecución PGN 2019-2026'!D47</f>
        <v>0</v>
      </c>
      <c r="E89" s="128">
        <f>+E88-'C5 Ejecución PGN 2019-2026'!E47</f>
        <v>0</v>
      </c>
      <c r="F89" s="128">
        <f>+F88-'C5 Ejecución PGN 2019-2026'!F47</f>
        <v>0</v>
      </c>
      <c r="G89" s="128">
        <f>+G88-'C5 Ejecución PGN 2019-2026'!G47</f>
        <v>0</v>
      </c>
      <c r="H89" s="128">
        <f>+H88-'C5 Ejecución PGN 2019-2026'!H47</f>
        <v>0</v>
      </c>
      <c r="I89" s="128">
        <f>+I88-'C5 Ejecución PGN 2019-2026'!I47</f>
        <v>0</v>
      </c>
      <c r="J89" s="128">
        <f>+J88-'C5 Ejecución PGN 2019-2026'!J47</f>
        <v>0</v>
      </c>
      <c r="K89" s="128">
        <f>+K88-'C5 Ejecución PGN 2019-2026'!K47</f>
        <v>0</v>
      </c>
    </row>
    <row r="90" spans="1:12" x14ac:dyDescent="0.2">
      <c r="C90" s="1" t="s">
        <v>227</v>
      </c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x14ac:dyDescent="0.2">
      <c r="D93" s="11"/>
      <c r="E93" s="11"/>
      <c r="F93" s="11"/>
    </row>
    <row r="94" spans="1:12" ht="18" x14ac:dyDescent="0.2">
      <c r="D94" s="164" t="s">
        <v>97</v>
      </c>
      <c r="E94" s="164"/>
      <c r="F94" s="164"/>
      <c r="G94" s="164"/>
      <c r="H94" s="164"/>
      <c r="I94" s="164"/>
      <c r="J94" s="164"/>
      <c r="K94" s="164"/>
      <c r="L94" s="164"/>
    </row>
    <row r="95" spans="1:12" ht="2.25" customHeight="1" x14ac:dyDescent="0.2">
      <c r="D95" s="29"/>
      <c r="E95" s="29"/>
      <c r="F95" s="29"/>
      <c r="H95" s="9">
        <f>+G94-F95</f>
        <v>0</v>
      </c>
    </row>
    <row r="96" spans="1:12" x14ac:dyDescent="0.2">
      <c r="E96" s="30"/>
      <c r="F96" s="30"/>
    </row>
    <row r="97" spans="3:11" x14ac:dyDescent="0.2">
      <c r="C97" s="182" t="s">
        <v>21</v>
      </c>
      <c r="D97" s="162">
        <v>2019</v>
      </c>
      <c r="E97" s="162">
        <v>2020</v>
      </c>
      <c r="F97" s="162">
        <v>2021</v>
      </c>
      <c r="G97" s="162">
        <v>2022</v>
      </c>
      <c r="H97" s="162">
        <v>2023</v>
      </c>
      <c r="I97" s="162">
        <v>2024</v>
      </c>
      <c r="J97" s="162">
        <v>2025</v>
      </c>
      <c r="K97" s="162" t="s">
        <v>178</v>
      </c>
    </row>
    <row r="98" spans="3:11" ht="12" thickBot="1" x14ac:dyDescent="0.25">
      <c r="C98" s="183"/>
      <c r="D98" s="163"/>
      <c r="E98" s="163"/>
      <c r="F98" s="163"/>
      <c r="G98" s="163"/>
      <c r="H98" s="163"/>
      <c r="I98" s="163"/>
      <c r="J98" s="163"/>
      <c r="K98" s="163"/>
    </row>
    <row r="99" spans="3:11" x14ac:dyDescent="0.2">
      <c r="C99" s="89" t="s">
        <v>61</v>
      </c>
      <c r="D99" s="118">
        <f t="shared" ref="D99:K99" si="2">+IFERROR(IF(D57&gt;0,+((D57/D15)*100)," "),"")</f>
        <v>96.754675520953441</v>
      </c>
      <c r="E99" s="118">
        <f t="shared" si="2"/>
        <v>85.97574393296199</v>
      </c>
      <c r="F99" s="118">
        <f t="shared" si="2"/>
        <v>92.954429041126531</v>
      </c>
      <c r="G99" s="118">
        <f t="shared" si="2"/>
        <v>92.977026758318175</v>
      </c>
      <c r="H99" s="118">
        <f t="shared" si="2"/>
        <v>84.181048451494377</v>
      </c>
      <c r="I99" s="118">
        <f t="shared" si="2"/>
        <v>95.868179401864523</v>
      </c>
      <c r="J99" s="118">
        <f t="shared" si="2"/>
        <v>94.787312526037098</v>
      </c>
      <c r="K99" s="118">
        <f t="shared" si="2"/>
        <v>61.559212599092938</v>
      </c>
    </row>
    <row r="100" spans="3:11" x14ac:dyDescent="0.2">
      <c r="C100" s="90" t="s">
        <v>28</v>
      </c>
      <c r="D100" s="119">
        <f t="shared" ref="D100:K100" si="3">+IFERROR(IF(D58&gt;0,+((D58/D16)*100)," "),"")</f>
        <v>97.832434888538316</v>
      </c>
      <c r="E100" s="119">
        <f t="shared" si="3"/>
        <v>97.759260906243313</v>
      </c>
      <c r="F100" s="119">
        <f t="shared" si="3"/>
        <v>94.710917951143685</v>
      </c>
      <c r="G100" s="119">
        <f t="shared" si="3"/>
        <v>93.616026791628869</v>
      </c>
      <c r="H100" s="119">
        <f t="shared" si="3"/>
        <v>95.535697093377919</v>
      </c>
      <c r="I100" s="119">
        <f t="shared" si="3"/>
        <v>97.062537180710578</v>
      </c>
      <c r="J100" s="119">
        <f t="shared" si="3"/>
        <v>98.088778275275629</v>
      </c>
      <c r="K100" s="119">
        <f t="shared" si="3"/>
        <v>58.359220633265465</v>
      </c>
    </row>
    <row r="101" spans="3:11" x14ac:dyDescent="0.2">
      <c r="C101" s="89" t="s">
        <v>62</v>
      </c>
      <c r="D101" s="118">
        <f t="shared" ref="D101:K101" si="4">+IFERROR(IF(D59&gt;0,+((D59/D17)*100)," "),"")</f>
        <v>96.636739383731054</v>
      </c>
      <c r="E101" s="118">
        <f t="shared" si="4"/>
        <v>94.930833911807056</v>
      </c>
      <c r="F101" s="118">
        <f t="shared" si="4"/>
        <v>96.575562945679522</v>
      </c>
      <c r="G101" s="118">
        <f t="shared" si="4"/>
        <v>88.865393905143833</v>
      </c>
      <c r="H101" s="118">
        <f t="shared" si="4"/>
        <v>95.912194434805642</v>
      </c>
      <c r="I101" s="118">
        <f t="shared" si="4"/>
        <v>96.330901086093888</v>
      </c>
      <c r="J101" s="118">
        <f t="shared" si="4"/>
        <v>93.440518641874419</v>
      </c>
      <c r="K101" s="118">
        <f t="shared" si="4"/>
        <v>30.352003671584431</v>
      </c>
    </row>
    <row r="102" spans="3:11" x14ac:dyDescent="0.2">
      <c r="C102" s="90" t="s">
        <v>29</v>
      </c>
      <c r="D102" s="119">
        <f t="shared" ref="D102:K102" si="5">+IFERROR(IF(D60&gt;0,+((D60/D18)*100)," "),"")</f>
        <v>97.20960514513871</v>
      </c>
      <c r="E102" s="119">
        <f t="shared" si="5"/>
        <v>96.224115350165334</v>
      </c>
      <c r="F102" s="119">
        <f t="shared" si="5"/>
        <v>93.743160538829642</v>
      </c>
      <c r="G102" s="119">
        <f t="shared" si="5"/>
        <v>96.185811609630548</v>
      </c>
      <c r="H102" s="119">
        <f t="shared" si="5"/>
        <v>94.718553841870644</v>
      </c>
      <c r="I102" s="119">
        <f t="shared" si="5"/>
        <v>94.970403976999606</v>
      </c>
      <c r="J102" s="119">
        <f t="shared" si="5"/>
        <v>94.746234244215131</v>
      </c>
      <c r="K102" s="119">
        <f t="shared" si="5"/>
        <v>68.241966627753186</v>
      </c>
    </row>
    <row r="103" spans="3:11" x14ac:dyDescent="0.2">
      <c r="C103" s="89" t="s">
        <v>63</v>
      </c>
      <c r="D103" s="118">
        <f t="shared" ref="D103:K103" si="6">+IFERROR(IF(D61&gt;0,+((D61/D19)*100)," "),"")</f>
        <v>99.019391581905651</v>
      </c>
      <c r="E103" s="118">
        <f t="shared" si="6"/>
        <v>99.210647231887918</v>
      </c>
      <c r="F103" s="118">
        <f t="shared" si="6"/>
        <v>95.764210290776717</v>
      </c>
      <c r="G103" s="118">
        <f t="shared" si="6"/>
        <v>96.867815759843751</v>
      </c>
      <c r="H103" s="118">
        <f t="shared" si="6"/>
        <v>98.778064005368464</v>
      </c>
      <c r="I103" s="118">
        <f t="shared" si="6"/>
        <v>94.122231289845473</v>
      </c>
      <c r="J103" s="118">
        <f t="shared" si="6"/>
        <v>84.60609199474419</v>
      </c>
      <c r="K103" s="118">
        <f t="shared" si="6"/>
        <v>55.529613340614006</v>
      </c>
    </row>
    <row r="104" spans="3:11" x14ac:dyDescent="0.2">
      <c r="C104" s="90" t="s">
        <v>30</v>
      </c>
      <c r="D104" s="119">
        <f t="shared" ref="D104:K104" si="7">+IFERROR(IF(D62&gt;0,+((D62/D20)*100)," "),"")</f>
        <v>99.630817741796619</v>
      </c>
      <c r="E104" s="119">
        <f t="shared" si="7"/>
        <v>99.730865065271161</v>
      </c>
      <c r="F104" s="119">
        <f t="shared" si="7"/>
        <v>94.308649676159575</v>
      </c>
      <c r="G104" s="119">
        <f t="shared" si="7"/>
        <v>97.392020352738768</v>
      </c>
      <c r="H104" s="119">
        <f t="shared" si="7"/>
        <v>98.960690536836736</v>
      </c>
      <c r="I104" s="119">
        <f t="shared" si="7"/>
        <v>97.897709675989773</v>
      </c>
      <c r="J104" s="119">
        <f t="shared" si="7"/>
        <v>99.351186539350564</v>
      </c>
      <c r="K104" s="119">
        <f t="shared" si="7"/>
        <v>50.186084470883053</v>
      </c>
    </row>
    <row r="105" spans="3:11" x14ac:dyDescent="0.2">
      <c r="C105" s="89" t="s">
        <v>64</v>
      </c>
      <c r="D105" s="118">
        <f t="shared" ref="D105:K105" si="8">+IFERROR(IF(D63&gt;0,+((D63/D21)*100)," "),"")</f>
        <v>99.501593858995136</v>
      </c>
      <c r="E105" s="118">
        <f t="shared" si="8"/>
        <v>99.672764173138333</v>
      </c>
      <c r="F105" s="118">
        <f t="shared" si="8"/>
        <v>97.198869200407231</v>
      </c>
      <c r="G105" s="118">
        <f t="shared" si="8"/>
        <v>98.210944819410756</v>
      </c>
      <c r="H105" s="118">
        <f t="shared" si="8"/>
        <v>98.742598593886981</v>
      </c>
      <c r="I105" s="118">
        <f t="shared" si="8"/>
        <v>99.038844383965667</v>
      </c>
      <c r="J105" s="118">
        <f t="shared" si="8"/>
        <v>99.659650532643568</v>
      </c>
      <c r="K105" s="118">
        <f t="shared" si="8"/>
        <v>41.77127552384399</v>
      </c>
    </row>
    <row r="106" spans="3:11" x14ac:dyDescent="0.2">
      <c r="C106" s="90" t="s">
        <v>65</v>
      </c>
      <c r="D106" s="119">
        <f t="shared" ref="D106:K106" si="9">+IFERROR(IF(D64&gt;0,+((D64/D22)*100)," "),"")</f>
        <v>98.270993193114833</v>
      </c>
      <c r="E106" s="119">
        <f t="shared" si="9"/>
        <v>98.525892623300166</v>
      </c>
      <c r="F106" s="119">
        <f t="shared" si="9"/>
        <v>91.328483334636246</v>
      </c>
      <c r="G106" s="119">
        <f t="shared" si="9"/>
        <v>94.150672246222769</v>
      </c>
      <c r="H106" s="119">
        <f t="shared" si="9"/>
        <v>84.93978174476571</v>
      </c>
      <c r="I106" s="119">
        <f t="shared" si="9"/>
        <v>96.577727215724835</v>
      </c>
      <c r="J106" s="119">
        <f t="shared" si="9"/>
        <v>93.568013677604213</v>
      </c>
      <c r="K106" s="119">
        <f t="shared" si="9"/>
        <v>39.38584380436162</v>
      </c>
    </row>
    <row r="107" spans="3:11" x14ac:dyDescent="0.2">
      <c r="C107" s="89" t="s">
        <v>66</v>
      </c>
      <c r="D107" s="118">
        <f t="shared" ref="D107:K107" si="10">+IFERROR(IF(D65&gt;0,+((D65/D23)*100)," "),"")</f>
        <v>99.983915192696898</v>
      </c>
      <c r="E107" s="118">
        <f t="shared" si="10"/>
        <v>99.98728493025979</v>
      </c>
      <c r="F107" s="118">
        <f t="shared" si="10"/>
        <v>99.972910820179877</v>
      </c>
      <c r="G107" s="118">
        <f t="shared" si="10"/>
        <v>99.930120616969802</v>
      </c>
      <c r="H107" s="118">
        <f t="shared" si="10"/>
        <v>99.037585837239106</v>
      </c>
      <c r="I107" s="118">
        <f t="shared" si="10"/>
        <v>99.883260353810016</v>
      </c>
      <c r="J107" s="118">
        <f t="shared" si="10"/>
        <v>99.596262914037169</v>
      </c>
      <c r="K107" s="118">
        <f t="shared" si="10"/>
        <v>54.363052785174368</v>
      </c>
    </row>
    <row r="108" spans="3:11" x14ac:dyDescent="0.2">
      <c r="C108" s="90" t="s">
        <v>67</v>
      </c>
      <c r="D108" s="119">
        <f t="shared" ref="D108:K108" si="11">+IFERROR(IF(D66&gt;0,+((D66/D24)*100)," "),"")</f>
        <v>90.977213489926768</v>
      </c>
      <c r="E108" s="119">
        <f t="shared" si="11"/>
        <v>86.918215828982227</v>
      </c>
      <c r="F108" s="119">
        <f t="shared" si="11"/>
        <v>55.55859793656699</v>
      </c>
      <c r="G108" s="119">
        <f t="shared" si="11"/>
        <v>79.751340667149293</v>
      </c>
      <c r="H108" s="119">
        <f t="shared" si="11"/>
        <v>90.156612731860136</v>
      </c>
      <c r="I108" s="119">
        <f t="shared" si="11"/>
        <v>86.370116321343389</v>
      </c>
      <c r="J108" s="119">
        <f t="shared" si="11"/>
        <v>90.012129141155867</v>
      </c>
      <c r="K108" s="119">
        <f t="shared" si="11"/>
        <v>36.330853918100495</v>
      </c>
    </row>
    <row r="109" spans="3:11" x14ac:dyDescent="0.2">
      <c r="C109" s="89" t="s">
        <v>68</v>
      </c>
      <c r="D109" s="118">
        <f t="shared" ref="D109:K109" si="12">+IFERROR(IF(D67&gt;0,+((D67/D25)*100)," "),"")</f>
        <v>99.346184527611641</v>
      </c>
      <c r="E109" s="118">
        <f t="shared" si="12"/>
        <v>98.943639923614512</v>
      </c>
      <c r="F109" s="118">
        <f t="shared" si="12"/>
        <v>95.372812277114818</v>
      </c>
      <c r="G109" s="118">
        <f t="shared" si="12"/>
        <v>99.031994982959787</v>
      </c>
      <c r="H109" s="118">
        <f t="shared" si="12"/>
        <v>99.408454270773689</v>
      </c>
      <c r="I109" s="118">
        <f t="shared" si="12"/>
        <v>98.685674424464239</v>
      </c>
      <c r="J109" s="118">
        <f t="shared" si="12"/>
        <v>99.654911463789503</v>
      </c>
      <c r="K109" s="118">
        <f t="shared" si="12"/>
        <v>36.50534570516497</v>
      </c>
    </row>
    <row r="110" spans="3:11" x14ac:dyDescent="0.2">
      <c r="C110" s="90" t="s">
        <v>31</v>
      </c>
      <c r="D110" s="119">
        <f t="shared" ref="D110:K110" si="13">+IFERROR(IF(D68&gt;0,+((D68/D26)*100)," "),"")</f>
        <v>96.570291599003681</v>
      </c>
      <c r="E110" s="119">
        <f t="shared" si="13"/>
        <v>50.755068123197212</v>
      </c>
      <c r="F110" s="119">
        <f t="shared" si="13"/>
        <v>91.119396446997484</v>
      </c>
      <c r="G110" s="119">
        <f t="shared" si="13"/>
        <v>95.156636660369486</v>
      </c>
      <c r="H110" s="119">
        <f t="shared" si="13"/>
        <v>96.404000296529162</v>
      </c>
      <c r="I110" s="119">
        <f t="shared" si="13"/>
        <v>84.279257673266315</v>
      </c>
      <c r="J110" s="119">
        <f t="shared" si="13"/>
        <v>92.343581289574601</v>
      </c>
      <c r="K110" s="119">
        <f t="shared" si="13"/>
        <v>25.099046528618885</v>
      </c>
    </row>
    <row r="111" spans="3:11" x14ac:dyDescent="0.2">
      <c r="C111" s="89" t="s">
        <v>168</v>
      </c>
      <c r="D111" s="118" t="str">
        <f t="shared" ref="D111:K111" si="14">+IFERROR(IF(D69&gt;0,+((D69/D27)*100)," "),"")</f>
        <v xml:space="preserve"> </v>
      </c>
      <c r="E111" s="118" t="str">
        <f t="shared" si="14"/>
        <v xml:space="preserve"> </v>
      </c>
      <c r="F111" s="118" t="str">
        <f t="shared" si="14"/>
        <v xml:space="preserve"> </v>
      </c>
      <c r="G111" s="118" t="str">
        <f t="shared" si="14"/>
        <v xml:space="preserve"> </v>
      </c>
      <c r="H111" s="118">
        <f t="shared" si="14"/>
        <v>94.392228050518014</v>
      </c>
      <c r="I111" s="118">
        <f t="shared" si="14"/>
        <v>92.141878486608803</v>
      </c>
      <c r="J111" s="118">
        <f t="shared" si="14"/>
        <v>98.676066715887671</v>
      </c>
      <c r="K111" s="118">
        <f t="shared" si="14"/>
        <v>41.065765035375108</v>
      </c>
    </row>
    <row r="112" spans="3:11" x14ac:dyDescent="0.2">
      <c r="C112" s="90" t="s">
        <v>69</v>
      </c>
      <c r="D112" s="119">
        <f t="shared" ref="D112:K112" si="15">+IFERROR(IF(D70&gt;0,+((D70/D28)*100)," "),"")</f>
        <v>94.645063984804395</v>
      </c>
      <c r="E112" s="119">
        <f t="shared" si="15"/>
        <v>98.815281434114269</v>
      </c>
      <c r="F112" s="119">
        <f t="shared" si="15"/>
        <v>97.173490861840932</v>
      </c>
      <c r="G112" s="119">
        <f t="shared" si="15"/>
        <v>95.89164559363509</v>
      </c>
      <c r="H112" s="119">
        <f t="shared" si="15"/>
        <v>91.23092896019655</v>
      </c>
      <c r="I112" s="119">
        <f t="shared" si="15"/>
        <v>93.803583337310528</v>
      </c>
      <c r="J112" s="119">
        <f t="shared" si="15"/>
        <v>95.327901555913598</v>
      </c>
      <c r="K112" s="119">
        <f t="shared" si="15"/>
        <v>19.061192517125143</v>
      </c>
    </row>
    <row r="113" spans="3:11" x14ac:dyDescent="0.2">
      <c r="C113" s="89" t="s">
        <v>70</v>
      </c>
      <c r="D113" s="118">
        <f t="shared" ref="D113:K113" si="16">+IFERROR(IF(D71&gt;0,+((D71/D29)*100)," "),"")</f>
        <v>90.384324634137641</v>
      </c>
      <c r="E113" s="118">
        <f t="shared" si="16"/>
        <v>88.675910968181611</v>
      </c>
      <c r="F113" s="118">
        <f t="shared" si="16"/>
        <v>80.833740397434099</v>
      </c>
      <c r="G113" s="118">
        <f t="shared" si="16"/>
        <v>87.958974853692951</v>
      </c>
      <c r="H113" s="118">
        <f t="shared" si="16"/>
        <v>92.222879866376246</v>
      </c>
      <c r="I113" s="118">
        <f t="shared" si="16"/>
        <v>95.426056570632824</v>
      </c>
      <c r="J113" s="118">
        <f t="shared" si="16"/>
        <v>94.802516837055961</v>
      </c>
      <c r="K113" s="118">
        <f t="shared" si="16"/>
        <v>40.03928234827336</v>
      </c>
    </row>
    <row r="114" spans="3:11" x14ac:dyDescent="0.2">
      <c r="C114" s="90" t="s">
        <v>32</v>
      </c>
      <c r="D114" s="119">
        <f t="shared" ref="D114:K114" si="17">+IFERROR(IF(D72&gt;0,+((D72/D30)*100)," "),"")</f>
        <v>96.565087601601988</v>
      </c>
      <c r="E114" s="119">
        <f t="shared" si="17"/>
        <v>99.172164904947039</v>
      </c>
      <c r="F114" s="119">
        <f t="shared" si="17"/>
        <v>97.243076047252757</v>
      </c>
      <c r="G114" s="119">
        <f t="shared" si="17"/>
        <v>96.571393881189536</v>
      </c>
      <c r="H114" s="119">
        <f t="shared" si="17"/>
        <v>91.978094954718898</v>
      </c>
      <c r="I114" s="119">
        <f t="shared" si="17"/>
        <v>96.710745170515523</v>
      </c>
      <c r="J114" s="119">
        <f t="shared" si="17"/>
        <v>97.526520095943951</v>
      </c>
      <c r="K114" s="119">
        <f t="shared" si="17"/>
        <v>35.439241553399427</v>
      </c>
    </row>
    <row r="115" spans="3:11" x14ac:dyDescent="0.2">
      <c r="C115" s="89" t="s">
        <v>174</v>
      </c>
      <c r="D115" s="118">
        <f t="shared" ref="D115:K115" si="18">+IFERROR(IF(D73&gt;0,+((D73/D31)*100)," "),"")</f>
        <v>98.795428126562641</v>
      </c>
      <c r="E115" s="118">
        <f t="shared" si="18"/>
        <v>97.750337335393738</v>
      </c>
      <c r="F115" s="118">
        <f t="shared" si="18"/>
        <v>97.367715037087052</v>
      </c>
      <c r="G115" s="118">
        <f t="shared" si="18"/>
        <v>88.702994685029097</v>
      </c>
      <c r="H115" s="118">
        <f t="shared" si="18"/>
        <v>96.206033647772955</v>
      </c>
      <c r="I115" s="118">
        <f t="shared" si="18"/>
        <v>90.456709186029855</v>
      </c>
      <c r="J115" s="118">
        <f t="shared" si="18"/>
        <v>97.985878421710211</v>
      </c>
      <c r="K115" s="118">
        <f t="shared" si="18"/>
        <v>72.847697641541203</v>
      </c>
    </row>
    <row r="116" spans="3:11" x14ac:dyDescent="0.2">
      <c r="C116" s="90" t="s">
        <v>171</v>
      </c>
      <c r="D116" s="119">
        <f t="shared" ref="D116:K116" si="19">+IFERROR(IF(D74&gt;0,+((D74/D32)*100)," "),"")</f>
        <v>97.793416692574596</v>
      </c>
      <c r="E116" s="119">
        <f t="shared" si="19"/>
        <v>96.3759260377728</v>
      </c>
      <c r="F116" s="119">
        <f t="shared" si="19"/>
        <v>85.860223655355114</v>
      </c>
      <c r="G116" s="119">
        <f t="shared" si="19"/>
        <v>90.340275936027538</v>
      </c>
      <c r="H116" s="119">
        <f t="shared" si="19"/>
        <v>91.428299021889046</v>
      </c>
      <c r="I116" s="119">
        <f t="shared" si="19"/>
        <v>93.703289945746491</v>
      </c>
      <c r="J116" s="119">
        <f t="shared" si="19"/>
        <v>98.621795704045837</v>
      </c>
      <c r="K116" s="119">
        <f t="shared" si="19"/>
        <v>49.585937735417644</v>
      </c>
    </row>
    <row r="117" spans="3:11" x14ac:dyDescent="0.2">
      <c r="C117" s="89" t="s">
        <v>71</v>
      </c>
      <c r="D117" s="118">
        <f t="shared" ref="D117:K117" si="20">+IFERROR(IF(D75&gt;0,+((D75/D33)*100)," "),"")</f>
        <v>91.95401064193527</v>
      </c>
      <c r="E117" s="118">
        <f t="shared" si="20"/>
        <v>94.176051399351209</v>
      </c>
      <c r="F117" s="118">
        <f t="shared" si="20"/>
        <v>91.235752262394044</v>
      </c>
      <c r="G117" s="118">
        <f t="shared" si="20"/>
        <v>91.794148246154677</v>
      </c>
      <c r="H117" s="118">
        <f t="shared" si="20"/>
        <v>96.479942122661342</v>
      </c>
      <c r="I117" s="118">
        <f t="shared" si="20"/>
        <v>98.918418137309573</v>
      </c>
      <c r="J117" s="118">
        <f t="shared" si="20"/>
        <v>98.347018234072166</v>
      </c>
      <c r="K117" s="118">
        <f t="shared" si="20"/>
        <v>60.154526045836398</v>
      </c>
    </row>
    <row r="118" spans="3:11" x14ac:dyDescent="0.2">
      <c r="C118" s="90" t="s">
        <v>34</v>
      </c>
      <c r="D118" s="119">
        <f t="shared" ref="D118:K118" si="21">+IFERROR(IF(D76&gt;0,+((D76/D34)*100)," "),"")</f>
        <v>95.87840299641698</v>
      </c>
      <c r="E118" s="119">
        <f t="shared" si="21"/>
        <v>86.10328343460786</v>
      </c>
      <c r="F118" s="119">
        <f t="shared" si="21"/>
        <v>89.550058741995741</v>
      </c>
      <c r="G118" s="119">
        <f t="shared" si="21"/>
        <v>93.590219438151507</v>
      </c>
      <c r="H118" s="119">
        <f t="shared" si="21"/>
        <v>92.966255862093533</v>
      </c>
      <c r="I118" s="119">
        <f t="shared" si="21"/>
        <v>91.395413106387252</v>
      </c>
      <c r="J118" s="119">
        <f t="shared" si="21"/>
        <v>97.333397757652293</v>
      </c>
      <c r="K118" s="119">
        <f t="shared" si="21"/>
        <v>39.401870837316061</v>
      </c>
    </row>
    <row r="119" spans="3:11" x14ac:dyDescent="0.2">
      <c r="C119" s="89" t="s">
        <v>72</v>
      </c>
      <c r="D119" s="118">
        <f t="shared" ref="D119:K119" si="22">+IFERROR(IF(D77&gt;0,+((D77/D35)*100)," "),"")</f>
        <v>95.530484135217137</v>
      </c>
      <c r="E119" s="118">
        <f t="shared" si="22"/>
        <v>90.179431252262702</v>
      </c>
      <c r="F119" s="118">
        <f t="shared" si="22"/>
        <v>50.865594935040271</v>
      </c>
      <c r="G119" s="118">
        <f t="shared" si="22"/>
        <v>83.001911561192543</v>
      </c>
      <c r="H119" s="118">
        <f t="shared" si="22"/>
        <v>91.549651027272873</v>
      </c>
      <c r="I119" s="118">
        <f t="shared" si="22"/>
        <v>90.804227183573218</v>
      </c>
      <c r="J119" s="118">
        <f t="shared" si="22"/>
        <v>89.953950043460267</v>
      </c>
      <c r="K119" s="118">
        <f t="shared" si="22"/>
        <v>49.097385788722278</v>
      </c>
    </row>
    <row r="120" spans="3:11" x14ac:dyDescent="0.2">
      <c r="C120" s="90" t="s">
        <v>73</v>
      </c>
      <c r="D120" s="119">
        <f t="shared" ref="D120:K120" si="23">+IFERROR(IF(D78&gt;0,+((D78/D36)*100)," "),"")</f>
        <v>98.319680477411211</v>
      </c>
      <c r="E120" s="119">
        <f t="shared" si="23"/>
        <v>99.587349136687394</v>
      </c>
      <c r="F120" s="119">
        <f t="shared" si="23"/>
        <v>99.527970153166763</v>
      </c>
      <c r="G120" s="119">
        <f t="shared" si="23"/>
        <v>99.292056014821455</v>
      </c>
      <c r="H120" s="119">
        <f t="shared" si="23"/>
        <v>98.664143286494621</v>
      </c>
      <c r="I120" s="119">
        <f t="shared" si="23"/>
        <v>96.494522512862062</v>
      </c>
      <c r="J120" s="119">
        <f t="shared" si="23"/>
        <v>98.941270914390515</v>
      </c>
      <c r="K120" s="119">
        <f t="shared" si="23"/>
        <v>93.805189310621529</v>
      </c>
    </row>
    <row r="121" spans="3:11" x14ac:dyDescent="0.2">
      <c r="C121" s="89" t="s">
        <v>35</v>
      </c>
      <c r="D121" s="118">
        <f t="shared" ref="D121:K121" si="24">+IFERROR(IF(D79&gt;0,+((D79/D37)*100)," "),"")</f>
        <v>99.32033843896825</v>
      </c>
      <c r="E121" s="118">
        <f t="shared" si="24"/>
        <v>98.980205427702359</v>
      </c>
      <c r="F121" s="118">
        <f t="shared" si="24"/>
        <v>97.577065008321313</v>
      </c>
      <c r="G121" s="118">
        <f t="shared" si="24"/>
        <v>98.972390702504313</v>
      </c>
      <c r="H121" s="118">
        <f t="shared" si="24"/>
        <v>91.123749907002832</v>
      </c>
      <c r="I121" s="118">
        <f t="shared" si="24"/>
        <v>98.317011897368332</v>
      </c>
      <c r="J121" s="118">
        <f t="shared" si="24"/>
        <v>98.67816832647847</v>
      </c>
      <c r="K121" s="118">
        <f t="shared" si="24"/>
        <v>34.781459650734931</v>
      </c>
    </row>
    <row r="122" spans="3:11" x14ac:dyDescent="0.2">
      <c r="C122" s="90" t="s">
        <v>74</v>
      </c>
      <c r="D122" s="119">
        <f t="shared" ref="D122:K122" si="25">+IFERROR(IF(D80&gt;0,+((D80/D38)*100)," "),"")</f>
        <v>95.67468935096592</v>
      </c>
      <c r="E122" s="119">
        <f t="shared" si="25"/>
        <v>96.364305667687262</v>
      </c>
      <c r="F122" s="119">
        <f t="shared" si="25"/>
        <v>94.015409564590428</v>
      </c>
      <c r="G122" s="119">
        <f t="shared" si="25"/>
        <v>96.973418133317082</v>
      </c>
      <c r="H122" s="119">
        <f t="shared" si="25"/>
        <v>94.346712864146966</v>
      </c>
      <c r="I122" s="119">
        <f t="shared" si="25"/>
        <v>64.60520843939004</v>
      </c>
      <c r="J122" s="119">
        <f t="shared" si="25"/>
        <v>95.277728804066413</v>
      </c>
      <c r="K122" s="119">
        <f t="shared" si="25"/>
        <v>42.935294984120581</v>
      </c>
    </row>
    <row r="123" spans="3:11" x14ac:dyDescent="0.2">
      <c r="C123" s="89" t="s">
        <v>36</v>
      </c>
      <c r="D123" s="118">
        <f t="shared" ref="D123:K123" si="26">+IFERROR(IF(D81&gt;0,+((D81/D39)*100)," "),"")</f>
        <v>96.752115422107579</v>
      </c>
      <c r="E123" s="118">
        <f t="shared" si="26"/>
        <v>92.700793516004353</v>
      </c>
      <c r="F123" s="118">
        <f t="shared" si="26"/>
        <v>92.441271186176735</v>
      </c>
      <c r="G123" s="118">
        <f t="shared" si="26"/>
        <v>97.430640371865351</v>
      </c>
      <c r="H123" s="118">
        <f t="shared" si="26"/>
        <v>94.325496727537157</v>
      </c>
      <c r="I123" s="118">
        <f t="shared" si="26"/>
        <v>95.907360517339015</v>
      </c>
      <c r="J123" s="118">
        <f t="shared" si="26"/>
        <v>96.152342331340861</v>
      </c>
      <c r="K123" s="118">
        <f t="shared" si="26"/>
        <v>55.230700239981992</v>
      </c>
    </row>
    <row r="124" spans="3:11" x14ac:dyDescent="0.2">
      <c r="C124" s="90" t="s">
        <v>172</v>
      </c>
      <c r="D124" s="119">
        <f t="shared" ref="D124:K124" si="27">+IFERROR(IF(D82&gt;0,+((D82/D40)*100)," "),"")</f>
        <v>99.819425119357746</v>
      </c>
      <c r="E124" s="119">
        <f t="shared" si="27"/>
        <v>97.650198467198848</v>
      </c>
      <c r="F124" s="119">
        <f t="shared" si="27"/>
        <v>99.62698668303419</v>
      </c>
      <c r="G124" s="119">
        <f t="shared" si="27"/>
        <v>99.792575009229864</v>
      </c>
      <c r="H124" s="119">
        <f t="shared" si="27"/>
        <v>99.050918883172429</v>
      </c>
      <c r="I124" s="119">
        <f t="shared" si="27"/>
        <v>98.734213532158876</v>
      </c>
      <c r="J124" s="119">
        <f t="shared" si="27"/>
        <v>99.035599867029745</v>
      </c>
      <c r="K124" s="119">
        <f t="shared" si="27"/>
        <v>43.924757971777204</v>
      </c>
    </row>
    <row r="125" spans="3:11" x14ac:dyDescent="0.2">
      <c r="C125" s="89" t="s">
        <v>76</v>
      </c>
      <c r="D125" s="118">
        <f t="shared" ref="D125:K125" si="28">+IFERROR(IF(D83&gt;0,+((D83/D41)*100)," "),"")</f>
        <v>94.586761911542794</v>
      </c>
      <c r="E125" s="118">
        <f t="shared" si="28"/>
        <v>97.716106039451631</v>
      </c>
      <c r="F125" s="118">
        <f t="shared" si="28"/>
        <v>97.403246691649059</v>
      </c>
      <c r="G125" s="118">
        <f t="shared" si="28"/>
        <v>98.634199068098042</v>
      </c>
      <c r="H125" s="118">
        <f t="shared" si="28"/>
        <v>92.055841780691239</v>
      </c>
      <c r="I125" s="118">
        <f t="shared" si="28"/>
        <v>98.574561937461809</v>
      </c>
      <c r="J125" s="118">
        <f t="shared" si="28"/>
        <v>99.468115947030213</v>
      </c>
      <c r="K125" s="118">
        <f t="shared" si="28"/>
        <v>47.561086293631227</v>
      </c>
    </row>
    <row r="126" spans="3:11" x14ac:dyDescent="0.2">
      <c r="C126" s="90" t="s">
        <v>77</v>
      </c>
      <c r="D126" s="119">
        <f t="shared" ref="D126:K126" si="29">+IFERROR(IF(D84&gt;0,+((D84/D42)*100)," "),"")</f>
        <v>95.716785657749185</v>
      </c>
      <c r="E126" s="119">
        <f t="shared" si="29"/>
        <v>97.82946993815375</v>
      </c>
      <c r="F126" s="119">
        <f t="shared" si="29"/>
        <v>86.049041710771178</v>
      </c>
      <c r="G126" s="119">
        <f t="shared" si="29"/>
        <v>84.89710511099392</v>
      </c>
      <c r="H126" s="119">
        <f t="shared" si="29"/>
        <v>95.664878121674519</v>
      </c>
      <c r="I126" s="119">
        <f t="shared" si="29"/>
        <v>95.384022123451601</v>
      </c>
      <c r="J126" s="119">
        <f t="shared" si="29"/>
        <v>94.881058944396827</v>
      </c>
      <c r="K126" s="119">
        <f t="shared" si="29"/>
        <v>77.862295059630341</v>
      </c>
    </row>
    <row r="127" spans="3:11" x14ac:dyDescent="0.2">
      <c r="C127" s="89" t="s">
        <v>173</v>
      </c>
      <c r="D127" s="118">
        <f t="shared" ref="D127:K127" si="30">+IFERROR(IF(D85&gt;0,+((D85/D43)*100)," "),"")</f>
        <v>99.424900372165681</v>
      </c>
      <c r="E127" s="118">
        <f t="shared" si="30"/>
        <v>99.293185472618205</v>
      </c>
      <c r="F127" s="118">
        <f t="shared" si="30"/>
        <v>98.257773557122079</v>
      </c>
      <c r="G127" s="118">
        <f t="shared" si="30"/>
        <v>84.882076999212615</v>
      </c>
      <c r="H127" s="118">
        <f t="shared" si="30"/>
        <v>98.090310629513155</v>
      </c>
      <c r="I127" s="118">
        <f t="shared" si="30"/>
        <v>90.873806275386542</v>
      </c>
      <c r="J127" s="118">
        <f t="shared" si="30"/>
        <v>99.698803656392556</v>
      </c>
      <c r="K127" s="118">
        <f t="shared" si="30"/>
        <v>23.565014542059341</v>
      </c>
    </row>
    <row r="128" spans="3:11" x14ac:dyDescent="0.2">
      <c r="C128" s="90" t="s">
        <v>37</v>
      </c>
      <c r="D128" s="119">
        <f t="shared" ref="D128:K128" si="31">+IFERROR(IF(D86&gt;0,+((D86/D44)*100)," "),"")</f>
        <v>94.661987909713787</v>
      </c>
      <c r="E128" s="119">
        <f t="shared" si="31"/>
        <v>93.261827457785202</v>
      </c>
      <c r="F128" s="119">
        <f t="shared" si="31"/>
        <v>86.698177194758031</v>
      </c>
      <c r="G128" s="119">
        <f t="shared" si="31"/>
        <v>90.02819944513314</v>
      </c>
      <c r="H128" s="119">
        <f t="shared" si="31"/>
        <v>90.695503704482789</v>
      </c>
      <c r="I128" s="119">
        <f t="shared" si="31"/>
        <v>91.268431309511726</v>
      </c>
      <c r="J128" s="119">
        <f t="shared" si="31"/>
        <v>94.705662947539963</v>
      </c>
      <c r="K128" s="119">
        <f t="shared" si="31"/>
        <v>46.904989702694941</v>
      </c>
    </row>
    <row r="129" spans="1:12" x14ac:dyDescent="0.2">
      <c r="C129" s="89" t="s">
        <v>38</v>
      </c>
      <c r="D129" s="118">
        <f t="shared" ref="D129:K129" si="32">+IFERROR(IF(D87&gt;0,+((D87/D45)*100)," "),"")</f>
        <v>99.860240774209856</v>
      </c>
      <c r="E129" s="118">
        <f t="shared" si="32"/>
        <v>98.707275887388036</v>
      </c>
      <c r="F129" s="118">
        <f t="shared" si="32"/>
        <v>99.463867880407847</v>
      </c>
      <c r="G129" s="118">
        <f t="shared" si="32"/>
        <v>99.835565142475446</v>
      </c>
      <c r="H129" s="118">
        <f t="shared" si="32"/>
        <v>99.468172500445846</v>
      </c>
      <c r="I129" s="118">
        <f t="shared" si="32"/>
        <v>99.610236266216432</v>
      </c>
      <c r="J129" s="118">
        <f t="shared" si="32"/>
        <v>99.959278109659337</v>
      </c>
      <c r="K129" s="118">
        <f t="shared" si="32"/>
        <v>37.990445202711243</v>
      </c>
    </row>
    <row r="130" spans="1:12" x14ac:dyDescent="0.2">
      <c r="C130" s="93" t="s">
        <v>78</v>
      </c>
      <c r="D130" s="65">
        <f t="shared" ref="D130:K130" si="33">+IFERROR(IF(D88&gt;0,+((D88/D46)*100)," "),"")</f>
        <v>99.185609069101133</v>
      </c>
      <c r="E130" s="65">
        <f t="shared" si="33"/>
        <v>89.892256300771407</v>
      </c>
      <c r="F130" s="65">
        <f t="shared" si="33"/>
        <v>97.089825190660122</v>
      </c>
      <c r="G130" s="65">
        <f t="shared" si="33"/>
        <v>96.241989430906528</v>
      </c>
      <c r="H130" s="65">
        <f t="shared" si="33"/>
        <v>97.718505919496806</v>
      </c>
      <c r="I130" s="65">
        <f t="shared" si="33"/>
        <v>95.953756899897314</v>
      </c>
      <c r="J130" s="65">
        <f t="shared" si="33"/>
        <v>98.653362558343161</v>
      </c>
      <c r="K130" s="65">
        <f t="shared" si="33"/>
        <v>43.081638625049258</v>
      </c>
    </row>
    <row r="131" spans="1:12" s="32" customFormat="1" x14ac:dyDescent="0.2">
      <c r="A131" s="5"/>
      <c r="B131" s="5"/>
      <c r="C131" s="74" t="str">
        <f>+'C1 Aprop Resumen 2000-2026'!B20</f>
        <v>* Información con corte a 31 de mayo</v>
      </c>
      <c r="D131" s="48"/>
      <c r="E131" s="48"/>
      <c r="F131" s="48"/>
      <c r="G131" s="48"/>
      <c r="H131" s="48"/>
      <c r="I131" s="48"/>
    </row>
    <row r="132" spans="1:12" x14ac:dyDescent="0.2">
      <c r="C132" s="1" t="s">
        <v>227</v>
      </c>
      <c r="D132" s="11"/>
      <c r="E132" s="11"/>
      <c r="F132" s="11"/>
    </row>
    <row r="133" spans="1:12" x14ac:dyDescent="0.2">
      <c r="D133" s="11"/>
      <c r="E133" s="11"/>
      <c r="F133" s="11"/>
    </row>
    <row r="134" spans="1:12" x14ac:dyDescent="0.2">
      <c r="E134" s="3"/>
      <c r="F134" s="3"/>
    </row>
    <row r="135" spans="1:12" x14ac:dyDescent="0.2">
      <c r="E135" s="3"/>
      <c r="F135" s="3"/>
    </row>
    <row r="136" spans="1:12" x14ac:dyDescent="0.2">
      <c r="E136" s="3"/>
      <c r="F136" s="3"/>
    </row>
    <row r="137" spans="1:12" ht="18" x14ac:dyDescent="0.2">
      <c r="D137" s="164" t="s">
        <v>98</v>
      </c>
      <c r="E137" s="164"/>
      <c r="F137" s="164"/>
      <c r="G137" s="164"/>
      <c r="H137" s="164"/>
      <c r="I137" s="164"/>
      <c r="J137" s="164"/>
      <c r="K137" s="164"/>
      <c r="L137" s="164"/>
    </row>
    <row r="138" spans="1:12" ht="15.75" customHeight="1" x14ac:dyDescent="0.2">
      <c r="C138" s="2"/>
      <c r="D138" s="2"/>
      <c r="E138" s="2"/>
      <c r="F138" s="2"/>
      <c r="G138" s="2"/>
      <c r="H138" s="2"/>
      <c r="I138" s="2"/>
    </row>
    <row r="139" spans="1:12" x14ac:dyDescent="0.2">
      <c r="C139" s="182" t="s">
        <v>21</v>
      </c>
      <c r="D139" s="162">
        <v>2019</v>
      </c>
      <c r="E139" s="162">
        <v>2020</v>
      </c>
      <c r="F139" s="162">
        <v>2021</v>
      </c>
      <c r="G139" s="162">
        <v>2022</v>
      </c>
      <c r="H139" s="162">
        <v>2023</v>
      </c>
      <c r="I139" s="162">
        <v>2024</v>
      </c>
      <c r="J139" s="162" t="s">
        <v>169</v>
      </c>
      <c r="K139" s="162" t="s">
        <v>178</v>
      </c>
    </row>
    <row r="140" spans="1:12" ht="12" thickBot="1" x14ac:dyDescent="0.25">
      <c r="C140" s="183"/>
      <c r="D140" s="163"/>
      <c r="E140" s="163"/>
      <c r="F140" s="163"/>
      <c r="G140" s="163"/>
      <c r="H140" s="163"/>
      <c r="I140" s="163"/>
      <c r="J140" s="163"/>
      <c r="K140" s="163"/>
    </row>
    <row r="141" spans="1:12" x14ac:dyDescent="0.2">
      <c r="C141" s="89" t="s">
        <v>61</v>
      </c>
      <c r="D141" s="120">
        <v>550.94961865328003</v>
      </c>
      <c r="E141" s="120">
        <v>583.37008877332005</v>
      </c>
      <c r="F141" s="120">
        <v>592.03272026262016</v>
      </c>
      <c r="G141" s="120">
        <v>700.56826697568022</v>
      </c>
      <c r="H141" s="120">
        <v>710.86238926098986</v>
      </c>
      <c r="I141" s="120">
        <v>819.60626321047982</v>
      </c>
      <c r="J141" s="120">
        <v>785.02281948073028</v>
      </c>
      <c r="K141" s="120">
        <v>399.27154033880987</v>
      </c>
    </row>
    <row r="142" spans="1:12" x14ac:dyDescent="0.2">
      <c r="C142" s="90" t="s">
        <v>28</v>
      </c>
      <c r="D142" s="121">
        <v>304.43805658167003</v>
      </c>
      <c r="E142" s="121">
        <v>338.50169197616987</v>
      </c>
      <c r="F142" s="121">
        <v>386.82017852223004</v>
      </c>
      <c r="G142" s="121">
        <v>412.67784388114001</v>
      </c>
      <c r="H142" s="121">
        <v>490.29124433829003</v>
      </c>
      <c r="I142" s="121">
        <v>582.15267019202997</v>
      </c>
      <c r="J142" s="121">
        <v>769.00184488934997</v>
      </c>
      <c r="K142" s="121">
        <v>340.39904697027998</v>
      </c>
    </row>
    <row r="143" spans="1:12" x14ac:dyDescent="0.2">
      <c r="C143" s="89" t="s">
        <v>62</v>
      </c>
      <c r="D143" s="120">
        <v>22.324289664080002</v>
      </c>
      <c r="E143" s="120">
        <v>21.951331779049998</v>
      </c>
      <c r="F143" s="120">
        <v>24.253313937450002</v>
      </c>
      <c r="G143" s="120">
        <v>23.966468713160001</v>
      </c>
      <c r="H143" s="120">
        <v>25.594834401749999</v>
      </c>
      <c r="I143" s="120">
        <v>26.208265119169997</v>
      </c>
      <c r="J143" s="120">
        <v>24.363023214790001</v>
      </c>
      <c r="K143" s="120">
        <v>7.4594821162799994</v>
      </c>
    </row>
    <row r="144" spans="1:12" x14ac:dyDescent="0.2">
      <c r="C144" s="90" t="s">
        <v>29</v>
      </c>
      <c r="D144" s="121">
        <v>601.65551045078018</v>
      </c>
      <c r="E144" s="121">
        <v>681.10805485492017</v>
      </c>
      <c r="F144" s="121">
        <v>625.25367688212987</v>
      </c>
      <c r="G144" s="121">
        <v>641.48128723704008</v>
      </c>
      <c r="H144" s="121">
        <v>738.7767412417802</v>
      </c>
      <c r="I144" s="121">
        <v>853.23803293667004</v>
      </c>
      <c r="J144" s="121">
        <v>944.04564089688006</v>
      </c>
      <c r="K144" s="121">
        <v>385.23516298966001</v>
      </c>
    </row>
    <row r="145" spans="3:11" x14ac:dyDescent="0.2">
      <c r="C145" s="89" t="s">
        <v>63</v>
      </c>
      <c r="D145" s="120">
        <v>534.55512548138006</v>
      </c>
      <c r="E145" s="120">
        <v>574.45739305314999</v>
      </c>
      <c r="F145" s="120">
        <v>620.32288849422014</v>
      </c>
      <c r="G145" s="120">
        <v>723.07864129860002</v>
      </c>
      <c r="H145" s="120">
        <v>853.40507203029006</v>
      </c>
      <c r="I145" s="120">
        <v>956.79817893815994</v>
      </c>
      <c r="J145" s="120">
        <v>1097.22904794437</v>
      </c>
      <c r="K145" s="120">
        <v>507.82954320495003</v>
      </c>
    </row>
    <row r="146" spans="3:11" x14ac:dyDescent="0.2">
      <c r="C146" s="90" t="s">
        <v>30</v>
      </c>
      <c r="D146" s="121">
        <v>230.49792825860996</v>
      </c>
      <c r="E146" s="121">
        <v>230.76049242201995</v>
      </c>
      <c r="F146" s="121">
        <v>216.23649284489002</v>
      </c>
      <c r="G146" s="121">
        <v>182.76760796240001</v>
      </c>
      <c r="H146" s="121">
        <v>274.27541182355998</v>
      </c>
      <c r="I146" s="121">
        <v>314.48738554402001</v>
      </c>
      <c r="J146" s="121">
        <v>310.22296839749998</v>
      </c>
      <c r="K146" s="121">
        <v>167.05423236856001</v>
      </c>
    </row>
    <row r="147" spans="3:11" x14ac:dyDescent="0.2">
      <c r="C147" s="89" t="s">
        <v>64</v>
      </c>
      <c r="D147" s="120">
        <v>31549.691364951981</v>
      </c>
      <c r="E147" s="120">
        <v>33230.351463232771</v>
      </c>
      <c r="F147" s="120">
        <v>35034.704311918016</v>
      </c>
      <c r="G147" s="120">
        <v>38818.751107049713</v>
      </c>
      <c r="H147" s="120">
        <v>43879.508963027525</v>
      </c>
      <c r="I147" s="120">
        <v>49048.203721989463</v>
      </c>
      <c r="J147" s="120">
        <v>54512.203906219649</v>
      </c>
      <c r="K147" s="120">
        <v>22202.793371529351</v>
      </c>
    </row>
    <row r="148" spans="3:11" x14ac:dyDescent="0.2">
      <c r="C148" s="90" t="s">
        <v>65</v>
      </c>
      <c r="D148" s="121">
        <v>35.196356724010002</v>
      </c>
      <c r="E148" s="121">
        <v>37.528346421009999</v>
      </c>
      <c r="F148" s="121">
        <v>35.652609006630001</v>
      </c>
      <c r="G148" s="121">
        <v>48.700196504410002</v>
      </c>
      <c r="H148" s="121">
        <v>47.583090441849997</v>
      </c>
      <c r="I148" s="121">
        <v>60.119130097780001</v>
      </c>
      <c r="J148" s="121">
        <v>44.591678760210002</v>
      </c>
      <c r="K148" s="121">
        <v>18.153395915669996</v>
      </c>
    </row>
    <row r="149" spans="3:11" x14ac:dyDescent="0.2">
      <c r="C149" s="89" t="s">
        <v>66</v>
      </c>
      <c r="D149" s="120">
        <v>37374.71532658051</v>
      </c>
      <c r="E149" s="120">
        <v>40602.714716901755</v>
      </c>
      <c r="F149" s="120">
        <v>43204.964144364334</v>
      </c>
      <c r="G149" s="120">
        <v>44174.487360484032</v>
      </c>
      <c r="H149" s="120">
        <v>51128.318246294657</v>
      </c>
      <c r="I149" s="120">
        <v>61840.017480364659</v>
      </c>
      <c r="J149" s="120">
        <v>71916.53104475858</v>
      </c>
      <c r="K149" s="120">
        <v>32062.841325255675</v>
      </c>
    </row>
    <row r="150" spans="3:11" x14ac:dyDescent="0.2">
      <c r="C150" s="90" t="s">
        <v>67</v>
      </c>
      <c r="D150" s="121">
        <v>78.040056333369989</v>
      </c>
      <c r="E150" s="121">
        <v>77.351427883460005</v>
      </c>
      <c r="F150" s="121">
        <v>92.140937620659997</v>
      </c>
      <c r="G150" s="121">
        <v>137.36143577510998</v>
      </c>
      <c r="H150" s="121">
        <v>162.82437726510003</v>
      </c>
      <c r="I150" s="121">
        <v>178.99946131674</v>
      </c>
      <c r="J150" s="121">
        <v>195.73838679159002</v>
      </c>
      <c r="K150" s="121">
        <v>70.748293091830007</v>
      </c>
    </row>
    <row r="151" spans="3:11" x14ac:dyDescent="0.2">
      <c r="C151" s="89" t="s">
        <v>68</v>
      </c>
      <c r="D151" s="120">
        <v>3531.3363347120289</v>
      </c>
      <c r="E151" s="120">
        <v>3652.4542317779401</v>
      </c>
      <c r="F151" s="120">
        <v>3975.7511740663003</v>
      </c>
      <c r="G151" s="120">
        <v>4354.5384234454204</v>
      </c>
      <c r="H151" s="120">
        <v>4987.9665373063126</v>
      </c>
      <c r="I151" s="120">
        <v>5413.5680772089499</v>
      </c>
      <c r="J151" s="120">
        <v>6118.1187661644999</v>
      </c>
      <c r="K151" s="120">
        <v>2245.4562578516402</v>
      </c>
    </row>
    <row r="152" spans="3:11" x14ac:dyDescent="0.2">
      <c r="C152" s="90" t="s">
        <v>31</v>
      </c>
      <c r="D152" s="121">
        <v>7969.1342874065085</v>
      </c>
      <c r="E152" s="121">
        <v>16338.4981002119</v>
      </c>
      <c r="F152" s="121">
        <v>17924.56188136874</v>
      </c>
      <c r="G152" s="121">
        <v>13089.541860805433</v>
      </c>
      <c r="H152" s="121">
        <v>32976.883974550386</v>
      </c>
      <c r="I152" s="121">
        <v>21888.823588293497</v>
      </c>
      <c r="J152" s="121">
        <v>16538.168816460184</v>
      </c>
      <c r="K152" s="121">
        <v>6051.7034378503095</v>
      </c>
    </row>
    <row r="153" spans="3:11" x14ac:dyDescent="0.2">
      <c r="C153" s="89" t="s">
        <v>168</v>
      </c>
      <c r="D153" s="120">
        <v>0</v>
      </c>
      <c r="E153" s="120">
        <v>0</v>
      </c>
      <c r="F153" s="120">
        <v>0</v>
      </c>
      <c r="G153" s="120">
        <v>0</v>
      </c>
      <c r="H153" s="120">
        <v>2.9141402525900002</v>
      </c>
      <c r="I153" s="120">
        <v>941.49208163951994</v>
      </c>
      <c r="J153" s="120">
        <v>1204.3378082537802</v>
      </c>
      <c r="K153" s="120">
        <v>408.67973469793998</v>
      </c>
    </row>
    <row r="154" spans="3:11" x14ac:dyDescent="0.2">
      <c r="C154" s="90" t="s">
        <v>69</v>
      </c>
      <c r="D154" s="121">
        <v>1389.0495586079801</v>
      </c>
      <c r="E154" s="121">
        <v>7370.9696495537501</v>
      </c>
      <c r="F154" s="121">
        <v>9177.7746024722801</v>
      </c>
      <c r="G154" s="121">
        <v>1588.6631902815498</v>
      </c>
      <c r="H154" s="121">
        <v>1866.9338608237099</v>
      </c>
      <c r="I154" s="121">
        <v>1092.3157423451501</v>
      </c>
      <c r="J154" s="121">
        <v>1140.8279081917701</v>
      </c>
      <c r="K154" s="121">
        <v>269.52414942868</v>
      </c>
    </row>
    <row r="155" spans="3:11" x14ac:dyDescent="0.2">
      <c r="C155" s="89" t="s">
        <v>70</v>
      </c>
      <c r="D155" s="120">
        <v>142.33992183894</v>
      </c>
      <c r="E155" s="120">
        <v>147.31644753748998</v>
      </c>
      <c r="F155" s="120">
        <v>152.18502291976</v>
      </c>
      <c r="G155" s="120">
        <v>172.73294155391</v>
      </c>
      <c r="H155" s="120">
        <v>205.49692270049999</v>
      </c>
      <c r="I155" s="120">
        <v>233.94588656526</v>
      </c>
      <c r="J155" s="120">
        <v>256.05294727127995</v>
      </c>
      <c r="K155" s="120">
        <v>105.87413439350999</v>
      </c>
    </row>
    <row r="156" spans="3:11" x14ac:dyDescent="0.2">
      <c r="C156" s="90" t="s">
        <v>32</v>
      </c>
      <c r="D156" s="121">
        <v>86.514637184009999</v>
      </c>
      <c r="E156" s="121">
        <v>90.775013681169995</v>
      </c>
      <c r="F156" s="121">
        <v>103.43565574278</v>
      </c>
      <c r="G156" s="121">
        <v>99.588347932959991</v>
      </c>
      <c r="H156" s="121">
        <v>101.14452172284</v>
      </c>
      <c r="I156" s="121">
        <v>121.30639423118001</v>
      </c>
      <c r="J156" s="121">
        <v>135.22252019535</v>
      </c>
      <c r="K156" s="121">
        <v>49.741036413119993</v>
      </c>
    </row>
    <row r="157" spans="3:11" x14ac:dyDescent="0.2">
      <c r="C157" s="89" t="s">
        <v>174</v>
      </c>
      <c r="D157" s="120">
        <v>1129.2545941681003</v>
      </c>
      <c r="E157" s="120">
        <v>1314.4237281987901</v>
      </c>
      <c r="F157" s="120">
        <v>1542.6776882921401</v>
      </c>
      <c r="G157" s="120">
        <v>1690.8934063766201</v>
      </c>
      <c r="H157" s="120">
        <v>2098.9682119589602</v>
      </c>
      <c r="I157" s="120">
        <v>2675.3436316900397</v>
      </c>
      <c r="J157" s="120">
        <v>3281.8713973437707</v>
      </c>
      <c r="K157" s="120">
        <v>1248.6282213374498</v>
      </c>
    </row>
    <row r="158" spans="3:11" x14ac:dyDescent="0.2">
      <c r="C158" s="90" t="s">
        <v>171</v>
      </c>
      <c r="D158" s="121">
        <v>2023.7300204703083</v>
      </c>
      <c r="E158" s="121">
        <v>2246.4809201957701</v>
      </c>
      <c r="F158" s="121">
        <v>2246.7406752667198</v>
      </c>
      <c r="G158" s="121">
        <v>2543.7446438053007</v>
      </c>
      <c r="H158" s="121">
        <v>2960.9992128259501</v>
      </c>
      <c r="I158" s="121">
        <v>3533.56822730151</v>
      </c>
      <c r="J158" s="121">
        <v>3856.6362279950504</v>
      </c>
      <c r="K158" s="121">
        <v>1464.2849638328098</v>
      </c>
    </row>
    <row r="159" spans="3:11" x14ac:dyDescent="0.2">
      <c r="C159" s="89" t="s">
        <v>71</v>
      </c>
      <c r="D159" s="120">
        <v>619.86131308825986</v>
      </c>
      <c r="E159" s="120">
        <v>1114.4259889794703</v>
      </c>
      <c r="F159" s="120">
        <v>1148.46163833429</v>
      </c>
      <c r="G159" s="120">
        <v>903.12072403123</v>
      </c>
      <c r="H159" s="120">
        <v>1691.0516228059403</v>
      </c>
      <c r="I159" s="120">
        <v>4410.7975642640304</v>
      </c>
      <c r="J159" s="120">
        <v>3642.3405776021596</v>
      </c>
      <c r="K159" s="120">
        <v>1864.7374175673401</v>
      </c>
    </row>
    <row r="160" spans="3:11" x14ac:dyDescent="0.2">
      <c r="C160" s="90" t="s">
        <v>34</v>
      </c>
      <c r="D160" s="121">
        <v>1602.9885473753495</v>
      </c>
      <c r="E160" s="121">
        <v>1781.5189462345199</v>
      </c>
      <c r="F160" s="121">
        <v>2194.0961740277203</v>
      </c>
      <c r="G160" s="121">
        <v>2530.7082563538756</v>
      </c>
      <c r="H160" s="121">
        <v>2976.6796225175699</v>
      </c>
      <c r="I160" s="121">
        <v>3395.93174375014</v>
      </c>
      <c r="J160" s="121">
        <v>3628.7119711800497</v>
      </c>
      <c r="K160" s="121">
        <v>1399.4110269208604</v>
      </c>
    </row>
    <row r="161" spans="1:11" x14ac:dyDescent="0.2">
      <c r="C161" s="89" t="s">
        <v>72</v>
      </c>
      <c r="D161" s="120">
        <v>190.85883588480999</v>
      </c>
      <c r="E161" s="120">
        <v>364.97699249816998</v>
      </c>
      <c r="F161" s="120">
        <v>495.98716347965996</v>
      </c>
      <c r="G161" s="120">
        <v>582.28458984101985</v>
      </c>
      <c r="H161" s="120">
        <v>496.18384191627001</v>
      </c>
      <c r="I161" s="120">
        <v>483.80546440750999</v>
      </c>
      <c r="J161" s="120">
        <v>446.95614318052003</v>
      </c>
      <c r="K161" s="120">
        <v>250.61653894887996</v>
      </c>
    </row>
    <row r="162" spans="1:11" x14ac:dyDescent="0.2">
      <c r="C162" s="90" t="s">
        <v>73</v>
      </c>
      <c r="D162" s="121">
        <v>571.41931260076001</v>
      </c>
      <c r="E162" s="121">
        <v>1732.4836235913303</v>
      </c>
      <c r="F162" s="121">
        <v>3587.2963867540898</v>
      </c>
      <c r="G162" s="121">
        <v>919.23644559331001</v>
      </c>
      <c r="H162" s="121">
        <v>733.51434310156003</v>
      </c>
      <c r="I162" s="121">
        <v>713.69842254485002</v>
      </c>
      <c r="J162" s="121">
        <v>1330.4756354956701</v>
      </c>
      <c r="K162" s="121">
        <v>305.4663989542899</v>
      </c>
    </row>
    <row r="163" spans="1:11" x14ac:dyDescent="0.2">
      <c r="C163" s="89" t="s">
        <v>35</v>
      </c>
      <c r="D163" s="120">
        <v>4147.3228553074596</v>
      </c>
      <c r="E163" s="120">
        <v>4314.7335254599693</v>
      </c>
      <c r="F163" s="120">
        <v>4675.5391134622296</v>
      </c>
      <c r="G163" s="120">
        <v>5178.9954672040194</v>
      </c>
      <c r="H163" s="120">
        <v>6266.1114058750209</v>
      </c>
      <c r="I163" s="120">
        <v>7662.2559556817287</v>
      </c>
      <c r="J163" s="120">
        <v>8732.326196874219</v>
      </c>
      <c r="K163" s="120">
        <v>3141.4439566159103</v>
      </c>
    </row>
    <row r="164" spans="1:11" x14ac:dyDescent="0.2">
      <c r="C164" s="90" t="s">
        <v>74</v>
      </c>
      <c r="D164" s="121">
        <v>1338.8187837952601</v>
      </c>
      <c r="E164" s="121">
        <v>534.03175917673002</v>
      </c>
      <c r="F164" s="121">
        <v>1148.3546488417198</v>
      </c>
      <c r="G164" s="121">
        <v>2920.4597250669804</v>
      </c>
      <c r="H164" s="121">
        <v>2483.8914393998398</v>
      </c>
      <c r="I164" s="121">
        <v>788.22006667305004</v>
      </c>
      <c r="J164" s="121">
        <v>2058.98609633044</v>
      </c>
      <c r="K164" s="121">
        <v>1604.2934065629299</v>
      </c>
    </row>
    <row r="165" spans="1:11" x14ac:dyDescent="0.2">
      <c r="C165" s="89" t="s">
        <v>36</v>
      </c>
      <c r="D165" s="120">
        <v>863.08342785643708</v>
      </c>
      <c r="E165" s="120">
        <v>813.93072248072008</v>
      </c>
      <c r="F165" s="120">
        <v>1013.4018436579503</v>
      </c>
      <c r="G165" s="120">
        <v>1260.8601724651303</v>
      </c>
      <c r="H165" s="120">
        <v>1302.1872316290801</v>
      </c>
      <c r="I165" s="120">
        <v>1419.0106734667402</v>
      </c>
      <c r="J165" s="120">
        <v>1582.66067975384</v>
      </c>
      <c r="K165" s="120">
        <v>639.30176049063004</v>
      </c>
    </row>
    <row r="166" spans="1:11" x14ac:dyDescent="0.2">
      <c r="C166" s="90" t="s">
        <v>172</v>
      </c>
      <c r="D166" s="121">
        <v>28795.145055020686</v>
      </c>
      <c r="E166" s="121">
        <v>33768.395891263368</v>
      </c>
      <c r="F166" s="121">
        <v>42583.834026291312</v>
      </c>
      <c r="G166" s="121">
        <v>41177.205898362525</v>
      </c>
      <c r="H166" s="121">
        <v>48660.430166470484</v>
      </c>
      <c r="I166" s="121">
        <v>56879.091524848751</v>
      </c>
      <c r="J166" s="121">
        <v>63413.624001366647</v>
      </c>
      <c r="K166" s="121">
        <v>29096.396152863461</v>
      </c>
    </row>
    <row r="167" spans="1:11" x14ac:dyDescent="0.2">
      <c r="C167" s="89" t="s">
        <v>76</v>
      </c>
      <c r="D167" s="120">
        <v>261.13458804366002</v>
      </c>
      <c r="E167" s="120">
        <v>312.86440454456005</v>
      </c>
      <c r="F167" s="120">
        <v>356.96159296429005</v>
      </c>
      <c r="G167" s="120">
        <v>358.20194401109995</v>
      </c>
      <c r="H167" s="120">
        <v>439.06493918916999</v>
      </c>
      <c r="I167" s="120">
        <v>576.45136574243998</v>
      </c>
      <c r="J167" s="120">
        <v>642.43666857635003</v>
      </c>
      <c r="K167" s="120">
        <v>260.10181668829</v>
      </c>
    </row>
    <row r="168" spans="1:11" x14ac:dyDescent="0.2">
      <c r="C168" s="90" t="s">
        <v>77</v>
      </c>
      <c r="D168" s="121">
        <v>471.87672926694</v>
      </c>
      <c r="E168" s="121">
        <v>305.55287475045003</v>
      </c>
      <c r="F168" s="121">
        <v>705.37592186894005</v>
      </c>
      <c r="G168" s="121">
        <v>782.55862903341995</v>
      </c>
      <c r="H168" s="121">
        <v>977.15633054270995</v>
      </c>
      <c r="I168" s="121">
        <v>747.09526212896003</v>
      </c>
      <c r="J168" s="121">
        <v>662.38485180802013</v>
      </c>
      <c r="K168" s="121">
        <v>302.00586545160996</v>
      </c>
    </row>
    <row r="169" spans="1:11" x14ac:dyDescent="0.2">
      <c r="C169" s="89" t="s">
        <v>173</v>
      </c>
      <c r="D169" s="120">
        <v>18245.941581855997</v>
      </c>
      <c r="E169" s="120">
        <v>22972.607713027373</v>
      </c>
      <c r="F169" s="120">
        <v>22320.536643617044</v>
      </c>
      <c r="G169" s="120">
        <v>18396.772355630957</v>
      </c>
      <c r="H169" s="120">
        <v>22306.821542472331</v>
      </c>
      <c r="I169" s="120">
        <v>27655.821561768549</v>
      </c>
      <c r="J169" s="120">
        <v>38784.250505273631</v>
      </c>
      <c r="K169" s="120">
        <v>11731.58342384993</v>
      </c>
    </row>
    <row r="170" spans="1:11" x14ac:dyDescent="0.2">
      <c r="C170" s="90" t="s">
        <v>37</v>
      </c>
      <c r="D170" s="121">
        <v>899.15426537355995</v>
      </c>
      <c r="E170" s="121">
        <v>834.18104203200016</v>
      </c>
      <c r="F170" s="121">
        <v>924.99810153119995</v>
      </c>
      <c r="G170" s="121">
        <v>1041.5896884372901</v>
      </c>
      <c r="H170" s="121">
        <v>1397.2339976306698</v>
      </c>
      <c r="I170" s="121">
        <v>1271.4276849658097</v>
      </c>
      <c r="J170" s="121">
        <v>1413.9872518422499</v>
      </c>
      <c r="K170" s="121">
        <v>818.68185834618998</v>
      </c>
    </row>
    <row r="171" spans="1:11" x14ac:dyDescent="0.2">
      <c r="C171" s="89" t="s">
        <v>38</v>
      </c>
      <c r="D171" s="120">
        <v>2184.3792462143897</v>
      </c>
      <c r="E171" s="120">
        <v>2339.4314913506801</v>
      </c>
      <c r="F171" s="120">
        <v>2722.9404256143803</v>
      </c>
      <c r="G171" s="120">
        <v>2651.1212601747998</v>
      </c>
      <c r="H171" s="120">
        <v>2924.4423574911998</v>
      </c>
      <c r="I171" s="120">
        <v>3756.2286585441998</v>
      </c>
      <c r="J171" s="120">
        <v>4332.1423969337202</v>
      </c>
      <c r="K171" s="120">
        <v>1777.3894930390099</v>
      </c>
    </row>
    <row r="172" spans="1:11" x14ac:dyDescent="0.2">
      <c r="C172" s="81" t="s">
        <v>78</v>
      </c>
      <c r="D172" s="45">
        <f>+SUM(D141:D171)</f>
        <v>147745.4075297511</v>
      </c>
      <c r="E172" s="45">
        <f t="shared" ref="E172:I172" si="34">+SUM(E141:E171)</f>
        <v>178728.14807384374</v>
      </c>
      <c r="F172" s="45">
        <f t="shared" si="34"/>
        <v>199833.29165442678</v>
      </c>
      <c r="G172" s="45">
        <f t="shared" si="34"/>
        <v>188106.65818628814</v>
      </c>
      <c r="H172" s="45">
        <f t="shared" si="34"/>
        <v>236167.51659330894</v>
      </c>
      <c r="I172" s="45">
        <f t="shared" si="34"/>
        <v>260340.03016777107</v>
      </c>
      <c r="J172" s="45">
        <f t="shared" ref="J172" si="35">+SUM(J141:J171)</f>
        <v>293801.46972944692</v>
      </c>
      <c r="K172" s="45">
        <f>+SUM(K141:K171)</f>
        <v>121197.10644588583</v>
      </c>
    </row>
    <row r="173" spans="1:11" s="32" customFormat="1" x14ac:dyDescent="0.2">
      <c r="A173" s="5"/>
      <c r="B173" s="5"/>
      <c r="C173" s="74" t="str">
        <f>+'C1 Aprop Resumen 2000-2026'!B20</f>
        <v>* Información con corte a 31 de mayo</v>
      </c>
      <c r="D173" s="128">
        <f>+D172-'C5 Ejecución PGN 2019-2026'!D79</f>
        <v>0</v>
      </c>
      <c r="E173" s="128">
        <f>+E172-'C5 Ejecución PGN 2019-2026'!E79</f>
        <v>0</v>
      </c>
      <c r="F173" s="128">
        <f>+F172-'C5 Ejecución PGN 2019-2026'!F79</f>
        <v>0</v>
      </c>
      <c r="G173" s="128">
        <f>+G172-'C5 Ejecución PGN 2019-2026'!G79</f>
        <v>0</v>
      </c>
      <c r="H173" s="128">
        <f>+H172-'C5 Ejecución PGN 2019-2026'!H79</f>
        <v>0</v>
      </c>
      <c r="I173" s="128">
        <f>+I172-'C5 Ejecución PGN 2019-2026'!I79</f>
        <v>0</v>
      </c>
      <c r="J173" s="128">
        <f>+J172-'C5 Ejecución PGN 2019-2026'!J79</f>
        <v>0</v>
      </c>
      <c r="K173" s="128">
        <f>+K172-'C5 Ejecución PGN 2019-2026'!K79</f>
        <v>0</v>
      </c>
    </row>
    <row r="174" spans="1:11" x14ac:dyDescent="0.2">
      <c r="C174" s="1" t="s">
        <v>227</v>
      </c>
      <c r="D174" s="11"/>
      <c r="E174" s="11"/>
      <c r="F174" s="11"/>
    </row>
    <row r="175" spans="1:11" x14ac:dyDescent="0.2">
      <c r="B175" s="9"/>
      <c r="D175" s="11"/>
      <c r="E175" s="11"/>
      <c r="F175" s="11"/>
    </row>
    <row r="176" spans="1:11" x14ac:dyDescent="0.2">
      <c r="D176" s="11"/>
      <c r="E176" s="11"/>
      <c r="F176" s="11"/>
    </row>
    <row r="177" spans="3:12" x14ac:dyDescent="0.2">
      <c r="D177" s="11"/>
      <c r="E177" s="11"/>
      <c r="F177" s="11"/>
    </row>
    <row r="178" spans="3:12" ht="18" x14ac:dyDescent="0.2">
      <c r="D178" s="164" t="s">
        <v>99</v>
      </c>
      <c r="E178" s="164"/>
      <c r="F178" s="164"/>
      <c r="G178" s="164"/>
      <c r="H178" s="164"/>
      <c r="I178" s="164"/>
      <c r="J178" s="164"/>
      <c r="K178" s="164"/>
      <c r="L178" s="164"/>
    </row>
    <row r="179" spans="3:12" ht="2.25" customHeight="1" x14ac:dyDescent="0.2">
      <c r="D179" s="29"/>
      <c r="E179" s="29"/>
      <c r="F179" s="29"/>
    </row>
    <row r="180" spans="3:12" x14ac:dyDescent="0.2">
      <c r="D180" s="30"/>
      <c r="E180" s="30"/>
      <c r="F180" s="30"/>
    </row>
    <row r="181" spans="3:12" x14ac:dyDescent="0.2">
      <c r="C181" s="182" t="s">
        <v>21</v>
      </c>
      <c r="D181" s="162">
        <v>2019</v>
      </c>
      <c r="E181" s="162">
        <v>2020</v>
      </c>
      <c r="F181" s="162">
        <v>2021</v>
      </c>
      <c r="G181" s="162">
        <v>2022</v>
      </c>
      <c r="H181" s="162">
        <v>2023</v>
      </c>
      <c r="I181" s="162">
        <v>2024</v>
      </c>
      <c r="J181" s="162" t="s">
        <v>169</v>
      </c>
      <c r="K181" s="162" t="s">
        <v>178</v>
      </c>
    </row>
    <row r="182" spans="3:12" ht="12" thickBot="1" x14ac:dyDescent="0.25">
      <c r="C182" s="183"/>
      <c r="D182" s="163"/>
      <c r="E182" s="163"/>
      <c r="F182" s="163"/>
      <c r="G182" s="163"/>
      <c r="H182" s="163"/>
      <c r="I182" s="163"/>
      <c r="J182" s="163"/>
      <c r="K182" s="163"/>
    </row>
    <row r="183" spans="3:12" x14ac:dyDescent="0.2">
      <c r="C183" s="89" t="s">
        <v>61</v>
      </c>
      <c r="D183" s="118">
        <f t="shared" ref="D183:K183" si="36">+IFERROR(IF(D141&gt;0,+((D141/D15)*100)," "),"")</f>
        <v>74.76156177557101</v>
      </c>
      <c r="E183" s="118">
        <f t="shared" si="36"/>
        <v>80.369488441651256</v>
      </c>
      <c r="F183" s="118">
        <f t="shared" si="36"/>
        <v>92.810495906733109</v>
      </c>
      <c r="G183" s="118">
        <f t="shared" si="36"/>
        <v>91.810105679355516</v>
      </c>
      <c r="H183" s="118">
        <f t="shared" si="36"/>
        <v>75.937511031836607</v>
      </c>
      <c r="I183" s="118">
        <f t="shared" si="36"/>
        <v>77.21679130831977</v>
      </c>
      <c r="J183" s="118">
        <f t="shared" si="36"/>
        <v>91.407054042624509</v>
      </c>
      <c r="K183" s="118">
        <f t="shared" si="36"/>
        <v>43.851271060965288</v>
      </c>
    </row>
    <row r="184" spans="3:12" x14ac:dyDescent="0.2">
      <c r="C184" s="90" t="s">
        <v>28</v>
      </c>
      <c r="D184" s="119">
        <f t="shared" ref="D184:K184" si="37">+IFERROR(IF(D142&gt;0,+((D142/D16)*100)," "),"")</f>
        <v>95.306211908175982</v>
      </c>
      <c r="E184" s="119">
        <f t="shared" si="37"/>
        <v>96.665839428232033</v>
      </c>
      <c r="F184" s="119">
        <f t="shared" si="37"/>
        <v>93.615219286532877</v>
      </c>
      <c r="G184" s="119">
        <f t="shared" si="37"/>
        <v>92.622717334510057</v>
      </c>
      <c r="H184" s="119">
        <f t="shared" si="37"/>
        <v>94.679582265960875</v>
      </c>
      <c r="I184" s="119">
        <f t="shared" si="37"/>
        <v>96.377944247620178</v>
      </c>
      <c r="J184" s="119">
        <f t="shared" si="37"/>
        <v>97.639949900800076</v>
      </c>
      <c r="K184" s="119">
        <f t="shared" si="37"/>
        <v>49.905695267418231</v>
      </c>
    </row>
    <row r="185" spans="3:12" x14ac:dyDescent="0.2">
      <c r="C185" s="89" t="s">
        <v>62</v>
      </c>
      <c r="D185" s="118">
        <f t="shared" ref="D185:K185" si="38">+IFERROR(IF(D143&gt;0,+((D143/D17)*100)," "),"")</f>
        <v>95.122909680239744</v>
      </c>
      <c r="E185" s="118">
        <f t="shared" si="38"/>
        <v>90.811134757164822</v>
      </c>
      <c r="F185" s="118">
        <f t="shared" si="38"/>
        <v>94.850996911981241</v>
      </c>
      <c r="G185" s="118">
        <f t="shared" si="38"/>
        <v>86.826685511570219</v>
      </c>
      <c r="H185" s="118">
        <f t="shared" si="38"/>
        <v>94.01225793248021</v>
      </c>
      <c r="I185" s="118">
        <f t="shared" si="38"/>
        <v>94.226930002661248</v>
      </c>
      <c r="J185" s="118">
        <f t="shared" si="38"/>
        <v>90.147929508342244</v>
      </c>
      <c r="K185" s="118">
        <f t="shared" si="38"/>
        <v>23.840841501444938</v>
      </c>
    </row>
    <row r="186" spans="3:12" x14ac:dyDescent="0.2">
      <c r="C186" s="90" t="s">
        <v>29</v>
      </c>
      <c r="D186" s="119">
        <f t="shared" ref="D186:K186" si="39">+IFERROR(IF(D144&gt;0,+((D144/D18)*100)," "),"")</f>
        <v>91.753307858077079</v>
      </c>
      <c r="E186" s="119">
        <f t="shared" si="39"/>
        <v>94.569169635595628</v>
      </c>
      <c r="F186" s="119">
        <f t="shared" si="39"/>
        <v>91.577351798900125</v>
      </c>
      <c r="G186" s="119">
        <f t="shared" si="39"/>
        <v>95.502048547661857</v>
      </c>
      <c r="H186" s="119">
        <f t="shared" si="39"/>
        <v>92.723393825704647</v>
      </c>
      <c r="I186" s="119">
        <f t="shared" si="39"/>
        <v>75.747789016222995</v>
      </c>
      <c r="J186" s="119">
        <f t="shared" si="39"/>
        <v>88.557839847987935</v>
      </c>
      <c r="K186" s="119">
        <f t="shared" si="39"/>
        <v>26.828265124149652</v>
      </c>
    </row>
    <row r="187" spans="3:12" x14ac:dyDescent="0.2">
      <c r="C187" s="89" t="s">
        <v>63</v>
      </c>
      <c r="D187" s="118">
        <f t="shared" ref="D187:K187" si="40">+IFERROR(IF(D145&gt;0,+((D145/D19)*100)," "),"")</f>
        <v>95.90720754572483</v>
      </c>
      <c r="E187" s="118">
        <f t="shared" si="40"/>
        <v>94.588960814732332</v>
      </c>
      <c r="F187" s="118">
        <f t="shared" si="40"/>
        <v>93.898056337318536</v>
      </c>
      <c r="G187" s="118">
        <f t="shared" si="40"/>
        <v>94.8170746104676</v>
      </c>
      <c r="H187" s="118">
        <f t="shared" si="40"/>
        <v>94.075512625851985</v>
      </c>
      <c r="I187" s="118">
        <f t="shared" si="40"/>
        <v>86.306266862422063</v>
      </c>
      <c r="J187" s="118">
        <f t="shared" si="40"/>
        <v>80.284837329113131</v>
      </c>
      <c r="K187" s="118">
        <f t="shared" si="40"/>
        <v>44.830693485092326</v>
      </c>
    </row>
    <row r="188" spans="3:12" x14ac:dyDescent="0.2">
      <c r="C188" s="90" t="s">
        <v>30</v>
      </c>
      <c r="D188" s="119">
        <f t="shared" ref="D188:K188" si="41">+IFERROR(IF(D146&gt;0,+((D146/D20)*100)," "),"")</f>
        <v>97.474330757479663</v>
      </c>
      <c r="E188" s="119">
        <f t="shared" si="41"/>
        <v>97.057446248744228</v>
      </c>
      <c r="F188" s="119">
        <f t="shared" si="41"/>
        <v>89.040961551123729</v>
      </c>
      <c r="G188" s="119">
        <f t="shared" si="41"/>
        <v>93.33503005391826</v>
      </c>
      <c r="H188" s="119">
        <f t="shared" si="41"/>
        <v>91.564582876526885</v>
      </c>
      <c r="I188" s="119">
        <f t="shared" si="41"/>
        <v>92.894514262449732</v>
      </c>
      <c r="J188" s="119">
        <f t="shared" si="41"/>
        <v>90.777834107708671</v>
      </c>
      <c r="K188" s="119">
        <f t="shared" si="41"/>
        <v>40.272787286216719</v>
      </c>
    </row>
    <row r="189" spans="3:12" x14ac:dyDescent="0.2">
      <c r="C189" s="89" t="s">
        <v>64</v>
      </c>
      <c r="D189" s="118">
        <f t="shared" ref="D189:K189" si="42">+IFERROR(IF(D147&gt;0,+((D147/D21)*100)," "),"")</f>
        <v>97.283258789371942</v>
      </c>
      <c r="E189" s="118">
        <f t="shared" si="42"/>
        <v>97.698863066108117</v>
      </c>
      <c r="F189" s="118">
        <f t="shared" si="42"/>
        <v>95.412954387503561</v>
      </c>
      <c r="G189" s="118">
        <f t="shared" si="42"/>
        <v>96.305689672971781</v>
      </c>
      <c r="H189" s="118">
        <f t="shared" si="42"/>
        <v>95.451678592522498</v>
      </c>
      <c r="I189" s="118">
        <f t="shared" si="42"/>
        <v>92.901708850895773</v>
      </c>
      <c r="J189" s="118">
        <f t="shared" si="42"/>
        <v>94.401462293956385</v>
      </c>
      <c r="K189" s="118">
        <f t="shared" si="42"/>
        <v>35.76857144139052</v>
      </c>
    </row>
    <row r="190" spans="3:12" x14ac:dyDescent="0.2">
      <c r="C190" s="90" t="s">
        <v>65</v>
      </c>
      <c r="D190" s="119">
        <f t="shared" ref="D190:K190" si="43">+IFERROR(IF(D148&gt;0,+((D148/D22)*100)," "),"")</f>
        <v>93.531782249009296</v>
      </c>
      <c r="E190" s="119">
        <f t="shared" si="43"/>
        <v>94.783026652524143</v>
      </c>
      <c r="F190" s="119">
        <f t="shared" si="43"/>
        <v>89.394584068622109</v>
      </c>
      <c r="G190" s="119">
        <f t="shared" si="43"/>
        <v>92.17090053874665</v>
      </c>
      <c r="H190" s="119">
        <f t="shared" si="43"/>
        <v>83.374166406582532</v>
      </c>
      <c r="I190" s="119">
        <f t="shared" si="43"/>
        <v>93.023513732877689</v>
      </c>
      <c r="J190" s="119">
        <f t="shared" si="43"/>
        <v>89.901315579483807</v>
      </c>
      <c r="K190" s="119">
        <f t="shared" si="43"/>
        <v>33.496620482623044</v>
      </c>
    </row>
    <row r="191" spans="3:12" x14ac:dyDescent="0.2">
      <c r="C191" s="89" t="s">
        <v>66</v>
      </c>
      <c r="D191" s="118">
        <f t="shared" ref="D191:K191" si="44">+IFERROR(IF(D149&gt;0,+((D149/D23)*100)," "),"")</f>
        <v>99.937182980888977</v>
      </c>
      <c r="E191" s="118">
        <f t="shared" si="44"/>
        <v>99.965804216014106</v>
      </c>
      <c r="F191" s="118">
        <f t="shared" si="44"/>
        <v>99.933958021948996</v>
      </c>
      <c r="G191" s="118">
        <f t="shared" si="44"/>
        <v>99.895857804339059</v>
      </c>
      <c r="H191" s="118">
        <f t="shared" si="44"/>
        <v>98.994518199047903</v>
      </c>
      <c r="I191" s="118">
        <f t="shared" si="44"/>
        <v>99.670900560853951</v>
      </c>
      <c r="J191" s="118">
        <f t="shared" si="44"/>
        <v>97.925319097959061</v>
      </c>
      <c r="K191" s="118">
        <f t="shared" si="44"/>
        <v>39.380414494841141</v>
      </c>
    </row>
    <row r="192" spans="3:12" x14ac:dyDescent="0.2">
      <c r="C192" s="90" t="s">
        <v>67</v>
      </c>
      <c r="D192" s="119">
        <f t="shared" ref="D192:K192" si="45">+IFERROR(IF(D150&gt;0,+((D150/D24)*100)," "),"")</f>
        <v>89.212500496024376</v>
      </c>
      <c r="E192" s="119">
        <f t="shared" si="45"/>
        <v>86.240307790214786</v>
      </c>
      <c r="F192" s="119">
        <f t="shared" si="45"/>
        <v>55.303522702266569</v>
      </c>
      <c r="G192" s="119">
        <f t="shared" si="45"/>
        <v>78.684144591855301</v>
      </c>
      <c r="H192" s="119">
        <f t="shared" si="45"/>
        <v>88.992164828244825</v>
      </c>
      <c r="I192" s="119">
        <f t="shared" si="45"/>
        <v>85.676009258650751</v>
      </c>
      <c r="J192" s="119">
        <f t="shared" si="45"/>
        <v>88.262703352431359</v>
      </c>
      <c r="K192" s="119">
        <f t="shared" si="45"/>
        <v>28.339893009024543</v>
      </c>
    </row>
    <row r="193" spans="3:11" x14ac:dyDescent="0.2">
      <c r="C193" s="89" t="s">
        <v>68</v>
      </c>
      <c r="D193" s="118">
        <f t="shared" ref="D193:K193" si="46">+IFERROR(IF(D151&gt;0,+((D151/D25)*100)," "),"")</f>
        <v>95.494039452246497</v>
      </c>
      <c r="E193" s="118">
        <f t="shared" si="46"/>
        <v>95.439634719257143</v>
      </c>
      <c r="F193" s="118">
        <f t="shared" si="46"/>
        <v>92.427943598946769</v>
      </c>
      <c r="G193" s="118">
        <f t="shared" si="46"/>
        <v>95.202026853827405</v>
      </c>
      <c r="H193" s="118">
        <f t="shared" si="46"/>
        <v>95.488692550714262</v>
      </c>
      <c r="I193" s="118">
        <f t="shared" si="46"/>
        <v>93.875620181204752</v>
      </c>
      <c r="J193" s="118">
        <f t="shared" si="46"/>
        <v>93.874719426915959</v>
      </c>
      <c r="K193" s="118">
        <f t="shared" si="46"/>
        <v>33.054733543469155</v>
      </c>
    </row>
    <row r="194" spans="3:11" x14ac:dyDescent="0.2">
      <c r="C194" s="90" t="s">
        <v>31</v>
      </c>
      <c r="D194" s="119">
        <f t="shared" ref="D194:K194" si="47">+IFERROR(IF(D152&gt;0,+((D152/D26)*100)," "),"")</f>
        <v>91.551928455654036</v>
      </c>
      <c r="E194" s="119">
        <f t="shared" si="47"/>
        <v>41.927914153022513</v>
      </c>
      <c r="F194" s="119">
        <f t="shared" si="47"/>
        <v>81.884378874619586</v>
      </c>
      <c r="G194" s="119">
        <f t="shared" si="47"/>
        <v>83.643044759551472</v>
      </c>
      <c r="H194" s="119">
        <f t="shared" si="47"/>
        <v>89.498999482487932</v>
      </c>
      <c r="I194" s="119">
        <f t="shared" si="47"/>
        <v>74.153211824802199</v>
      </c>
      <c r="J194" s="119">
        <f t="shared" si="47"/>
        <v>74.665927952092346</v>
      </c>
      <c r="K194" s="119">
        <f t="shared" si="47"/>
        <v>21.171172603515544</v>
      </c>
    </row>
    <row r="195" spans="3:11" x14ac:dyDescent="0.2">
      <c r="C195" s="89" t="s">
        <v>168</v>
      </c>
      <c r="D195" s="118" t="str">
        <f t="shared" ref="D195:K195" si="48">+IFERROR(IF(D153&gt;0,+((D153/D27)*100)," "),"")</f>
        <v xml:space="preserve"> </v>
      </c>
      <c r="E195" s="118" t="str">
        <f t="shared" si="48"/>
        <v xml:space="preserve"> </v>
      </c>
      <c r="F195" s="118" t="str">
        <f t="shared" si="48"/>
        <v xml:space="preserve"> </v>
      </c>
      <c r="G195" s="118" t="str">
        <f t="shared" si="48"/>
        <v xml:space="preserve"> </v>
      </c>
      <c r="H195" s="118">
        <f t="shared" si="48"/>
        <v>0.58282805051800002</v>
      </c>
      <c r="I195" s="118">
        <f t="shared" si="48"/>
        <v>38.454044234865563</v>
      </c>
      <c r="J195" s="118">
        <f t="shared" si="48"/>
        <v>95.785478947442954</v>
      </c>
      <c r="K195" s="118">
        <f t="shared" si="48"/>
        <v>25.194122578045491</v>
      </c>
    </row>
    <row r="196" spans="3:11" x14ac:dyDescent="0.2">
      <c r="C196" s="90" t="s">
        <v>69</v>
      </c>
      <c r="D196" s="119">
        <f t="shared" ref="D196:K196" si="49">+IFERROR(IF(D154&gt;0,+((D154/D28)*100)," "),"")</f>
        <v>94.005180063801603</v>
      </c>
      <c r="E196" s="119">
        <f t="shared" si="49"/>
        <v>98.194119917175726</v>
      </c>
      <c r="F196" s="119">
        <f t="shared" si="49"/>
        <v>96.761404485400632</v>
      </c>
      <c r="G196" s="119">
        <f t="shared" si="49"/>
        <v>94.822658456774306</v>
      </c>
      <c r="H196" s="119">
        <f t="shared" si="49"/>
        <v>89.419575507987176</v>
      </c>
      <c r="I196" s="119">
        <f t="shared" si="49"/>
        <v>48.156513094105406</v>
      </c>
      <c r="J196" s="119">
        <f t="shared" si="49"/>
        <v>55.075238485409031</v>
      </c>
      <c r="K196" s="119">
        <f t="shared" si="49"/>
        <v>13.515125263559167</v>
      </c>
    </row>
    <row r="197" spans="3:11" x14ac:dyDescent="0.2">
      <c r="C197" s="89" t="s">
        <v>70</v>
      </c>
      <c r="D197" s="118">
        <f t="shared" ref="D197:K197" si="50">+IFERROR(IF(D155&gt;0,+((D155/D29)*100)," "),"")</f>
        <v>89.813585659809149</v>
      </c>
      <c r="E197" s="118">
        <f t="shared" si="50"/>
        <v>87.833181815619582</v>
      </c>
      <c r="F197" s="118">
        <f t="shared" si="50"/>
        <v>79.828795716891918</v>
      </c>
      <c r="G197" s="118">
        <f t="shared" si="50"/>
        <v>86.705489239882951</v>
      </c>
      <c r="H197" s="118">
        <f t="shared" si="50"/>
        <v>91.166245669205765</v>
      </c>
      <c r="I197" s="118">
        <f t="shared" si="50"/>
        <v>93.94301087298021</v>
      </c>
      <c r="J197" s="118">
        <f t="shared" si="50"/>
        <v>93.51858017933516</v>
      </c>
      <c r="K197" s="118">
        <f t="shared" si="50"/>
        <v>34.24868302701325</v>
      </c>
    </row>
    <row r="198" spans="3:11" x14ac:dyDescent="0.2">
      <c r="C198" s="90" t="s">
        <v>32</v>
      </c>
      <c r="D198" s="119">
        <f t="shared" ref="D198:K198" si="51">+IFERROR(IF(D156&gt;0,+((D156/D30)*100)," "),"")</f>
        <v>95.715796722991129</v>
      </c>
      <c r="E198" s="119">
        <f t="shared" si="51"/>
        <v>98.028113822928475</v>
      </c>
      <c r="F198" s="119">
        <f t="shared" si="51"/>
        <v>94.611263222058597</v>
      </c>
      <c r="G198" s="119">
        <f t="shared" si="51"/>
        <v>95.938834662402201</v>
      </c>
      <c r="H198" s="119">
        <f t="shared" si="51"/>
        <v>88.109589109918645</v>
      </c>
      <c r="I198" s="119">
        <f t="shared" si="51"/>
        <v>94.735834678813262</v>
      </c>
      <c r="J198" s="119">
        <f t="shared" si="51"/>
        <v>96.140341651529297</v>
      </c>
      <c r="K198" s="119">
        <f t="shared" si="51"/>
        <v>32.194120882464986</v>
      </c>
    </row>
    <row r="199" spans="3:11" x14ac:dyDescent="0.2">
      <c r="C199" s="89" t="s">
        <v>174</v>
      </c>
      <c r="D199" s="118">
        <f t="shared" ref="D199:K199" si="52">+IFERROR(IF(D157&gt;0,+((D157/D31)*100)," "),"")</f>
        <v>87.35967485608036</v>
      </c>
      <c r="E199" s="118">
        <f t="shared" si="52"/>
        <v>83.364710304259376</v>
      </c>
      <c r="F199" s="118">
        <f t="shared" si="52"/>
        <v>81.892458702706449</v>
      </c>
      <c r="G199" s="118">
        <f t="shared" si="52"/>
        <v>70.628601424082888</v>
      </c>
      <c r="H199" s="118">
        <f t="shared" si="52"/>
        <v>72.62674484034028</v>
      </c>
      <c r="I199" s="118">
        <f t="shared" si="52"/>
        <v>75.223850822082539</v>
      </c>
      <c r="J199" s="118">
        <f t="shared" si="52"/>
        <v>81.878302638074231</v>
      </c>
      <c r="K199" s="118">
        <f t="shared" si="52"/>
        <v>32.198378898221115</v>
      </c>
    </row>
    <row r="200" spans="3:11" x14ac:dyDescent="0.2">
      <c r="C200" s="90" t="s">
        <v>171</v>
      </c>
      <c r="D200" s="119">
        <f t="shared" ref="D200:K200" si="53">+IFERROR(IF(D158&gt;0,+((D158/D32)*100)," "),"")</f>
        <v>85.610130166903133</v>
      </c>
      <c r="E200" s="119">
        <f t="shared" si="53"/>
        <v>88.848935679876675</v>
      </c>
      <c r="F200" s="119">
        <f t="shared" si="53"/>
        <v>75.330491199255661</v>
      </c>
      <c r="G200" s="119">
        <f t="shared" si="53"/>
        <v>78.599485723881358</v>
      </c>
      <c r="H200" s="119">
        <f t="shared" si="53"/>
        <v>76.054035156249284</v>
      </c>
      <c r="I200" s="119">
        <f t="shared" si="53"/>
        <v>84.385127767276998</v>
      </c>
      <c r="J200" s="119">
        <f t="shared" si="53"/>
        <v>88.617950902419224</v>
      </c>
      <c r="K200" s="119">
        <f t="shared" si="53"/>
        <v>29.604283392909185</v>
      </c>
    </row>
    <row r="201" spans="3:11" x14ac:dyDescent="0.2">
      <c r="C201" s="89" t="s">
        <v>71</v>
      </c>
      <c r="D201" s="118">
        <f t="shared" ref="D201:K201" si="54">+IFERROR(IF(D159&gt;0,+((D159/D33)*100)," "),"")</f>
        <v>90.137513163211423</v>
      </c>
      <c r="E201" s="118">
        <f t="shared" si="54"/>
        <v>92.754932035555413</v>
      </c>
      <c r="F201" s="118">
        <f t="shared" si="54"/>
        <v>90.713773364794662</v>
      </c>
      <c r="G201" s="118">
        <f t="shared" si="54"/>
        <v>90.710712700233032</v>
      </c>
      <c r="H201" s="118">
        <f t="shared" si="54"/>
        <v>95.329254267489958</v>
      </c>
      <c r="I201" s="118">
        <f t="shared" si="54"/>
        <v>98.087283746266962</v>
      </c>
      <c r="J201" s="118">
        <f t="shared" si="54"/>
        <v>97.293620989876672</v>
      </c>
      <c r="K201" s="118">
        <f t="shared" si="54"/>
        <v>57.495755453269325</v>
      </c>
    </row>
    <row r="202" spans="3:11" x14ac:dyDescent="0.2">
      <c r="C202" s="90" t="s">
        <v>34</v>
      </c>
      <c r="D202" s="119">
        <f t="shared" ref="D202:K202" si="55">+IFERROR(IF(D160&gt;0,+((D160/D34)*100)," "),"")</f>
        <v>92.195798887947191</v>
      </c>
      <c r="E202" s="119">
        <f t="shared" si="55"/>
        <v>83.136738617310257</v>
      </c>
      <c r="F202" s="119">
        <f t="shared" si="55"/>
        <v>87.415157463861121</v>
      </c>
      <c r="G202" s="119">
        <f t="shared" si="55"/>
        <v>91.799391737765106</v>
      </c>
      <c r="H202" s="119">
        <f t="shared" si="55"/>
        <v>86.165382003404773</v>
      </c>
      <c r="I202" s="119">
        <f t="shared" si="55"/>
        <v>90.094140711935125</v>
      </c>
      <c r="J202" s="119">
        <f t="shared" si="55"/>
        <v>93.54251261620071</v>
      </c>
      <c r="K202" s="119">
        <f t="shared" si="55"/>
        <v>33.793935048192772</v>
      </c>
    </row>
    <row r="203" spans="3:11" x14ac:dyDescent="0.2">
      <c r="C203" s="89" t="s">
        <v>72</v>
      </c>
      <c r="D203" s="118">
        <f t="shared" ref="D203:K203" si="56">+IFERROR(IF(D161&gt;0,+((D161/D35)*100)," "),"")</f>
        <v>94.570673062323962</v>
      </c>
      <c r="E203" s="118">
        <f t="shared" si="56"/>
        <v>89.864523541697523</v>
      </c>
      <c r="F203" s="118">
        <f t="shared" si="56"/>
        <v>50.542846852616897</v>
      </c>
      <c r="G203" s="118">
        <f t="shared" si="56"/>
        <v>82.290666850880172</v>
      </c>
      <c r="H203" s="118">
        <f t="shared" si="56"/>
        <v>90.927499849848445</v>
      </c>
      <c r="I203" s="118">
        <f t="shared" si="56"/>
        <v>89.943609599400745</v>
      </c>
      <c r="J203" s="118">
        <f t="shared" si="56"/>
        <v>89.315650816496458</v>
      </c>
      <c r="K203" s="118">
        <f t="shared" si="56"/>
        <v>41.781850902015073</v>
      </c>
    </row>
    <row r="204" spans="3:11" x14ac:dyDescent="0.2">
      <c r="C204" s="90" t="s">
        <v>73</v>
      </c>
      <c r="D204" s="119">
        <f t="shared" ref="D204:K204" si="57">+IFERROR(IF(D162&gt;0,+((D162/D36)*100)," "),"")</f>
        <v>43.312205967694254</v>
      </c>
      <c r="E204" s="119">
        <f t="shared" si="57"/>
        <v>37.485548782688348</v>
      </c>
      <c r="F204" s="119">
        <f t="shared" si="57"/>
        <v>56.352603725664011</v>
      </c>
      <c r="G204" s="119">
        <f t="shared" si="57"/>
        <v>19.369423027084746</v>
      </c>
      <c r="H204" s="119">
        <f t="shared" si="57"/>
        <v>22.314070867560591</v>
      </c>
      <c r="I204" s="119">
        <f t="shared" si="57"/>
        <v>33.774696654023209</v>
      </c>
      <c r="J204" s="119">
        <f t="shared" si="57"/>
        <v>37.086238859915937</v>
      </c>
      <c r="K204" s="119">
        <f t="shared" si="57"/>
        <v>3.3091862352935064</v>
      </c>
    </row>
    <row r="205" spans="3:11" x14ac:dyDescent="0.2">
      <c r="C205" s="89" t="s">
        <v>35</v>
      </c>
      <c r="D205" s="118">
        <f t="shared" ref="D205:K205" si="58">+IFERROR(IF(D163&gt;0,+((D163/D37)*100)," "),"")</f>
        <v>95.68540732532017</v>
      </c>
      <c r="E205" s="118">
        <f t="shared" si="58"/>
        <v>93.808135668951053</v>
      </c>
      <c r="F205" s="118">
        <f t="shared" si="58"/>
        <v>94.312895963805843</v>
      </c>
      <c r="G205" s="118">
        <f t="shared" si="58"/>
        <v>94.936697701786017</v>
      </c>
      <c r="H205" s="118">
        <f t="shared" si="58"/>
        <v>87.317600501419591</v>
      </c>
      <c r="I205" s="118">
        <f t="shared" si="58"/>
        <v>93.526775975854591</v>
      </c>
      <c r="J205" s="118">
        <f t="shared" si="58"/>
        <v>92.649004564731342</v>
      </c>
      <c r="K205" s="118">
        <f t="shared" si="58"/>
        <v>33.209467636306364</v>
      </c>
    </row>
    <row r="206" spans="3:11" x14ac:dyDescent="0.2">
      <c r="C206" s="90" t="s">
        <v>74</v>
      </c>
      <c r="D206" s="119">
        <f t="shared" ref="D206:K206" si="59">+IFERROR(IF(D164&gt;0,+((D164/D38)*100)," "),"")</f>
        <v>92.349106444667569</v>
      </c>
      <c r="E206" s="119">
        <f t="shared" si="59"/>
        <v>93.124446907041843</v>
      </c>
      <c r="F206" s="119">
        <f t="shared" si="59"/>
        <v>85.559305990726557</v>
      </c>
      <c r="G206" s="119">
        <f t="shared" si="59"/>
        <v>92.983435877775023</v>
      </c>
      <c r="H206" s="119">
        <f t="shared" si="59"/>
        <v>79.485424570367613</v>
      </c>
      <c r="I206" s="119">
        <f t="shared" si="59"/>
        <v>58.649237372345638</v>
      </c>
      <c r="J206" s="119">
        <f t="shared" si="59"/>
        <v>72.840969602838911</v>
      </c>
      <c r="K206" s="119">
        <f t="shared" si="59"/>
        <v>23.977416013438727</v>
      </c>
    </row>
    <row r="207" spans="3:11" x14ac:dyDescent="0.2">
      <c r="C207" s="89" t="s">
        <v>36</v>
      </c>
      <c r="D207" s="118">
        <f t="shared" ref="D207:K207" si="60">+IFERROR(IF(D165&gt;0,+((D165/D39)*100)," "),"")</f>
        <v>94.881983624217497</v>
      </c>
      <c r="E207" s="118">
        <f t="shared" si="60"/>
        <v>85.031526920213963</v>
      </c>
      <c r="F207" s="118">
        <f t="shared" si="60"/>
        <v>91.887179788107815</v>
      </c>
      <c r="G207" s="118">
        <f t="shared" si="60"/>
        <v>95.038005784532658</v>
      </c>
      <c r="H207" s="118">
        <f t="shared" si="60"/>
        <v>93.113936739470063</v>
      </c>
      <c r="I207" s="118">
        <f t="shared" si="60"/>
        <v>92.229239203772863</v>
      </c>
      <c r="J207" s="118">
        <f t="shared" si="60"/>
        <v>92.209636201997171</v>
      </c>
      <c r="K207" s="118">
        <f t="shared" si="60"/>
        <v>36.976112071099301</v>
      </c>
    </row>
    <row r="208" spans="3:11" x14ac:dyDescent="0.2">
      <c r="C208" s="90" t="s">
        <v>172</v>
      </c>
      <c r="D208" s="119">
        <f t="shared" ref="D208:K208" si="61">+IFERROR(IF(D166&gt;0,+((D166/D40)*100)," "),"")</f>
        <v>99.461866238540296</v>
      </c>
      <c r="E208" s="119">
        <f t="shared" si="61"/>
        <v>97.366651153343582</v>
      </c>
      <c r="F208" s="119">
        <f t="shared" si="61"/>
        <v>99.288434268220342</v>
      </c>
      <c r="G208" s="119">
        <f t="shared" si="61"/>
        <v>99.713202593140295</v>
      </c>
      <c r="H208" s="119">
        <f t="shared" si="61"/>
        <v>93.978523467309614</v>
      </c>
      <c r="I208" s="119">
        <f t="shared" si="61"/>
        <v>95.707069402531829</v>
      </c>
      <c r="J208" s="119">
        <f t="shared" si="61"/>
        <v>97.815494977078373</v>
      </c>
      <c r="K208" s="119">
        <f t="shared" si="61"/>
        <v>38.362800323701336</v>
      </c>
    </row>
    <row r="209" spans="1:12" x14ac:dyDescent="0.2">
      <c r="C209" s="89" t="s">
        <v>76</v>
      </c>
      <c r="D209" s="118">
        <f t="shared" ref="D209:K209" si="62">+IFERROR(IF(D167&gt;0,+((D167/D41)*100)," "),"")</f>
        <v>93.532884578094311</v>
      </c>
      <c r="E209" s="118">
        <f t="shared" si="62"/>
        <v>96.250713518023389</v>
      </c>
      <c r="F209" s="118">
        <f t="shared" si="62"/>
        <v>96.946058776895256</v>
      </c>
      <c r="G209" s="118">
        <f t="shared" si="62"/>
        <v>98.138786431149427</v>
      </c>
      <c r="H209" s="118">
        <f t="shared" si="62"/>
        <v>89.563425353192002</v>
      </c>
      <c r="I209" s="118">
        <f t="shared" si="62"/>
        <v>95.883189940933946</v>
      </c>
      <c r="J209" s="118">
        <f t="shared" si="62"/>
        <v>91.337649622033013</v>
      </c>
      <c r="K209" s="118">
        <f t="shared" si="62"/>
        <v>38.524676647829338</v>
      </c>
    </row>
    <row r="210" spans="1:12" x14ac:dyDescent="0.2">
      <c r="C210" s="90" t="s">
        <v>77</v>
      </c>
      <c r="D210" s="119">
        <f t="shared" ref="D210:K210" si="63">+IFERROR(IF(D168&gt;0,+((D168/D42)*100)," "),"")</f>
        <v>93.516921897124334</v>
      </c>
      <c r="E210" s="119">
        <f t="shared" si="63"/>
        <v>96.270065448082647</v>
      </c>
      <c r="F210" s="119">
        <f t="shared" si="63"/>
        <v>82.470647590702086</v>
      </c>
      <c r="G210" s="119">
        <f t="shared" si="63"/>
        <v>84.051994864798473</v>
      </c>
      <c r="H210" s="119">
        <f t="shared" si="63"/>
        <v>94.975375203629923</v>
      </c>
      <c r="I210" s="119">
        <f t="shared" si="63"/>
        <v>94.201310503618402</v>
      </c>
      <c r="J210" s="119">
        <f t="shared" si="63"/>
        <v>80.891045629743019</v>
      </c>
      <c r="K210" s="119">
        <f t="shared" si="63"/>
        <v>52.521145981330029</v>
      </c>
    </row>
    <row r="211" spans="1:12" x14ac:dyDescent="0.2">
      <c r="C211" s="89" t="s">
        <v>173</v>
      </c>
      <c r="D211" s="118">
        <f t="shared" ref="D211:K211" si="64">+IFERROR(IF(D169&gt;0,+((D169/D43)*100)," "),"")</f>
        <v>79.806128836459791</v>
      </c>
      <c r="E211" s="118">
        <f t="shared" si="64"/>
        <v>86.240887971782342</v>
      </c>
      <c r="F211" s="118">
        <f t="shared" si="64"/>
        <v>94.018582470478961</v>
      </c>
      <c r="G211" s="118">
        <f t="shared" si="64"/>
        <v>60.796814545316714</v>
      </c>
      <c r="H211" s="118">
        <f t="shared" si="64"/>
        <v>75.383695362668675</v>
      </c>
      <c r="I211" s="118">
        <f t="shared" si="64"/>
        <v>80.134855210650827</v>
      </c>
      <c r="J211" s="118">
        <f t="shared" si="64"/>
        <v>85.841616187593146</v>
      </c>
      <c r="K211" s="118">
        <f t="shared" si="64"/>
        <v>23.459048001592819</v>
      </c>
    </row>
    <row r="212" spans="1:12" x14ac:dyDescent="0.2">
      <c r="C212" s="90" t="s">
        <v>37</v>
      </c>
      <c r="D212" s="119">
        <f t="shared" ref="D212:K212" si="65">+IFERROR(IF(D170&gt;0,+((D170/D44)*100)," "),"")</f>
        <v>92.032341522744872</v>
      </c>
      <c r="E212" s="119">
        <f t="shared" si="65"/>
        <v>91.144756398755419</v>
      </c>
      <c r="F212" s="119">
        <f t="shared" si="65"/>
        <v>84.250722317047817</v>
      </c>
      <c r="G212" s="119">
        <f t="shared" si="65"/>
        <v>85.460756364955728</v>
      </c>
      <c r="H212" s="119">
        <f t="shared" si="65"/>
        <v>86.218246824631237</v>
      </c>
      <c r="I212" s="119">
        <f t="shared" si="65"/>
        <v>81.767328283335814</v>
      </c>
      <c r="J212" s="119">
        <f t="shared" si="65"/>
        <v>92.726110562472158</v>
      </c>
      <c r="K212" s="119">
        <f t="shared" si="65"/>
        <v>36.570856958133852</v>
      </c>
    </row>
    <row r="213" spans="1:12" x14ac:dyDescent="0.2">
      <c r="C213" s="89" t="s">
        <v>38</v>
      </c>
      <c r="D213" s="118">
        <f t="shared" ref="D213:K213" si="66">+IFERROR(IF(D171&gt;0,+((D171/D45)*100)," "),"")</f>
        <v>99.567930119145871</v>
      </c>
      <c r="E213" s="118">
        <f t="shared" si="66"/>
        <v>98.639315522602161</v>
      </c>
      <c r="F213" s="118">
        <f t="shared" si="66"/>
        <v>99.258780807990945</v>
      </c>
      <c r="G213" s="118">
        <f t="shared" si="66"/>
        <v>99.698220975307549</v>
      </c>
      <c r="H213" s="118">
        <f t="shared" si="66"/>
        <v>99.404395731704881</v>
      </c>
      <c r="I213" s="118">
        <f t="shared" si="66"/>
        <v>99.522863946330332</v>
      </c>
      <c r="J213" s="118">
        <f t="shared" si="66"/>
        <v>99.76784442537766</v>
      </c>
      <c r="K213" s="118">
        <f t="shared" si="66"/>
        <v>37.827892518362297</v>
      </c>
    </row>
    <row r="214" spans="1:12" x14ac:dyDescent="0.2">
      <c r="C214" s="93" t="s">
        <v>78</v>
      </c>
      <c r="D214" s="65">
        <f t="shared" ref="D214:K214" si="67">+IFERROR(IF(D172&gt;0,+((D172/D46)*100)," "),"")</f>
        <v>94.298409362867417</v>
      </c>
      <c r="E214" s="65">
        <f t="shared" si="67"/>
        <v>84.368334150482255</v>
      </c>
      <c r="F214" s="65">
        <f t="shared" si="67"/>
        <v>93.430412339415611</v>
      </c>
      <c r="G214" s="65">
        <f t="shared" si="67"/>
        <v>89.018520366539519</v>
      </c>
      <c r="H214" s="65">
        <f t="shared" si="67"/>
        <v>90.369362550806969</v>
      </c>
      <c r="I214" s="65">
        <f t="shared" si="67"/>
        <v>89.7226541587562</v>
      </c>
      <c r="J214" s="65">
        <f t="shared" si="67"/>
        <v>91.88354606446498</v>
      </c>
      <c r="K214" s="65">
        <f t="shared" si="67"/>
        <v>33.130200138065483</v>
      </c>
    </row>
    <row r="215" spans="1:12" s="32" customFormat="1" x14ac:dyDescent="0.2">
      <c r="A215" s="5"/>
      <c r="B215" s="5"/>
      <c r="C215" s="74" t="str">
        <f>+'C1 Aprop Resumen 2000-2026'!B20</f>
        <v>* Información con corte a 31 de mayo</v>
      </c>
      <c r="D215" s="48"/>
      <c r="E215" s="48"/>
      <c r="F215" s="48"/>
      <c r="G215" s="48"/>
      <c r="H215" s="48"/>
      <c r="I215" s="48"/>
    </row>
    <row r="216" spans="1:12" x14ac:dyDescent="0.2">
      <c r="C216" s="1" t="s">
        <v>227</v>
      </c>
      <c r="D216" s="11"/>
      <c r="E216" s="11"/>
      <c r="F216" s="11"/>
    </row>
    <row r="217" spans="1:12" x14ac:dyDescent="0.2">
      <c r="E217" s="3"/>
      <c r="F217" s="3"/>
    </row>
    <row r="218" spans="1:12" x14ac:dyDescent="0.2">
      <c r="E218" s="3"/>
      <c r="F218" s="3"/>
    </row>
    <row r="219" spans="1:12" x14ac:dyDescent="0.2">
      <c r="E219" s="3"/>
      <c r="F219" s="3"/>
    </row>
    <row r="220" spans="1:12" ht="18" x14ac:dyDescent="0.2">
      <c r="D220" s="164" t="s">
        <v>100</v>
      </c>
      <c r="E220" s="164"/>
      <c r="F220" s="164"/>
      <c r="G220" s="164"/>
      <c r="H220" s="164"/>
      <c r="I220" s="164"/>
      <c r="J220" s="164"/>
      <c r="K220" s="164"/>
      <c r="L220" s="164"/>
    </row>
    <row r="221" spans="1:12" ht="15.75" customHeight="1" x14ac:dyDescent="0.2">
      <c r="C221" s="2"/>
      <c r="D221" s="2"/>
      <c r="E221" s="2"/>
      <c r="F221" s="2"/>
      <c r="G221" s="2"/>
      <c r="H221" s="2"/>
      <c r="I221" s="2"/>
    </row>
    <row r="222" spans="1:12" x14ac:dyDescent="0.2">
      <c r="C222" s="182" t="s">
        <v>21</v>
      </c>
      <c r="D222" s="162">
        <v>2019</v>
      </c>
      <c r="E222" s="162">
        <v>2020</v>
      </c>
      <c r="F222" s="162">
        <v>2021</v>
      </c>
      <c r="G222" s="162">
        <v>2022</v>
      </c>
      <c r="H222" s="162">
        <v>2023</v>
      </c>
      <c r="I222" s="162">
        <v>2024</v>
      </c>
      <c r="J222" s="162" t="s">
        <v>169</v>
      </c>
      <c r="K222" s="162" t="s">
        <v>178</v>
      </c>
    </row>
    <row r="223" spans="1:12" ht="12" thickBot="1" x14ac:dyDescent="0.25">
      <c r="C223" s="183"/>
      <c r="D223" s="163"/>
      <c r="E223" s="163"/>
      <c r="F223" s="163"/>
      <c r="G223" s="163"/>
      <c r="H223" s="163"/>
      <c r="I223" s="163"/>
      <c r="J223" s="163"/>
      <c r="K223" s="163"/>
    </row>
    <row r="224" spans="1:12" x14ac:dyDescent="0.2">
      <c r="C224" s="89" t="s">
        <v>61</v>
      </c>
      <c r="D224" s="120">
        <v>550.66712649648014</v>
      </c>
      <c r="E224" s="120">
        <v>582.83199641832016</v>
      </c>
      <c r="F224" s="120">
        <v>591.21613086241018</v>
      </c>
      <c r="G224" s="120">
        <v>699.70801394902992</v>
      </c>
      <c r="H224" s="120">
        <v>709.41654744371988</v>
      </c>
      <c r="I224" s="120">
        <v>813.34995926858005</v>
      </c>
      <c r="J224" s="120">
        <v>784.50911376031013</v>
      </c>
      <c r="K224" s="120">
        <v>394.96793393244991</v>
      </c>
      <c r="L224" s="69"/>
    </row>
    <row r="225" spans="3:12" x14ac:dyDescent="0.2">
      <c r="C225" s="90" t="s">
        <v>28</v>
      </c>
      <c r="D225" s="121">
        <v>302.00651647512001</v>
      </c>
      <c r="E225" s="121">
        <v>334.52477458396993</v>
      </c>
      <c r="F225" s="121">
        <v>385.93393690240009</v>
      </c>
      <c r="G225" s="121">
        <v>410.66203359347003</v>
      </c>
      <c r="H225" s="121">
        <v>487.78865783486998</v>
      </c>
      <c r="I225" s="121">
        <v>578.00278915884996</v>
      </c>
      <c r="J225" s="121">
        <v>767.11884690793011</v>
      </c>
      <c r="K225" s="121">
        <v>339.08175846950002</v>
      </c>
      <c r="L225" s="69"/>
    </row>
    <row r="226" spans="3:12" x14ac:dyDescent="0.2">
      <c r="C226" s="89" t="s">
        <v>62</v>
      </c>
      <c r="D226" s="120">
        <v>22.251490534080002</v>
      </c>
      <c r="E226" s="120">
        <v>21.951076697049999</v>
      </c>
      <c r="F226" s="120">
        <v>24.25307473745</v>
      </c>
      <c r="G226" s="120">
        <v>23.960396713160002</v>
      </c>
      <c r="H226" s="120">
        <v>25.568920561750001</v>
      </c>
      <c r="I226" s="120">
        <v>25.323571749790002</v>
      </c>
      <c r="J226" s="120">
        <v>23.99464129079</v>
      </c>
      <c r="K226" s="120">
        <v>7.4594821162799994</v>
      </c>
      <c r="L226" s="69"/>
    </row>
    <row r="227" spans="3:12" x14ac:dyDescent="0.2">
      <c r="C227" s="90" t="s">
        <v>29</v>
      </c>
      <c r="D227" s="121">
        <v>598.31926147892</v>
      </c>
      <c r="E227" s="121">
        <v>674.56375690688037</v>
      </c>
      <c r="F227" s="121">
        <v>623.68350873254985</v>
      </c>
      <c r="G227" s="121">
        <v>639.2459456902601</v>
      </c>
      <c r="H227" s="121">
        <v>735.5223724059</v>
      </c>
      <c r="I227" s="121">
        <v>843.75795774866003</v>
      </c>
      <c r="J227" s="121">
        <v>938.28302413872996</v>
      </c>
      <c r="K227" s="121">
        <v>383.82824284914</v>
      </c>
      <c r="L227" s="69"/>
    </row>
    <row r="228" spans="3:12" x14ac:dyDescent="0.2">
      <c r="C228" s="89" t="s">
        <v>63</v>
      </c>
      <c r="D228" s="120">
        <v>534.54812548138</v>
      </c>
      <c r="E228" s="120">
        <v>574.04592685615</v>
      </c>
      <c r="F228" s="120">
        <v>619.06556045522007</v>
      </c>
      <c r="G228" s="120">
        <v>722.31330696859993</v>
      </c>
      <c r="H228" s="120">
        <v>853.21862736429</v>
      </c>
      <c r="I228" s="120">
        <v>956.77452280315993</v>
      </c>
      <c r="J228" s="120">
        <v>1096.79041804132</v>
      </c>
      <c r="K228" s="120">
        <v>504.67110798595002</v>
      </c>
      <c r="L228" s="69"/>
    </row>
    <row r="229" spans="3:12" x14ac:dyDescent="0.2">
      <c r="C229" s="90" t="s">
        <v>30</v>
      </c>
      <c r="D229" s="121">
        <v>229.97457960271998</v>
      </c>
      <c r="E229" s="121">
        <v>228.95164497951995</v>
      </c>
      <c r="F229" s="121">
        <v>200.84353147442002</v>
      </c>
      <c r="G229" s="121">
        <v>182.57472450533999</v>
      </c>
      <c r="H229" s="121">
        <v>273.87550998969999</v>
      </c>
      <c r="I229" s="121">
        <v>302.89218979829002</v>
      </c>
      <c r="J229" s="121">
        <v>310.13891886896999</v>
      </c>
      <c r="K229" s="121">
        <v>166.21601685866</v>
      </c>
      <c r="L229" s="69"/>
    </row>
    <row r="230" spans="3:12" x14ac:dyDescent="0.2">
      <c r="C230" s="89" t="s">
        <v>64</v>
      </c>
      <c r="D230" s="120">
        <v>31303.72687737508</v>
      </c>
      <c r="E230" s="120">
        <v>33064.311908584685</v>
      </c>
      <c r="F230" s="120">
        <v>34908.722829742044</v>
      </c>
      <c r="G230" s="120">
        <v>38674.068962298545</v>
      </c>
      <c r="H230" s="120">
        <v>43636.233539055072</v>
      </c>
      <c r="I230" s="120">
        <v>48719.939339246885</v>
      </c>
      <c r="J230" s="120">
        <v>54290.506024445982</v>
      </c>
      <c r="K230" s="120">
        <v>21985.513644305265</v>
      </c>
      <c r="L230" s="69"/>
    </row>
    <row r="231" spans="3:12" x14ac:dyDescent="0.2">
      <c r="C231" s="90" t="s">
        <v>65</v>
      </c>
      <c r="D231" s="121">
        <v>35.196356724010002</v>
      </c>
      <c r="E231" s="121">
        <v>37.527633213009999</v>
      </c>
      <c r="F231" s="121">
        <v>35.652609006630001</v>
      </c>
      <c r="G231" s="121">
        <v>48.671825694809996</v>
      </c>
      <c r="H231" s="121">
        <v>47.583090441849997</v>
      </c>
      <c r="I231" s="121">
        <v>60.119130097780001</v>
      </c>
      <c r="J231" s="121">
        <v>44.591678760210002</v>
      </c>
      <c r="K231" s="121">
        <v>18.14576104567</v>
      </c>
      <c r="L231" s="69"/>
    </row>
    <row r="232" spans="3:12" x14ac:dyDescent="0.2">
      <c r="C232" s="89" t="s">
        <v>66</v>
      </c>
      <c r="D232" s="120">
        <v>37374.63891028551</v>
      </c>
      <c r="E232" s="120">
        <v>40601.944036268978</v>
      </c>
      <c r="F232" s="120">
        <v>43204.392539631452</v>
      </c>
      <c r="G232" s="120">
        <v>44173.50404830496</v>
      </c>
      <c r="H232" s="120">
        <v>51123.157402209872</v>
      </c>
      <c r="I232" s="120">
        <v>61827.210617762183</v>
      </c>
      <c r="J232" s="120">
        <v>71901.548421483574</v>
      </c>
      <c r="K232" s="120">
        <v>31333.328234097047</v>
      </c>
      <c r="L232" s="69"/>
    </row>
    <row r="233" spans="3:12" x14ac:dyDescent="0.2">
      <c r="C233" s="90" t="s">
        <v>67</v>
      </c>
      <c r="D233" s="121">
        <v>77.326657133470007</v>
      </c>
      <c r="E233" s="121">
        <v>76.735487589600027</v>
      </c>
      <c r="F233" s="121">
        <v>91.584740743339992</v>
      </c>
      <c r="G233" s="121">
        <v>136.89238026433</v>
      </c>
      <c r="H233" s="121">
        <v>160.01894238366998</v>
      </c>
      <c r="I233" s="121">
        <v>177.04966258537999</v>
      </c>
      <c r="J233" s="121">
        <v>195.27597937726998</v>
      </c>
      <c r="K233" s="121">
        <v>69.337416034300006</v>
      </c>
      <c r="L233" s="69"/>
    </row>
    <row r="234" spans="3:12" x14ac:dyDescent="0.2">
      <c r="C234" s="89" t="s">
        <v>68</v>
      </c>
      <c r="D234" s="120">
        <v>3529.1831839143788</v>
      </c>
      <c r="E234" s="120">
        <v>3649.9688496191097</v>
      </c>
      <c r="F234" s="120">
        <v>3970.8595663197107</v>
      </c>
      <c r="G234" s="120">
        <v>4349.0942910134208</v>
      </c>
      <c r="H234" s="120">
        <v>4981.1682491983129</v>
      </c>
      <c r="I234" s="120">
        <v>5404.4889268583902</v>
      </c>
      <c r="J234" s="120">
        <v>6108.3693151590196</v>
      </c>
      <c r="K234" s="120">
        <v>2239.3728184095398</v>
      </c>
      <c r="L234" s="69"/>
    </row>
    <row r="235" spans="3:12" x14ac:dyDescent="0.2">
      <c r="C235" s="90" t="s">
        <v>31</v>
      </c>
      <c r="D235" s="121">
        <v>7947.5227442701498</v>
      </c>
      <c r="E235" s="121">
        <v>16337.5069694785</v>
      </c>
      <c r="F235" s="121">
        <v>17882.531718725422</v>
      </c>
      <c r="G235" s="121">
        <v>13086.668694302185</v>
      </c>
      <c r="H235" s="121">
        <v>32963.619943791098</v>
      </c>
      <c r="I235" s="121">
        <v>21875.978444993612</v>
      </c>
      <c r="J235" s="121">
        <v>16532.457080977394</v>
      </c>
      <c r="K235" s="121">
        <v>6047.4117665718795</v>
      </c>
      <c r="L235" s="69"/>
    </row>
    <row r="236" spans="3:12" x14ac:dyDescent="0.2">
      <c r="C236" s="89" t="s">
        <v>168</v>
      </c>
      <c r="D236" s="120">
        <v>0</v>
      </c>
      <c r="E236" s="120">
        <v>0</v>
      </c>
      <c r="F236" s="120">
        <v>0</v>
      </c>
      <c r="G236" s="120">
        <v>0</v>
      </c>
      <c r="H236" s="120">
        <v>2.127776892</v>
      </c>
      <c r="I236" s="120">
        <v>939.07634760148994</v>
      </c>
      <c r="J236" s="120">
        <v>1202.6834153551001</v>
      </c>
      <c r="K236" s="120">
        <v>408.58594671864</v>
      </c>
      <c r="L236" s="69"/>
    </row>
    <row r="237" spans="3:12" x14ac:dyDescent="0.2">
      <c r="C237" s="90" t="s">
        <v>69</v>
      </c>
      <c r="D237" s="121">
        <v>1388.0283502039799</v>
      </c>
      <c r="E237" s="121">
        <v>7369.59242845061</v>
      </c>
      <c r="F237" s="121">
        <v>9176.9908741528689</v>
      </c>
      <c r="G237" s="121">
        <v>1562.5529232317901</v>
      </c>
      <c r="H237" s="121">
        <v>1855.1033274687099</v>
      </c>
      <c r="I237" s="121">
        <v>1089.4495620064001</v>
      </c>
      <c r="J237" s="121">
        <v>1140.5491932094999</v>
      </c>
      <c r="K237" s="121">
        <v>269.21620831170003</v>
      </c>
      <c r="L237" s="69"/>
    </row>
    <row r="238" spans="3:12" x14ac:dyDescent="0.2">
      <c r="C238" s="89" t="s">
        <v>70</v>
      </c>
      <c r="D238" s="120">
        <v>142.26823978310003</v>
      </c>
      <c r="E238" s="120">
        <v>147.29471016858</v>
      </c>
      <c r="F238" s="120">
        <v>151.88497884682999</v>
      </c>
      <c r="G238" s="120">
        <v>172.50483227117999</v>
      </c>
      <c r="H238" s="120">
        <v>204.96641317379002</v>
      </c>
      <c r="I238" s="120">
        <v>233.55035319239002</v>
      </c>
      <c r="J238" s="120">
        <v>256.00249718085996</v>
      </c>
      <c r="K238" s="120">
        <v>105.72078002050999</v>
      </c>
      <c r="L238" s="69"/>
    </row>
    <row r="239" spans="3:12" x14ac:dyDescent="0.2">
      <c r="C239" s="90" t="s">
        <v>32</v>
      </c>
      <c r="D239" s="121">
        <v>86.155034776509993</v>
      </c>
      <c r="E239" s="121">
        <v>90.775013681169995</v>
      </c>
      <c r="F239" s="121">
        <v>103.43565574278</v>
      </c>
      <c r="G239" s="121">
        <v>97.92361061966001</v>
      </c>
      <c r="H239" s="121">
        <v>101.14452172284</v>
      </c>
      <c r="I239" s="121">
        <v>121.15914611053</v>
      </c>
      <c r="J239" s="121">
        <v>135.22252019535</v>
      </c>
      <c r="K239" s="121">
        <v>49.741036413119993</v>
      </c>
      <c r="L239" s="69"/>
    </row>
    <row r="240" spans="3:12" x14ac:dyDescent="0.2">
      <c r="C240" s="89" t="s">
        <v>174</v>
      </c>
      <c r="D240" s="120">
        <v>1122.0618064631003</v>
      </c>
      <c r="E240" s="120">
        <v>1313.1260929039499</v>
      </c>
      <c r="F240" s="120">
        <v>1520.99906983797</v>
      </c>
      <c r="G240" s="120">
        <v>1681.4201202392999</v>
      </c>
      <c r="H240" s="120">
        <v>2093.9119758075299</v>
      </c>
      <c r="I240" s="120">
        <v>2669.0711442104698</v>
      </c>
      <c r="J240" s="120">
        <v>3247.7541676955107</v>
      </c>
      <c r="K240" s="120">
        <v>1238.18441467969</v>
      </c>
      <c r="L240" s="69"/>
    </row>
    <row r="241" spans="1:12" x14ac:dyDescent="0.2">
      <c r="C241" s="90" t="s">
        <v>171</v>
      </c>
      <c r="D241" s="121">
        <v>2022.7450143203084</v>
      </c>
      <c r="E241" s="121">
        <v>2244.5847018763698</v>
      </c>
      <c r="F241" s="121">
        <v>2243.5661511441194</v>
      </c>
      <c r="G241" s="121">
        <v>2528.83674847668</v>
      </c>
      <c r="H241" s="121">
        <v>2954.1200979169994</v>
      </c>
      <c r="I241" s="121">
        <v>3524.3434752479493</v>
      </c>
      <c r="J241" s="121">
        <v>3851.9261934290803</v>
      </c>
      <c r="K241" s="121">
        <v>1444.4934635848099</v>
      </c>
      <c r="L241" s="69"/>
    </row>
    <row r="242" spans="1:12" x14ac:dyDescent="0.2">
      <c r="C242" s="89" t="s">
        <v>71</v>
      </c>
      <c r="D242" s="120">
        <v>611.13921542121</v>
      </c>
      <c r="E242" s="120">
        <v>1113.0666794396602</v>
      </c>
      <c r="F242" s="120">
        <v>1145.3286900317698</v>
      </c>
      <c r="G242" s="120">
        <v>902.20661466710999</v>
      </c>
      <c r="H242" s="120">
        <v>1686.0843784711597</v>
      </c>
      <c r="I242" s="120">
        <v>4402.4966440624503</v>
      </c>
      <c r="J242" s="120">
        <v>3635.0857275211001</v>
      </c>
      <c r="K242" s="120">
        <v>1861.7953139931801</v>
      </c>
      <c r="L242" s="69"/>
    </row>
    <row r="243" spans="1:12" x14ac:dyDescent="0.2">
      <c r="C243" s="90" t="s">
        <v>34</v>
      </c>
      <c r="D243" s="121">
        <v>1600.4594789050198</v>
      </c>
      <c r="E243" s="121">
        <v>1761.2354335633597</v>
      </c>
      <c r="F243" s="121">
        <v>2166.7765067092005</v>
      </c>
      <c r="G243" s="121">
        <v>2498.2129359399955</v>
      </c>
      <c r="H243" s="121">
        <v>2962.3050525040499</v>
      </c>
      <c r="I243" s="121">
        <v>3387.9715292646997</v>
      </c>
      <c r="J243" s="121">
        <v>3615.8348897097803</v>
      </c>
      <c r="K243" s="121">
        <v>1391.9082576860703</v>
      </c>
      <c r="L243" s="69"/>
    </row>
    <row r="244" spans="1:12" x14ac:dyDescent="0.2">
      <c r="C244" s="89" t="s">
        <v>72</v>
      </c>
      <c r="D244" s="120">
        <v>188.98482964044999</v>
      </c>
      <c r="E244" s="120">
        <v>350.83018750298999</v>
      </c>
      <c r="F244" s="120">
        <v>492.59271124277001</v>
      </c>
      <c r="G244" s="120">
        <v>577.02835983284001</v>
      </c>
      <c r="H244" s="120">
        <v>492.59168764181999</v>
      </c>
      <c r="I244" s="120">
        <v>478.22869665993005</v>
      </c>
      <c r="J244" s="120">
        <v>444.86133175792997</v>
      </c>
      <c r="K244" s="120">
        <v>249.68860549774996</v>
      </c>
      <c r="L244" s="69"/>
    </row>
    <row r="245" spans="1:12" x14ac:dyDescent="0.2">
      <c r="C245" s="90" t="s">
        <v>73</v>
      </c>
      <c r="D245" s="121">
        <v>568.04692121332994</v>
      </c>
      <c r="E245" s="121">
        <v>1729.4800182068</v>
      </c>
      <c r="F245" s="121">
        <v>3585.53548047188</v>
      </c>
      <c r="G245" s="121">
        <v>914.48165824006003</v>
      </c>
      <c r="H245" s="121">
        <v>726.77095557775999</v>
      </c>
      <c r="I245" s="121">
        <v>712.29303404206007</v>
      </c>
      <c r="J245" s="121">
        <v>1328.9623520560701</v>
      </c>
      <c r="K245" s="121">
        <v>304.41560955049994</v>
      </c>
      <c r="L245" s="69"/>
    </row>
    <row r="246" spans="1:12" x14ac:dyDescent="0.2">
      <c r="C246" s="89" t="s">
        <v>35</v>
      </c>
      <c r="D246" s="120">
        <v>4146.9616189301496</v>
      </c>
      <c r="E246" s="120">
        <v>4303.76763789497</v>
      </c>
      <c r="F246" s="120">
        <v>4651.0750539340306</v>
      </c>
      <c r="G246" s="120">
        <v>5148.8128321846307</v>
      </c>
      <c r="H246" s="120">
        <v>6254.4331914643217</v>
      </c>
      <c r="I246" s="120">
        <v>7643.247113386029</v>
      </c>
      <c r="J246" s="120">
        <v>8727.9697972398808</v>
      </c>
      <c r="K246" s="120">
        <v>3138.4746359986098</v>
      </c>
      <c r="L246" s="69"/>
    </row>
    <row r="247" spans="1:12" x14ac:dyDescent="0.2">
      <c r="C247" s="90" t="s">
        <v>74</v>
      </c>
      <c r="D247" s="121">
        <v>1330.3633404457601</v>
      </c>
      <c r="E247" s="121">
        <v>528.19469770701994</v>
      </c>
      <c r="F247" s="121">
        <v>1142.9755845837096</v>
      </c>
      <c r="G247" s="121">
        <v>2919.2284963359803</v>
      </c>
      <c r="H247" s="121">
        <v>2470.33673072893</v>
      </c>
      <c r="I247" s="121">
        <v>784.57408582461005</v>
      </c>
      <c r="J247" s="121">
        <v>2057.1755169350699</v>
      </c>
      <c r="K247" s="121">
        <v>1595.86746895592</v>
      </c>
      <c r="L247" s="69"/>
    </row>
    <row r="248" spans="1:12" x14ac:dyDescent="0.2">
      <c r="C248" s="89" t="s">
        <v>36</v>
      </c>
      <c r="D248" s="120">
        <v>843.826416613937</v>
      </c>
      <c r="E248" s="120">
        <v>812.67218611620024</v>
      </c>
      <c r="F248" s="120">
        <v>1009.8952771168405</v>
      </c>
      <c r="G248" s="120">
        <v>1260.1940908628403</v>
      </c>
      <c r="H248" s="120">
        <v>1297.37593716779</v>
      </c>
      <c r="I248" s="120">
        <v>1401.0335555322699</v>
      </c>
      <c r="J248" s="120">
        <v>1579.0175893705298</v>
      </c>
      <c r="K248" s="120">
        <v>634.63356369046005</v>
      </c>
      <c r="L248" s="69"/>
    </row>
    <row r="249" spans="1:12" x14ac:dyDescent="0.2">
      <c r="C249" s="90" t="s">
        <v>172</v>
      </c>
      <c r="D249" s="121">
        <v>28791.537182532458</v>
      </c>
      <c r="E249" s="121">
        <v>33766.788629330986</v>
      </c>
      <c r="F249" s="121">
        <v>42567.15414480101</v>
      </c>
      <c r="G249" s="121">
        <v>41174.919956666352</v>
      </c>
      <c r="H249" s="121">
        <v>48655.736029960819</v>
      </c>
      <c r="I249" s="121">
        <v>56874.518221690341</v>
      </c>
      <c r="J249" s="121">
        <v>63410.773835266467</v>
      </c>
      <c r="K249" s="121">
        <v>29088.067520663313</v>
      </c>
      <c r="L249" s="69"/>
    </row>
    <row r="250" spans="1:12" x14ac:dyDescent="0.2">
      <c r="C250" s="89" t="s">
        <v>76</v>
      </c>
      <c r="D250" s="120">
        <v>259.78888794685002</v>
      </c>
      <c r="E250" s="120">
        <v>312.25130553392006</v>
      </c>
      <c r="F250" s="120">
        <v>356.32473052329004</v>
      </c>
      <c r="G250" s="120">
        <v>357.94991980009996</v>
      </c>
      <c r="H250" s="120">
        <v>437.92387793794001</v>
      </c>
      <c r="I250" s="120">
        <v>573.84912724069</v>
      </c>
      <c r="J250" s="120">
        <v>640.88192650465999</v>
      </c>
      <c r="K250" s="120">
        <v>260.07272684628998</v>
      </c>
      <c r="L250" s="69"/>
    </row>
    <row r="251" spans="1:12" x14ac:dyDescent="0.2">
      <c r="C251" s="90" t="s">
        <v>77</v>
      </c>
      <c r="D251" s="121">
        <v>449.09408081736007</v>
      </c>
      <c r="E251" s="121">
        <v>293.19843298268006</v>
      </c>
      <c r="F251" s="121">
        <v>701.15731856198011</v>
      </c>
      <c r="G251" s="121">
        <v>771.48618837240008</v>
      </c>
      <c r="H251" s="121">
        <v>966.37252394160998</v>
      </c>
      <c r="I251" s="121">
        <v>742.95118709403016</v>
      </c>
      <c r="J251" s="121">
        <v>656.91224446385024</v>
      </c>
      <c r="K251" s="121">
        <v>200.97025261933996</v>
      </c>
      <c r="L251" s="69"/>
    </row>
    <row r="252" spans="1:12" x14ac:dyDescent="0.2">
      <c r="C252" s="89" t="s">
        <v>173</v>
      </c>
      <c r="D252" s="120">
        <v>18245.811931950997</v>
      </c>
      <c r="E252" s="120">
        <v>22972.531530236374</v>
      </c>
      <c r="F252" s="120">
        <v>22320.511586057692</v>
      </c>
      <c r="G252" s="120">
        <v>18394.287231649549</v>
      </c>
      <c r="H252" s="120">
        <v>22302.598551981104</v>
      </c>
      <c r="I252" s="120">
        <v>27653.485909277581</v>
      </c>
      <c r="J252" s="120">
        <v>38783.856296631871</v>
      </c>
      <c r="K252" s="120">
        <v>11731.258271991854</v>
      </c>
      <c r="L252" s="69"/>
    </row>
    <row r="253" spans="1:12" x14ac:dyDescent="0.2">
      <c r="C253" s="90" t="s">
        <v>37</v>
      </c>
      <c r="D253" s="121">
        <v>891.68141859344007</v>
      </c>
      <c r="E253" s="121">
        <v>819.90809351197026</v>
      </c>
      <c r="F253" s="121">
        <v>905.40723841583008</v>
      </c>
      <c r="G253" s="121">
        <v>1021.2314332141101</v>
      </c>
      <c r="H253" s="121">
        <v>1375.0131559117397</v>
      </c>
      <c r="I253" s="121">
        <v>1245.2279352783198</v>
      </c>
      <c r="J253" s="121">
        <v>1397.7848535646494</v>
      </c>
      <c r="K253" s="121">
        <v>808.54208184146012</v>
      </c>
      <c r="L253" s="69"/>
    </row>
    <row r="254" spans="1:12" x14ac:dyDescent="0.2">
      <c r="C254" s="89" t="s">
        <v>38</v>
      </c>
      <c r="D254" s="120">
        <v>2184.34873721739</v>
      </c>
      <c r="E254" s="120">
        <v>2334.0740149046801</v>
      </c>
      <c r="F254" s="120">
        <v>2718.8976144777598</v>
      </c>
      <c r="G254" s="120">
        <v>2645.99908813304</v>
      </c>
      <c r="H254" s="120">
        <v>2922.8267302536597</v>
      </c>
      <c r="I254" s="120">
        <v>3756.1458252721</v>
      </c>
      <c r="J254" s="120">
        <v>4331.8224096767199</v>
      </c>
      <c r="K254" s="120">
        <v>1777.38750587401</v>
      </c>
      <c r="L254" s="69"/>
    </row>
    <row r="255" spans="1:12" x14ac:dyDescent="0.2">
      <c r="C255" s="81" t="s">
        <v>78</v>
      </c>
      <c r="D255" s="45">
        <f t="shared" ref="D255:H255" si="68">+SUM(D224:D254)</f>
        <v>147378.66433554667</v>
      </c>
      <c r="E255" s="45">
        <f t="shared" si="68"/>
        <v>178448.23585520804</v>
      </c>
      <c r="F255" s="45">
        <f t="shared" si="68"/>
        <v>199499.24841398539</v>
      </c>
      <c r="G255" s="45">
        <f t="shared" si="68"/>
        <v>187776.64166403573</v>
      </c>
      <c r="H255" s="45">
        <f t="shared" si="68"/>
        <v>235758.91471920474</v>
      </c>
      <c r="I255" s="45">
        <f t="shared" ref="I255:J255" si="69">+SUM(I224:I254)</f>
        <v>259817.5600050659</v>
      </c>
      <c r="J255" s="45">
        <f t="shared" si="69"/>
        <v>293438.66022097546</v>
      </c>
      <c r="K255" s="45">
        <f>+SUM(K224:K254)</f>
        <v>120048.35784761292</v>
      </c>
      <c r="L255" s="69"/>
    </row>
    <row r="256" spans="1:12" s="32" customFormat="1" x14ac:dyDescent="0.2">
      <c r="A256" s="5"/>
      <c r="B256" s="5"/>
      <c r="C256" s="74" t="str">
        <f>+'C1 Aprop Resumen 2000-2026'!B20</f>
        <v>* Información con corte a 31 de mayo</v>
      </c>
      <c r="D256" s="128">
        <f>+D255-'C5 Ejecución PGN 2019-2026'!D112</f>
        <v>0</v>
      </c>
      <c r="E256" s="128">
        <f>+E255-'C5 Ejecución PGN 2019-2026'!E112</f>
        <v>0</v>
      </c>
      <c r="F256" s="128">
        <f>+F255-'C5 Ejecución PGN 2019-2026'!F112</f>
        <v>0</v>
      </c>
      <c r="G256" s="128">
        <f>+G255-'C5 Ejecución PGN 2019-2026'!G112</f>
        <v>0</v>
      </c>
      <c r="H256" s="128">
        <f>+H255-'C5 Ejecución PGN 2019-2026'!H112</f>
        <v>0</v>
      </c>
      <c r="I256" s="128">
        <f>+I255-'C5 Ejecución PGN 2019-2026'!I112</f>
        <v>0</v>
      </c>
      <c r="J256" s="128">
        <f>+J255-'C5 Ejecución PGN 2019-2026'!J112</f>
        <v>0</v>
      </c>
      <c r="K256" s="128">
        <f>+K255-'C5 Ejecución PGN 2019-2026'!K112</f>
        <v>0</v>
      </c>
      <c r="L256" s="6"/>
    </row>
    <row r="257" spans="2:12" x14ac:dyDescent="0.2">
      <c r="C257" s="1" t="s">
        <v>227</v>
      </c>
      <c r="E257" s="3"/>
      <c r="F257" s="3"/>
      <c r="L257" s="69"/>
    </row>
    <row r="258" spans="2:12" x14ac:dyDescent="0.2">
      <c r="B258" s="9"/>
      <c r="E258" s="3"/>
      <c r="F258" s="3"/>
    </row>
    <row r="259" spans="2:12" x14ac:dyDescent="0.2">
      <c r="E259" s="3"/>
      <c r="F259" s="3"/>
    </row>
    <row r="260" spans="2:12" x14ac:dyDescent="0.2">
      <c r="E260" s="3"/>
      <c r="F260" s="3"/>
    </row>
    <row r="261" spans="2:12" ht="18" x14ac:dyDescent="0.2">
      <c r="D261" s="164" t="s">
        <v>101</v>
      </c>
      <c r="E261" s="164"/>
      <c r="F261" s="164"/>
      <c r="G261" s="164"/>
      <c r="H261" s="164"/>
      <c r="I261" s="164"/>
      <c r="J261" s="164"/>
      <c r="K261" s="164"/>
      <c r="L261" s="164"/>
    </row>
    <row r="262" spans="2:12" ht="6" customHeight="1" x14ac:dyDescent="0.2">
      <c r="D262" s="29"/>
      <c r="E262" s="29"/>
      <c r="F262" s="29"/>
    </row>
    <row r="263" spans="2:12" x14ac:dyDescent="0.2">
      <c r="D263" s="30"/>
      <c r="E263" s="30"/>
      <c r="F263" s="30"/>
    </row>
    <row r="264" spans="2:12" ht="13.5" customHeight="1" x14ac:dyDescent="0.2">
      <c r="C264" s="182" t="s">
        <v>21</v>
      </c>
      <c r="D264" s="162">
        <v>2019</v>
      </c>
      <c r="E264" s="162">
        <v>2020</v>
      </c>
      <c r="F264" s="162">
        <v>2021</v>
      </c>
      <c r="G264" s="162">
        <v>2022</v>
      </c>
      <c r="H264" s="162">
        <v>2023</v>
      </c>
      <c r="I264" s="162">
        <v>2024</v>
      </c>
      <c r="J264" s="162" t="s">
        <v>169</v>
      </c>
      <c r="K264" s="162" t="s">
        <v>178</v>
      </c>
    </row>
    <row r="265" spans="2:12" ht="12" thickBot="1" x14ac:dyDescent="0.25">
      <c r="C265" s="183"/>
      <c r="D265" s="163"/>
      <c r="E265" s="163"/>
      <c r="F265" s="163"/>
      <c r="G265" s="163"/>
      <c r="H265" s="163"/>
      <c r="I265" s="163"/>
      <c r="J265" s="163"/>
      <c r="K265" s="163"/>
    </row>
    <row r="266" spans="2:12" x14ac:dyDescent="0.2">
      <c r="C266" s="89" t="s">
        <v>61</v>
      </c>
      <c r="D266" s="118">
        <f t="shared" ref="D266:K266" si="70">+IFERROR(IF(D224&gt;0,+((D224/D15)*100)," "),"")</f>
        <v>74.723228769944598</v>
      </c>
      <c r="E266" s="118">
        <f t="shared" si="70"/>
        <v>80.295356757257494</v>
      </c>
      <c r="F266" s="118">
        <f t="shared" si="70"/>
        <v>92.68248259836048</v>
      </c>
      <c r="G266" s="118">
        <f t="shared" si="70"/>
        <v>91.697368741342743</v>
      </c>
      <c r="H266" s="118">
        <f t="shared" si="70"/>
        <v>75.783059719447763</v>
      </c>
      <c r="I266" s="118">
        <f t="shared" si="70"/>
        <v>76.627372049917838</v>
      </c>
      <c r="J266" s="118">
        <f t="shared" si="70"/>
        <v>91.347238804922867</v>
      </c>
      <c r="K266" s="118">
        <f t="shared" si="70"/>
        <v>43.378613753848292</v>
      </c>
    </row>
    <row r="267" spans="2:12" x14ac:dyDescent="0.2">
      <c r="C267" s="90" t="s">
        <v>28</v>
      </c>
      <c r="D267" s="119">
        <f t="shared" ref="D267:K267" si="71">+IFERROR(IF(D225&gt;0,+((D225/D16)*100)," "),"")</f>
        <v>94.545003275917111</v>
      </c>
      <c r="E267" s="119">
        <f t="shared" si="71"/>
        <v>95.5301521712218</v>
      </c>
      <c r="F267" s="119">
        <f t="shared" si="71"/>
        <v>93.400737963717233</v>
      </c>
      <c r="G267" s="119">
        <f t="shared" si="71"/>
        <v>92.17028251339417</v>
      </c>
      <c r="H267" s="119">
        <f t="shared" si="71"/>
        <v>94.196310644318871</v>
      </c>
      <c r="I267" s="119">
        <f t="shared" si="71"/>
        <v>95.690913124464544</v>
      </c>
      <c r="J267" s="119">
        <f t="shared" si="71"/>
        <v>97.400866171949474</v>
      </c>
      <c r="K267" s="119">
        <f t="shared" si="71"/>
        <v>49.712568409149036</v>
      </c>
    </row>
    <row r="268" spans="2:12" x14ac:dyDescent="0.2">
      <c r="C268" s="89" t="s">
        <v>62</v>
      </c>
      <c r="D268" s="118">
        <f t="shared" ref="D268:J268" si="72">+IFERROR(IF(D226&gt;0,+((D226/D17)*100)," "),"")</f>
        <v>94.812715484948868</v>
      </c>
      <c r="E268" s="118">
        <f t="shared" si="72"/>
        <v>90.810079500649678</v>
      </c>
      <c r="F268" s="118">
        <f t="shared" si="72"/>
        <v>94.850061437409806</v>
      </c>
      <c r="G268" s="118">
        <f t="shared" si="72"/>
        <v>86.804687626077097</v>
      </c>
      <c r="H268" s="118">
        <f t="shared" si="72"/>
        <v>93.917073936684005</v>
      </c>
      <c r="I268" s="118">
        <f t="shared" si="72"/>
        <v>91.046179967840644</v>
      </c>
      <c r="J268" s="118">
        <f t="shared" si="72"/>
        <v>88.784844663570624</v>
      </c>
      <c r="K268" s="118">
        <f>+IFERROR(IF(K226&gt;0,+((K226/K17)*100)," "),"")</f>
        <v>23.840841501444938</v>
      </c>
    </row>
    <row r="269" spans="2:12" x14ac:dyDescent="0.2">
      <c r="C269" s="90" t="s">
        <v>29</v>
      </c>
      <c r="D269" s="119">
        <f t="shared" ref="D269:K269" si="73">+IFERROR(IF(D227&gt;0,+((D227/D18)*100)," "),"")</f>
        <v>91.244525218029565</v>
      </c>
      <c r="E269" s="119">
        <f t="shared" si="73"/>
        <v>93.66051965211264</v>
      </c>
      <c r="F269" s="119">
        <f t="shared" si="73"/>
        <v>91.34737819565072</v>
      </c>
      <c r="G269" s="119">
        <f t="shared" si="73"/>
        <v>95.169256771551474</v>
      </c>
      <c r="H269" s="119">
        <f t="shared" si="73"/>
        <v>92.314940085382219</v>
      </c>
      <c r="I269" s="119">
        <f t="shared" si="73"/>
        <v>74.906177757137684</v>
      </c>
      <c r="J269" s="119">
        <f t="shared" si="73"/>
        <v>88.017267581281885</v>
      </c>
      <c r="K269" s="119">
        <f t="shared" si="73"/>
        <v>26.730285421971246</v>
      </c>
    </row>
    <row r="270" spans="2:12" x14ac:dyDescent="0.2">
      <c r="C270" s="89" t="s">
        <v>63</v>
      </c>
      <c r="D270" s="118">
        <f t="shared" ref="D270:K270" si="74">+IFERROR(IF(D228&gt;0,+((D228/D19)*100)," "),"")</f>
        <v>95.905951640728645</v>
      </c>
      <c r="E270" s="118">
        <f t="shared" si="74"/>
        <v>94.521209645619933</v>
      </c>
      <c r="F270" s="118">
        <f t="shared" si="74"/>
        <v>93.70773503654064</v>
      </c>
      <c r="G270" s="118">
        <f t="shared" si="74"/>
        <v>94.71671656069968</v>
      </c>
      <c r="H270" s="118">
        <f t="shared" si="74"/>
        <v>94.054959809721453</v>
      </c>
      <c r="I270" s="118">
        <f t="shared" si="74"/>
        <v>86.304133003113819</v>
      </c>
      <c r="J270" s="118">
        <f t="shared" si="74"/>
        <v>80.252742544090779</v>
      </c>
      <c r="K270" s="118">
        <f t="shared" si="74"/>
        <v>44.551869924923118</v>
      </c>
    </row>
    <row r="271" spans="2:12" x14ac:dyDescent="0.2">
      <c r="C271" s="90" t="s">
        <v>30</v>
      </c>
      <c r="D271" s="119">
        <f t="shared" ref="D271:K271" si="75">+IFERROR(IF(D229&gt;0,+((D229/D20)*100)," "),"")</f>
        <v>97.253013974413108</v>
      </c>
      <c r="E271" s="119">
        <f t="shared" si="75"/>
        <v>96.296648282073448</v>
      </c>
      <c r="F271" s="119">
        <f t="shared" si="75"/>
        <v>82.702512090009378</v>
      </c>
      <c r="G271" s="119">
        <f t="shared" si="75"/>
        <v>93.236529102560922</v>
      </c>
      <c r="H271" s="119">
        <f t="shared" si="75"/>
        <v>91.431078949341099</v>
      </c>
      <c r="I271" s="119">
        <f t="shared" si="75"/>
        <v>89.469479980981419</v>
      </c>
      <c r="J271" s="119">
        <f t="shared" si="75"/>
        <v>90.753239429251622</v>
      </c>
      <c r="K271" s="119">
        <f t="shared" si="75"/>
        <v>40.070713537760383</v>
      </c>
    </row>
    <row r="272" spans="2:12" x14ac:dyDescent="0.2">
      <c r="C272" s="89" t="s">
        <v>64</v>
      </c>
      <c r="D272" s="118">
        <f t="shared" ref="D272:K272" si="76">+IFERROR(IF(D230&gt;0,+((D230/D21)*100)," "),"")</f>
        <v>96.524828964460227</v>
      </c>
      <c r="E272" s="118">
        <f t="shared" si="76"/>
        <v>97.210698632124632</v>
      </c>
      <c r="F272" s="118">
        <f t="shared" si="76"/>
        <v>95.069858430263324</v>
      </c>
      <c r="G272" s="118">
        <f t="shared" si="76"/>
        <v>95.946746808086687</v>
      </c>
      <c r="H272" s="118">
        <f t="shared" si="76"/>
        <v>94.922478331916921</v>
      </c>
      <c r="I272" s="118">
        <f t="shared" si="76"/>
        <v>92.279946588519635</v>
      </c>
      <c r="J272" s="118">
        <f t="shared" si="76"/>
        <v>94.017537177611587</v>
      </c>
      <c r="K272" s="118">
        <f t="shared" si="76"/>
        <v>35.418535060114898</v>
      </c>
    </row>
    <row r="273" spans="3:11" x14ac:dyDescent="0.2">
      <c r="C273" s="90" t="s">
        <v>65</v>
      </c>
      <c r="D273" s="119">
        <f t="shared" ref="D273:K273" si="77">+IFERROR(IF(D231&gt;0,+((D231/D22)*100)," "),"")</f>
        <v>93.531782249009296</v>
      </c>
      <c r="E273" s="119">
        <f t="shared" si="77"/>
        <v>94.781225347129151</v>
      </c>
      <c r="F273" s="119">
        <f t="shared" si="77"/>
        <v>89.394584068622109</v>
      </c>
      <c r="G273" s="119">
        <f t="shared" si="77"/>
        <v>92.117205415163141</v>
      </c>
      <c r="H273" s="119">
        <f t="shared" si="77"/>
        <v>83.374166406582532</v>
      </c>
      <c r="I273" s="119">
        <f t="shared" si="77"/>
        <v>93.023513732877689</v>
      </c>
      <c r="J273" s="119">
        <f t="shared" si="77"/>
        <v>89.901315579483807</v>
      </c>
      <c r="K273" s="119">
        <f t="shared" si="77"/>
        <v>33.48253263129142</v>
      </c>
    </row>
    <row r="274" spans="3:11" x14ac:dyDescent="0.2">
      <c r="C274" s="89" t="s">
        <v>66</v>
      </c>
      <c r="D274" s="118">
        <f t="shared" ref="D274:K274" si="78">+IFERROR(IF(D232&gt;0,+((D232/D23)*100)," "),"")</f>
        <v>99.936978649452882</v>
      </c>
      <c r="E274" s="118">
        <f t="shared" si="78"/>
        <v>99.963906763841607</v>
      </c>
      <c r="F274" s="118">
        <f t="shared" si="78"/>
        <v>99.932635888612893</v>
      </c>
      <c r="G274" s="118">
        <f t="shared" si="78"/>
        <v>99.893634149476554</v>
      </c>
      <c r="H274" s="118">
        <f t="shared" si="78"/>
        <v>98.98452578601345</v>
      </c>
      <c r="I274" s="118">
        <f t="shared" si="78"/>
        <v>99.650259047785923</v>
      </c>
      <c r="J274" s="118">
        <f t="shared" si="78"/>
        <v>97.904917972601439</v>
      </c>
      <c r="K274" s="118">
        <f t="shared" si="78"/>
        <v>38.484407568386672</v>
      </c>
    </row>
    <row r="275" spans="3:11" x14ac:dyDescent="0.2">
      <c r="C275" s="90" t="s">
        <v>67</v>
      </c>
      <c r="D275" s="119">
        <f t="shared" ref="D275:K275" si="79">+IFERROR(IF(D233&gt;0,+((D233/D24)*100)," "),"")</f>
        <v>88.396968966894434</v>
      </c>
      <c r="E275" s="119">
        <f t="shared" si="79"/>
        <v>85.553586394419597</v>
      </c>
      <c r="F275" s="119">
        <f t="shared" si="79"/>
        <v>54.969690125497792</v>
      </c>
      <c r="G275" s="119">
        <f t="shared" si="79"/>
        <v>78.415457595220786</v>
      </c>
      <c r="H275" s="119">
        <f t="shared" si="79"/>
        <v>87.45884575418107</v>
      </c>
      <c r="I275" s="119">
        <f t="shared" si="79"/>
        <v>84.742760784428199</v>
      </c>
      <c r="J275" s="119">
        <f t="shared" si="79"/>
        <v>88.054193774381389</v>
      </c>
      <c r="K275" s="119">
        <f t="shared" si="79"/>
        <v>27.774733015589948</v>
      </c>
    </row>
    <row r="276" spans="3:11" x14ac:dyDescent="0.2">
      <c r="C276" s="89" t="s">
        <v>68</v>
      </c>
      <c r="D276" s="118">
        <f t="shared" ref="D276:K276" si="80">+IFERROR(IF(D234&gt;0,+((D234/D25)*100)," "),"")</f>
        <v>95.435814166482487</v>
      </c>
      <c r="E276" s="118">
        <f t="shared" si="80"/>
        <v>95.374690999137997</v>
      </c>
      <c r="F276" s="118">
        <f t="shared" si="80"/>
        <v>92.314223895395116</v>
      </c>
      <c r="G276" s="118">
        <f t="shared" si="80"/>
        <v>95.08300334511371</v>
      </c>
      <c r="H276" s="118">
        <f t="shared" si="80"/>
        <v>95.35854740275451</v>
      </c>
      <c r="I276" s="118">
        <f t="shared" si="80"/>
        <v>93.718180419162152</v>
      </c>
      <c r="J276" s="118">
        <f t="shared" si="80"/>
        <v>93.725126551608042</v>
      </c>
      <c r="K276" s="118">
        <f t="shared" si="80"/>
        <v>32.965180932910243</v>
      </c>
    </row>
    <row r="277" spans="3:11" x14ac:dyDescent="0.2">
      <c r="C277" s="90" t="s">
        <v>31</v>
      </c>
      <c r="D277" s="119">
        <f t="shared" ref="D277:K277" si="81">+IFERROR(IF(D235&gt;0,+((D235/D26)*100)," "),"")</f>
        <v>91.303648231017462</v>
      </c>
      <c r="E277" s="119">
        <f t="shared" si="81"/>
        <v>41.925370709674816</v>
      </c>
      <c r="F277" s="119">
        <f t="shared" si="81"/>
        <v>81.692373413910147</v>
      </c>
      <c r="G277" s="119">
        <f t="shared" si="81"/>
        <v>83.624685034131858</v>
      </c>
      <c r="H277" s="119">
        <f t="shared" si="81"/>
        <v>89.463001009042785</v>
      </c>
      <c r="I277" s="119">
        <f t="shared" si="81"/>
        <v>74.109696072199327</v>
      </c>
      <c r="J277" s="119">
        <f t="shared" si="81"/>
        <v>74.640140814787586</v>
      </c>
      <c r="K277" s="119">
        <f t="shared" si="81"/>
        <v>21.15615869638571</v>
      </c>
    </row>
    <row r="278" spans="3:11" x14ac:dyDescent="0.2">
      <c r="C278" s="89" t="s">
        <v>168</v>
      </c>
      <c r="D278" s="118" t="str">
        <f t="shared" ref="D278:K278" si="82">+IFERROR(IF(D236&gt;0,+((D236/D27)*100)," "),"")</f>
        <v xml:space="preserve"> </v>
      </c>
      <c r="E278" s="118" t="str">
        <f t="shared" si="82"/>
        <v xml:space="preserve"> </v>
      </c>
      <c r="F278" s="118" t="str">
        <f t="shared" si="82"/>
        <v xml:space="preserve"> </v>
      </c>
      <c r="G278" s="118" t="str">
        <f t="shared" si="82"/>
        <v xml:space="preserve"> </v>
      </c>
      <c r="H278" s="118">
        <f t="shared" si="82"/>
        <v>0.42555537840000002</v>
      </c>
      <c r="I278" s="118">
        <f t="shared" si="82"/>
        <v>38.355376656699313</v>
      </c>
      <c r="J278" s="118">
        <f t="shared" si="82"/>
        <v>95.653898908120695</v>
      </c>
      <c r="K278" s="118">
        <f t="shared" si="82"/>
        <v>25.188340774725649</v>
      </c>
    </row>
    <row r="279" spans="3:11" x14ac:dyDescent="0.2">
      <c r="C279" s="90" t="s">
        <v>69</v>
      </c>
      <c r="D279" s="119">
        <f t="shared" ref="D279:K279" si="83">+IFERROR(IF(D237&gt;0,+((D237/D28)*100)," "),"")</f>
        <v>93.936068865208426</v>
      </c>
      <c r="E279" s="119">
        <f t="shared" si="83"/>
        <v>98.175772939697353</v>
      </c>
      <c r="F279" s="119">
        <f t="shared" si="83"/>
        <v>96.753141626896706</v>
      </c>
      <c r="G279" s="119">
        <f t="shared" si="83"/>
        <v>93.264212997837376</v>
      </c>
      <c r="H279" s="119">
        <f t="shared" si="83"/>
        <v>88.852934507555346</v>
      </c>
      <c r="I279" s="119">
        <f t="shared" si="83"/>
        <v>48.030152880055262</v>
      </c>
      <c r="J279" s="119">
        <f t="shared" si="83"/>
        <v>55.061783086914851</v>
      </c>
      <c r="K279" s="119">
        <f t="shared" si="83"/>
        <v>13.499683742721025</v>
      </c>
    </row>
    <row r="280" spans="3:11" x14ac:dyDescent="0.2">
      <c r="C280" s="89" t="s">
        <v>70</v>
      </c>
      <c r="D280" s="118">
        <f t="shared" ref="D280:K280" si="84">+IFERROR(IF(D238&gt;0,+((D238/D29)*100)," "),"")</f>
        <v>89.768355745535771</v>
      </c>
      <c r="E280" s="118">
        <f t="shared" si="84"/>
        <v>87.820221536522595</v>
      </c>
      <c r="F280" s="118">
        <f t="shared" si="84"/>
        <v>79.671407318582695</v>
      </c>
      <c r="G280" s="118">
        <f t="shared" si="84"/>
        <v>86.590986894346898</v>
      </c>
      <c r="H280" s="118">
        <f t="shared" si="84"/>
        <v>90.930891478951608</v>
      </c>
      <c r="I280" s="118">
        <f t="shared" si="84"/>
        <v>93.784180997859565</v>
      </c>
      <c r="J280" s="118">
        <f t="shared" si="84"/>
        <v>93.500154221437484</v>
      </c>
      <c r="K280" s="118">
        <f t="shared" si="84"/>
        <v>34.19907520408492</v>
      </c>
    </row>
    <row r="281" spans="3:11" x14ac:dyDescent="0.2">
      <c r="C281" s="90" t="s">
        <v>32</v>
      </c>
      <c r="D281" s="119">
        <f t="shared" ref="D281:K281" si="85">+IFERROR(IF(D239&gt;0,+((D239/D30)*100)," "),"")</f>
        <v>95.317949236626944</v>
      </c>
      <c r="E281" s="119">
        <f t="shared" si="85"/>
        <v>98.028113822928475</v>
      </c>
      <c r="F281" s="119">
        <f t="shared" si="85"/>
        <v>94.611263222058597</v>
      </c>
      <c r="G281" s="119">
        <f t="shared" si="85"/>
        <v>94.335103290489769</v>
      </c>
      <c r="H281" s="119">
        <f t="shared" si="85"/>
        <v>88.109589109918645</v>
      </c>
      <c r="I281" s="119">
        <f t="shared" si="85"/>
        <v>94.620839309417633</v>
      </c>
      <c r="J281" s="119">
        <f t="shared" si="85"/>
        <v>96.140341651529297</v>
      </c>
      <c r="K281" s="119">
        <f t="shared" si="85"/>
        <v>32.194120882464986</v>
      </c>
    </row>
    <row r="282" spans="3:11" x14ac:dyDescent="0.2">
      <c r="C282" s="89" t="s">
        <v>174</v>
      </c>
      <c r="D282" s="118">
        <f t="shared" ref="D282:K282" si="86">+IFERROR(IF(D240&gt;0,+((D240/D31)*100)," "),"")</f>
        <v>86.803237363186639</v>
      </c>
      <c r="E282" s="118">
        <f t="shared" si="86"/>
        <v>83.282410366945257</v>
      </c>
      <c r="F282" s="118">
        <f t="shared" si="86"/>
        <v>80.741657482229044</v>
      </c>
      <c r="G282" s="118">
        <f t="shared" si="86"/>
        <v>70.232902352665462</v>
      </c>
      <c r="H282" s="118">
        <f t="shared" si="86"/>
        <v>72.45179318041032</v>
      </c>
      <c r="I282" s="118">
        <f t="shared" si="86"/>
        <v>75.047484445495442</v>
      </c>
      <c r="J282" s="118">
        <f t="shared" si="86"/>
        <v>81.02712338206382</v>
      </c>
      <c r="K282" s="118">
        <f t="shared" si="86"/>
        <v>31.929064431224592</v>
      </c>
    </row>
    <row r="283" spans="3:11" x14ac:dyDescent="0.2">
      <c r="C283" s="90" t="s">
        <v>171</v>
      </c>
      <c r="D283" s="119">
        <f t="shared" ref="D283:K283" si="87">+IFERROR(IF(D241&gt;0,+((D241/D32)*100)," "),"")</f>
        <v>85.56846131588857</v>
      </c>
      <c r="E283" s="119">
        <f t="shared" si="87"/>
        <v>88.773939725991298</v>
      </c>
      <c r="F283" s="119">
        <f t="shared" si="87"/>
        <v>75.224053253785613</v>
      </c>
      <c r="G283" s="119">
        <f t="shared" si="87"/>
        <v>78.138844790873947</v>
      </c>
      <c r="H283" s="119">
        <f t="shared" si="87"/>
        <v>75.877343300046491</v>
      </c>
      <c r="I283" s="119">
        <f t="shared" si="87"/>
        <v>84.164831502824882</v>
      </c>
      <c r="J283" s="119">
        <f t="shared" si="87"/>
        <v>88.509723528293023</v>
      </c>
      <c r="K283" s="119">
        <f t="shared" si="87"/>
        <v>29.204147356151029</v>
      </c>
    </row>
    <row r="284" spans="3:11" x14ac:dyDescent="0.2">
      <c r="C284" s="89" t="s">
        <v>71</v>
      </c>
      <c r="D284" s="118">
        <f t="shared" ref="D284:K284" si="88">+IFERROR(IF(D242&gt;0,+((D242/D33)*100)," "),"")</f>
        <v>88.86918397945</v>
      </c>
      <c r="E284" s="118">
        <f t="shared" si="88"/>
        <v>92.641795169377502</v>
      </c>
      <c r="F284" s="118">
        <f t="shared" si="88"/>
        <v>90.466310539052714</v>
      </c>
      <c r="G284" s="118">
        <f t="shared" si="88"/>
        <v>90.618898273103994</v>
      </c>
      <c r="H284" s="118">
        <f t="shared" si="88"/>
        <v>95.049236974219326</v>
      </c>
      <c r="I284" s="118">
        <f t="shared" si="88"/>
        <v>97.902687943964864</v>
      </c>
      <c r="J284" s="118">
        <f t="shared" si="88"/>
        <v>97.09983059079498</v>
      </c>
      <c r="K284" s="118">
        <f t="shared" si="88"/>
        <v>57.405041089936191</v>
      </c>
    </row>
    <row r="285" spans="3:11" x14ac:dyDescent="0.2">
      <c r="C285" s="90" t="s">
        <v>34</v>
      </c>
      <c r="D285" s="119">
        <f t="shared" ref="D285:K285" si="89">+IFERROR(IF(D243&gt;0,+((D243/D34)*100)," "),"")</f>
        <v>92.050339652791607</v>
      </c>
      <c r="E285" s="119">
        <f t="shared" si="89"/>
        <v>82.190183940051625</v>
      </c>
      <c r="F285" s="119">
        <f t="shared" si="89"/>
        <v>86.326712459135209</v>
      </c>
      <c r="G285" s="119">
        <f t="shared" si="89"/>
        <v>90.620650315940438</v>
      </c>
      <c r="H285" s="119">
        <f t="shared" si="89"/>
        <v>85.749284044128231</v>
      </c>
      <c r="I285" s="119">
        <f t="shared" si="89"/>
        <v>89.882956053919443</v>
      </c>
      <c r="J285" s="119">
        <f t="shared" si="89"/>
        <v>93.210561619411962</v>
      </c>
      <c r="K285" s="119">
        <f t="shared" si="89"/>
        <v>33.612753042817296</v>
      </c>
    </row>
    <row r="286" spans="3:11" x14ac:dyDescent="0.2">
      <c r="C286" s="89" t="s">
        <v>72</v>
      </c>
      <c r="D286" s="118">
        <f t="shared" ref="D286:K286" si="90">+IFERROR(IF(D244&gt;0,+((D244/D35)*100)," "),"")</f>
        <v>93.642101791151148</v>
      </c>
      <c r="E286" s="118">
        <f t="shared" si="90"/>
        <v>86.38130153959959</v>
      </c>
      <c r="F286" s="118">
        <f t="shared" si="90"/>
        <v>50.196940159479887</v>
      </c>
      <c r="G286" s="118">
        <f t="shared" si="90"/>
        <v>81.547836489161654</v>
      </c>
      <c r="H286" s="118">
        <f t="shared" si="90"/>
        <v>90.269224469519145</v>
      </c>
      <c r="I286" s="118">
        <f t="shared" si="90"/>
        <v>88.906840364623434</v>
      </c>
      <c r="J286" s="118">
        <f t="shared" si="90"/>
        <v>88.897042753040679</v>
      </c>
      <c r="K286" s="118">
        <f t="shared" si="90"/>
        <v>41.627149311829861</v>
      </c>
    </row>
    <row r="287" spans="3:11" x14ac:dyDescent="0.2">
      <c r="C287" s="90" t="s">
        <v>73</v>
      </c>
      <c r="D287" s="119">
        <f t="shared" ref="D287:K287" si="91">+IFERROR(IF(D245&gt;0,+((D245/D36)*100)," "),"")</f>
        <v>43.056586832752444</v>
      </c>
      <c r="E287" s="119">
        <f t="shared" si="91"/>
        <v>37.420560118649867</v>
      </c>
      <c r="F287" s="119">
        <f t="shared" si="91"/>
        <v>56.32494176433687</v>
      </c>
      <c r="G287" s="119">
        <f t="shared" si="91"/>
        <v>19.269233910247145</v>
      </c>
      <c r="H287" s="119">
        <f t="shared" si="91"/>
        <v>22.108931829028304</v>
      </c>
      <c r="I287" s="119">
        <f t="shared" si="91"/>
        <v>33.708188772173706</v>
      </c>
      <c r="J287" s="119">
        <f t="shared" si="91"/>
        <v>37.044056959243363</v>
      </c>
      <c r="K287" s="119">
        <f t="shared" si="91"/>
        <v>3.2978027972357764</v>
      </c>
    </row>
    <row r="288" spans="3:11" x14ac:dyDescent="0.2">
      <c r="C288" s="89" t="s">
        <v>35</v>
      </c>
      <c r="D288" s="118">
        <f t="shared" ref="D288:K288" si="92">+IFERROR(IF(D246&gt;0,+((D246/D37)*100)," "),"")</f>
        <v>95.677073021213758</v>
      </c>
      <c r="E288" s="118">
        <f t="shared" si="92"/>
        <v>93.569722459338479</v>
      </c>
      <c r="F288" s="118">
        <f t="shared" si="92"/>
        <v>93.81941783323218</v>
      </c>
      <c r="G288" s="118">
        <f t="shared" si="92"/>
        <v>94.383416720015617</v>
      </c>
      <c r="H288" s="118">
        <f t="shared" si="92"/>
        <v>87.154865817269652</v>
      </c>
      <c r="I288" s="118">
        <f t="shared" si="92"/>
        <v>93.294750871860003</v>
      </c>
      <c r="J288" s="118">
        <f t="shared" si="92"/>
        <v>92.602783651711391</v>
      </c>
      <c r="K288" s="118">
        <f t="shared" si="92"/>
        <v>33.178077753722469</v>
      </c>
    </row>
    <row r="289" spans="1:11" x14ac:dyDescent="0.2">
      <c r="C289" s="90" t="s">
        <v>74</v>
      </c>
      <c r="D289" s="119">
        <f t="shared" ref="D289:K289" si="93">+IFERROR(IF(D247&gt;0,+((D247/D38)*100)," "),"")</f>
        <v>91.765866466732476</v>
      </c>
      <c r="E289" s="119">
        <f t="shared" si="93"/>
        <v>92.10658025100787</v>
      </c>
      <c r="F289" s="119">
        <f t="shared" si="93"/>
        <v>85.158533454769056</v>
      </c>
      <c r="G289" s="119">
        <f t="shared" si="93"/>
        <v>92.944235242074697</v>
      </c>
      <c r="H289" s="119">
        <f t="shared" si="93"/>
        <v>79.051668989690853</v>
      </c>
      <c r="I289" s="119">
        <f t="shared" si="93"/>
        <v>58.37795019598925</v>
      </c>
      <c r="J289" s="119">
        <f t="shared" si="93"/>
        <v>72.776916543453666</v>
      </c>
      <c r="K289" s="119">
        <f t="shared" si="93"/>
        <v>23.85148380522789</v>
      </c>
    </row>
    <row r="290" spans="1:11" x14ac:dyDescent="0.2">
      <c r="C290" s="89" t="s">
        <v>36</v>
      </c>
      <c r="D290" s="118">
        <f t="shared" ref="D290:K290" si="94">+IFERROR(IF(D248&gt;0,+((D248/D39)*100)," "),"")</f>
        <v>92.764988480538079</v>
      </c>
      <c r="E290" s="118">
        <f t="shared" si="94"/>
        <v>84.900047341173661</v>
      </c>
      <c r="F290" s="118">
        <f t="shared" si="94"/>
        <v>91.569232359633745</v>
      </c>
      <c r="G290" s="118">
        <f t="shared" si="94"/>
        <v>94.987799529664883</v>
      </c>
      <c r="H290" s="118">
        <f t="shared" si="94"/>
        <v>92.76990129109366</v>
      </c>
      <c r="I290" s="118">
        <f t="shared" si="94"/>
        <v>91.060808309506186</v>
      </c>
      <c r="J290" s="118">
        <f t="shared" si="94"/>
        <v>91.997380951586663</v>
      </c>
      <c r="K290" s="118">
        <f t="shared" si="94"/>
        <v>36.706111613223882</v>
      </c>
    </row>
    <row r="291" spans="1:11" x14ac:dyDescent="0.2">
      <c r="C291" s="90" t="s">
        <v>172</v>
      </c>
      <c r="D291" s="119">
        <f t="shared" ref="D291:K291" si="95">+IFERROR(IF(D249&gt;0,+((D249/D40)*100)," "),"")</f>
        <v>99.449404216552068</v>
      </c>
      <c r="E291" s="119">
        <f t="shared" si="95"/>
        <v>97.362016828622131</v>
      </c>
      <c r="F291" s="119">
        <f t="shared" si="95"/>
        <v>99.249543469521257</v>
      </c>
      <c r="G291" s="119">
        <f t="shared" si="95"/>
        <v>99.70766704106741</v>
      </c>
      <c r="H291" s="119">
        <f t="shared" si="95"/>
        <v>93.969457620242025</v>
      </c>
      <c r="I291" s="119">
        <f t="shared" si="95"/>
        <v>95.699374176904158</v>
      </c>
      <c r="J291" s="119">
        <f t="shared" si="95"/>
        <v>97.811098596769781</v>
      </c>
      <c r="K291" s="119">
        <f t="shared" si="95"/>
        <v>38.351819250568248</v>
      </c>
    </row>
    <row r="292" spans="1:11" x14ac:dyDescent="0.2">
      <c r="C292" s="89" t="s">
        <v>76</v>
      </c>
      <c r="D292" s="118">
        <f t="shared" ref="D292:K292" si="96">+IFERROR(IF(D250&gt;0,+((D250/D41)*100)," "),"")</f>
        <v>93.050883274572556</v>
      </c>
      <c r="E292" s="118">
        <f t="shared" si="96"/>
        <v>96.062097566914488</v>
      </c>
      <c r="F292" s="118">
        <f t="shared" si="96"/>
        <v>96.773095340898493</v>
      </c>
      <c r="G292" s="118">
        <f t="shared" si="96"/>
        <v>98.069737810302087</v>
      </c>
      <c r="H292" s="118">
        <f t="shared" si="96"/>
        <v>89.330663989037788</v>
      </c>
      <c r="I292" s="118">
        <f t="shared" si="96"/>
        <v>95.450350427727926</v>
      </c>
      <c r="J292" s="118">
        <f t="shared" si="96"/>
        <v>91.116606064679189</v>
      </c>
      <c r="K292" s="118">
        <f t="shared" si="96"/>
        <v>38.520368039873205</v>
      </c>
    </row>
    <row r="293" spans="1:11" x14ac:dyDescent="0.2">
      <c r="C293" s="90" t="s">
        <v>77</v>
      </c>
      <c r="D293" s="119">
        <f t="shared" ref="D293:K293" si="97">+IFERROR(IF(D251&gt;0,+((D251/D42)*100)," "),"")</f>
        <v>89.001837716179807</v>
      </c>
      <c r="E293" s="119">
        <f t="shared" si="97"/>
        <v>92.3775708396483</v>
      </c>
      <c r="F293" s="119">
        <f t="shared" si="97"/>
        <v>81.977419886343455</v>
      </c>
      <c r="G293" s="119">
        <f t="shared" si="97"/>
        <v>82.862741189670857</v>
      </c>
      <c r="H293" s="119">
        <f t="shared" si="97"/>
        <v>93.92723577491229</v>
      </c>
      <c r="I293" s="119">
        <f t="shared" si="97"/>
        <v>93.67878370027168</v>
      </c>
      <c r="J293" s="119">
        <f t="shared" si="97"/>
        <v>80.222725801500303</v>
      </c>
      <c r="K293" s="119">
        <f t="shared" si="97"/>
        <v>34.950274756886714</v>
      </c>
    </row>
    <row r="294" spans="1:11" x14ac:dyDescent="0.2">
      <c r="C294" s="89" t="s">
        <v>173</v>
      </c>
      <c r="D294" s="118">
        <f t="shared" ref="D294:K294" si="98">+IFERROR(IF(D252&gt;0,+((D252/D43)*100)," "),"")</f>
        <v>79.805561759283989</v>
      </c>
      <c r="E294" s="118">
        <f t="shared" si="98"/>
        <v>86.240601975885582</v>
      </c>
      <c r="F294" s="118">
        <f t="shared" si="98"/>
        <v>94.018476923007228</v>
      </c>
      <c r="G294" s="118">
        <f t="shared" si="98"/>
        <v>60.788601820883372</v>
      </c>
      <c r="H294" s="118">
        <f t="shared" si="98"/>
        <v>75.369424184316159</v>
      </c>
      <c r="I294" s="118">
        <f t="shared" si="98"/>
        <v>80.128087479170915</v>
      </c>
      <c r="J294" s="118">
        <f t="shared" si="98"/>
        <v>85.840743681189579</v>
      </c>
      <c r="K294" s="118">
        <f t="shared" si="98"/>
        <v>23.458397812034356</v>
      </c>
    </row>
    <row r="295" spans="1:11" x14ac:dyDescent="0.2">
      <c r="C295" s="90" t="s">
        <v>37</v>
      </c>
      <c r="D295" s="119">
        <f t="shared" ref="D295:K295" si="99">+IFERROR(IF(D253&gt;0,+((D253/D44)*100)," "),"")</f>
        <v>91.267463221545441</v>
      </c>
      <c r="E295" s="119">
        <f t="shared" si="99"/>
        <v>89.585257500553183</v>
      </c>
      <c r="F295" s="119">
        <f t="shared" si="99"/>
        <v>82.466346364759829</v>
      </c>
      <c r="G295" s="119">
        <f t="shared" si="99"/>
        <v>83.790394312645034</v>
      </c>
      <c r="H295" s="119">
        <f t="shared" si="99"/>
        <v>84.847079204016126</v>
      </c>
      <c r="I295" s="119">
        <f t="shared" si="99"/>
        <v>80.08238500345449</v>
      </c>
      <c r="J295" s="119">
        <f t="shared" si="99"/>
        <v>91.663593646489687</v>
      </c>
      <c r="K295" s="119">
        <f t="shared" si="99"/>
        <v>36.117908951088708</v>
      </c>
    </row>
    <row r="296" spans="1:11" x14ac:dyDescent="0.2">
      <c r="C296" s="89" t="s">
        <v>38</v>
      </c>
      <c r="D296" s="118">
        <f t="shared" ref="D296:K296" si="100">+IFERROR(IF(D254&gt;0,+((D254/D45)*100)," "),"")</f>
        <v>99.566539464255456</v>
      </c>
      <c r="E296" s="118">
        <f t="shared" si="100"/>
        <v>98.413423970951371</v>
      </c>
      <c r="F296" s="118">
        <f t="shared" si="100"/>
        <v>99.111409054763044</v>
      </c>
      <c r="G296" s="118">
        <f t="shared" si="100"/>
        <v>99.505596274293595</v>
      </c>
      <c r="H296" s="118">
        <f t="shared" si="100"/>
        <v>99.349479125513625</v>
      </c>
      <c r="I296" s="118">
        <f t="shared" si="100"/>
        <v>99.520669243819157</v>
      </c>
      <c r="J296" s="118">
        <f t="shared" si="100"/>
        <v>99.760475221886765</v>
      </c>
      <c r="K296" s="118">
        <f t="shared" si="100"/>
        <v>37.82785022585167</v>
      </c>
    </row>
    <row r="297" spans="1:11" x14ac:dyDescent="0.2">
      <c r="C297" s="93" t="s">
        <v>78</v>
      </c>
      <c r="D297" s="65">
        <f t="shared" ref="D297:K297" si="101">+IFERROR(IF(D255&gt;0,+((D255/D46)*100)," "),"")</f>
        <v>94.064335759928724</v>
      </c>
      <c r="E297" s="65">
        <f t="shared" si="101"/>
        <v>84.236202038953294</v>
      </c>
      <c r="F297" s="65">
        <f t="shared" si="101"/>
        <v>93.274233169091957</v>
      </c>
      <c r="G297" s="65">
        <f t="shared" si="101"/>
        <v>88.862345232758102</v>
      </c>
      <c r="H297" s="65">
        <f t="shared" si="101"/>
        <v>90.213011281875055</v>
      </c>
      <c r="I297" s="65">
        <f t="shared" si="101"/>
        <v>89.542591915979102</v>
      </c>
      <c r="J297" s="65">
        <f t="shared" si="101"/>
        <v>91.77008092688429</v>
      </c>
      <c r="K297" s="65">
        <f t="shared" si="101"/>
        <v>32.816180504386388</v>
      </c>
    </row>
    <row r="298" spans="1:11" s="32" customFormat="1" x14ac:dyDescent="0.2">
      <c r="A298" s="5"/>
      <c r="B298" s="5"/>
      <c r="C298" s="74" t="str">
        <f>+'C1 Aprop Resumen 2000-2026'!B20</f>
        <v>* Información con corte a 31 de mayo</v>
      </c>
      <c r="D298" s="48"/>
      <c r="E298" s="48"/>
      <c r="F298" s="48"/>
      <c r="G298" s="48"/>
      <c r="H298" s="48"/>
      <c r="I298" s="48"/>
      <c r="K298" s="61"/>
    </row>
    <row r="299" spans="1:11" x14ac:dyDescent="0.2">
      <c r="C299" s="1" t="s">
        <v>227</v>
      </c>
      <c r="D299" s="11"/>
      <c r="K299" s="61" t="str">
        <f t="shared" ref="K299" si="102">+IFERROR(IF(K257&gt;0,+((K257/K48)*100)," "),"")</f>
        <v xml:space="preserve"> </v>
      </c>
    </row>
  </sheetData>
  <mergeCells count="82">
    <mergeCell ref="K13:K14"/>
    <mergeCell ref="K181:K182"/>
    <mergeCell ref="D220:L220"/>
    <mergeCell ref="A7:C8"/>
    <mergeCell ref="A9:C9"/>
    <mergeCell ref="D94:L94"/>
    <mergeCell ref="D52:L52"/>
    <mergeCell ref="D11:L11"/>
    <mergeCell ref="K55:K56"/>
    <mergeCell ref="C13:C14"/>
    <mergeCell ref="J13:J14"/>
    <mergeCell ref="H13:H14"/>
    <mergeCell ref="I13:I14"/>
    <mergeCell ref="D13:D14"/>
    <mergeCell ref="E13:E14"/>
    <mergeCell ref="F13:F14"/>
    <mergeCell ref="G13:G14"/>
    <mergeCell ref="C222:C223"/>
    <mergeCell ref="G181:G182"/>
    <mergeCell ref="H181:H182"/>
    <mergeCell ref="I181:I182"/>
    <mergeCell ref="D137:L137"/>
    <mergeCell ref="H55:H56"/>
    <mergeCell ref="I55:I56"/>
    <mergeCell ref="J55:J56"/>
    <mergeCell ref="C97:C98"/>
    <mergeCell ref="D55:D56"/>
    <mergeCell ref="E55:E56"/>
    <mergeCell ref="F55:F56"/>
    <mergeCell ref="G55:G56"/>
    <mergeCell ref="C55:C56"/>
    <mergeCell ref="E97:E98"/>
    <mergeCell ref="G264:G265"/>
    <mergeCell ref="H264:H265"/>
    <mergeCell ref="I264:I265"/>
    <mergeCell ref="J264:J265"/>
    <mergeCell ref="G222:G223"/>
    <mergeCell ref="D261:L261"/>
    <mergeCell ref="K222:K223"/>
    <mergeCell ref="K264:K265"/>
    <mergeCell ref="H222:H223"/>
    <mergeCell ref="I222:I223"/>
    <mergeCell ref="J222:J223"/>
    <mergeCell ref="D97:D98"/>
    <mergeCell ref="J181:J182"/>
    <mergeCell ref="D181:D182"/>
    <mergeCell ref="E181:E182"/>
    <mergeCell ref="F181:F182"/>
    <mergeCell ref="I139:I140"/>
    <mergeCell ref="J139:J140"/>
    <mergeCell ref="F97:F98"/>
    <mergeCell ref="C264:C265"/>
    <mergeCell ref="D222:D223"/>
    <mergeCell ref="E222:E223"/>
    <mergeCell ref="F222:F223"/>
    <mergeCell ref="H139:H140"/>
    <mergeCell ref="C181:C182"/>
    <mergeCell ref="D139:D140"/>
    <mergeCell ref="E139:E140"/>
    <mergeCell ref="F139:F140"/>
    <mergeCell ref="G139:G140"/>
    <mergeCell ref="D178:L178"/>
    <mergeCell ref="C139:C140"/>
    <mergeCell ref="K139:K140"/>
    <mergeCell ref="D264:D265"/>
    <mergeCell ref="E264:E265"/>
    <mergeCell ref="F264:F265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  <mergeCell ref="K97:K98"/>
    <mergeCell ref="G97:G98"/>
    <mergeCell ref="H97:H98"/>
    <mergeCell ref="I97:I98"/>
    <mergeCell ref="J97:J98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V277"/>
  <sheetViews>
    <sheetView showGridLines="0" zoomScale="106" zoomScaleNormal="106" workbookViewId="0">
      <pane xSplit="3" ySplit="7" topLeftCell="D44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0.855468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</row>
    <row r="3" spans="1:22" s="104" customFormat="1" ht="1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27"/>
      <c r="B4" s="100"/>
      <c r="C4" s="100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s="104" customFormat="1" ht="20.25" customHeight="1" x14ac:dyDescent="0.25">
      <c r="A5" s="175" t="s">
        <v>210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20.2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s="104" customFormat="1" ht="1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s="104" customFormat="1" ht="1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10" spans="1:22" ht="18" x14ac:dyDescent="0.2">
      <c r="D10" s="164" t="s">
        <v>127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2" ht="15.7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9.9499999999999993" customHeight="1" x14ac:dyDescent="0.2">
      <c r="C12" s="182" t="s">
        <v>21</v>
      </c>
      <c r="D12" s="162" t="s">
        <v>17</v>
      </c>
      <c r="E12" s="162" t="s">
        <v>18</v>
      </c>
      <c r="F12" s="162" t="s">
        <v>19</v>
      </c>
      <c r="G12" s="162" t="s">
        <v>20</v>
      </c>
      <c r="H12" s="162" t="s">
        <v>22</v>
      </c>
      <c r="I12" s="162" t="s">
        <v>23</v>
      </c>
      <c r="J12" s="162" t="s">
        <v>24</v>
      </c>
      <c r="K12" s="162" t="s">
        <v>25</v>
      </c>
      <c r="L12" s="162" t="s">
        <v>26</v>
      </c>
      <c r="M12" s="162" t="s">
        <v>27</v>
      </c>
      <c r="N12" s="162">
        <v>2010</v>
      </c>
      <c r="O12" s="162">
        <v>2011</v>
      </c>
      <c r="P12" s="162">
        <v>2012</v>
      </c>
      <c r="Q12" s="162">
        <v>2013</v>
      </c>
      <c r="R12" s="162">
        <v>2014</v>
      </c>
      <c r="S12" s="162">
        <v>2015</v>
      </c>
      <c r="T12" s="162">
        <v>2016</v>
      </c>
      <c r="U12" s="162">
        <v>2017</v>
      </c>
      <c r="V12" s="162">
        <v>2018</v>
      </c>
    </row>
    <row r="13" spans="1:22" ht="9.9499999999999993" customHeight="1" thickBot="1" x14ac:dyDescent="0.25">
      <c r="C13" s="18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</row>
    <row r="14" spans="1:22" x14ac:dyDescent="0.2">
      <c r="C14" s="89" t="s">
        <v>61</v>
      </c>
      <c r="D14" s="57">
        <v>226.14747865499999</v>
      </c>
      <c r="E14" s="57">
        <v>229.32438771100001</v>
      </c>
      <c r="F14" s="57">
        <v>233.16026233900001</v>
      </c>
      <c r="G14" s="57">
        <v>276.16492609699998</v>
      </c>
      <c r="H14" s="57">
        <v>265.07361322700001</v>
      </c>
      <c r="I14" s="57">
        <v>284.29359957999998</v>
      </c>
      <c r="J14" s="57">
        <v>392.95010000000002</v>
      </c>
      <c r="K14" s="57">
        <v>430.651948</v>
      </c>
      <c r="L14" s="57">
        <v>736.43190000000004</v>
      </c>
      <c r="M14" s="57">
        <v>337.29669999999999</v>
      </c>
      <c r="N14" s="57">
        <v>407.85860000000002</v>
      </c>
      <c r="O14" s="57">
        <v>280.73020000000002</v>
      </c>
      <c r="P14" s="57">
        <v>433.79121179999999</v>
      </c>
      <c r="Q14" s="57">
        <v>1399.788201392</v>
      </c>
      <c r="R14" s="57">
        <v>403.16242640199999</v>
      </c>
      <c r="S14" s="57">
        <v>519.07766393600002</v>
      </c>
      <c r="T14" s="57">
        <v>517.39905673500004</v>
      </c>
      <c r="U14" s="57">
        <v>584.73567553500004</v>
      </c>
      <c r="V14" s="57">
        <v>675.337306883</v>
      </c>
    </row>
    <row r="15" spans="1:22" x14ac:dyDescent="0.2">
      <c r="C15" s="90" t="s">
        <v>28</v>
      </c>
      <c r="D15" s="58">
        <v>93.775796858999996</v>
      </c>
      <c r="E15" s="58">
        <v>97.251305587000004</v>
      </c>
      <c r="F15" s="58">
        <v>102.81973651600001</v>
      </c>
      <c r="G15" s="58">
        <v>110.4942676</v>
      </c>
      <c r="H15" s="58">
        <v>111.317485167</v>
      </c>
      <c r="I15" s="58">
        <v>118.847202884</v>
      </c>
      <c r="J15" s="58">
        <v>124.19461380100003</v>
      </c>
      <c r="K15" s="58">
        <v>134.082646611</v>
      </c>
      <c r="L15" s="58">
        <v>1053.453945815</v>
      </c>
      <c r="M15" s="58">
        <v>1263.270433444</v>
      </c>
      <c r="N15" s="58">
        <v>1397.8725967319999</v>
      </c>
      <c r="O15" s="58">
        <v>1107.068853688</v>
      </c>
      <c r="P15" s="58">
        <v>230.42574866800001</v>
      </c>
      <c r="Q15" s="58">
        <v>251.178179</v>
      </c>
      <c r="R15" s="58">
        <v>252.92062934399999</v>
      </c>
      <c r="S15" s="58">
        <v>254.10082617200001</v>
      </c>
      <c r="T15" s="58">
        <v>263.11897198100002</v>
      </c>
      <c r="U15" s="58">
        <v>278.83379774999997</v>
      </c>
      <c r="V15" s="58">
        <v>292.08802747200002</v>
      </c>
    </row>
    <row r="16" spans="1:22" x14ac:dyDescent="0.2">
      <c r="C16" s="89" t="s">
        <v>62</v>
      </c>
      <c r="D16" s="57">
        <v>6.559897136</v>
      </c>
      <c r="E16" s="57">
        <v>3.7327667610000002</v>
      </c>
      <c r="F16" s="57">
        <v>4.1273971039999999</v>
      </c>
      <c r="G16" s="57">
        <v>4.541631518</v>
      </c>
      <c r="H16" s="57">
        <v>4.7927570160000004</v>
      </c>
      <c r="I16" s="57">
        <v>4.803558529</v>
      </c>
      <c r="J16" s="57">
        <v>5.0486855359999998</v>
      </c>
      <c r="K16" s="57">
        <v>5.4919904930000003</v>
      </c>
      <c r="L16" s="57">
        <v>5.2856648149999996</v>
      </c>
      <c r="M16" s="57">
        <v>25.837213018</v>
      </c>
      <c r="N16" s="57">
        <v>26.312060741</v>
      </c>
      <c r="O16" s="57">
        <v>10.479912615</v>
      </c>
      <c r="P16" s="57">
        <v>16.938482498999999</v>
      </c>
      <c r="Q16" s="57">
        <v>17.628</v>
      </c>
      <c r="R16" s="57">
        <v>22.785</v>
      </c>
      <c r="S16" s="57">
        <v>21.30448316</v>
      </c>
      <c r="T16" s="57">
        <v>21.872865769000001</v>
      </c>
      <c r="U16" s="57">
        <v>23.431825455999999</v>
      </c>
      <c r="V16" s="57">
        <v>23.700041800000001</v>
      </c>
    </row>
    <row r="17" spans="3:22" x14ac:dyDescent="0.2">
      <c r="C17" s="90" t="s">
        <v>29</v>
      </c>
      <c r="D17" s="58">
        <v>119.401607607</v>
      </c>
      <c r="E17" s="58">
        <v>118.7445314</v>
      </c>
      <c r="F17" s="58">
        <v>117.55814218889999</v>
      </c>
      <c r="G17" s="58">
        <v>121.92927106</v>
      </c>
      <c r="H17" s="58">
        <v>116.77398502600001</v>
      </c>
      <c r="I17" s="58">
        <v>130.08837450799999</v>
      </c>
      <c r="J17" s="58">
        <v>208.048776922</v>
      </c>
      <c r="K17" s="58">
        <v>192.84615805199999</v>
      </c>
      <c r="L17" s="58">
        <v>169.030876788</v>
      </c>
      <c r="M17" s="58">
        <v>207.19752</v>
      </c>
      <c r="N17" s="58">
        <v>145.26900000000001</v>
      </c>
      <c r="O17" s="58">
        <v>272.92860000000002</v>
      </c>
      <c r="P17" s="58">
        <v>372.83602073100002</v>
      </c>
      <c r="Q17" s="58">
        <v>549.34512369200002</v>
      </c>
      <c r="R17" s="58">
        <v>450.30131141200002</v>
      </c>
      <c r="S17" s="58">
        <v>406.16963458999999</v>
      </c>
      <c r="T17" s="58">
        <v>376.69049175999999</v>
      </c>
      <c r="U17" s="58">
        <v>441.26526239700001</v>
      </c>
      <c r="V17" s="58">
        <v>390.24656503199998</v>
      </c>
    </row>
    <row r="18" spans="3:22" x14ac:dyDescent="0.2">
      <c r="C18" s="89" t="s">
        <v>63</v>
      </c>
      <c r="D18" s="57">
        <v>194.10744778</v>
      </c>
      <c r="E18" s="57">
        <v>198.51882026800001</v>
      </c>
      <c r="F18" s="57">
        <v>194.46879725100001</v>
      </c>
      <c r="G18" s="57">
        <v>213.37490798499999</v>
      </c>
      <c r="H18" s="57">
        <v>230.19336047900001</v>
      </c>
      <c r="I18" s="57">
        <v>243.80743362600001</v>
      </c>
      <c r="J18" s="57">
        <v>259.25468291300001</v>
      </c>
      <c r="K18" s="57">
        <v>276.467705615</v>
      </c>
      <c r="L18" s="57">
        <v>302.10899999999998</v>
      </c>
      <c r="M18" s="57">
        <v>328.41935064199998</v>
      </c>
      <c r="N18" s="57">
        <v>339.68273353500001</v>
      </c>
      <c r="O18" s="57">
        <v>353.79701867300003</v>
      </c>
      <c r="P18" s="57">
        <v>382.936160401</v>
      </c>
      <c r="Q18" s="57">
        <v>405.38499999999999</v>
      </c>
      <c r="R18" s="57">
        <v>411.65350000000001</v>
      </c>
      <c r="S18" s="57">
        <v>420.93802843700001</v>
      </c>
      <c r="T18" s="57">
        <v>448.29317702899999</v>
      </c>
      <c r="U18" s="57">
        <v>486.38157779400001</v>
      </c>
      <c r="V18" s="57">
        <v>515.53548889199999</v>
      </c>
    </row>
    <row r="19" spans="3:22" x14ac:dyDescent="0.2">
      <c r="C19" s="90" t="s">
        <v>30</v>
      </c>
      <c r="D19" s="58">
        <v>39.907327219000003</v>
      </c>
      <c r="E19" s="58">
        <v>42.814156713000003</v>
      </c>
      <c r="F19" s="58">
        <v>49.465568195000003</v>
      </c>
      <c r="G19" s="58">
        <v>53.926091843000002</v>
      </c>
      <c r="H19" s="58">
        <v>59.641121198</v>
      </c>
      <c r="I19" s="58">
        <v>71.563549296000005</v>
      </c>
      <c r="J19" s="58">
        <v>73.690468468000006</v>
      </c>
      <c r="K19" s="58">
        <v>84.186701502000005</v>
      </c>
      <c r="L19" s="58">
        <v>105.96497785</v>
      </c>
      <c r="M19" s="58">
        <v>104.66223091200003</v>
      </c>
      <c r="N19" s="58">
        <v>115.408069204</v>
      </c>
      <c r="O19" s="58">
        <v>121.526855763</v>
      </c>
      <c r="P19" s="58">
        <v>153.14376918299999</v>
      </c>
      <c r="Q19" s="58">
        <v>213.90418745400001</v>
      </c>
      <c r="R19" s="58">
        <v>198.124438357</v>
      </c>
      <c r="S19" s="58">
        <v>218.29445860300001</v>
      </c>
      <c r="T19" s="58">
        <v>205.98160970199999</v>
      </c>
      <c r="U19" s="58">
        <v>213.10488494800001</v>
      </c>
      <c r="V19" s="58">
        <v>257.85274485500003</v>
      </c>
    </row>
    <row r="20" spans="3:22" x14ac:dyDescent="0.2">
      <c r="C20" s="89" t="s">
        <v>64</v>
      </c>
      <c r="D20" s="57">
        <v>5510.5444829640001</v>
      </c>
      <c r="E20" s="57">
        <v>6197.8754026640008</v>
      </c>
      <c r="F20" s="57">
        <v>6953.9273570100013</v>
      </c>
      <c r="G20" s="57">
        <v>8021.8827487977996</v>
      </c>
      <c r="H20" s="57">
        <v>9298.9198871641183</v>
      </c>
      <c r="I20" s="57">
        <v>10157.060573864999</v>
      </c>
      <c r="J20" s="57">
        <v>11090.89353162</v>
      </c>
      <c r="K20" s="57">
        <v>12533.97605579381</v>
      </c>
      <c r="L20" s="57">
        <v>14010.480768000003</v>
      </c>
      <c r="M20" s="57">
        <v>15926.437882999984</v>
      </c>
      <c r="N20" s="57">
        <v>17218.875126911003</v>
      </c>
      <c r="O20" s="57">
        <v>18609.220561601</v>
      </c>
      <c r="P20" s="57">
        <v>20034.690008722999</v>
      </c>
      <c r="Q20" s="57">
        <v>21482.654541710999</v>
      </c>
      <c r="R20" s="57">
        <v>22731.18724241032</v>
      </c>
      <c r="S20" s="57">
        <v>23720.03664322132</v>
      </c>
      <c r="T20" s="57">
        <v>25696.681021785502</v>
      </c>
      <c r="U20" s="57">
        <v>26855.998389621436</v>
      </c>
      <c r="V20" s="57">
        <v>28602.870050771999</v>
      </c>
    </row>
    <row r="21" spans="3:22" x14ac:dyDescent="0.2">
      <c r="C21" s="90" t="s">
        <v>65</v>
      </c>
      <c r="D21" s="58">
        <v>5.9233470779999999</v>
      </c>
      <c r="E21" s="58">
        <v>5.9545373010000002</v>
      </c>
      <c r="F21" s="58">
        <v>5.2892027180000003</v>
      </c>
      <c r="G21" s="58">
        <v>5.5631135819999997</v>
      </c>
      <c r="H21" s="58">
        <v>6.7578951869999999</v>
      </c>
      <c r="I21" s="58">
        <v>6.7808853630000003</v>
      </c>
      <c r="J21" s="58">
        <v>5.9602907079999996</v>
      </c>
      <c r="K21" s="58">
        <v>6.3389861940000003</v>
      </c>
      <c r="L21" s="58">
        <v>6.6906822110000004</v>
      </c>
      <c r="M21" s="58">
        <v>7.22001589</v>
      </c>
      <c r="N21" s="58">
        <v>10.763630097</v>
      </c>
      <c r="O21" s="58">
        <v>9.1449211839999993</v>
      </c>
      <c r="P21" s="58">
        <v>20.479986817</v>
      </c>
      <c r="Q21" s="58">
        <v>24.652914916</v>
      </c>
      <c r="R21" s="58">
        <v>25.257295686999999</v>
      </c>
      <c r="S21" s="58">
        <v>28.691663299999998</v>
      </c>
      <c r="T21" s="58">
        <v>63.544100395999997</v>
      </c>
      <c r="U21" s="58">
        <v>56.405723672999997</v>
      </c>
      <c r="V21" s="58">
        <v>38.074689810999999</v>
      </c>
    </row>
    <row r="22" spans="3:22" x14ac:dyDescent="0.2">
      <c r="C22" s="89" t="s">
        <v>66</v>
      </c>
      <c r="D22" s="57">
        <v>4969.3125470570003</v>
      </c>
      <c r="E22" s="57">
        <v>7461.1087733525001</v>
      </c>
      <c r="F22" s="57">
        <v>8406.1216101930004</v>
      </c>
      <c r="G22" s="57">
        <v>9833.3338536760002</v>
      </c>
      <c r="H22" s="57">
        <v>11085.442595314</v>
      </c>
      <c r="I22" s="57">
        <v>11942.237262346</v>
      </c>
      <c r="J22" s="57">
        <v>12829.694502589</v>
      </c>
      <c r="K22" s="57">
        <v>13687.060361612999</v>
      </c>
      <c r="L22" s="57">
        <v>15390.279790921</v>
      </c>
      <c r="M22" s="57">
        <v>17837.278249677001</v>
      </c>
      <c r="N22" s="57">
        <v>19814.811063631001</v>
      </c>
      <c r="O22" s="57">
        <v>20817.357216027998</v>
      </c>
      <c r="P22" s="57">
        <v>22150.362653579999</v>
      </c>
      <c r="Q22" s="57">
        <v>23694.570333369</v>
      </c>
      <c r="R22" s="57">
        <v>25015.108437232</v>
      </c>
      <c r="S22" s="57">
        <v>26588.391744854001</v>
      </c>
      <c r="T22" s="57">
        <v>29000.868104154</v>
      </c>
      <c r="U22" s="57">
        <v>32306.446969790999</v>
      </c>
      <c r="V22" s="57">
        <v>34803.608247750999</v>
      </c>
    </row>
    <row r="23" spans="3:22" x14ac:dyDescent="0.2">
      <c r="C23" s="90" t="s">
        <v>67</v>
      </c>
      <c r="D23" s="58">
        <v>7.6722027720000003</v>
      </c>
      <c r="E23" s="58">
        <v>7.746850265</v>
      </c>
      <c r="F23" s="58">
        <v>7.2524459999999999</v>
      </c>
      <c r="G23" s="58">
        <v>7.7891209999999997</v>
      </c>
      <c r="H23" s="58">
        <v>7.3371408000000002</v>
      </c>
      <c r="I23" s="58">
        <v>8.7353472330000006</v>
      </c>
      <c r="J23" s="58">
        <v>9.2859309999999997</v>
      </c>
      <c r="K23" s="58">
        <v>9.8110490000000006</v>
      </c>
      <c r="L23" s="58">
        <v>10.617459135000001</v>
      </c>
      <c r="M23" s="58">
        <v>12.184109319999999</v>
      </c>
      <c r="N23" s="58">
        <v>13.973867800000001</v>
      </c>
      <c r="O23" s="58">
        <v>14.325200000000001</v>
      </c>
      <c r="P23" s="58">
        <v>16.841026908</v>
      </c>
      <c r="Q23" s="58">
        <v>18.369671</v>
      </c>
      <c r="R23" s="58">
        <v>20.645985</v>
      </c>
      <c r="S23" s="58">
        <v>20.430873420000001</v>
      </c>
      <c r="T23" s="58">
        <v>21.830620028999999</v>
      </c>
      <c r="U23" s="58">
        <v>23.889801500000001</v>
      </c>
      <c r="V23" s="58">
        <v>25.521609595000001</v>
      </c>
    </row>
    <row r="24" spans="3:22" x14ac:dyDescent="0.2">
      <c r="C24" s="89" t="s">
        <v>68</v>
      </c>
      <c r="D24" s="57">
        <v>618.32578741999998</v>
      </c>
      <c r="E24" s="57">
        <v>633.68234715925996</v>
      </c>
      <c r="F24" s="57">
        <v>675.43187440300005</v>
      </c>
      <c r="G24" s="57">
        <v>706.92554452100001</v>
      </c>
      <c r="H24" s="57">
        <v>750.96740266500001</v>
      </c>
      <c r="I24" s="57">
        <v>827.83500259784</v>
      </c>
      <c r="J24" s="57">
        <v>910.81842762683993</v>
      </c>
      <c r="K24" s="57">
        <v>1030.2361179573199</v>
      </c>
      <c r="L24" s="57">
        <v>1191.789836764</v>
      </c>
      <c r="M24" s="57">
        <v>1378.2337646430003</v>
      </c>
      <c r="N24" s="57">
        <v>1508.498868617</v>
      </c>
      <c r="O24" s="57">
        <v>1596.275298757</v>
      </c>
      <c r="P24" s="57">
        <v>1908.5811444129999</v>
      </c>
      <c r="Q24" s="57">
        <v>2132.0264110039998</v>
      </c>
      <c r="R24" s="57">
        <v>2542.1655652429999</v>
      </c>
      <c r="S24" s="57">
        <v>2853.3611226130001</v>
      </c>
      <c r="T24" s="57">
        <v>3063.8322089590001</v>
      </c>
      <c r="U24" s="57">
        <v>3268.3303615029999</v>
      </c>
      <c r="V24" s="57">
        <v>3601.3581334380001</v>
      </c>
    </row>
    <row r="25" spans="3:22" x14ac:dyDescent="0.2">
      <c r="C25" s="90" t="s">
        <v>31</v>
      </c>
      <c r="D25" s="58">
        <v>6361.9787688789984</v>
      </c>
      <c r="E25" s="58">
        <v>5335.1414616149996</v>
      </c>
      <c r="F25" s="58">
        <v>5222.3470307439993</v>
      </c>
      <c r="G25" s="58">
        <v>3939.2044455700002</v>
      </c>
      <c r="H25" s="58">
        <v>4826.1682452559999</v>
      </c>
      <c r="I25" s="58">
        <v>5500.643192605</v>
      </c>
      <c r="J25" s="58">
        <v>5514.3341870920012</v>
      </c>
      <c r="K25" s="58">
        <v>6676.6137506091809</v>
      </c>
      <c r="L25" s="58">
        <v>7150.0749435480002</v>
      </c>
      <c r="M25" s="58">
        <v>7541.9753387589999</v>
      </c>
      <c r="N25" s="58">
        <v>8506.8928495849996</v>
      </c>
      <c r="O25" s="58">
        <v>6973.3602405210004</v>
      </c>
      <c r="P25" s="58">
        <v>7558.1290096189996</v>
      </c>
      <c r="Q25" s="58">
        <v>11558.067679764001</v>
      </c>
      <c r="R25" s="58">
        <v>14352.031101597051</v>
      </c>
      <c r="S25" s="58">
        <v>14870.486211527881</v>
      </c>
      <c r="T25" s="58">
        <v>16438.026266457189</v>
      </c>
      <c r="U25" s="58">
        <v>19466.424603165</v>
      </c>
      <c r="V25" s="58">
        <v>11209.40004445</v>
      </c>
    </row>
    <row r="26" spans="3:22" x14ac:dyDescent="0.2">
      <c r="C26" s="89" t="s">
        <v>168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3:22" x14ac:dyDescent="0.2">
      <c r="C27" s="90" t="s">
        <v>69</v>
      </c>
      <c r="D27" s="58">
        <v>22.805737709999999</v>
      </c>
      <c r="E27" s="58">
        <v>18.649474847</v>
      </c>
      <c r="F27" s="58">
        <v>20.481876663000001</v>
      </c>
      <c r="G27" s="58">
        <v>18.617895865000001</v>
      </c>
      <c r="H27" s="58">
        <v>16.469342180999998</v>
      </c>
      <c r="I27" s="58">
        <v>17.957892051200002</v>
      </c>
      <c r="J27" s="58">
        <v>149.485817887</v>
      </c>
      <c r="K27" s="58">
        <v>57.393933511999997</v>
      </c>
      <c r="L27" s="58">
        <v>100.369</v>
      </c>
      <c r="M27" s="58">
        <v>254.187534637</v>
      </c>
      <c r="N27" s="58">
        <v>367.37926896699997</v>
      </c>
      <c r="O27" s="58">
        <v>572.33592491599995</v>
      </c>
      <c r="P27" s="58">
        <v>1124.694198676</v>
      </c>
      <c r="Q27" s="58">
        <v>866.59400000000005</v>
      </c>
      <c r="R27" s="58">
        <v>863.76199999999994</v>
      </c>
      <c r="S27" s="58">
        <v>816.23260645699997</v>
      </c>
      <c r="T27" s="58">
        <v>873.90002950099995</v>
      </c>
      <c r="U27" s="58">
        <v>834.31091384000001</v>
      </c>
      <c r="V27" s="58">
        <v>823.91382574399995</v>
      </c>
    </row>
    <row r="28" spans="3:22" x14ac:dyDescent="0.2">
      <c r="C28" s="89" t="s">
        <v>70</v>
      </c>
      <c r="D28" s="57">
        <v>37.441230251</v>
      </c>
      <c r="E28" s="57">
        <v>35.110400411999997</v>
      </c>
      <c r="F28" s="57">
        <v>36.853473006999998</v>
      </c>
      <c r="G28" s="57">
        <v>37.562566805000003</v>
      </c>
      <c r="H28" s="57">
        <v>39.760947090999998</v>
      </c>
      <c r="I28" s="57">
        <v>41.289024871000002</v>
      </c>
      <c r="J28" s="57">
        <v>42.45887290200001</v>
      </c>
      <c r="K28" s="57">
        <v>44.038862792000003</v>
      </c>
      <c r="L28" s="57">
        <v>46.289000000000001</v>
      </c>
      <c r="M28" s="57">
        <v>52.800896000000002</v>
      </c>
      <c r="N28" s="57">
        <v>52.212741000000001</v>
      </c>
      <c r="O28" s="57">
        <v>53.389813826999998</v>
      </c>
      <c r="P28" s="57">
        <v>107.449204549</v>
      </c>
      <c r="Q28" s="57">
        <v>150.03658807100001</v>
      </c>
      <c r="R28" s="57">
        <v>128.55199999999999</v>
      </c>
      <c r="S28" s="57">
        <v>124.890300444</v>
      </c>
      <c r="T28" s="57">
        <v>133.68779549999999</v>
      </c>
      <c r="U28" s="57">
        <v>144.80719185000001</v>
      </c>
      <c r="V28" s="57">
        <v>150.83072703600001</v>
      </c>
    </row>
    <row r="29" spans="3:22" x14ac:dyDescent="0.2">
      <c r="C29" s="90" t="s">
        <v>32</v>
      </c>
      <c r="D29" s="58">
        <v>142.78138502100001</v>
      </c>
      <c r="E29" s="58">
        <v>155.95927599999999</v>
      </c>
      <c r="F29" s="58">
        <v>168.93027299900001</v>
      </c>
      <c r="G29" s="58">
        <v>185.92126027800001</v>
      </c>
      <c r="H29" s="58">
        <v>193.76040943000001</v>
      </c>
      <c r="I29" s="58">
        <v>230.00198296727999</v>
      </c>
      <c r="J29" s="58">
        <v>245.736133</v>
      </c>
      <c r="K29" s="58">
        <v>239.60971342100001</v>
      </c>
      <c r="L29" s="58">
        <v>269.18756400000001</v>
      </c>
      <c r="M29" s="58">
        <v>268.49057545199997</v>
      </c>
      <c r="N29" s="58">
        <v>281.909150286</v>
      </c>
      <c r="O29" s="58">
        <v>285.18165479300001</v>
      </c>
      <c r="P29" s="58">
        <v>125.18747</v>
      </c>
      <c r="Q29" s="58">
        <v>166.47671518000001</v>
      </c>
      <c r="R29" s="58">
        <v>91.421445000000006</v>
      </c>
      <c r="S29" s="58">
        <v>65.081073188000005</v>
      </c>
      <c r="T29" s="58">
        <v>83.682500000000005</v>
      </c>
      <c r="U29" s="58">
        <v>84.963999999999999</v>
      </c>
      <c r="V29" s="58">
        <v>88.922007596</v>
      </c>
    </row>
    <row r="30" spans="3:22" x14ac:dyDescent="0.2">
      <c r="C30" s="89" t="s">
        <v>33</v>
      </c>
      <c r="D30" s="57">
        <v>369.35002613</v>
      </c>
      <c r="E30" s="57">
        <v>436.20443985700001</v>
      </c>
      <c r="F30" s="57">
        <v>470.35310409099998</v>
      </c>
      <c r="G30" s="57">
        <v>527.73888808100003</v>
      </c>
      <c r="H30" s="57">
        <v>608.42980565519997</v>
      </c>
      <c r="I30" s="57">
        <v>727.38217577267994</v>
      </c>
      <c r="J30" s="57">
        <v>887.28551747063</v>
      </c>
      <c r="K30" s="57">
        <v>797.96521835615999</v>
      </c>
      <c r="L30" s="57">
        <v>840.10294838300001</v>
      </c>
      <c r="M30" s="57">
        <v>1015.403214734</v>
      </c>
      <c r="N30" s="57">
        <v>2031.57707364917</v>
      </c>
      <c r="O30" s="57">
        <v>1936.8436920799998</v>
      </c>
      <c r="P30" s="57">
        <v>1598.2072461568998</v>
      </c>
      <c r="Q30" s="57">
        <v>1922.238567204</v>
      </c>
      <c r="R30" s="57">
        <v>2218.8907886704001</v>
      </c>
      <c r="S30" s="57">
        <v>2252.4156086050002</v>
      </c>
      <c r="T30" s="57">
        <v>2281.4410103260002</v>
      </c>
      <c r="U30" s="57">
        <v>2575.8860046200002</v>
      </c>
      <c r="V30" s="57">
        <v>2892.9459986480001</v>
      </c>
    </row>
    <row r="31" spans="3:22" x14ac:dyDescent="0.2">
      <c r="C31" s="90" t="s">
        <v>71</v>
      </c>
      <c r="D31" s="58">
        <v>99.202090827999996</v>
      </c>
      <c r="E31" s="58">
        <v>99.384307406999994</v>
      </c>
      <c r="F31" s="58">
        <v>108.167592583</v>
      </c>
      <c r="G31" s="58">
        <v>78.718469010999996</v>
      </c>
      <c r="H31" s="58">
        <v>102.50375751100002</v>
      </c>
      <c r="I31" s="58">
        <v>107.655566925</v>
      </c>
      <c r="J31" s="58">
        <v>95.470541096000005</v>
      </c>
      <c r="K31" s="58">
        <v>78.157086000000007</v>
      </c>
      <c r="L31" s="58">
        <v>59.821199999999997</v>
      </c>
      <c r="M31" s="58">
        <v>56.1496</v>
      </c>
      <c r="N31" s="58">
        <v>65.991600000000005</v>
      </c>
      <c r="O31" s="58">
        <v>54.045499999999997</v>
      </c>
      <c r="P31" s="58">
        <v>72.967205637000006</v>
      </c>
      <c r="Q31" s="58">
        <v>97.278099999999995</v>
      </c>
      <c r="R31" s="58">
        <v>123.41191544663</v>
      </c>
      <c r="S31" s="58">
        <v>113.96275591</v>
      </c>
      <c r="T31" s="58">
        <v>133.266948587</v>
      </c>
      <c r="U31" s="58">
        <v>173.26894931000001</v>
      </c>
      <c r="V31" s="58">
        <v>187.09293398700001</v>
      </c>
    </row>
    <row r="32" spans="3:22" x14ac:dyDescent="0.2">
      <c r="C32" s="89" t="s">
        <v>34</v>
      </c>
      <c r="D32" s="57">
        <v>364.17003704000001</v>
      </c>
      <c r="E32" s="57">
        <v>357.268739369</v>
      </c>
      <c r="F32" s="57">
        <v>383.13230059699998</v>
      </c>
      <c r="G32" s="57">
        <v>393.69766692100001</v>
      </c>
      <c r="H32" s="57">
        <v>448.75897093399999</v>
      </c>
      <c r="I32" s="57">
        <v>464.60662684499999</v>
      </c>
      <c r="J32" s="57">
        <v>512.47908555100003</v>
      </c>
      <c r="K32" s="57">
        <v>579.38122196100005</v>
      </c>
      <c r="L32" s="57">
        <v>663.04601205799997</v>
      </c>
      <c r="M32" s="57">
        <v>754.1382527410002</v>
      </c>
      <c r="N32" s="57">
        <v>858.98217305499998</v>
      </c>
      <c r="O32" s="57">
        <v>886.58754780200002</v>
      </c>
      <c r="P32" s="57">
        <v>1075.21067836</v>
      </c>
      <c r="Q32" s="57">
        <v>1180.6276464309999</v>
      </c>
      <c r="R32" s="57">
        <v>1297.0081652250001</v>
      </c>
      <c r="S32" s="57">
        <v>1360.6563661246801</v>
      </c>
      <c r="T32" s="57">
        <v>1449.97042483</v>
      </c>
      <c r="U32" s="57">
        <v>1525.774946473</v>
      </c>
      <c r="V32" s="57">
        <v>1640.2502557969999</v>
      </c>
    </row>
    <row r="33" spans="3:22" x14ac:dyDescent="0.2">
      <c r="C33" s="90" t="s">
        <v>72</v>
      </c>
      <c r="D33" s="58">
        <v>22.505288023999999</v>
      </c>
      <c r="E33" s="58">
        <v>22.99386148</v>
      </c>
      <c r="F33" s="58">
        <v>24.607751302</v>
      </c>
      <c r="G33" s="58">
        <v>24.602328639</v>
      </c>
      <c r="H33" s="58">
        <v>26.084960967000001</v>
      </c>
      <c r="I33" s="58">
        <v>24.780888432000001</v>
      </c>
      <c r="J33" s="58">
        <v>29.50153705</v>
      </c>
      <c r="K33" s="58">
        <v>35.289477769999998</v>
      </c>
      <c r="L33" s="58">
        <v>32.866444999999999</v>
      </c>
      <c r="M33" s="58">
        <v>38.218000000000004</v>
      </c>
      <c r="N33" s="58">
        <v>141.70820918199999</v>
      </c>
      <c r="O33" s="58">
        <v>33.589316662999998</v>
      </c>
      <c r="P33" s="58">
        <v>51.836679242999999</v>
      </c>
      <c r="Q33" s="58">
        <v>92.845065183000003</v>
      </c>
      <c r="R33" s="58">
        <v>88.962588456999995</v>
      </c>
      <c r="S33" s="58">
        <v>80.254027641999997</v>
      </c>
      <c r="T33" s="58">
        <v>76.286193581999996</v>
      </c>
      <c r="U33" s="58">
        <v>77.979810485000002</v>
      </c>
      <c r="V33" s="58">
        <v>80.132846420000007</v>
      </c>
    </row>
    <row r="34" spans="3:22" x14ac:dyDescent="0.2">
      <c r="C34" s="89" t="s">
        <v>73</v>
      </c>
      <c r="D34" s="57">
        <v>47.685443339000003</v>
      </c>
      <c r="E34" s="57">
        <v>51.497351627</v>
      </c>
      <c r="F34" s="57">
        <v>50.053656011000001</v>
      </c>
      <c r="G34" s="57">
        <v>47.347336370999997</v>
      </c>
      <c r="H34" s="57">
        <v>75.454549053999997</v>
      </c>
      <c r="I34" s="57">
        <v>91.305903165800004</v>
      </c>
      <c r="J34" s="57">
        <v>168.99803436400001</v>
      </c>
      <c r="K34" s="57">
        <v>225.011115945</v>
      </c>
      <c r="L34" s="57">
        <v>238.34049655999999</v>
      </c>
      <c r="M34" s="57">
        <v>266.92462267399998</v>
      </c>
      <c r="N34" s="57">
        <v>257.543389531</v>
      </c>
      <c r="O34" s="57">
        <v>249.61723087199999</v>
      </c>
      <c r="P34" s="57">
        <v>490.917800242</v>
      </c>
      <c r="Q34" s="57">
        <v>507.16429480199997</v>
      </c>
      <c r="R34" s="57">
        <v>564.83299455500003</v>
      </c>
      <c r="S34" s="57">
        <v>544.67745847180004</v>
      </c>
      <c r="T34" s="57">
        <v>719.00551525699996</v>
      </c>
      <c r="U34" s="57">
        <v>1775.9873842930001</v>
      </c>
      <c r="V34" s="57">
        <v>752.99006347500006</v>
      </c>
    </row>
    <row r="35" spans="3:22" x14ac:dyDescent="0.2">
      <c r="C35" s="90" t="s">
        <v>35</v>
      </c>
      <c r="D35" s="58">
        <v>683.48111256799996</v>
      </c>
      <c r="E35" s="58">
        <v>760.07037819300001</v>
      </c>
      <c r="F35" s="58">
        <v>789.96316948399999</v>
      </c>
      <c r="G35" s="58">
        <v>779.79502831199989</v>
      </c>
      <c r="H35" s="58">
        <v>970.42890473299997</v>
      </c>
      <c r="I35" s="58">
        <v>1005.4804337729998</v>
      </c>
      <c r="J35" s="58">
        <v>1138.1409553149999</v>
      </c>
      <c r="K35" s="58">
        <v>1226.455430559</v>
      </c>
      <c r="L35" s="58">
        <v>1366.1257119449999</v>
      </c>
      <c r="M35" s="58">
        <v>1599.5248777449999</v>
      </c>
      <c r="N35" s="58">
        <v>1709.532783034</v>
      </c>
      <c r="O35" s="58">
        <v>1907.7636423849999</v>
      </c>
      <c r="P35" s="58">
        <v>2247.5915419029998</v>
      </c>
      <c r="Q35" s="58">
        <v>2500.4459215390002</v>
      </c>
      <c r="R35" s="58">
        <v>2757.5474219309999</v>
      </c>
      <c r="S35" s="58">
        <v>2987.891266268</v>
      </c>
      <c r="T35" s="58">
        <v>3332.867664156</v>
      </c>
      <c r="U35" s="58">
        <v>3578.4457318149998</v>
      </c>
      <c r="V35" s="58">
        <v>3971.2559601769999</v>
      </c>
    </row>
    <row r="36" spans="3:22" x14ac:dyDescent="0.2">
      <c r="C36" s="89" t="s">
        <v>74</v>
      </c>
      <c r="D36" s="57">
        <v>177.39603768699999</v>
      </c>
      <c r="E36" s="57">
        <v>181.52090089699999</v>
      </c>
      <c r="F36" s="57">
        <v>226.36710930300001</v>
      </c>
      <c r="G36" s="57">
        <v>318.31555860499998</v>
      </c>
      <c r="H36" s="57">
        <v>135.80608832500002</v>
      </c>
      <c r="I36" s="57">
        <v>140.870351064</v>
      </c>
      <c r="J36" s="57">
        <v>452.99715274900001</v>
      </c>
      <c r="K36" s="57">
        <v>355.103755369</v>
      </c>
      <c r="L36" s="57">
        <v>260.37164809799998</v>
      </c>
      <c r="M36" s="57">
        <v>304.65361735699997</v>
      </c>
      <c r="N36" s="57">
        <v>662.72288191799998</v>
      </c>
      <c r="O36" s="57">
        <v>565.94940638399999</v>
      </c>
      <c r="P36" s="57">
        <v>398.11944440600001</v>
      </c>
      <c r="Q36" s="57">
        <v>555.62797554700001</v>
      </c>
      <c r="R36" s="57">
        <v>1087.2529999999999</v>
      </c>
      <c r="S36" s="57">
        <v>834.15959581799996</v>
      </c>
      <c r="T36" s="57">
        <v>687.3612452343101</v>
      </c>
      <c r="U36" s="57">
        <v>710.878205396</v>
      </c>
      <c r="V36" s="57">
        <v>1761.113463059</v>
      </c>
    </row>
    <row r="37" spans="3:22" x14ac:dyDescent="0.2">
      <c r="C37" s="90" t="s">
        <v>36</v>
      </c>
      <c r="D37" s="58">
        <v>154.64758293400001</v>
      </c>
      <c r="E37" s="58">
        <v>162.72203570400001</v>
      </c>
      <c r="F37" s="58">
        <v>181.49688214400007</v>
      </c>
      <c r="G37" s="58">
        <v>184.73480170100004</v>
      </c>
      <c r="H37" s="58">
        <v>192.25009334500001</v>
      </c>
      <c r="I37" s="58">
        <v>253.745148707</v>
      </c>
      <c r="J37" s="58">
        <v>242.696010406</v>
      </c>
      <c r="K37" s="58">
        <v>244.46830989400004</v>
      </c>
      <c r="L37" s="58">
        <v>227.734210031</v>
      </c>
      <c r="M37" s="58">
        <v>218.250048499</v>
      </c>
      <c r="N37" s="58">
        <v>258.10531164600002</v>
      </c>
      <c r="O37" s="58">
        <v>257.451771092</v>
      </c>
      <c r="P37" s="58">
        <v>392.289653966</v>
      </c>
      <c r="Q37" s="58">
        <v>400.00330000000002</v>
      </c>
      <c r="R37" s="58">
        <v>440.25920000000002</v>
      </c>
      <c r="S37" s="58">
        <v>570.77665576899994</v>
      </c>
      <c r="T37" s="58">
        <v>649.2809939143101</v>
      </c>
      <c r="U37" s="58">
        <v>608.44435798699999</v>
      </c>
      <c r="V37" s="58">
        <v>597.03027440400001</v>
      </c>
    </row>
    <row r="38" spans="3:22" x14ac:dyDescent="0.2">
      <c r="C38" s="92" t="s">
        <v>75</v>
      </c>
      <c r="D38" s="59">
        <v>4132.1822822249997</v>
      </c>
      <c r="E38" s="59">
        <v>5077.0721681915002</v>
      </c>
      <c r="F38" s="59">
        <v>6269.8703075131698</v>
      </c>
      <c r="G38" s="59">
        <v>7189.7089302389895</v>
      </c>
      <c r="H38" s="59">
        <v>9360.9930868190004</v>
      </c>
      <c r="I38" s="59">
        <v>12387.488195342999</v>
      </c>
      <c r="J38" s="59">
        <v>13664.781259167001</v>
      </c>
      <c r="K38" s="59">
        <v>14945.523110397</v>
      </c>
      <c r="L38" s="59">
        <v>16982.664560603</v>
      </c>
      <c r="M38" s="59">
        <v>19958.385769323999</v>
      </c>
      <c r="N38" s="59">
        <v>22516.868852978001</v>
      </c>
      <c r="O38" s="59">
        <v>20597.318133764002</v>
      </c>
      <c r="P38" s="59">
        <v>23294.372092786001</v>
      </c>
      <c r="Q38" s="59">
        <v>23325.787036341</v>
      </c>
      <c r="R38" s="59">
        <v>28057.263104963</v>
      </c>
      <c r="S38" s="59">
        <v>27065.790106339999</v>
      </c>
      <c r="T38" s="59">
        <v>28398.202375585999</v>
      </c>
      <c r="U38" s="59">
        <v>34673.742161663002</v>
      </c>
      <c r="V38" s="59">
        <v>44871.073328509003</v>
      </c>
    </row>
    <row r="39" spans="3:22" ht="22.5" x14ac:dyDescent="0.2">
      <c r="C39" s="91" t="s">
        <v>76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0.25044</v>
      </c>
      <c r="V39" s="60">
        <v>139.02044284600001</v>
      </c>
    </row>
    <row r="40" spans="3:22" x14ac:dyDescent="0.2">
      <c r="C40" s="89" t="s">
        <v>77</v>
      </c>
      <c r="D40" s="57">
        <v>39.048965516999999</v>
      </c>
      <c r="E40" s="57">
        <v>19.159935483999998</v>
      </c>
      <c r="F40" s="57">
        <v>17.687412516999999</v>
      </c>
      <c r="G40" s="57">
        <v>19.663020958000001</v>
      </c>
      <c r="H40" s="57">
        <v>20.94</v>
      </c>
      <c r="I40" s="57">
        <v>42.039299999999997</v>
      </c>
      <c r="J40" s="57">
        <v>44.397586388999997</v>
      </c>
      <c r="K40" s="57">
        <v>36.292296</v>
      </c>
      <c r="L40" s="57">
        <v>37.921999999999997</v>
      </c>
      <c r="M40" s="57">
        <v>123.7144</v>
      </c>
      <c r="N40" s="57">
        <v>122.42286300000001</v>
      </c>
      <c r="O40" s="57">
        <v>110.0365</v>
      </c>
      <c r="P40" s="57">
        <v>170.18860000000001</v>
      </c>
      <c r="Q40" s="57">
        <v>64.834400000000002</v>
      </c>
      <c r="R40" s="57">
        <v>112.52640008500001</v>
      </c>
      <c r="S40" s="57">
        <v>67.681290000000004</v>
      </c>
      <c r="T40" s="57">
        <v>64.25810018</v>
      </c>
      <c r="U40" s="57">
        <v>64.647120831999999</v>
      </c>
      <c r="V40" s="57">
        <v>65.465511235999998</v>
      </c>
    </row>
    <row r="41" spans="3:22" x14ac:dyDescent="0.2">
      <c r="C41" s="90" t="s">
        <v>37</v>
      </c>
      <c r="D41" s="58">
        <v>156.56092260400001</v>
      </c>
      <c r="E41" s="58">
        <v>172.329615875</v>
      </c>
      <c r="F41" s="58">
        <v>311.47955237729997</v>
      </c>
      <c r="G41" s="58">
        <v>120.926044198</v>
      </c>
      <c r="H41" s="58">
        <v>172.47669999999999</v>
      </c>
      <c r="I41" s="58">
        <v>149.39652000000001</v>
      </c>
      <c r="J41" s="58">
        <v>158.15256021300004</v>
      </c>
      <c r="K41" s="58">
        <v>146.528785</v>
      </c>
      <c r="L41" s="58">
        <v>112.21080000000002</v>
      </c>
      <c r="M41" s="58">
        <v>211.39320000000001</v>
      </c>
      <c r="N41" s="58">
        <v>213.979268773</v>
      </c>
      <c r="O41" s="58">
        <v>191.1799</v>
      </c>
      <c r="P41" s="58">
        <v>322.11710394800002</v>
      </c>
      <c r="Q41" s="58">
        <v>247.52760000000001</v>
      </c>
      <c r="R41" s="58">
        <v>236.91065526099999</v>
      </c>
      <c r="S41" s="58">
        <v>222.71327053499999</v>
      </c>
      <c r="T41" s="58">
        <v>203.93867099400001</v>
      </c>
      <c r="U41" s="58">
        <v>210.39758582799999</v>
      </c>
      <c r="V41" s="58">
        <v>212.34636793600001</v>
      </c>
    </row>
    <row r="42" spans="3:22" x14ac:dyDescent="0.2">
      <c r="C42" s="89" t="s">
        <v>38</v>
      </c>
      <c r="D42" s="57">
        <v>21.143380699000001</v>
      </c>
      <c r="E42" s="57">
        <v>21.704019614</v>
      </c>
      <c r="F42" s="57">
        <v>20.235695</v>
      </c>
      <c r="G42" s="57">
        <v>18.380434266999998</v>
      </c>
      <c r="H42" s="57">
        <v>10.385748058000001</v>
      </c>
      <c r="I42" s="57">
        <v>11.393046283</v>
      </c>
      <c r="J42" s="57">
        <v>17.279664154999999</v>
      </c>
      <c r="K42" s="57">
        <v>15.058452865</v>
      </c>
      <c r="L42" s="57">
        <v>10.368929992</v>
      </c>
      <c r="M42" s="57">
        <v>7.587874974</v>
      </c>
      <c r="N42" s="57">
        <v>12.147811019000001</v>
      </c>
      <c r="O42" s="57">
        <v>328.75269773700001</v>
      </c>
      <c r="P42" s="57">
        <v>1363.636620691</v>
      </c>
      <c r="Q42" s="57">
        <v>1466.663509854</v>
      </c>
      <c r="R42" s="57">
        <v>1522.7921299229999</v>
      </c>
      <c r="S42" s="57">
        <v>1603.414310913</v>
      </c>
      <c r="T42" s="57">
        <v>1750.2295310919999</v>
      </c>
      <c r="U42" s="57">
        <v>1946.6091396259999</v>
      </c>
      <c r="V42" s="57">
        <v>1965.945401832</v>
      </c>
    </row>
    <row r="43" spans="3:22" ht="21.75" customHeight="1" x14ac:dyDescent="0.2">
      <c r="C43" s="81" t="s">
        <v>78</v>
      </c>
      <c r="D43" s="45">
        <f t="shared" ref="D43:V43" si="0">+SUM(D14:D42)</f>
        <v>24624.058214002998</v>
      </c>
      <c r="E43" s="45">
        <f t="shared" si="0"/>
        <v>27903.542245754266</v>
      </c>
      <c r="F43" s="45">
        <f t="shared" si="0"/>
        <v>31051.649580253372</v>
      </c>
      <c r="G43" s="45">
        <f t="shared" si="0"/>
        <v>33240.860153500806</v>
      </c>
      <c r="H43" s="45">
        <f t="shared" si="0"/>
        <v>39137.888852602315</v>
      </c>
      <c r="I43" s="45">
        <f t="shared" si="0"/>
        <v>44992.089038632796</v>
      </c>
      <c r="J43" s="45">
        <f t="shared" si="0"/>
        <v>49274.034925990461</v>
      </c>
      <c r="K43" s="45">
        <f t="shared" si="0"/>
        <v>54094.040241281466</v>
      </c>
      <c r="L43" s="45">
        <f t="shared" si="0"/>
        <v>61379.630372517</v>
      </c>
      <c r="M43" s="45">
        <f t="shared" si="0"/>
        <v>70099.835293441982</v>
      </c>
      <c r="N43" s="45">
        <f t="shared" si="0"/>
        <v>79059.301844891161</v>
      </c>
      <c r="O43" s="45">
        <f t="shared" si="0"/>
        <v>78196.257611145003</v>
      </c>
      <c r="P43" s="45">
        <f t="shared" si="0"/>
        <v>86113.940763905892</v>
      </c>
      <c r="Q43" s="45">
        <f t="shared" si="0"/>
        <v>95291.72096345402</v>
      </c>
      <c r="R43" s="45">
        <f t="shared" si="0"/>
        <v>106016.73674220139</v>
      </c>
      <c r="S43" s="45">
        <f t="shared" si="0"/>
        <v>108631.88004631968</v>
      </c>
      <c r="T43" s="45">
        <f t="shared" si="0"/>
        <v>116955.5174934963</v>
      </c>
      <c r="U43" s="45">
        <f t="shared" si="0"/>
        <v>132991.64281715144</v>
      </c>
      <c r="V43" s="45">
        <f t="shared" si="0"/>
        <v>140635.92235945299</v>
      </c>
    </row>
    <row r="44" spans="3:22" x14ac:dyDescent="0.2">
      <c r="C44" s="1" t="s">
        <v>227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7.25" customHeight="1" x14ac:dyDescent="0.2">
      <c r="D48" s="164" t="s">
        <v>153</v>
      </c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2">
      <c r="C51" s="182" t="s">
        <v>21</v>
      </c>
      <c r="D51" s="162">
        <v>2000</v>
      </c>
      <c r="E51" s="162">
        <v>2001</v>
      </c>
      <c r="F51" s="162">
        <v>2002</v>
      </c>
      <c r="G51" s="162">
        <v>2003</v>
      </c>
      <c r="H51" s="162">
        <v>2004</v>
      </c>
      <c r="I51" s="162">
        <v>2005</v>
      </c>
      <c r="J51" s="162">
        <v>2006</v>
      </c>
      <c r="K51" s="162">
        <v>2007</v>
      </c>
      <c r="L51" s="162">
        <v>2008</v>
      </c>
      <c r="M51" s="162">
        <v>2009</v>
      </c>
      <c r="N51" s="162">
        <v>2010</v>
      </c>
      <c r="O51" s="162">
        <v>2011</v>
      </c>
      <c r="P51" s="162">
        <v>2012</v>
      </c>
      <c r="Q51" s="162">
        <v>2013</v>
      </c>
      <c r="R51" s="162">
        <v>2014</v>
      </c>
      <c r="S51" s="162">
        <v>2015</v>
      </c>
      <c r="T51" s="162">
        <v>2016</v>
      </c>
      <c r="U51" s="162">
        <v>2017</v>
      </c>
      <c r="V51" s="162">
        <v>2018</v>
      </c>
    </row>
    <row r="52" spans="3:22" ht="12" thickBot="1" x14ac:dyDescent="0.25">
      <c r="C52" s="18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3:22" x14ac:dyDescent="0.2">
      <c r="C53" s="89" t="s">
        <v>61</v>
      </c>
      <c r="D53" s="57">
        <v>209.85562716459998</v>
      </c>
      <c r="E53" s="57">
        <v>214.53267512810999</v>
      </c>
      <c r="F53" s="57">
        <v>226.14663297000001</v>
      </c>
      <c r="G53" s="57">
        <v>266.40771312177998</v>
      </c>
      <c r="H53" s="57">
        <v>243.13123342652</v>
      </c>
      <c r="I53" s="57">
        <v>253.69510570928</v>
      </c>
      <c r="J53" s="57">
        <v>375.21318216716003</v>
      </c>
      <c r="K53" s="57">
        <v>405.64115484679996</v>
      </c>
      <c r="L53" s="57">
        <v>731.18980479013999</v>
      </c>
      <c r="M53" s="57">
        <v>323.70516586604998</v>
      </c>
      <c r="N53" s="57">
        <v>382.30682952066002</v>
      </c>
      <c r="O53" s="57">
        <v>271.29429970170003</v>
      </c>
      <c r="P53" s="57">
        <v>387.95949644469005</v>
      </c>
      <c r="Q53" s="57">
        <v>1350.3585932356898</v>
      </c>
      <c r="R53" s="57">
        <v>356.25028850842</v>
      </c>
      <c r="S53" s="57">
        <v>495.71906852961001</v>
      </c>
      <c r="T53" s="57">
        <v>501.01826501385005</v>
      </c>
      <c r="U53" s="57">
        <v>565.33451591358994</v>
      </c>
      <c r="V53" s="57">
        <v>658.24694923525999</v>
      </c>
    </row>
    <row r="54" spans="3:22" x14ac:dyDescent="0.2">
      <c r="C54" s="90" t="s">
        <v>28</v>
      </c>
      <c r="D54" s="58">
        <v>84.554616193130016</v>
      </c>
      <c r="E54" s="58">
        <v>88.83866770213001</v>
      </c>
      <c r="F54" s="58">
        <v>93.49123480001002</v>
      </c>
      <c r="G54" s="58">
        <v>97.646671680329987</v>
      </c>
      <c r="H54" s="58">
        <v>105.49463041710003</v>
      </c>
      <c r="I54" s="58">
        <v>112.34323478171</v>
      </c>
      <c r="J54" s="58">
        <v>116.68332081128004</v>
      </c>
      <c r="K54" s="58">
        <v>122.99995749883</v>
      </c>
      <c r="L54" s="58">
        <v>1046.7445846436801</v>
      </c>
      <c r="M54" s="58">
        <v>1256.7742576309597</v>
      </c>
      <c r="N54" s="58">
        <v>1355.90465427957</v>
      </c>
      <c r="O54" s="58">
        <v>1095.475283777</v>
      </c>
      <c r="P54" s="58">
        <v>200.29210114124001</v>
      </c>
      <c r="Q54" s="58">
        <v>222.8355032218</v>
      </c>
      <c r="R54" s="58">
        <v>244.19159524653</v>
      </c>
      <c r="S54" s="58">
        <v>241.08366086344998</v>
      </c>
      <c r="T54" s="58">
        <v>252.39670181905001</v>
      </c>
      <c r="U54" s="58">
        <v>273.04216213599</v>
      </c>
      <c r="V54" s="58">
        <v>287.21252172465995</v>
      </c>
    </row>
    <row r="55" spans="3:22" x14ac:dyDescent="0.2">
      <c r="C55" s="89" t="s">
        <v>62</v>
      </c>
      <c r="D55" s="57">
        <v>6.3438815760000002</v>
      </c>
      <c r="E55" s="57">
        <v>3.5542640649999999</v>
      </c>
      <c r="F55" s="57">
        <v>4.0205078849999998</v>
      </c>
      <c r="G55" s="57">
        <v>4.4126043355100002</v>
      </c>
      <c r="H55" s="57">
        <v>4.4555731710000002</v>
      </c>
      <c r="I55" s="57">
        <v>4.6295628080000002</v>
      </c>
      <c r="J55" s="57">
        <v>4.7170987258000006</v>
      </c>
      <c r="K55" s="57">
        <v>5.0463916319999997</v>
      </c>
      <c r="L55" s="57">
        <v>5.1433089120000002</v>
      </c>
      <c r="M55" s="57">
        <v>6.7510552419999996</v>
      </c>
      <c r="N55" s="57">
        <v>24.999428343999998</v>
      </c>
      <c r="O55" s="57">
        <v>9.361179171029999</v>
      </c>
      <c r="P55" s="57">
        <v>12.4844571455</v>
      </c>
      <c r="Q55" s="57">
        <v>16.256900795380002</v>
      </c>
      <c r="R55" s="57">
        <v>20.905641202559998</v>
      </c>
      <c r="S55" s="57">
        <v>19.900257968430001</v>
      </c>
      <c r="T55" s="57">
        <v>20.51019136983</v>
      </c>
      <c r="U55" s="57">
        <v>22.194370468510002</v>
      </c>
      <c r="V55" s="57">
        <v>22.313336474090001</v>
      </c>
    </row>
    <row r="56" spans="3:22" x14ac:dyDescent="0.2">
      <c r="C56" s="90" t="s">
        <v>29</v>
      </c>
      <c r="D56" s="58">
        <v>110.52677861340001</v>
      </c>
      <c r="E56" s="58">
        <v>110.27672327758999</v>
      </c>
      <c r="F56" s="58">
        <v>112.00433535167998</v>
      </c>
      <c r="G56" s="58">
        <v>111.83853388873996</v>
      </c>
      <c r="H56" s="58">
        <v>113.09326170913</v>
      </c>
      <c r="I56" s="58">
        <v>125.14554491435999</v>
      </c>
      <c r="J56" s="58">
        <v>203.59603270943001</v>
      </c>
      <c r="K56" s="58">
        <v>173.44905089132993</v>
      </c>
      <c r="L56" s="58">
        <v>158.69400260803994</v>
      </c>
      <c r="M56" s="58">
        <v>198.51516105848989</v>
      </c>
      <c r="N56" s="58">
        <v>134.24644607223001</v>
      </c>
      <c r="O56" s="58">
        <v>250.74432609383001</v>
      </c>
      <c r="P56" s="58">
        <v>353.74711577060003</v>
      </c>
      <c r="Q56" s="58">
        <v>525.29212766779619</v>
      </c>
      <c r="R56" s="58">
        <v>404.1740089185281</v>
      </c>
      <c r="S56" s="58">
        <v>387.70738494301008</v>
      </c>
      <c r="T56" s="58">
        <v>373.38334460748007</v>
      </c>
      <c r="U56" s="58">
        <v>438.02729413895997</v>
      </c>
      <c r="V56" s="58">
        <v>386.88016523141005</v>
      </c>
    </row>
    <row r="57" spans="3:22" x14ac:dyDescent="0.2">
      <c r="C57" s="89" t="s">
        <v>63</v>
      </c>
      <c r="D57" s="57">
        <v>168.79393668191997</v>
      </c>
      <c r="E57" s="57">
        <v>182.40935560746996</v>
      </c>
      <c r="F57" s="57">
        <v>189.84707649563001</v>
      </c>
      <c r="G57" s="57">
        <v>208.64289693158003</v>
      </c>
      <c r="H57" s="57">
        <v>224.13232336331998</v>
      </c>
      <c r="I57" s="57">
        <v>241.43622919109001</v>
      </c>
      <c r="J57" s="57">
        <v>255.46897103514002</v>
      </c>
      <c r="K57" s="57">
        <v>272.50974342038</v>
      </c>
      <c r="L57" s="57">
        <v>294.39158350770003</v>
      </c>
      <c r="M57" s="57">
        <v>324.93275173017003</v>
      </c>
      <c r="N57" s="57">
        <v>335.60000125866998</v>
      </c>
      <c r="O57" s="57">
        <v>350.26007424642006</v>
      </c>
      <c r="P57" s="57">
        <v>372.72689156218001</v>
      </c>
      <c r="Q57" s="57">
        <v>390.25704692315389</v>
      </c>
      <c r="R57" s="57">
        <v>401.61577456808999</v>
      </c>
      <c r="S57" s="57">
        <v>414.30592437919</v>
      </c>
      <c r="T57" s="57">
        <v>442.15758726191001</v>
      </c>
      <c r="U57" s="57">
        <v>483.44802999331006</v>
      </c>
      <c r="V57" s="57">
        <v>508.81045718370802</v>
      </c>
    </row>
    <row r="58" spans="3:22" x14ac:dyDescent="0.2">
      <c r="C58" s="90" t="s">
        <v>30</v>
      </c>
      <c r="D58" s="58">
        <v>38.012276747659996</v>
      </c>
      <c r="E58" s="58">
        <v>42.048224956749991</v>
      </c>
      <c r="F58" s="58">
        <v>48.60725009686</v>
      </c>
      <c r="G58" s="58">
        <v>53.541796833219991</v>
      </c>
      <c r="H58" s="58">
        <v>59.087108910860003</v>
      </c>
      <c r="I58" s="58">
        <v>67.721626600709996</v>
      </c>
      <c r="J58" s="58">
        <v>72.893712197880006</v>
      </c>
      <c r="K58" s="58">
        <v>82.151464575299983</v>
      </c>
      <c r="L58" s="58">
        <v>103.88790044876001</v>
      </c>
      <c r="M58" s="58">
        <v>96.947757284490038</v>
      </c>
      <c r="N58" s="58">
        <v>106.24486223317</v>
      </c>
      <c r="O58" s="58">
        <v>118.89677798564001</v>
      </c>
      <c r="P58" s="58">
        <v>149.68429783126999</v>
      </c>
      <c r="Q58" s="58">
        <v>203.04246812670002</v>
      </c>
      <c r="R58" s="58">
        <v>196.61316702543999</v>
      </c>
      <c r="S58" s="58">
        <v>215.40027856283999</v>
      </c>
      <c r="T58" s="58">
        <v>205.31573143962004</v>
      </c>
      <c r="U58" s="58">
        <v>212.6029333768</v>
      </c>
      <c r="V58" s="58">
        <v>256.42646078502997</v>
      </c>
    </row>
    <row r="59" spans="3:22" x14ac:dyDescent="0.2">
      <c r="C59" s="89" t="s">
        <v>64</v>
      </c>
      <c r="D59" s="57">
        <v>5442.3917174645094</v>
      </c>
      <c r="E59" s="57">
        <v>6103.4304874694099</v>
      </c>
      <c r="F59" s="57">
        <v>6882.5055880755817</v>
      </c>
      <c r="G59" s="57">
        <v>7901.7120640151124</v>
      </c>
      <c r="H59" s="57">
        <v>9237.3393823696915</v>
      </c>
      <c r="I59" s="57">
        <v>10086.495960512877</v>
      </c>
      <c r="J59" s="57">
        <v>11027.741438504119</v>
      </c>
      <c r="K59" s="57">
        <v>12326.295271847468</v>
      </c>
      <c r="L59" s="57">
        <v>13958.821854941139</v>
      </c>
      <c r="M59" s="57">
        <v>15737.152911101102</v>
      </c>
      <c r="N59" s="57">
        <v>16923.365340984023</v>
      </c>
      <c r="O59" s="57">
        <v>18367.230229294539</v>
      </c>
      <c r="P59" s="57">
        <v>19964.122769954582</v>
      </c>
      <c r="Q59" s="57">
        <v>21435.852690456071</v>
      </c>
      <c r="R59" s="57">
        <v>22630.362174808983</v>
      </c>
      <c r="S59" s="57">
        <v>23550.830268359794</v>
      </c>
      <c r="T59" s="57">
        <v>25663.830927602299</v>
      </c>
      <c r="U59" s="57">
        <v>26826.707952313489</v>
      </c>
      <c r="V59" s="57">
        <v>28551.964702042555</v>
      </c>
    </row>
    <row r="60" spans="3:22" x14ac:dyDescent="0.2">
      <c r="C60" s="90" t="s">
        <v>65</v>
      </c>
      <c r="D60" s="58">
        <v>5.825565739</v>
      </c>
      <c r="E60" s="58">
        <v>5.9228346912799994</v>
      </c>
      <c r="F60" s="58">
        <v>5.25498143001</v>
      </c>
      <c r="G60" s="58">
        <v>5.4960911649100002</v>
      </c>
      <c r="H60" s="58">
        <v>6.6730028272599995</v>
      </c>
      <c r="I60" s="58">
        <v>6.7551205980000004</v>
      </c>
      <c r="J60" s="58">
        <v>5.8854896720000003</v>
      </c>
      <c r="K60" s="58">
        <v>6.2960374769999996</v>
      </c>
      <c r="L60" s="58">
        <v>6.5358818520000002</v>
      </c>
      <c r="M60" s="58">
        <v>7.0683925263999994</v>
      </c>
      <c r="N60" s="58">
        <v>10.44029063</v>
      </c>
      <c r="O60" s="58">
        <v>8.5801489770000003</v>
      </c>
      <c r="P60" s="58">
        <v>17.112239705029999</v>
      </c>
      <c r="Q60" s="58">
        <v>23.64664046071</v>
      </c>
      <c r="R60" s="58">
        <v>24.534700617239999</v>
      </c>
      <c r="S60" s="58">
        <v>28.37179023925</v>
      </c>
      <c r="T60" s="58">
        <v>60.066936561529999</v>
      </c>
      <c r="U60" s="58">
        <v>55.938099743239988</v>
      </c>
      <c r="V60" s="58">
        <v>37.361179736839993</v>
      </c>
    </row>
    <row r="61" spans="3:22" x14ac:dyDescent="0.2">
      <c r="C61" s="89" t="s">
        <v>66</v>
      </c>
      <c r="D61" s="57">
        <v>4725.4673827004799</v>
      </c>
      <c r="E61" s="57">
        <v>7245.91329601905</v>
      </c>
      <c r="F61" s="57">
        <v>8387.6464837864605</v>
      </c>
      <c r="G61" s="57">
        <v>9799.7812089095605</v>
      </c>
      <c r="H61" s="57">
        <v>11082.638632534412</v>
      </c>
      <c r="I61" s="57">
        <v>11924.178874769101</v>
      </c>
      <c r="J61" s="57">
        <v>12793.001387850833</v>
      </c>
      <c r="K61" s="57">
        <v>13664.177415191789</v>
      </c>
      <c r="L61" s="57">
        <v>15374.50045803889</v>
      </c>
      <c r="M61" s="57">
        <v>17782.251927174537</v>
      </c>
      <c r="N61" s="57">
        <v>19388.465859494318</v>
      </c>
      <c r="O61" s="57">
        <v>20811.932587165491</v>
      </c>
      <c r="P61" s="57">
        <v>22129.839769273978</v>
      </c>
      <c r="Q61" s="57">
        <v>23663.636720229802</v>
      </c>
      <c r="R61" s="57">
        <v>25009.021276342221</v>
      </c>
      <c r="S61" s="57">
        <v>26576.310495451351</v>
      </c>
      <c r="T61" s="57">
        <v>28761.598677213136</v>
      </c>
      <c r="U61" s="57">
        <v>32297.990116738911</v>
      </c>
      <c r="V61" s="57">
        <v>34795.055031232354</v>
      </c>
    </row>
    <row r="62" spans="3:22" x14ac:dyDescent="0.2">
      <c r="C62" s="90" t="s">
        <v>67</v>
      </c>
      <c r="D62" s="58">
        <v>7.4295917412500003</v>
      </c>
      <c r="E62" s="58">
        <v>7.3417645684099995</v>
      </c>
      <c r="F62" s="58">
        <v>7.0843165802100012</v>
      </c>
      <c r="G62" s="58">
        <v>7.32479480762</v>
      </c>
      <c r="H62" s="58">
        <v>6.9158559538899995</v>
      </c>
      <c r="I62" s="58">
        <v>7.9454416100300005</v>
      </c>
      <c r="J62" s="58">
        <v>8.9466500237700011</v>
      </c>
      <c r="K62" s="58">
        <v>8.9578281535200013</v>
      </c>
      <c r="L62" s="58">
        <v>9.8170975601899979</v>
      </c>
      <c r="M62" s="58">
        <v>10.473912575040002</v>
      </c>
      <c r="N62" s="58">
        <v>10.653633020029998</v>
      </c>
      <c r="O62" s="58">
        <v>12.373252671693701</v>
      </c>
      <c r="P62" s="58">
        <v>14.96698615725</v>
      </c>
      <c r="Q62" s="58">
        <v>16.38909288708</v>
      </c>
      <c r="R62" s="58">
        <v>19.42043502229</v>
      </c>
      <c r="S62" s="58">
        <v>19.19753927268</v>
      </c>
      <c r="T62" s="58">
        <v>21.261915028369998</v>
      </c>
      <c r="U62" s="58">
        <v>23.754311304959998</v>
      </c>
      <c r="V62" s="58">
        <v>24.908904257510002</v>
      </c>
    </row>
    <row r="63" spans="3:22" x14ac:dyDescent="0.2">
      <c r="C63" s="89" t="s">
        <v>68</v>
      </c>
      <c r="D63" s="57">
        <v>602.44297592214002</v>
      </c>
      <c r="E63" s="57">
        <v>630.47127733477998</v>
      </c>
      <c r="F63" s="57">
        <v>673.59451715663999</v>
      </c>
      <c r="G63" s="57">
        <v>696.30007615971988</v>
      </c>
      <c r="H63" s="57">
        <v>748.5354935521699</v>
      </c>
      <c r="I63" s="57">
        <v>825.66686414812</v>
      </c>
      <c r="J63" s="57">
        <v>908.10837315603999</v>
      </c>
      <c r="K63" s="57">
        <v>1022.09773443868</v>
      </c>
      <c r="L63" s="57">
        <v>1184.2146525455003</v>
      </c>
      <c r="M63" s="57">
        <v>1370.8123761762897</v>
      </c>
      <c r="N63" s="57">
        <v>1448.11306714645</v>
      </c>
      <c r="O63" s="57">
        <v>1567.3646194175899</v>
      </c>
      <c r="P63" s="57">
        <v>1840.3746641657299</v>
      </c>
      <c r="Q63" s="57">
        <v>2100.0820245428099</v>
      </c>
      <c r="R63" s="57">
        <v>2381.5251223402101</v>
      </c>
      <c r="S63" s="57">
        <v>2647.4849764031901</v>
      </c>
      <c r="T63" s="57">
        <v>2985.1568289613997</v>
      </c>
      <c r="U63" s="57">
        <v>3249.1802786356998</v>
      </c>
      <c r="V63" s="57">
        <v>3489.6245869624404</v>
      </c>
    </row>
    <row r="64" spans="3:22" x14ac:dyDescent="0.2">
      <c r="C64" s="90" t="s">
        <v>31</v>
      </c>
      <c r="D64" s="58">
        <v>5945.377236457527</v>
      </c>
      <c r="E64" s="58">
        <v>4977.1720539140579</v>
      </c>
      <c r="F64" s="58">
        <v>5096.7389352068103</v>
      </c>
      <c r="G64" s="58">
        <v>3865.9204283896006</v>
      </c>
      <c r="H64" s="58">
        <v>4702.6314411022995</v>
      </c>
      <c r="I64" s="58">
        <v>5161.8336410841512</v>
      </c>
      <c r="J64" s="58">
        <v>5265.7431660846687</v>
      </c>
      <c r="K64" s="58">
        <v>5585.0949639379023</v>
      </c>
      <c r="L64" s="58">
        <v>6283.3940618749712</v>
      </c>
      <c r="M64" s="58">
        <v>5555.1708431972602</v>
      </c>
      <c r="N64" s="58">
        <v>6530.9226580027107</v>
      </c>
      <c r="O64" s="58">
        <v>6834.2742690519108</v>
      </c>
      <c r="P64" s="58">
        <v>7240.6643448426576</v>
      </c>
      <c r="Q64" s="58">
        <v>10166.786782212794</v>
      </c>
      <c r="R64" s="58">
        <v>11059.573004003913</v>
      </c>
      <c r="S64" s="58">
        <v>14174.681089450638</v>
      </c>
      <c r="T64" s="58">
        <v>16231.024418566803</v>
      </c>
      <c r="U64" s="58">
        <v>18997.385341108125</v>
      </c>
      <c r="V64" s="58">
        <v>10108.72326619209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3:22" x14ac:dyDescent="0.2">
      <c r="C66" s="90" t="s">
        <v>69</v>
      </c>
      <c r="D66" s="58">
        <v>20.549626920959998</v>
      </c>
      <c r="E66" s="58">
        <v>17.395594025040001</v>
      </c>
      <c r="F66" s="58">
        <v>19.00533027538</v>
      </c>
      <c r="G66" s="58">
        <v>16.918262712400001</v>
      </c>
      <c r="H66" s="58">
        <v>14.913513711769999</v>
      </c>
      <c r="I66" s="58">
        <v>17.494290072369999</v>
      </c>
      <c r="J66" s="58">
        <v>147.54875733183999</v>
      </c>
      <c r="K66" s="58">
        <v>56.064488488290003</v>
      </c>
      <c r="L66" s="58">
        <v>97.063953071890012</v>
      </c>
      <c r="M66" s="58">
        <v>250.70839410866</v>
      </c>
      <c r="N66" s="58">
        <v>363.35117229125012</v>
      </c>
      <c r="O66" s="58">
        <v>563.71141078301002</v>
      </c>
      <c r="P66" s="58">
        <v>1068.4388103087799</v>
      </c>
      <c r="Q66" s="58">
        <v>838.19840620391017</v>
      </c>
      <c r="R66" s="58">
        <v>842.22790016562487</v>
      </c>
      <c r="S66" s="58">
        <v>793.65852144018993</v>
      </c>
      <c r="T66" s="58">
        <v>844.72428572633999</v>
      </c>
      <c r="U66" s="58">
        <v>815.10577956030988</v>
      </c>
      <c r="V66" s="58">
        <v>798.8123430119241</v>
      </c>
    </row>
    <row r="67" spans="3:22" x14ac:dyDescent="0.2">
      <c r="C67" s="89" t="s">
        <v>70</v>
      </c>
      <c r="D67" s="57">
        <v>36.954617294950005</v>
      </c>
      <c r="E67" s="57">
        <v>34.1107639652</v>
      </c>
      <c r="F67" s="57">
        <v>36.579951574860011</v>
      </c>
      <c r="G67" s="57">
        <v>36.850574128379996</v>
      </c>
      <c r="H67" s="57">
        <v>38.685646656669995</v>
      </c>
      <c r="I67" s="57">
        <v>40.58555739226</v>
      </c>
      <c r="J67" s="57">
        <v>42.031476898310004</v>
      </c>
      <c r="K67" s="57">
        <v>42.871401526220012</v>
      </c>
      <c r="L67" s="57">
        <v>46.006856429999999</v>
      </c>
      <c r="M67" s="57">
        <v>49.586726674620003</v>
      </c>
      <c r="N67" s="57">
        <v>48.775485150000002</v>
      </c>
      <c r="O67" s="57">
        <v>50.416383606720004</v>
      </c>
      <c r="P67" s="57">
        <v>90.648786428332002</v>
      </c>
      <c r="Q67" s="57">
        <v>111.59526576086999</v>
      </c>
      <c r="R67" s="57">
        <v>116.90134082322</v>
      </c>
      <c r="S67" s="57">
        <v>118.50521248841001</v>
      </c>
      <c r="T67" s="57">
        <v>132.06659861673998</v>
      </c>
      <c r="U67" s="57">
        <v>138.59850205165</v>
      </c>
      <c r="V67" s="57">
        <v>141.28905929192001</v>
      </c>
    </row>
    <row r="68" spans="3:22" x14ac:dyDescent="0.2">
      <c r="C68" s="90" t="s">
        <v>32</v>
      </c>
      <c r="D68" s="58">
        <v>137.66096811921997</v>
      </c>
      <c r="E68" s="58">
        <v>151.42552517897002</v>
      </c>
      <c r="F68" s="58">
        <v>165.14037662442001</v>
      </c>
      <c r="G68" s="58">
        <v>182.96782795875998</v>
      </c>
      <c r="H68" s="58">
        <v>191.91146700714</v>
      </c>
      <c r="I68" s="58">
        <v>222.00826227328002</v>
      </c>
      <c r="J68" s="58">
        <v>236.00417173566007</v>
      </c>
      <c r="K68" s="58">
        <v>224.50955914967</v>
      </c>
      <c r="L68" s="58">
        <v>249.93987598257999</v>
      </c>
      <c r="M68" s="58">
        <v>240.08111533208</v>
      </c>
      <c r="N68" s="58">
        <v>239.07274868955</v>
      </c>
      <c r="O68" s="58">
        <v>255.05853423415999</v>
      </c>
      <c r="P68" s="58">
        <v>96.586316713889985</v>
      </c>
      <c r="Q68" s="58">
        <v>124.00226893869001</v>
      </c>
      <c r="R68" s="58">
        <v>77.977258932449999</v>
      </c>
      <c r="S68" s="58">
        <v>61.63878869845</v>
      </c>
      <c r="T68" s="58">
        <v>81.270331841149996</v>
      </c>
      <c r="U68" s="58">
        <v>83.47428335875</v>
      </c>
      <c r="V68" s="58">
        <v>86.330796633649996</v>
      </c>
    </row>
    <row r="69" spans="3:22" x14ac:dyDescent="0.2">
      <c r="C69" s="89" t="s">
        <v>33</v>
      </c>
      <c r="D69" s="57">
        <v>358.03713930518006</v>
      </c>
      <c r="E69" s="57">
        <v>430.39837078927002</v>
      </c>
      <c r="F69" s="57">
        <v>464.20111718590005</v>
      </c>
      <c r="G69" s="57">
        <v>513.91580952276991</v>
      </c>
      <c r="H69" s="57">
        <v>596.59251004215992</v>
      </c>
      <c r="I69" s="57">
        <v>720.71082601846012</v>
      </c>
      <c r="J69" s="57">
        <v>821.03217738143985</v>
      </c>
      <c r="K69" s="57">
        <v>723.54730721131989</v>
      </c>
      <c r="L69" s="57">
        <v>810.07241610797018</v>
      </c>
      <c r="M69" s="57">
        <v>956.68073944910998</v>
      </c>
      <c r="N69" s="57">
        <v>1904.1981916744703</v>
      </c>
      <c r="O69" s="57">
        <v>1906.5420570230733</v>
      </c>
      <c r="P69" s="57">
        <v>1488.6645294612597</v>
      </c>
      <c r="Q69" s="57">
        <v>1816.42701544855</v>
      </c>
      <c r="R69" s="57">
        <v>2131.8555820493716</v>
      </c>
      <c r="S69" s="57">
        <v>2145.0061358481703</v>
      </c>
      <c r="T69" s="57">
        <v>2238.0438039237397</v>
      </c>
      <c r="U69" s="57">
        <v>2518.1174717868898</v>
      </c>
      <c r="V69" s="57">
        <v>2833.2050931101498</v>
      </c>
    </row>
    <row r="70" spans="3:22" x14ac:dyDescent="0.2">
      <c r="C70" s="90" t="s">
        <v>71</v>
      </c>
      <c r="D70" s="58">
        <v>90.290099865420004</v>
      </c>
      <c r="E70" s="58">
        <v>80.740806510580001</v>
      </c>
      <c r="F70" s="58">
        <v>100.30051977080001</v>
      </c>
      <c r="G70" s="58">
        <v>71.627878038749998</v>
      </c>
      <c r="H70" s="58">
        <v>89.773822909039978</v>
      </c>
      <c r="I70" s="58">
        <v>83.429517263720001</v>
      </c>
      <c r="J70" s="58">
        <v>69.146134151830012</v>
      </c>
      <c r="K70" s="58">
        <v>65.167482986649972</v>
      </c>
      <c r="L70" s="58">
        <v>57.04493693316001</v>
      </c>
      <c r="M70" s="58">
        <v>46.688645123749993</v>
      </c>
      <c r="N70" s="58">
        <v>58.405330773090014</v>
      </c>
      <c r="O70" s="58">
        <v>49.029165687160003</v>
      </c>
      <c r="P70" s="58">
        <v>61.728436743389985</v>
      </c>
      <c r="Q70" s="58">
        <v>87.711713455830008</v>
      </c>
      <c r="R70" s="58">
        <v>106.29500945379002</v>
      </c>
      <c r="S70" s="58">
        <v>108.57330994290001</v>
      </c>
      <c r="T70" s="58">
        <v>126.11326506431998</v>
      </c>
      <c r="U70" s="58">
        <v>161.21530407981001</v>
      </c>
      <c r="V70" s="58">
        <v>183.52631207306007</v>
      </c>
    </row>
    <row r="71" spans="3:22" x14ac:dyDescent="0.2">
      <c r="C71" s="89" t="s">
        <v>34</v>
      </c>
      <c r="D71" s="57">
        <v>346.99875563036005</v>
      </c>
      <c r="E71" s="57">
        <v>347.36592906569007</v>
      </c>
      <c r="F71" s="57">
        <v>373.83483629470999</v>
      </c>
      <c r="G71" s="57">
        <v>384.40671827853004</v>
      </c>
      <c r="H71" s="57">
        <v>429.23723772634997</v>
      </c>
      <c r="I71" s="57">
        <v>447.83895959080996</v>
      </c>
      <c r="J71" s="57">
        <v>498.23749004978004</v>
      </c>
      <c r="K71" s="57">
        <v>553.55542682224996</v>
      </c>
      <c r="L71" s="57">
        <v>626.34906924058998</v>
      </c>
      <c r="M71" s="57">
        <v>700.62880323559011</v>
      </c>
      <c r="N71" s="57">
        <v>787.36376511027993</v>
      </c>
      <c r="O71" s="57">
        <v>832.60945847950995</v>
      </c>
      <c r="P71" s="57">
        <v>952.07794648751371</v>
      </c>
      <c r="Q71" s="57">
        <v>1067.35107867292</v>
      </c>
      <c r="R71" s="57">
        <v>1225.2021992299367</v>
      </c>
      <c r="S71" s="57">
        <v>1303.3981723455229</v>
      </c>
      <c r="T71" s="57">
        <v>1406.8622672231802</v>
      </c>
      <c r="U71" s="57">
        <v>1483.57609230137</v>
      </c>
      <c r="V71" s="57">
        <v>1585.4024783038433</v>
      </c>
    </row>
    <row r="72" spans="3:22" x14ac:dyDescent="0.2">
      <c r="C72" s="90" t="s">
        <v>72</v>
      </c>
      <c r="D72" s="58">
        <v>18.725214886139998</v>
      </c>
      <c r="E72" s="58">
        <v>20.734418928169994</v>
      </c>
      <c r="F72" s="58">
        <v>24.172696754839997</v>
      </c>
      <c r="G72" s="58">
        <v>23.780103312020003</v>
      </c>
      <c r="H72" s="58">
        <v>23.030014626260002</v>
      </c>
      <c r="I72" s="58">
        <v>21.022347539510001</v>
      </c>
      <c r="J72" s="58">
        <v>22.156515081489996</v>
      </c>
      <c r="K72" s="58">
        <v>24.428215031110003</v>
      </c>
      <c r="L72" s="58">
        <v>26.813311616249997</v>
      </c>
      <c r="M72" s="58">
        <v>28.491544450220001</v>
      </c>
      <c r="N72" s="58">
        <v>132.12304330408</v>
      </c>
      <c r="O72" s="58">
        <v>29.356913449490001</v>
      </c>
      <c r="P72" s="58">
        <v>44.470483343790001</v>
      </c>
      <c r="Q72" s="58">
        <v>69.978514910610002</v>
      </c>
      <c r="R72" s="58">
        <v>76.872764745359987</v>
      </c>
      <c r="S72" s="58">
        <v>71.553656276249995</v>
      </c>
      <c r="T72" s="58">
        <v>71.474732057270003</v>
      </c>
      <c r="U72" s="58">
        <v>73.554621190809996</v>
      </c>
      <c r="V72" s="58">
        <v>75.666843965951998</v>
      </c>
    </row>
    <row r="73" spans="3:22" x14ac:dyDescent="0.2">
      <c r="C73" s="89" t="s">
        <v>73</v>
      </c>
      <c r="D73" s="57">
        <v>43.451651626760011</v>
      </c>
      <c r="E73" s="57">
        <v>49.959094539249989</v>
      </c>
      <c r="F73" s="57">
        <v>46.294251433919996</v>
      </c>
      <c r="G73" s="57">
        <v>45.000229946080005</v>
      </c>
      <c r="H73" s="57">
        <v>73.464137301780013</v>
      </c>
      <c r="I73" s="57">
        <v>90.815523018269985</v>
      </c>
      <c r="J73" s="57">
        <v>166.74805622261999</v>
      </c>
      <c r="K73" s="57">
        <v>223.81714580047</v>
      </c>
      <c r="L73" s="57">
        <v>234.25407556249002</v>
      </c>
      <c r="M73" s="57">
        <v>245.20151040389001</v>
      </c>
      <c r="N73" s="57">
        <v>234.78993136513998</v>
      </c>
      <c r="O73" s="57">
        <v>240.76536305463003</v>
      </c>
      <c r="P73" s="57">
        <v>469.19035055976991</v>
      </c>
      <c r="Q73" s="57">
        <v>472.45616030026002</v>
      </c>
      <c r="R73" s="57">
        <v>531.12084229341997</v>
      </c>
      <c r="S73" s="57">
        <v>526.19455462435997</v>
      </c>
      <c r="T73" s="57">
        <v>709.60099884150009</v>
      </c>
      <c r="U73" s="57">
        <v>1747.7925718834601</v>
      </c>
      <c r="V73" s="57">
        <v>732.30377987224995</v>
      </c>
    </row>
    <row r="74" spans="3:22" x14ac:dyDescent="0.2">
      <c r="C74" s="90" t="s">
        <v>35</v>
      </c>
      <c r="D74" s="58">
        <v>678.64342164412983</v>
      </c>
      <c r="E74" s="58">
        <v>738.77305001638013</v>
      </c>
      <c r="F74" s="58">
        <v>781.12633289195992</v>
      </c>
      <c r="G74" s="58">
        <v>775.31151387228999</v>
      </c>
      <c r="H74" s="58">
        <v>961.56621641673007</v>
      </c>
      <c r="I74" s="58">
        <v>1004.3897457258299</v>
      </c>
      <c r="J74" s="58">
        <v>1125.3753344353902</v>
      </c>
      <c r="K74" s="58">
        <v>1220.4219672243398</v>
      </c>
      <c r="L74" s="58">
        <v>1355.7925265431204</v>
      </c>
      <c r="M74" s="58">
        <v>1585.6366638787099</v>
      </c>
      <c r="N74" s="58">
        <v>1689.0095350929003</v>
      </c>
      <c r="O74" s="58">
        <v>1860.4569998417301</v>
      </c>
      <c r="P74" s="58">
        <v>2219.9181279139902</v>
      </c>
      <c r="Q74" s="58">
        <v>2494.2259372452399</v>
      </c>
      <c r="R74" s="58">
        <v>2752.4210538091097</v>
      </c>
      <c r="S74" s="58">
        <v>2970.7823099565899</v>
      </c>
      <c r="T74" s="58">
        <v>3306.3036074471906</v>
      </c>
      <c r="U74" s="58">
        <v>3524.6979254917997</v>
      </c>
      <c r="V74" s="58">
        <v>3949.1606991072499</v>
      </c>
    </row>
    <row r="75" spans="3:22" x14ac:dyDescent="0.2">
      <c r="C75" s="89" t="s">
        <v>74</v>
      </c>
      <c r="D75" s="57">
        <v>174.09984037230998</v>
      </c>
      <c r="E75" s="57">
        <v>176.0110872857</v>
      </c>
      <c r="F75" s="57">
        <v>182.08937455976002</v>
      </c>
      <c r="G75" s="57">
        <v>290.65771980356993</v>
      </c>
      <c r="H75" s="57">
        <v>132.20019158814</v>
      </c>
      <c r="I75" s="57">
        <v>136.99070090735003</v>
      </c>
      <c r="J75" s="57">
        <v>397.70461640053003</v>
      </c>
      <c r="K75" s="57">
        <v>336.51374672036002</v>
      </c>
      <c r="L75" s="57">
        <v>249.82051878438</v>
      </c>
      <c r="M75" s="57">
        <v>298.03694441889996</v>
      </c>
      <c r="N75" s="57">
        <v>655.92966998835004</v>
      </c>
      <c r="O75" s="57">
        <v>522.47591578246102</v>
      </c>
      <c r="P75" s="57">
        <v>365.23049625185996</v>
      </c>
      <c r="Q75" s="57">
        <v>491.20841618213382</v>
      </c>
      <c r="R75" s="57">
        <v>1026.1285748534699</v>
      </c>
      <c r="S75" s="57">
        <v>769.2166642235801</v>
      </c>
      <c r="T75" s="57">
        <v>649.54763947129004</v>
      </c>
      <c r="U75" s="57">
        <v>681.86634176984001</v>
      </c>
      <c r="V75" s="57">
        <v>1720.8274955249299</v>
      </c>
    </row>
    <row r="76" spans="3:22" x14ac:dyDescent="0.2">
      <c r="C76" s="90" t="s">
        <v>36</v>
      </c>
      <c r="D76" s="58">
        <v>143.25089314589999</v>
      </c>
      <c r="E76" s="58">
        <v>153.71917253966996</v>
      </c>
      <c r="F76" s="58">
        <v>171.5246813356901</v>
      </c>
      <c r="G76" s="58">
        <v>182.30649268251</v>
      </c>
      <c r="H76" s="58">
        <v>179.4134366700799</v>
      </c>
      <c r="I76" s="58">
        <v>228.01449133109003</v>
      </c>
      <c r="J76" s="58">
        <v>231.07523222648004</v>
      </c>
      <c r="K76" s="58">
        <v>210.97840308749014</v>
      </c>
      <c r="L76" s="58">
        <v>209.73773927330998</v>
      </c>
      <c r="M76" s="58">
        <v>207.43765292801993</v>
      </c>
      <c r="N76" s="58">
        <v>220.29936780246001</v>
      </c>
      <c r="O76" s="58">
        <v>252.05633963426911</v>
      </c>
      <c r="P76" s="58">
        <v>378.70305399537347</v>
      </c>
      <c r="Q76" s="58">
        <v>395.18243320032951</v>
      </c>
      <c r="R76" s="58">
        <v>431.44656237058683</v>
      </c>
      <c r="S76" s="58">
        <v>563.46936182455465</v>
      </c>
      <c r="T76" s="58">
        <v>633.31333062606006</v>
      </c>
      <c r="U76" s="58">
        <v>584.23431827391005</v>
      </c>
      <c r="V76" s="58">
        <v>565.40032700843994</v>
      </c>
    </row>
    <row r="77" spans="3:22" x14ac:dyDescent="0.2">
      <c r="C77" s="92" t="s">
        <v>75</v>
      </c>
      <c r="D77" s="59">
        <v>4021.5954109631411</v>
      </c>
      <c r="E77" s="59">
        <v>5045.7056946889325</v>
      </c>
      <c r="F77" s="59">
        <v>6220.2100415885916</v>
      </c>
      <c r="G77" s="59">
        <v>7160.0542146174394</v>
      </c>
      <c r="H77" s="59">
        <v>9343.1196521360416</v>
      </c>
      <c r="I77" s="59">
        <v>12330.283844000569</v>
      </c>
      <c r="J77" s="59">
        <v>13566.761668799463</v>
      </c>
      <c r="K77" s="59">
        <v>14575.35976556722</v>
      </c>
      <c r="L77" s="59">
        <v>16945.382860566911</v>
      </c>
      <c r="M77" s="59">
        <v>19095.071741168547</v>
      </c>
      <c r="N77" s="59">
        <v>19583.189046218278</v>
      </c>
      <c r="O77" s="59">
        <v>20418.226338374399</v>
      </c>
      <c r="P77" s="59">
        <v>22999.249575525995</v>
      </c>
      <c r="Q77" s="59">
        <v>23061.236954813467</v>
      </c>
      <c r="R77" s="59">
        <v>27374.120797964391</v>
      </c>
      <c r="S77" s="59">
        <v>26762.547395448833</v>
      </c>
      <c r="T77" s="59">
        <v>28348.778657490191</v>
      </c>
      <c r="U77" s="59">
        <v>34637.750833928425</v>
      </c>
      <c r="V77" s="59">
        <v>42892.752536580694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0.150079299</v>
      </c>
      <c r="V78" s="60">
        <v>113.93703340499999</v>
      </c>
    </row>
    <row r="79" spans="3:22" x14ac:dyDescent="0.2">
      <c r="C79" s="89" t="s">
        <v>77</v>
      </c>
      <c r="D79" s="57">
        <v>30.576987569109999</v>
      </c>
      <c r="E79" s="57">
        <v>16.194439005</v>
      </c>
      <c r="F79" s="57">
        <v>16.43364652739</v>
      </c>
      <c r="G79" s="57">
        <v>18.201941391430001</v>
      </c>
      <c r="H79" s="57">
        <v>19.160863136229999</v>
      </c>
      <c r="I79" s="57">
        <v>39.929655733490009</v>
      </c>
      <c r="J79" s="57">
        <v>32.604585480449998</v>
      </c>
      <c r="K79" s="57">
        <v>34.934402246040001</v>
      </c>
      <c r="L79" s="57">
        <v>35.323205223520006</v>
      </c>
      <c r="M79" s="57">
        <v>38.541335137499999</v>
      </c>
      <c r="N79" s="57">
        <v>97.05842364757001</v>
      </c>
      <c r="O79" s="57">
        <v>99.560303234959989</v>
      </c>
      <c r="P79" s="57">
        <v>132.19334659811</v>
      </c>
      <c r="Q79" s="57">
        <v>42.221127587239998</v>
      </c>
      <c r="R79" s="57">
        <v>56.150108200619997</v>
      </c>
      <c r="S79" s="57">
        <v>55.880691320660006</v>
      </c>
      <c r="T79" s="57">
        <v>60.139900986850009</v>
      </c>
      <c r="U79" s="57">
        <v>61.481919180540004</v>
      </c>
      <c r="V79" s="57">
        <v>59.382311100669995</v>
      </c>
    </row>
    <row r="80" spans="3:22" x14ac:dyDescent="0.2">
      <c r="C80" s="90" t="s">
        <v>37</v>
      </c>
      <c r="D80" s="58">
        <v>137.46130945579998</v>
      </c>
      <c r="E80" s="58">
        <v>151.87090017649001</v>
      </c>
      <c r="F80" s="58">
        <v>298.59053323544993</v>
      </c>
      <c r="G80" s="58">
        <v>110.71507590773</v>
      </c>
      <c r="H80" s="58">
        <v>156.31448785840996</v>
      </c>
      <c r="I80" s="58">
        <v>121.84708783595001</v>
      </c>
      <c r="J80" s="58">
        <v>109.42254510559002</v>
      </c>
      <c r="K80" s="58">
        <v>120.89080523364002</v>
      </c>
      <c r="L80" s="58">
        <v>109.42576386662999</v>
      </c>
      <c r="M80" s="58">
        <v>192.33068976554</v>
      </c>
      <c r="N80" s="58">
        <v>164.59952949477002</v>
      </c>
      <c r="O80" s="58">
        <v>159.04164265128</v>
      </c>
      <c r="P80" s="58">
        <v>281.22667370454991</v>
      </c>
      <c r="Q80" s="58">
        <v>221.99523684024999</v>
      </c>
      <c r="R80" s="58">
        <v>215.72365660206998</v>
      </c>
      <c r="S80" s="58">
        <v>196.85769027667001</v>
      </c>
      <c r="T80" s="58">
        <v>190.12493929619995</v>
      </c>
      <c r="U80" s="58">
        <v>194.80869001353003</v>
      </c>
      <c r="V80" s="58">
        <v>201.23375440576999</v>
      </c>
    </row>
    <row r="81" spans="3:22" x14ac:dyDescent="0.2">
      <c r="C81" s="89" t="s">
        <v>38</v>
      </c>
      <c r="D81" s="57">
        <v>17.103474427009999</v>
      </c>
      <c r="E81" s="57">
        <v>18.403041209349997</v>
      </c>
      <c r="F81" s="57">
        <v>18.324757422850002</v>
      </c>
      <c r="G81" s="57">
        <v>16.93250389372</v>
      </c>
      <c r="H81" s="57">
        <v>9.5123335188299976</v>
      </c>
      <c r="I81" s="57">
        <v>9.5700539091499977</v>
      </c>
      <c r="J81" s="57">
        <v>14.551493680119997</v>
      </c>
      <c r="K81" s="57">
        <v>12.524508987589998</v>
      </c>
      <c r="L81" s="57">
        <v>8.5706445918400007</v>
      </c>
      <c r="M81" s="57">
        <v>6.9808708846199998</v>
      </c>
      <c r="N81" s="57">
        <v>11.42518650773</v>
      </c>
      <c r="O81" s="57">
        <v>323.29695072996998</v>
      </c>
      <c r="P81" s="57">
        <v>1354.3539220505797</v>
      </c>
      <c r="Q81" s="57">
        <v>1461.6487467776999</v>
      </c>
      <c r="R81" s="57">
        <v>1517.8931298928601</v>
      </c>
      <c r="S81" s="57">
        <v>1592.5436575178899</v>
      </c>
      <c r="T81" s="57">
        <v>1749.10394856217</v>
      </c>
      <c r="U81" s="57">
        <v>1945.66599381234</v>
      </c>
      <c r="V81" s="57">
        <v>1962.9101034653702</v>
      </c>
    </row>
    <row r="82" spans="3:22" x14ac:dyDescent="0.2">
      <c r="C82" s="81" t="s">
        <v>78</v>
      </c>
      <c r="D82" s="45">
        <f t="shared" ref="D82:V82" si="1">+SUM(D53:D81)</f>
        <v>23602.420998228015</v>
      </c>
      <c r="E82" s="45">
        <f t="shared" si="1"/>
        <v>27044.719512657728</v>
      </c>
      <c r="F82" s="45">
        <f t="shared" si="1"/>
        <v>30644.770307311406</v>
      </c>
      <c r="G82" s="45">
        <f t="shared" si="1"/>
        <v>32848.671746304055</v>
      </c>
      <c r="H82" s="45">
        <f t="shared" si="1"/>
        <v>38793.023470643282</v>
      </c>
      <c r="I82" s="45">
        <f t="shared" si="1"/>
        <v>44332.77806933954</v>
      </c>
      <c r="J82" s="45">
        <f t="shared" si="1"/>
        <v>48518.399077919108</v>
      </c>
      <c r="K82" s="45">
        <f t="shared" si="1"/>
        <v>52100.301639993675</v>
      </c>
      <c r="L82" s="45">
        <f t="shared" si="1"/>
        <v>60218.932945517648</v>
      </c>
      <c r="M82" s="45">
        <f t="shared" si="1"/>
        <v>66612.659888522554</v>
      </c>
      <c r="N82" s="45">
        <f t="shared" si="1"/>
        <v>72840.853498095734</v>
      </c>
      <c r="O82" s="45">
        <f t="shared" si="1"/>
        <v>77260.390824120652</v>
      </c>
      <c r="P82" s="45">
        <f t="shared" si="1"/>
        <v>84686.655990081868</v>
      </c>
      <c r="Q82" s="45">
        <f t="shared" si="1"/>
        <v>92869.875867097799</v>
      </c>
      <c r="R82" s="45">
        <f t="shared" si="1"/>
        <v>101230.52396999074</v>
      </c>
      <c r="S82" s="45">
        <f t="shared" si="1"/>
        <v>106810.81885665648</v>
      </c>
      <c r="T82" s="45">
        <f t="shared" si="1"/>
        <v>116065.18983261948</v>
      </c>
      <c r="U82" s="45">
        <f t="shared" si="1"/>
        <v>132097.69613385401</v>
      </c>
      <c r="V82" s="45">
        <f t="shared" si="1"/>
        <v>137029.66852791884</v>
      </c>
    </row>
    <row r="83" spans="3:22" x14ac:dyDescent="0.2">
      <c r="C83" s="1" t="s">
        <v>227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5.75" customHeight="1" x14ac:dyDescent="0.2">
      <c r="D87" s="164" t="s">
        <v>154</v>
      </c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</row>
    <row r="88" spans="3:22" ht="11.25" hidden="1" customHeight="1" x14ac:dyDescent="0.2">
      <c r="H88" s="28"/>
      <c r="I88" s="28"/>
      <c r="J88" s="28"/>
      <c r="L88" s="184"/>
      <c r="M88" s="184"/>
      <c r="N88" s="184"/>
      <c r="O88" s="184"/>
      <c r="P88" s="184"/>
      <c r="Q88" s="189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82" t="s">
        <v>21</v>
      </c>
      <c r="D90" s="162">
        <v>2000</v>
      </c>
      <c r="E90" s="162">
        <v>2001</v>
      </c>
      <c r="F90" s="162">
        <v>2002</v>
      </c>
      <c r="G90" s="162">
        <v>2003</v>
      </c>
      <c r="H90" s="162">
        <v>2004</v>
      </c>
      <c r="I90" s="162">
        <v>2005</v>
      </c>
      <c r="J90" s="162">
        <v>2006</v>
      </c>
      <c r="K90" s="162">
        <v>2007</v>
      </c>
      <c r="L90" s="162">
        <v>2008</v>
      </c>
      <c r="M90" s="162">
        <v>2009</v>
      </c>
      <c r="N90" s="162">
        <v>2010</v>
      </c>
      <c r="O90" s="162">
        <v>2011</v>
      </c>
      <c r="P90" s="162">
        <v>2012</v>
      </c>
      <c r="Q90" s="162">
        <v>2013</v>
      </c>
      <c r="R90" s="162">
        <v>2014</v>
      </c>
      <c r="S90" s="162">
        <v>2015</v>
      </c>
      <c r="T90" s="162">
        <v>2016</v>
      </c>
      <c r="U90" s="162">
        <v>2017</v>
      </c>
      <c r="V90" s="162">
        <v>2018</v>
      </c>
    </row>
    <row r="91" spans="3:22" ht="12" thickBot="1" x14ac:dyDescent="0.25">
      <c r="C91" s="18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</row>
    <row r="92" spans="3:22" x14ac:dyDescent="0.2">
      <c r="C92" s="89" t="s">
        <v>61</v>
      </c>
      <c r="D92" s="61">
        <f t="shared" ref="D92:V92" si="2">+IFERROR(IF(D53&gt;0,+((D53/D14)*100)," "),"")</f>
        <v>92.795917253955281</v>
      </c>
      <c r="E92" s="61">
        <f t="shared" si="2"/>
        <v>93.549873726674505</v>
      </c>
      <c r="F92" s="61">
        <f t="shared" si="2"/>
        <v>96.991927655835866</v>
      </c>
      <c r="G92" s="61">
        <f t="shared" si="2"/>
        <v>96.466889147323187</v>
      </c>
      <c r="H92" s="61">
        <f t="shared" si="2"/>
        <v>91.722156146228969</v>
      </c>
      <c r="I92" s="61">
        <f t="shared" si="2"/>
        <v>89.237009234142263</v>
      </c>
      <c r="J92" s="61">
        <f t="shared" si="2"/>
        <v>95.486216231312838</v>
      </c>
      <c r="K92" s="61">
        <f t="shared" si="2"/>
        <v>94.192341804245117</v>
      </c>
      <c r="L92" s="61">
        <f t="shared" si="2"/>
        <v>99.288176515729418</v>
      </c>
      <c r="M92" s="61">
        <f t="shared" si="2"/>
        <v>95.970451494500239</v>
      </c>
      <c r="N92" s="61">
        <f t="shared" si="2"/>
        <v>93.735139953076867</v>
      </c>
      <c r="O92" s="61">
        <f t="shared" si="2"/>
        <v>96.638801134220685</v>
      </c>
      <c r="P92" s="61">
        <f t="shared" si="2"/>
        <v>89.434614139568907</v>
      </c>
      <c r="Q92" s="61">
        <f t="shared" si="2"/>
        <v>96.468779483413584</v>
      </c>
      <c r="R92" s="61">
        <f t="shared" si="2"/>
        <v>88.363960820395718</v>
      </c>
      <c r="S92" s="61">
        <f t="shared" si="2"/>
        <v>95.499980633096555</v>
      </c>
      <c r="T92" s="61">
        <f t="shared" si="2"/>
        <v>96.834012063238092</v>
      </c>
      <c r="U92" s="61">
        <f t="shared" si="2"/>
        <v>96.682063292331335</v>
      </c>
      <c r="V92" s="61">
        <f t="shared" si="2"/>
        <v>97.469359759403773</v>
      </c>
    </row>
    <row r="93" spans="3:22" x14ac:dyDescent="0.2">
      <c r="C93" s="90" t="s">
        <v>28</v>
      </c>
      <c r="D93" s="63">
        <f t="shared" ref="D93:V93" si="3">+IFERROR(IF(D54&gt;0,+((D54/D15)*100)," "),"")</f>
        <v>90.166779729171679</v>
      </c>
      <c r="E93" s="63">
        <f t="shared" si="3"/>
        <v>91.349588744241444</v>
      </c>
      <c r="F93" s="63">
        <f t="shared" si="3"/>
        <v>90.927323846488989</v>
      </c>
      <c r="G93" s="63">
        <f t="shared" si="3"/>
        <v>88.372613169237383</v>
      </c>
      <c r="H93" s="63">
        <f t="shared" si="3"/>
        <v>94.769146337464917</v>
      </c>
      <c r="I93" s="63">
        <f t="shared" si="3"/>
        <v>94.527453785649328</v>
      </c>
      <c r="J93" s="63">
        <f t="shared" si="3"/>
        <v>93.951997788120252</v>
      </c>
      <c r="K93" s="63">
        <f t="shared" si="3"/>
        <v>91.734434401251747</v>
      </c>
      <c r="L93" s="63">
        <f t="shared" si="3"/>
        <v>99.363108259457022</v>
      </c>
      <c r="M93" s="63">
        <f t="shared" si="3"/>
        <v>99.485765229593</v>
      </c>
      <c r="N93" s="63">
        <f t="shared" si="3"/>
        <v>96.997727650535239</v>
      </c>
      <c r="O93" s="63">
        <f t="shared" si="3"/>
        <v>98.952768847901538</v>
      </c>
      <c r="P93" s="63">
        <f t="shared" si="3"/>
        <v>86.922621408002072</v>
      </c>
      <c r="Q93" s="63">
        <f t="shared" si="3"/>
        <v>88.716107469590341</v>
      </c>
      <c r="R93" s="63">
        <f t="shared" si="3"/>
        <v>96.548706161252852</v>
      </c>
      <c r="S93" s="63">
        <f t="shared" si="3"/>
        <v>94.877165295110544</v>
      </c>
      <c r="T93" s="63">
        <f t="shared" si="3"/>
        <v>95.924934609913166</v>
      </c>
      <c r="U93" s="63">
        <f t="shared" si="3"/>
        <v>97.922907602756709</v>
      </c>
      <c r="V93" s="63">
        <f t="shared" si="3"/>
        <v>98.330809451678931</v>
      </c>
    </row>
    <row r="94" spans="3:22" x14ac:dyDescent="0.2">
      <c r="C94" s="89" t="s">
        <v>62</v>
      </c>
      <c r="D94" s="61">
        <f t="shared" ref="D94:V94" si="4">+IFERROR(IF(D55&gt;0,+((D55/D16)*100)," "),"")</f>
        <v>96.707028242645293</v>
      </c>
      <c r="E94" s="61">
        <f t="shared" si="4"/>
        <v>95.217952059984057</v>
      </c>
      <c r="F94" s="61">
        <f t="shared" si="4"/>
        <v>97.410251150866728</v>
      </c>
      <c r="G94" s="61">
        <f t="shared" si="4"/>
        <v>97.159012527136511</v>
      </c>
      <c r="H94" s="61">
        <f t="shared" si="4"/>
        <v>92.964720642537159</v>
      </c>
      <c r="I94" s="61">
        <f t="shared" si="4"/>
        <v>96.377774519670069</v>
      </c>
      <c r="J94" s="61">
        <f t="shared" si="4"/>
        <v>93.432215022393521</v>
      </c>
      <c r="K94" s="61">
        <f t="shared" si="4"/>
        <v>91.886386883445013</v>
      </c>
      <c r="L94" s="61">
        <f t="shared" si="4"/>
        <v>97.306755006560138</v>
      </c>
      <c r="M94" s="61">
        <f t="shared" si="4"/>
        <v>26.12919294854575</v>
      </c>
      <c r="N94" s="61">
        <f t="shared" si="4"/>
        <v>95.011290031895413</v>
      </c>
      <c r="O94" s="61">
        <f t="shared" si="4"/>
        <v>89.324973546356219</v>
      </c>
      <c r="P94" s="61">
        <f t="shared" si="4"/>
        <v>73.704696664751694</v>
      </c>
      <c r="Q94" s="61">
        <f t="shared" si="4"/>
        <v>92.22203764113911</v>
      </c>
      <c r="R94" s="61">
        <f t="shared" si="4"/>
        <v>91.751771790915072</v>
      </c>
      <c r="S94" s="61">
        <f t="shared" si="4"/>
        <v>93.408780766827121</v>
      </c>
      <c r="T94" s="61">
        <f t="shared" si="4"/>
        <v>93.770023491383142</v>
      </c>
      <c r="U94" s="61">
        <f t="shared" si="4"/>
        <v>94.718913429029783</v>
      </c>
      <c r="V94" s="61">
        <f t="shared" si="4"/>
        <v>94.148932995088643</v>
      </c>
    </row>
    <row r="95" spans="3:22" x14ac:dyDescent="0.2">
      <c r="C95" s="90" t="s">
        <v>29</v>
      </c>
      <c r="D95" s="63">
        <f t="shared" ref="D95:V95" si="5">+IFERROR(IF(D56&gt;0,+((D56/D17)*100)," "),"")</f>
        <v>92.567244971432288</v>
      </c>
      <c r="E95" s="63">
        <f t="shared" si="5"/>
        <v>92.868885815140786</v>
      </c>
      <c r="F95" s="63">
        <f t="shared" si="5"/>
        <v>95.275693598240281</v>
      </c>
      <c r="G95" s="63">
        <f t="shared" si="5"/>
        <v>91.724106046451709</v>
      </c>
      <c r="H95" s="63">
        <f t="shared" si="5"/>
        <v>96.847993741028475</v>
      </c>
      <c r="I95" s="63">
        <f t="shared" si="5"/>
        <v>96.2004063681063</v>
      </c>
      <c r="J95" s="63">
        <f t="shared" si="5"/>
        <v>97.85975948599814</v>
      </c>
      <c r="K95" s="63">
        <f t="shared" si="5"/>
        <v>89.941667826517062</v>
      </c>
      <c r="L95" s="63">
        <f t="shared" si="5"/>
        <v>93.884623699299226</v>
      </c>
      <c r="M95" s="63">
        <f t="shared" si="5"/>
        <v>95.809622170424575</v>
      </c>
      <c r="N95" s="63">
        <f t="shared" si="5"/>
        <v>92.412315134151129</v>
      </c>
      <c r="O95" s="63">
        <f t="shared" si="5"/>
        <v>91.871766496376708</v>
      </c>
      <c r="P95" s="63">
        <f t="shared" si="5"/>
        <v>94.880080276853789</v>
      </c>
      <c r="Q95" s="63">
        <f t="shared" si="5"/>
        <v>95.621514602232168</v>
      </c>
      <c r="R95" s="63">
        <f t="shared" si="5"/>
        <v>89.756347289144784</v>
      </c>
      <c r="S95" s="63">
        <f t="shared" si="5"/>
        <v>95.454547047657499</v>
      </c>
      <c r="T95" s="63">
        <f t="shared" si="5"/>
        <v>99.122051863568942</v>
      </c>
      <c r="U95" s="63">
        <f t="shared" si="5"/>
        <v>99.266208212164486</v>
      </c>
      <c r="V95" s="63">
        <f t="shared" si="5"/>
        <v>99.137365936760034</v>
      </c>
    </row>
    <row r="96" spans="3:22" x14ac:dyDescent="0.2">
      <c r="C96" s="89" t="s">
        <v>63</v>
      </c>
      <c r="D96" s="61">
        <f t="shared" ref="D96:V96" si="6">+IFERROR(IF(D57&gt;0,+((D57/D18)*100)," "),"")</f>
        <v>86.959021208310261</v>
      </c>
      <c r="E96" s="61">
        <f t="shared" si="6"/>
        <v>91.885170061567806</v>
      </c>
      <c r="F96" s="61">
        <f t="shared" si="6"/>
        <v>97.623412691031987</v>
      </c>
      <c r="G96" s="61">
        <f t="shared" si="6"/>
        <v>97.782302006310601</v>
      </c>
      <c r="H96" s="61">
        <f t="shared" si="6"/>
        <v>97.366980045354978</v>
      </c>
      <c r="I96" s="61">
        <f t="shared" si="6"/>
        <v>99.027427343110702</v>
      </c>
      <c r="J96" s="61">
        <f t="shared" si="6"/>
        <v>98.539771071703115</v>
      </c>
      <c r="K96" s="61">
        <f t="shared" si="6"/>
        <v>98.568381726243388</v>
      </c>
      <c r="L96" s="61">
        <f t="shared" si="6"/>
        <v>97.44548606883609</v>
      </c>
      <c r="M96" s="61">
        <f t="shared" si="6"/>
        <v>98.938369829605264</v>
      </c>
      <c r="N96" s="61">
        <f t="shared" si="6"/>
        <v>98.798074828872814</v>
      </c>
      <c r="O96" s="61">
        <f t="shared" si="6"/>
        <v>99.000289928997674</v>
      </c>
      <c r="P96" s="61">
        <f t="shared" si="6"/>
        <v>97.333950173802037</v>
      </c>
      <c r="Q96" s="61">
        <f t="shared" si="6"/>
        <v>96.268250409648587</v>
      </c>
      <c r="R96" s="61">
        <f t="shared" si="6"/>
        <v>97.561608140849032</v>
      </c>
      <c r="S96" s="61">
        <f t="shared" si="6"/>
        <v>98.424446448225183</v>
      </c>
      <c r="T96" s="61">
        <f t="shared" si="6"/>
        <v>98.631344378749475</v>
      </c>
      <c r="U96" s="61">
        <f t="shared" si="6"/>
        <v>99.396862888188494</v>
      </c>
      <c r="V96" s="61">
        <f t="shared" si="6"/>
        <v>98.695524972927558</v>
      </c>
    </row>
    <row r="97" spans="3:22" x14ac:dyDescent="0.2">
      <c r="C97" s="90" t="s">
        <v>30</v>
      </c>
      <c r="D97" s="63">
        <f t="shared" ref="D97:V97" si="7">+IFERROR(IF(D58&gt;0,+((D58/D19)*100)," "),"")</f>
        <v>95.251372107832452</v>
      </c>
      <c r="E97" s="63">
        <f t="shared" si="7"/>
        <v>98.211031548783382</v>
      </c>
      <c r="F97" s="63">
        <f t="shared" si="7"/>
        <v>98.264817064758276</v>
      </c>
      <c r="G97" s="63">
        <f t="shared" si="7"/>
        <v>99.287367215672063</v>
      </c>
      <c r="H97" s="63">
        <f t="shared" si="7"/>
        <v>99.071090086819865</v>
      </c>
      <c r="I97" s="63">
        <f t="shared" si="7"/>
        <v>94.631453116726917</v>
      </c>
      <c r="J97" s="63">
        <f t="shared" si="7"/>
        <v>98.918779746303301</v>
      </c>
      <c r="K97" s="63">
        <f t="shared" si="7"/>
        <v>97.582472183386741</v>
      </c>
      <c r="L97" s="63">
        <f t="shared" si="7"/>
        <v>98.039845387237065</v>
      </c>
      <c r="M97" s="63">
        <f t="shared" si="7"/>
        <v>92.629171420971986</v>
      </c>
      <c r="N97" s="63">
        <f t="shared" si="7"/>
        <v>92.060167859984958</v>
      </c>
      <c r="O97" s="63">
        <f t="shared" si="7"/>
        <v>97.835805295177607</v>
      </c>
      <c r="P97" s="63">
        <f t="shared" si="7"/>
        <v>97.741030294483551</v>
      </c>
      <c r="Q97" s="63">
        <f t="shared" si="7"/>
        <v>94.922156757854111</v>
      </c>
      <c r="R97" s="63">
        <f t="shared" si="7"/>
        <v>99.237211045698032</v>
      </c>
      <c r="S97" s="63">
        <f t="shared" si="7"/>
        <v>98.674185291426241</v>
      </c>
      <c r="T97" s="63">
        <f t="shared" si="7"/>
        <v>99.676729265615847</v>
      </c>
      <c r="U97" s="63">
        <f t="shared" si="7"/>
        <v>99.764457970392144</v>
      </c>
      <c r="V97" s="63">
        <f t="shared" si="7"/>
        <v>99.446861009460221</v>
      </c>
    </row>
    <row r="98" spans="3:22" x14ac:dyDescent="0.2">
      <c r="C98" s="89" t="s">
        <v>64</v>
      </c>
      <c r="D98" s="61">
        <f t="shared" ref="D98:V98" si="8">+IFERROR(IF(D59&gt;0,+((D59/D20)*100)," "),"")</f>
        <v>98.763229918383075</v>
      </c>
      <c r="E98" s="61">
        <f t="shared" si="8"/>
        <v>98.476172735676542</v>
      </c>
      <c r="F98" s="61">
        <f t="shared" si="8"/>
        <v>98.972929033225782</v>
      </c>
      <c r="G98" s="61">
        <f t="shared" si="8"/>
        <v>98.501964083173661</v>
      </c>
      <c r="H98" s="61">
        <f t="shared" si="8"/>
        <v>99.337767121970472</v>
      </c>
      <c r="I98" s="61">
        <f t="shared" si="8"/>
        <v>99.305265407851451</v>
      </c>
      <c r="J98" s="61">
        <f t="shared" si="8"/>
        <v>99.430595082931461</v>
      </c>
      <c r="K98" s="61">
        <f t="shared" si="8"/>
        <v>98.34305743826323</v>
      </c>
      <c r="L98" s="61">
        <f t="shared" si="8"/>
        <v>99.631283794508661</v>
      </c>
      <c r="M98" s="61">
        <f t="shared" si="8"/>
        <v>98.811504661058407</v>
      </c>
      <c r="N98" s="61">
        <f t="shared" si="8"/>
        <v>98.283803188367784</v>
      </c>
      <c r="O98" s="61">
        <f t="shared" si="8"/>
        <v>98.699621343594629</v>
      </c>
      <c r="P98" s="61">
        <f t="shared" si="8"/>
        <v>99.647774741023227</v>
      </c>
      <c r="Q98" s="61">
        <f t="shared" si="8"/>
        <v>99.782141209951234</v>
      </c>
      <c r="R98" s="61">
        <f t="shared" si="8"/>
        <v>99.556446099686227</v>
      </c>
      <c r="S98" s="61">
        <f t="shared" si="8"/>
        <v>99.286652135464209</v>
      </c>
      <c r="T98" s="61">
        <f t="shared" si="8"/>
        <v>99.872162112471443</v>
      </c>
      <c r="U98" s="61">
        <f t="shared" si="8"/>
        <v>99.890935213493066</v>
      </c>
      <c r="V98" s="61">
        <f t="shared" si="8"/>
        <v>99.822027130007982</v>
      </c>
    </row>
    <row r="99" spans="3:22" x14ac:dyDescent="0.2">
      <c r="C99" s="90" t="s">
        <v>65</v>
      </c>
      <c r="D99" s="63">
        <f t="shared" ref="D99:V99" si="9">+IFERROR(IF(D60&gt;0,+((D60/D21)*100)," "),"")</f>
        <v>98.34922151762521</v>
      </c>
      <c r="E99" s="63">
        <f t="shared" si="9"/>
        <v>99.467589031398347</v>
      </c>
      <c r="F99" s="63">
        <f t="shared" si="9"/>
        <v>99.352997232011177</v>
      </c>
      <c r="G99" s="63">
        <f t="shared" si="9"/>
        <v>98.795235507920282</v>
      </c>
      <c r="H99" s="63">
        <f t="shared" si="9"/>
        <v>98.743804729269755</v>
      </c>
      <c r="I99" s="63">
        <f t="shared" si="9"/>
        <v>99.620038333923389</v>
      </c>
      <c r="J99" s="63">
        <f t="shared" si="9"/>
        <v>98.745010274421688</v>
      </c>
      <c r="K99" s="63">
        <f t="shared" si="9"/>
        <v>99.32246709985499</v>
      </c>
      <c r="L99" s="63">
        <f t="shared" si="9"/>
        <v>97.686329224462398</v>
      </c>
      <c r="M99" s="63">
        <f t="shared" si="9"/>
        <v>97.899958034579882</v>
      </c>
      <c r="N99" s="63">
        <f t="shared" si="9"/>
        <v>96.99599982453762</v>
      </c>
      <c r="O99" s="63">
        <f t="shared" si="9"/>
        <v>93.824198200984739</v>
      </c>
      <c r="P99" s="63">
        <f t="shared" si="9"/>
        <v>83.555911719755088</v>
      </c>
      <c r="Q99" s="63">
        <f t="shared" si="9"/>
        <v>95.918233366242148</v>
      </c>
      <c r="R99" s="63">
        <f t="shared" si="9"/>
        <v>97.139063980899891</v>
      </c>
      <c r="S99" s="63">
        <f t="shared" si="9"/>
        <v>98.885135875862602</v>
      </c>
      <c r="T99" s="63">
        <f t="shared" si="9"/>
        <v>94.527951748784417</v>
      </c>
      <c r="U99" s="63">
        <f t="shared" si="9"/>
        <v>99.170963690722317</v>
      </c>
      <c r="V99" s="63">
        <f t="shared" si="9"/>
        <v>98.126025247475894</v>
      </c>
    </row>
    <row r="100" spans="3:22" x14ac:dyDescent="0.2">
      <c r="C100" s="89" t="s">
        <v>66</v>
      </c>
      <c r="D100" s="61">
        <f t="shared" ref="D100:V100" si="10">+IFERROR(IF(D61&gt;0,+((D61/D22)*100)," "),"")</f>
        <v>95.092979923330972</v>
      </c>
      <c r="E100" s="61">
        <f t="shared" si="10"/>
        <v>97.11577080738958</v>
      </c>
      <c r="F100" s="61">
        <f t="shared" si="10"/>
        <v>99.780218187848519</v>
      </c>
      <c r="G100" s="61">
        <f t="shared" si="10"/>
        <v>99.65878668144785</v>
      </c>
      <c r="H100" s="61">
        <f t="shared" si="10"/>
        <v>99.974705901406466</v>
      </c>
      <c r="I100" s="61">
        <f t="shared" si="10"/>
        <v>99.848785556841705</v>
      </c>
      <c r="J100" s="61">
        <f t="shared" si="10"/>
        <v>99.713998531058067</v>
      </c>
      <c r="K100" s="61">
        <f t="shared" si="10"/>
        <v>99.832813286296386</v>
      </c>
      <c r="L100" s="61">
        <f t="shared" si="10"/>
        <v>99.897472085650989</v>
      </c>
      <c r="M100" s="61">
        <f t="shared" si="10"/>
        <v>99.69150942351051</v>
      </c>
      <c r="N100" s="61">
        <f t="shared" si="10"/>
        <v>97.848350898892917</v>
      </c>
      <c r="O100" s="61">
        <f t="shared" si="10"/>
        <v>99.973941798633632</v>
      </c>
      <c r="P100" s="61">
        <f t="shared" si="10"/>
        <v>99.907347411746755</v>
      </c>
      <c r="Q100" s="61">
        <f t="shared" si="10"/>
        <v>99.869448516246635</v>
      </c>
      <c r="R100" s="61">
        <f t="shared" si="10"/>
        <v>99.975666062351664</v>
      </c>
      <c r="S100" s="61">
        <f t="shared" si="10"/>
        <v>99.954561939967704</v>
      </c>
      <c r="T100" s="61">
        <f t="shared" si="10"/>
        <v>99.174957707881191</v>
      </c>
      <c r="U100" s="61">
        <f t="shared" si="10"/>
        <v>99.97382301724484</v>
      </c>
      <c r="V100" s="61">
        <f t="shared" si="10"/>
        <v>99.975424339747306</v>
      </c>
    </row>
    <row r="101" spans="3:22" x14ac:dyDescent="0.2">
      <c r="C101" s="90" t="s">
        <v>67</v>
      </c>
      <c r="D101" s="63">
        <f t="shared" ref="D101:V101" si="11">+IFERROR(IF(D62&gt;0,+((D62/D23)*100)," "),"")</f>
        <v>96.837791727358692</v>
      </c>
      <c r="E101" s="63">
        <f t="shared" si="11"/>
        <v>94.770962614055378</v>
      </c>
      <c r="F101" s="63">
        <f t="shared" si="11"/>
        <v>97.681755647818704</v>
      </c>
      <c r="G101" s="63">
        <f t="shared" si="11"/>
        <v>94.038785732305357</v>
      </c>
      <c r="H101" s="63">
        <f t="shared" si="11"/>
        <v>94.258187792852482</v>
      </c>
      <c r="I101" s="63">
        <f t="shared" si="11"/>
        <v>90.957364350830488</v>
      </c>
      <c r="J101" s="63">
        <f t="shared" si="11"/>
        <v>96.346290143336205</v>
      </c>
      <c r="K101" s="63">
        <f t="shared" si="11"/>
        <v>91.303469726020126</v>
      </c>
      <c r="L101" s="63">
        <f t="shared" si="11"/>
        <v>92.461835128033172</v>
      </c>
      <c r="M101" s="63">
        <f t="shared" si="11"/>
        <v>85.963711420803321</v>
      </c>
      <c r="N101" s="63">
        <f t="shared" si="11"/>
        <v>76.23968662441473</v>
      </c>
      <c r="O101" s="63">
        <f t="shared" si="11"/>
        <v>86.37403088050219</v>
      </c>
      <c r="P101" s="63">
        <f t="shared" si="11"/>
        <v>88.872170557130488</v>
      </c>
      <c r="Q101" s="63">
        <f t="shared" si="11"/>
        <v>89.218216739319928</v>
      </c>
      <c r="R101" s="63">
        <f t="shared" si="11"/>
        <v>94.063979133424738</v>
      </c>
      <c r="S101" s="63">
        <f t="shared" si="11"/>
        <v>93.963380214021214</v>
      </c>
      <c r="T101" s="63">
        <f t="shared" si="11"/>
        <v>97.394920529629815</v>
      </c>
      <c r="U101" s="63">
        <f t="shared" si="11"/>
        <v>99.432853408011766</v>
      </c>
      <c r="V101" s="63">
        <f t="shared" si="11"/>
        <v>97.599268434816764</v>
      </c>
    </row>
    <row r="102" spans="3:22" x14ac:dyDescent="0.2">
      <c r="C102" s="89" t="s">
        <v>68</v>
      </c>
      <c r="D102" s="61">
        <f t="shared" ref="D102:V102" si="12">+IFERROR(IF(D63&gt;0,+((D63/D24)*100)," "),"")</f>
        <v>97.431319893007867</v>
      </c>
      <c r="E102" s="61">
        <f t="shared" si="12"/>
        <v>99.493268222024028</v>
      </c>
      <c r="F102" s="61">
        <f t="shared" si="12"/>
        <v>99.727972973146393</v>
      </c>
      <c r="G102" s="61">
        <f t="shared" si="12"/>
        <v>98.49694661005924</v>
      </c>
      <c r="H102" s="61">
        <f t="shared" si="12"/>
        <v>99.676163159119852</v>
      </c>
      <c r="I102" s="61">
        <f t="shared" si="12"/>
        <v>99.738095339902742</v>
      </c>
      <c r="J102" s="61">
        <f t="shared" si="12"/>
        <v>99.702459415773887</v>
      </c>
      <c r="K102" s="61">
        <f t="shared" si="12"/>
        <v>99.210046767261844</v>
      </c>
      <c r="L102" s="61">
        <f t="shared" si="12"/>
        <v>99.364385902210046</v>
      </c>
      <c r="M102" s="61">
        <f t="shared" si="12"/>
        <v>99.4615290484751</v>
      </c>
      <c r="N102" s="61">
        <f t="shared" si="12"/>
        <v>95.996960771610517</v>
      </c>
      <c r="O102" s="61">
        <f t="shared" si="12"/>
        <v>98.188866333901032</v>
      </c>
      <c r="P102" s="61">
        <f t="shared" si="12"/>
        <v>96.426325364948127</v>
      </c>
      <c r="Q102" s="61">
        <f t="shared" si="12"/>
        <v>98.501688989577445</v>
      </c>
      <c r="R102" s="61">
        <f t="shared" si="12"/>
        <v>93.680960630609661</v>
      </c>
      <c r="S102" s="61">
        <f t="shared" si="12"/>
        <v>92.784784772658696</v>
      </c>
      <c r="T102" s="61">
        <f t="shared" si="12"/>
        <v>97.432125043677502</v>
      </c>
      <c r="U102" s="61">
        <f t="shared" si="12"/>
        <v>99.414071383576612</v>
      </c>
      <c r="V102" s="61">
        <f t="shared" si="12"/>
        <v>96.897460837395414</v>
      </c>
    </row>
    <row r="103" spans="3:22" x14ac:dyDescent="0.2">
      <c r="C103" s="90" t="s">
        <v>31</v>
      </c>
      <c r="D103" s="63">
        <f t="shared" ref="D103:V103" si="13">+IFERROR(IF(D64&gt;0,+((D64/D25)*100)," "),"")</f>
        <v>93.451698794416473</v>
      </c>
      <c r="E103" s="63">
        <f t="shared" si="13"/>
        <v>93.290348338906455</v>
      </c>
      <c r="F103" s="63">
        <f t="shared" si="13"/>
        <v>97.594796079277515</v>
      </c>
      <c r="G103" s="63">
        <f t="shared" si="13"/>
        <v>98.139623921707994</v>
      </c>
      <c r="H103" s="63">
        <f t="shared" si="13"/>
        <v>97.440271497473503</v>
      </c>
      <c r="I103" s="63">
        <f t="shared" si="13"/>
        <v>93.840546647774929</v>
      </c>
      <c r="J103" s="63">
        <f t="shared" si="13"/>
        <v>95.491912303950741</v>
      </c>
      <c r="K103" s="63">
        <f t="shared" si="13"/>
        <v>83.651611019557819</v>
      </c>
      <c r="L103" s="63">
        <f t="shared" si="13"/>
        <v>87.878716118142307</v>
      </c>
      <c r="M103" s="63">
        <f t="shared" si="13"/>
        <v>73.656709199891651</v>
      </c>
      <c r="N103" s="63">
        <f t="shared" si="13"/>
        <v>76.77212789063536</v>
      </c>
      <c r="O103" s="63">
        <f t="shared" si="13"/>
        <v>98.005466996228236</v>
      </c>
      <c r="P103" s="63">
        <f t="shared" si="13"/>
        <v>95.799692432183747</v>
      </c>
      <c r="Q103" s="63">
        <f t="shared" si="13"/>
        <v>87.962686012065177</v>
      </c>
      <c r="R103" s="63">
        <f t="shared" si="13"/>
        <v>77.059288164260153</v>
      </c>
      <c r="S103" s="63">
        <f t="shared" si="13"/>
        <v>95.320898643261302</v>
      </c>
      <c r="T103" s="63">
        <f t="shared" si="13"/>
        <v>98.740713486309573</v>
      </c>
      <c r="U103" s="63">
        <f t="shared" si="13"/>
        <v>97.590521774704257</v>
      </c>
      <c r="V103" s="63">
        <f t="shared" si="13"/>
        <v>90.180769944035703</v>
      </c>
    </row>
    <row r="104" spans="3:22" x14ac:dyDescent="0.2">
      <c r="C104" s="89" t="s">
        <v>168</v>
      </c>
      <c r="D104" s="61" t="str">
        <f t="shared" ref="D104:V104" si="14">+IFERROR(IF(D65&gt;0,+((D65/D26)*100),"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+IFERROR(IF(D66&gt;0,+((D66/D27)*100)," "),"")</f>
        <v>90.107266786416091</v>
      </c>
      <c r="E105" s="63">
        <f t="shared" si="15"/>
        <v>93.276589114455945</v>
      </c>
      <c r="F105" s="63">
        <f t="shared" si="15"/>
        <v>92.790961434274493</v>
      </c>
      <c r="G105" s="63">
        <f t="shared" si="15"/>
        <v>90.870970785720417</v>
      </c>
      <c r="H105" s="63">
        <f t="shared" si="15"/>
        <v>90.553183896896044</v>
      </c>
      <c r="I105" s="63">
        <f t="shared" si="15"/>
        <v>97.418394221837275</v>
      </c>
      <c r="J105" s="63">
        <f t="shared" si="15"/>
        <v>98.704184395188406</v>
      </c>
      <c r="K105" s="63">
        <f t="shared" si="15"/>
        <v>97.683648876527982</v>
      </c>
      <c r="L105" s="63">
        <f t="shared" si="15"/>
        <v>96.707103858651593</v>
      </c>
      <c r="M105" s="63">
        <f t="shared" si="15"/>
        <v>98.631270202408444</v>
      </c>
      <c r="N105" s="63">
        <f t="shared" si="15"/>
        <v>98.903559069330143</v>
      </c>
      <c r="O105" s="63">
        <f t="shared" si="15"/>
        <v>98.493102781507957</v>
      </c>
      <c r="P105" s="63">
        <f t="shared" si="15"/>
        <v>94.99816141725951</v>
      </c>
      <c r="Q105" s="63">
        <f t="shared" si="15"/>
        <v>96.723310593416315</v>
      </c>
      <c r="R105" s="63">
        <f t="shared" si="15"/>
        <v>97.506940588452011</v>
      </c>
      <c r="S105" s="63">
        <f t="shared" si="15"/>
        <v>97.234356378533221</v>
      </c>
      <c r="T105" s="63">
        <f t="shared" si="15"/>
        <v>96.661432338969092</v>
      </c>
      <c r="U105" s="63">
        <f t="shared" si="15"/>
        <v>97.698084255988377</v>
      </c>
      <c r="V105" s="63">
        <f t="shared" si="15"/>
        <v>96.953384935686799</v>
      </c>
    </row>
    <row r="106" spans="3:22" x14ac:dyDescent="0.2">
      <c r="C106" s="89" t="s">
        <v>70</v>
      </c>
      <c r="D106" s="61">
        <f t="shared" ref="D106:V106" si="16">+IFERROR(IF(D67&gt;0,+((D67/D28)*100)," "),"")</f>
        <v>98.70032861423671</v>
      </c>
      <c r="E106" s="61">
        <f t="shared" si="16"/>
        <v>97.152876540655058</v>
      </c>
      <c r="F106" s="61">
        <f t="shared" si="16"/>
        <v>99.257813688039562</v>
      </c>
      <c r="G106" s="61">
        <f t="shared" si="16"/>
        <v>98.10451538012245</v>
      </c>
      <c r="H106" s="61">
        <f t="shared" si="16"/>
        <v>97.295586466114642</v>
      </c>
      <c r="I106" s="61">
        <f t="shared" si="16"/>
        <v>98.296236152493648</v>
      </c>
      <c r="J106" s="61">
        <f t="shared" si="16"/>
        <v>98.993388249668129</v>
      </c>
      <c r="K106" s="61">
        <f t="shared" si="16"/>
        <v>97.349020406603074</v>
      </c>
      <c r="L106" s="61">
        <f t="shared" si="16"/>
        <v>99.390473827475205</v>
      </c>
      <c r="M106" s="61">
        <f t="shared" si="16"/>
        <v>93.912661396162676</v>
      </c>
      <c r="N106" s="61">
        <f t="shared" si="16"/>
        <v>93.41682550241903</v>
      </c>
      <c r="O106" s="61">
        <f t="shared" si="16"/>
        <v>94.430716260006335</v>
      </c>
      <c r="P106" s="61">
        <f t="shared" si="16"/>
        <v>84.364315965683573</v>
      </c>
      <c r="Q106" s="61">
        <f t="shared" si="16"/>
        <v>74.378701352540162</v>
      </c>
      <c r="R106" s="61">
        <f t="shared" si="16"/>
        <v>90.937006676846721</v>
      </c>
      <c r="S106" s="61">
        <f t="shared" si="16"/>
        <v>94.887442873553638</v>
      </c>
      <c r="T106" s="61">
        <f t="shared" si="16"/>
        <v>98.787326189951258</v>
      </c>
      <c r="U106" s="61">
        <f t="shared" si="16"/>
        <v>95.712443754325861</v>
      </c>
      <c r="V106" s="61">
        <f t="shared" si="16"/>
        <v>93.673923124561611</v>
      </c>
    </row>
    <row r="107" spans="3:22" x14ac:dyDescent="0.2">
      <c r="C107" s="90" t="s">
        <v>32</v>
      </c>
      <c r="D107" s="63">
        <f t="shared" ref="D107:V107" si="17">+IFERROR(IF(D68&gt;0,+((D68/D29)*100)," "),"")</f>
        <v>96.413806392880318</v>
      </c>
      <c r="E107" s="63">
        <f t="shared" si="17"/>
        <v>97.092990595166668</v>
      </c>
      <c r="F107" s="63">
        <f t="shared" si="17"/>
        <v>97.756532143529768</v>
      </c>
      <c r="G107" s="63">
        <f t="shared" si="17"/>
        <v>98.411460682428739</v>
      </c>
      <c r="H107" s="63">
        <f t="shared" si="17"/>
        <v>99.045758404258549</v>
      </c>
      <c r="I107" s="63">
        <f t="shared" si="17"/>
        <v>96.524499227844856</v>
      </c>
      <c r="J107" s="63">
        <f t="shared" si="17"/>
        <v>96.039670216369871</v>
      </c>
      <c r="K107" s="63">
        <f t="shared" si="17"/>
        <v>93.698020812370544</v>
      </c>
      <c r="L107" s="63">
        <f t="shared" si="17"/>
        <v>92.849711282568748</v>
      </c>
      <c r="M107" s="63">
        <f t="shared" si="17"/>
        <v>89.418824078985608</v>
      </c>
      <c r="N107" s="63">
        <f t="shared" si="17"/>
        <v>84.804891379725703</v>
      </c>
      <c r="O107" s="63">
        <f t="shared" si="17"/>
        <v>89.437216576674615</v>
      </c>
      <c r="P107" s="63">
        <f t="shared" si="17"/>
        <v>77.15334187510139</v>
      </c>
      <c r="Q107" s="63">
        <f t="shared" si="17"/>
        <v>74.486254011328086</v>
      </c>
      <c r="R107" s="63">
        <f t="shared" si="17"/>
        <v>85.294275246305716</v>
      </c>
      <c r="S107" s="63">
        <f t="shared" si="17"/>
        <v>94.71077485215055</v>
      </c>
      <c r="T107" s="63">
        <f t="shared" si="17"/>
        <v>97.117475985002827</v>
      </c>
      <c r="U107" s="63">
        <f t="shared" si="17"/>
        <v>98.246649591297498</v>
      </c>
      <c r="V107" s="63">
        <f t="shared" si="17"/>
        <v>97.085973391286146</v>
      </c>
    </row>
    <row r="108" spans="3:22" x14ac:dyDescent="0.2">
      <c r="C108" s="89" t="s">
        <v>33</v>
      </c>
      <c r="D108" s="61">
        <f t="shared" ref="D108:V108" si="18">+IFERROR(IF(D69&gt;0,+((D69/D30)*100)," "),"")</f>
        <v>96.937082435500315</v>
      </c>
      <c r="E108" s="61">
        <f t="shared" si="18"/>
        <v>98.668956907079306</v>
      </c>
      <c r="F108" s="61">
        <f t="shared" si="18"/>
        <v>98.692049260100205</v>
      </c>
      <c r="G108" s="61">
        <f t="shared" si="18"/>
        <v>97.380697373184958</v>
      </c>
      <c r="H108" s="61">
        <f t="shared" si="18"/>
        <v>98.054451720968387</v>
      </c>
      <c r="I108" s="61">
        <f t="shared" si="18"/>
        <v>99.082827435641647</v>
      </c>
      <c r="J108" s="61">
        <f t="shared" si="18"/>
        <v>92.533030373576082</v>
      </c>
      <c r="K108" s="61">
        <f t="shared" si="18"/>
        <v>90.674040743512109</v>
      </c>
      <c r="L108" s="61">
        <f t="shared" si="18"/>
        <v>96.425374731414578</v>
      </c>
      <c r="M108" s="61">
        <f t="shared" si="18"/>
        <v>94.216831852332348</v>
      </c>
      <c r="N108" s="61">
        <f t="shared" si="18"/>
        <v>93.730049249576425</v>
      </c>
      <c r="O108" s="61">
        <f t="shared" si="18"/>
        <v>98.435514689139154</v>
      </c>
      <c r="P108" s="61">
        <f t="shared" si="18"/>
        <v>93.145900385632089</v>
      </c>
      <c r="Q108" s="61">
        <f t="shared" si="18"/>
        <v>94.495399605400777</v>
      </c>
      <c r="R108" s="61">
        <f t="shared" si="18"/>
        <v>96.077535358412945</v>
      </c>
      <c r="S108" s="61">
        <f t="shared" si="18"/>
        <v>95.231365279725068</v>
      </c>
      <c r="T108" s="61">
        <f t="shared" si="18"/>
        <v>98.097815976576157</v>
      </c>
      <c r="U108" s="61">
        <f t="shared" si="18"/>
        <v>97.757333487215689</v>
      </c>
      <c r="V108" s="61">
        <f t="shared" si="18"/>
        <v>97.934945707048456</v>
      </c>
    </row>
    <row r="109" spans="3:22" x14ac:dyDescent="0.2">
      <c r="C109" s="90" t="s">
        <v>71</v>
      </c>
      <c r="D109" s="63">
        <f t="shared" ref="D109:V109" si="19">+IFERROR(IF(D70&gt;0,+((D70/D31)*100)," "),"")</f>
        <v>91.016327490484144</v>
      </c>
      <c r="E109" s="63">
        <f t="shared" si="19"/>
        <v>81.241001338298943</v>
      </c>
      <c r="F109" s="63">
        <f t="shared" si="19"/>
        <v>92.726959503916689</v>
      </c>
      <c r="G109" s="63">
        <f t="shared" si="19"/>
        <v>90.99246839866872</v>
      </c>
      <c r="H109" s="63">
        <f t="shared" si="19"/>
        <v>87.581006871290597</v>
      </c>
      <c r="I109" s="63">
        <f t="shared" si="19"/>
        <v>77.496705137266645</v>
      </c>
      <c r="J109" s="63">
        <f t="shared" si="19"/>
        <v>72.426670424231077</v>
      </c>
      <c r="K109" s="63">
        <f t="shared" si="19"/>
        <v>83.380133935200661</v>
      </c>
      <c r="L109" s="63">
        <f t="shared" si="19"/>
        <v>95.359064902008001</v>
      </c>
      <c r="M109" s="63">
        <f t="shared" si="19"/>
        <v>83.150450090027334</v>
      </c>
      <c r="N109" s="63">
        <f t="shared" si="19"/>
        <v>88.50418958335608</v>
      </c>
      <c r="O109" s="63">
        <f t="shared" si="19"/>
        <v>90.71831269422988</v>
      </c>
      <c r="P109" s="63">
        <f t="shared" si="19"/>
        <v>84.597506790213302</v>
      </c>
      <c r="Q109" s="63">
        <f t="shared" si="19"/>
        <v>90.165940181633914</v>
      </c>
      <c r="R109" s="63">
        <f t="shared" si="19"/>
        <v>86.130264706699037</v>
      </c>
      <c r="S109" s="63">
        <f t="shared" si="19"/>
        <v>95.2708707997934</v>
      </c>
      <c r="T109" s="63">
        <f t="shared" si="19"/>
        <v>94.632064740335892</v>
      </c>
      <c r="U109" s="63">
        <f t="shared" si="19"/>
        <v>93.043389898657196</v>
      </c>
      <c r="V109" s="63">
        <f t="shared" si="19"/>
        <v>98.093662952451339</v>
      </c>
    </row>
    <row r="110" spans="3:22" x14ac:dyDescent="0.2">
      <c r="C110" s="89" t="s">
        <v>34</v>
      </c>
      <c r="D110" s="61">
        <f t="shared" ref="D110:V110" si="20">+IFERROR(IF(D71&gt;0,+((D71/D32)*100)," "),"")</f>
        <v>95.28481762277606</v>
      </c>
      <c r="E110" s="61">
        <f t="shared" si="20"/>
        <v>97.228190095556627</v>
      </c>
      <c r="F110" s="61">
        <f t="shared" si="20"/>
        <v>97.573301888720266</v>
      </c>
      <c r="G110" s="61">
        <f t="shared" si="20"/>
        <v>97.64008034004064</v>
      </c>
      <c r="H110" s="61">
        <f t="shared" si="20"/>
        <v>95.649840009433234</v>
      </c>
      <c r="I110" s="61">
        <f t="shared" si="20"/>
        <v>96.39099696703552</v>
      </c>
      <c r="J110" s="61">
        <f t="shared" si="20"/>
        <v>97.221038691577462</v>
      </c>
      <c r="K110" s="61">
        <f t="shared" si="20"/>
        <v>95.542521200231704</v>
      </c>
      <c r="L110" s="61">
        <f t="shared" si="20"/>
        <v>94.465400266339287</v>
      </c>
      <c r="M110" s="61">
        <f t="shared" si="20"/>
        <v>92.904557047607113</v>
      </c>
      <c r="N110" s="61">
        <f t="shared" si="20"/>
        <v>91.662410444444191</v>
      </c>
      <c r="O110" s="61">
        <f t="shared" si="20"/>
        <v>93.911702295355852</v>
      </c>
      <c r="P110" s="61">
        <f t="shared" si="20"/>
        <v>88.548036738223388</v>
      </c>
      <c r="Q110" s="61">
        <f t="shared" si="20"/>
        <v>90.405394274773144</v>
      </c>
      <c r="R110" s="61">
        <f t="shared" si="20"/>
        <v>94.463722903193386</v>
      </c>
      <c r="S110" s="61">
        <f t="shared" si="20"/>
        <v>95.791869629637958</v>
      </c>
      <c r="T110" s="61">
        <f t="shared" si="20"/>
        <v>97.026962973270713</v>
      </c>
      <c r="U110" s="61">
        <f t="shared" si="20"/>
        <v>97.234267460664668</v>
      </c>
      <c r="V110" s="61">
        <f t="shared" si="20"/>
        <v>96.656133580878119</v>
      </c>
    </row>
    <row r="111" spans="3:22" x14ac:dyDescent="0.2">
      <c r="C111" s="90" t="s">
        <v>72</v>
      </c>
      <c r="D111" s="63">
        <f t="shared" ref="D111:V111" si="21">+IFERROR(IF(D72&gt;0,+((D72/D33)*100)," "),"")</f>
        <v>83.203622482729969</v>
      </c>
      <c r="E111" s="63">
        <f t="shared" si="21"/>
        <v>90.173714172387861</v>
      </c>
      <c r="F111" s="63">
        <f t="shared" si="21"/>
        <v>98.232042652655366</v>
      </c>
      <c r="G111" s="63">
        <f t="shared" si="21"/>
        <v>96.657936982125378</v>
      </c>
      <c r="H111" s="63">
        <f t="shared" si="21"/>
        <v>88.288476472689368</v>
      </c>
      <c r="I111" s="63">
        <f t="shared" si="21"/>
        <v>84.832904991265252</v>
      </c>
      <c r="J111" s="63">
        <f t="shared" si="21"/>
        <v>75.102917668115182</v>
      </c>
      <c r="K111" s="63">
        <f t="shared" si="21"/>
        <v>69.22237611540038</v>
      </c>
      <c r="L111" s="63">
        <f t="shared" si="21"/>
        <v>81.582634252807068</v>
      </c>
      <c r="M111" s="63">
        <f t="shared" si="21"/>
        <v>74.550066592234018</v>
      </c>
      <c r="N111" s="63">
        <f t="shared" si="21"/>
        <v>93.235984045490625</v>
      </c>
      <c r="O111" s="63">
        <f t="shared" si="21"/>
        <v>87.399555471837971</v>
      </c>
      <c r="P111" s="63">
        <f t="shared" si="21"/>
        <v>85.789606883035958</v>
      </c>
      <c r="Q111" s="63">
        <f t="shared" si="21"/>
        <v>75.371280932035063</v>
      </c>
      <c r="R111" s="63">
        <f t="shared" si="21"/>
        <v>86.410215888127382</v>
      </c>
      <c r="S111" s="63">
        <f t="shared" si="21"/>
        <v>89.158959841167189</v>
      </c>
      <c r="T111" s="63">
        <f t="shared" si="21"/>
        <v>93.692880324985467</v>
      </c>
      <c r="U111" s="63">
        <f t="shared" si="21"/>
        <v>94.32521153018034</v>
      </c>
      <c r="V111" s="63">
        <f t="shared" si="21"/>
        <v>94.426751758398339</v>
      </c>
    </row>
    <row r="112" spans="3:22" x14ac:dyDescent="0.2">
      <c r="C112" s="89" t="s">
        <v>73</v>
      </c>
      <c r="D112" s="61">
        <f t="shared" ref="D112:V112" si="22">+IFERROR(IF(D73&gt;0,+((D73/D34)*100)," "),"")</f>
        <v>91.121416902551175</v>
      </c>
      <c r="E112" s="61">
        <f t="shared" si="22"/>
        <v>97.012939424746065</v>
      </c>
      <c r="F112" s="61">
        <f t="shared" si="22"/>
        <v>92.489250782692437</v>
      </c>
      <c r="G112" s="61">
        <f t="shared" si="22"/>
        <v>95.04279098927816</v>
      </c>
      <c r="H112" s="61">
        <f t="shared" si="22"/>
        <v>97.362105032533535</v>
      </c>
      <c r="I112" s="61">
        <f t="shared" si="22"/>
        <v>99.462926130154415</v>
      </c>
      <c r="J112" s="61">
        <f t="shared" si="22"/>
        <v>98.668636502283903</v>
      </c>
      <c r="K112" s="61">
        <f t="shared" si="22"/>
        <v>99.469372817642551</v>
      </c>
      <c r="L112" s="61">
        <f t="shared" si="22"/>
        <v>98.285469294354158</v>
      </c>
      <c r="M112" s="61">
        <f t="shared" si="22"/>
        <v>91.861705356181844</v>
      </c>
      <c r="N112" s="61">
        <f t="shared" si="22"/>
        <v>91.165194258219842</v>
      </c>
      <c r="O112" s="61">
        <f t="shared" si="22"/>
        <v>96.453823405360566</v>
      </c>
      <c r="P112" s="61">
        <f t="shared" si="22"/>
        <v>95.574116548326543</v>
      </c>
      <c r="Q112" s="61">
        <f t="shared" si="22"/>
        <v>93.156431780101911</v>
      </c>
      <c r="R112" s="61">
        <f t="shared" si="22"/>
        <v>94.031483184133052</v>
      </c>
      <c r="S112" s="61">
        <f t="shared" si="22"/>
        <v>96.606633235879187</v>
      </c>
      <c r="T112" s="61">
        <f t="shared" si="22"/>
        <v>98.692010531777584</v>
      </c>
      <c r="U112" s="61">
        <f t="shared" si="22"/>
        <v>98.412442979105734</v>
      </c>
      <c r="V112" s="61">
        <f t="shared" si="22"/>
        <v>97.252781330568396</v>
      </c>
    </row>
    <row r="113" spans="3:22" x14ac:dyDescent="0.2">
      <c r="C113" s="90" t="s">
        <v>35</v>
      </c>
      <c r="D113" s="63">
        <f t="shared" ref="D113:V113" si="23">+IFERROR(IF(D74&gt;0,+((D74/D35)*100)," "),"")</f>
        <v>99.292198301472624</v>
      </c>
      <c r="E113" s="63">
        <f t="shared" si="23"/>
        <v>97.197979451948584</v>
      </c>
      <c r="F113" s="63">
        <f t="shared" si="23"/>
        <v>98.881360937648239</v>
      </c>
      <c r="G113" s="63">
        <f t="shared" si="23"/>
        <v>99.425039365868329</v>
      </c>
      <c r="H113" s="63">
        <f t="shared" si="23"/>
        <v>99.086724614956893</v>
      </c>
      <c r="I113" s="63">
        <f t="shared" si="23"/>
        <v>99.891525681601067</v>
      </c>
      <c r="J113" s="63">
        <f t="shared" si="23"/>
        <v>98.878379622489149</v>
      </c>
      <c r="K113" s="63">
        <f t="shared" si="23"/>
        <v>99.508056861723034</v>
      </c>
      <c r="L113" s="63">
        <f t="shared" si="23"/>
        <v>99.243613870119773</v>
      </c>
      <c r="M113" s="63">
        <f t="shared" si="23"/>
        <v>99.131728799000015</v>
      </c>
      <c r="N113" s="63">
        <f t="shared" si="23"/>
        <v>98.799482048851033</v>
      </c>
      <c r="O113" s="63">
        <f t="shared" si="23"/>
        <v>97.520309041840775</v>
      </c>
      <c r="P113" s="63">
        <f t="shared" si="23"/>
        <v>98.768752530293881</v>
      </c>
      <c r="Q113" s="63">
        <f t="shared" si="23"/>
        <v>99.751244998334869</v>
      </c>
      <c r="R113" s="63">
        <f t="shared" si="23"/>
        <v>99.814096828177099</v>
      </c>
      <c r="S113" s="63">
        <f t="shared" si="23"/>
        <v>99.42739026334182</v>
      </c>
      <c r="T113" s="63">
        <f t="shared" si="23"/>
        <v>99.202966952618681</v>
      </c>
      <c r="U113" s="63">
        <f t="shared" si="23"/>
        <v>98.498012535293114</v>
      </c>
      <c r="V113" s="63">
        <f t="shared" si="23"/>
        <v>99.443620323360747</v>
      </c>
    </row>
    <row r="114" spans="3:22" x14ac:dyDescent="0.2">
      <c r="C114" s="89" t="s">
        <v>74</v>
      </c>
      <c r="D114" s="61">
        <f t="shared" ref="D114:V114" si="24">+IFERROR(IF(D75&gt;0,+((D75/D36)*100)," "),"")</f>
        <v>98.141899132772139</v>
      </c>
      <c r="E114" s="61">
        <f t="shared" si="24"/>
        <v>96.964639562676908</v>
      </c>
      <c r="F114" s="61">
        <f t="shared" si="24"/>
        <v>80.439855030364527</v>
      </c>
      <c r="G114" s="61">
        <f t="shared" si="24"/>
        <v>91.311188519141524</v>
      </c>
      <c r="H114" s="61">
        <f t="shared" si="24"/>
        <v>97.344819528097531</v>
      </c>
      <c r="I114" s="61">
        <f t="shared" si="24"/>
        <v>97.245942721554385</v>
      </c>
      <c r="J114" s="61">
        <f t="shared" si="24"/>
        <v>87.79406536819738</v>
      </c>
      <c r="K114" s="61">
        <f t="shared" si="24"/>
        <v>94.764907898728794</v>
      </c>
      <c r="L114" s="61">
        <f t="shared" si="24"/>
        <v>95.947665811275769</v>
      </c>
      <c r="M114" s="61">
        <f t="shared" si="24"/>
        <v>97.828132488462643</v>
      </c>
      <c r="N114" s="61">
        <f t="shared" si="24"/>
        <v>98.974954371578434</v>
      </c>
      <c r="O114" s="61">
        <f t="shared" si="24"/>
        <v>92.318484636409011</v>
      </c>
      <c r="P114" s="61">
        <f t="shared" si="24"/>
        <v>91.738924431784326</v>
      </c>
      <c r="Q114" s="61">
        <f t="shared" si="24"/>
        <v>88.405990662826696</v>
      </c>
      <c r="R114" s="61">
        <f t="shared" si="24"/>
        <v>94.378086319694674</v>
      </c>
      <c r="S114" s="61">
        <f t="shared" si="24"/>
        <v>92.214567581550739</v>
      </c>
      <c r="T114" s="61">
        <f t="shared" si="24"/>
        <v>94.498728867070469</v>
      </c>
      <c r="U114" s="61">
        <f t="shared" si="24"/>
        <v>95.91887001093265</v>
      </c>
      <c r="V114" s="61">
        <f t="shared" si="24"/>
        <v>97.712471775436057</v>
      </c>
    </row>
    <row r="115" spans="3:22" x14ac:dyDescent="0.2">
      <c r="C115" s="90" t="s">
        <v>36</v>
      </c>
      <c r="D115" s="63">
        <f t="shared" ref="D115:V115" si="25">+IFERROR(IF(D76&gt;0,+((D76/D37)*100)," "),"")</f>
        <v>92.630541278512027</v>
      </c>
      <c r="E115" s="63">
        <f t="shared" si="25"/>
        <v>94.4673361998084</v>
      </c>
      <c r="F115" s="63">
        <f t="shared" si="25"/>
        <v>94.505580101151281</v>
      </c>
      <c r="G115" s="63">
        <f t="shared" si="25"/>
        <v>98.68551621235919</v>
      </c>
      <c r="H115" s="63">
        <f t="shared" si="25"/>
        <v>93.322938651642545</v>
      </c>
      <c r="I115" s="63">
        <f t="shared" si="25"/>
        <v>89.859645590457689</v>
      </c>
      <c r="J115" s="63">
        <f t="shared" si="25"/>
        <v>95.211796782287493</v>
      </c>
      <c r="K115" s="63">
        <f t="shared" si="25"/>
        <v>86.300921039200986</v>
      </c>
      <c r="L115" s="63">
        <f t="shared" si="25"/>
        <v>92.097598882820336</v>
      </c>
      <c r="M115" s="63">
        <f t="shared" si="25"/>
        <v>95.045867964134899</v>
      </c>
      <c r="N115" s="63">
        <f t="shared" si="25"/>
        <v>85.352512273985241</v>
      </c>
      <c r="O115" s="63">
        <f t="shared" si="25"/>
        <v>97.904294293705661</v>
      </c>
      <c r="P115" s="63">
        <f t="shared" si="25"/>
        <v>96.536589779193079</v>
      </c>
      <c r="Q115" s="63">
        <f t="shared" si="25"/>
        <v>98.794793243038114</v>
      </c>
      <c r="R115" s="63">
        <f t="shared" si="25"/>
        <v>97.998306990651599</v>
      </c>
      <c r="S115" s="63">
        <f t="shared" si="25"/>
        <v>98.719762998260634</v>
      </c>
      <c r="T115" s="63">
        <f t="shared" si="25"/>
        <v>97.540716047764462</v>
      </c>
      <c r="U115" s="63">
        <f t="shared" si="25"/>
        <v>96.020993638072781</v>
      </c>
      <c r="V115" s="63">
        <f t="shared" si="25"/>
        <v>94.702120017760336</v>
      </c>
    </row>
    <row r="116" spans="3:22" x14ac:dyDescent="0.2">
      <c r="C116" s="92" t="s">
        <v>75</v>
      </c>
      <c r="D116" s="62">
        <f t="shared" ref="D116:V116" si="26">+IFERROR(IF(D77&gt;0,+((D77/D38)*100)," "),"")</f>
        <v>97.323765901190782</v>
      </c>
      <c r="E116" s="62">
        <f t="shared" si="26"/>
        <v>99.382193664705369</v>
      </c>
      <c r="F116" s="62">
        <f t="shared" si="26"/>
        <v>99.207953857274049</v>
      </c>
      <c r="G116" s="62">
        <f t="shared" si="26"/>
        <v>99.587539413496614</v>
      </c>
      <c r="H116" s="62">
        <f t="shared" si="26"/>
        <v>99.809064759292198</v>
      </c>
      <c r="I116" s="62">
        <f t="shared" si="26"/>
        <v>99.538208630834973</v>
      </c>
      <c r="J116" s="62">
        <f t="shared" si="26"/>
        <v>99.282684526678537</v>
      </c>
      <c r="K116" s="62">
        <f t="shared" si="26"/>
        <v>97.523249322920847</v>
      </c>
      <c r="L116" s="62">
        <f t="shared" si="26"/>
        <v>99.780472022496554</v>
      </c>
      <c r="M116" s="62">
        <f t="shared" si="26"/>
        <v>95.674429594990769</v>
      </c>
      <c r="N116" s="62">
        <f t="shared" si="26"/>
        <v>86.971191128238402</v>
      </c>
      <c r="O116" s="62">
        <f t="shared" si="26"/>
        <v>99.130509155480652</v>
      </c>
      <c r="P116" s="62">
        <f t="shared" si="26"/>
        <v>98.733073739508953</v>
      </c>
      <c r="Q116" s="62">
        <f t="shared" si="26"/>
        <v>98.865847136838852</v>
      </c>
      <c r="R116" s="62">
        <f t="shared" si="26"/>
        <v>97.565185512061689</v>
      </c>
      <c r="S116" s="62">
        <f t="shared" si="26"/>
        <v>98.879608872677494</v>
      </c>
      <c r="T116" s="62">
        <f t="shared" si="26"/>
        <v>99.825961807574487</v>
      </c>
      <c r="U116" s="62">
        <f t="shared" si="26"/>
        <v>99.896200047959141</v>
      </c>
      <c r="V116" s="62">
        <f t="shared" si="26"/>
        <v>95.591099910972318</v>
      </c>
    </row>
    <row r="117" spans="3:22" ht="22.5" x14ac:dyDescent="0.2">
      <c r="C117" s="91" t="s">
        <v>76</v>
      </c>
      <c r="D117" s="64" t="str">
        <f t="shared" ref="D117:V117" si="27">+IFERROR(IF(D78&gt;0,+((D78/D39)*100),"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>
        <f t="shared" si="27"/>
        <v>59.926249401054143</v>
      </c>
      <c r="V117" s="64">
        <f t="shared" si="27"/>
        <v>81.957035290999485</v>
      </c>
    </row>
    <row r="118" spans="3:22" x14ac:dyDescent="0.2">
      <c r="C118" s="89" t="s">
        <v>77</v>
      </c>
      <c r="D118" s="61">
        <f t="shared" ref="D118:V118" si="28">+IFERROR(IF(D79&gt;0,+((D79/D40)*100)," "),"")</f>
        <v>78.30421923929913</v>
      </c>
      <c r="E118" s="61">
        <f t="shared" si="28"/>
        <v>84.522408849046414</v>
      </c>
      <c r="F118" s="61">
        <f t="shared" si="28"/>
        <v>92.91153531696645</v>
      </c>
      <c r="G118" s="61">
        <f t="shared" si="28"/>
        <v>92.569404418116378</v>
      </c>
      <c r="H118" s="61">
        <f t="shared" si="28"/>
        <v>91.503644394603626</v>
      </c>
      <c r="I118" s="61">
        <f t="shared" si="28"/>
        <v>94.981733124695253</v>
      </c>
      <c r="J118" s="61">
        <f t="shared" si="28"/>
        <v>73.437743202473172</v>
      </c>
      <c r="K118" s="61">
        <f t="shared" si="28"/>
        <v>96.25845178282465</v>
      </c>
      <c r="L118" s="61">
        <f t="shared" si="28"/>
        <v>93.146999692843224</v>
      </c>
      <c r="M118" s="61">
        <f t="shared" si="28"/>
        <v>31.153475373521594</v>
      </c>
      <c r="N118" s="61">
        <f t="shared" si="28"/>
        <v>79.281288861517638</v>
      </c>
      <c r="O118" s="61">
        <f t="shared" si="28"/>
        <v>90.479343885856039</v>
      </c>
      <c r="P118" s="61">
        <f t="shared" si="28"/>
        <v>77.674618980419368</v>
      </c>
      <c r="Q118" s="61">
        <f t="shared" si="28"/>
        <v>65.121490423663971</v>
      </c>
      <c r="R118" s="61">
        <f t="shared" si="28"/>
        <v>49.899497502990783</v>
      </c>
      <c r="S118" s="61">
        <f t="shared" si="28"/>
        <v>82.564459573184863</v>
      </c>
      <c r="T118" s="61">
        <f t="shared" si="28"/>
        <v>93.591159431084833</v>
      </c>
      <c r="U118" s="61">
        <f t="shared" si="28"/>
        <v>95.103878392843697</v>
      </c>
      <c r="V118" s="61">
        <f t="shared" si="28"/>
        <v>90.707778767051309</v>
      </c>
    </row>
    <row r="119" spans="3:22" x14ac:dyDescent="0.2">
      <c r="C119" s="90" t="s">
        <v>37</v>
      </c>
      <c r="D119" s="63">
        <f t="shared" ref="D119:V119" si="29">+IFERROR(IF(D80&gt;0,+((D80/D41)*100)," "),"")</f>
        <v>87.800523380594811</v>
      </c>
      <c r="E119" s="63">
        <f t="shared" si="29"/>
        <v>88.128148725550574</v>
      </c>
      <c r="F119" s="63">
        <f t="shared" si="29"/>
        <v>95.862001520331788</v>
      </c>
      <c r="G119" s="63">
        <f t="shared" si="29"/>
        <v>91.556022229958231</v>
      </c>
      <c r="H119" s="63">
        <f t="shared" si="29"/>
        <v>90.629335938367305</v>
      </c>
      <c r="I119" s="63">
        <f t="shared" si="29"/>
        <v>81.559522160188209</v>
      </c>
      <c r="J119" s="63">
        <f t="shared" si="29"/>
        <v>69.187969488587228</v>
      </c>
      <c r="K119" s="63">
        <f t="shared" si="29"/>
        <v>82.503110384515935</v>
      </c>
      <c r="L119" s="63">
        <f t="shared" si="29"/>
        <v>97.518032013522742</v>
      </c>
      <c r="M119" s="63">
        <f t="shared" si="29"/>
        <v>90.982439248537787</v>
      </c>
      <c r="N119" s="63">
        <f t="shared" si="29"/>
        <v>76.92311990718386</v>
      </c>
      <c r="O119" s="63">
        <f t="shared" si="29"/>
        <v>83.189520787112031</v>
      </c>
      <c r="P119" s="63">
        <f t="shared" si="29"/>
        <v>87.305725233997151</v>
      </c>
      <c r="Q119" s="63">
        <f t="shared" si="29"/>
        <v>89.685043946715425</v>
      </c>
      <c r="R119" s="63">
        <f t="shared" si="29"/>
        <v>91.05696675584781</v>
      </c>
      <c r="S119" s="63">
        <f t="shared" si="29"/>
        <v>88.390642283587368</v>
      </c>
      <c r="T119" s="63">
        <f t="shared" si="29"/>
        <v>93.226526567780539</v>
      </c>
      <c r="U119" s="63">
        <f t="shared" si="29"/>
        <v>92.590743970221268</v>
      </c>
      <c r="V119" s="63">
        <f t="shared" si="29"/>
        <v>94.766751304369237</v>
      </c>
    </row>
    <row r="120" spans="3:22" x14ac:dyDescent="0.2">
      <c r="C120" s="89" t="s">
        <v>38</v>
      </c>
      <c r="D120" s="61">
        <f t="shared" ref="D120:V120" si="30">+IFERROR(IF(D81&gt;0,+((D81/D42)*100)," "),"")</f>
        <v>80.892808347431995</v>
      </c>
      <c r="E120" s="61">
        <f t="shared" si="30"/>
        <v>84.790935212200353</v>
      </c>
      <c r="F120" s="61">
        <f t="shared" si="30"/>
        <v>90.55660021980961</v>
      </c>
      <c r="G120" s="61">
        <f t="shared" si="30"/>
        <v>92.122436541776409</v>
      </c>
      <c r="H120" s="61">
        <f t="shared" si="30"/>
        <v>91.590258744075498</v>
      </c>
      <c r="I120" s="61">
        <f t="shared" si="30"/>
        <v>83.999078661076283</v>
      </c>
      <c r="J120" s="61">
        <f t="shared" si="30"/>
        <v>84.211669564824348</v>
      </c>
      <c r="K120" s="61">
        <f t="shared" si="30"/>
        <v>83.17261474251724</v>
      </c>
      <c r="L120" s="61">
        <f t="shared" si="30"/>
        <v>82.656981949464011</v>
      </c>
      <c r="M120" s="61">
        <f t="shared" si="30"/>
        <v>92.000341446585352</v>
      </c>
      <c r="N120" s="61">
        <f t="shared" si="30"/>
        <v>94.051401440640063</v>
      </c>
      <c r="O120" s="61">
        <f t="shared" si="30"/>
        <v>98.340470802343177</v>
      </c>
      <c r="P120" s="61">
        <f t="shared" si="30"/>
        <v>99.319268894691575</v>
      </c>
      <c r="Q120" s="61">
        <f t="shared" si="30"/>
        <v>99.658083599775424</v>
      </c>
      <c r="R120" s="61">
        <f t="shared" si="30"/>
        <v>99.67828832748252</v>
      </c>
      <c r="S120" s="61">
        <f t="shared" si="30"/>
        <v>99.322030911092455</v>
      </c>
      <c r="T120" s="61">
        <f t="shared" si="30"/>
        <v>99.935689433309491</v>
      </c>
      <c r="U120" s="61">
        <f t="shared" si="30"/>
        <v>99.951549296956401</v>
      </c>
      <c r="V120" s="61">
        <f t="shared" si="30"/>
        <v>99.845606171778655</v>
      </c>
    </row>
    <row r="121" spans="3:22" x14ac:dyDescent="0.2">
      <c r="C121" s="93" t="s">
        <v>78</v>
      </c>
      <c r="D121" s="65">
        <f t="shared" ref="D121:V121" si="31">+IFERROR(IF(D82&gt;0,+((D82/D43)*100)," "),"")</f>
        <v>95.851060751659503</v>
      </c>
      <c r="E121" s="65">
        <f t="shared" si="31"/>
        <v>96.922173086367863</v>
      </c>
      <c r="F121" s="65">
        <f t="shared" si="31"/>
        <v>98.689669378464487</v>
      </c>
      <c r="G121" s="65">
        <f t="shared" si="31"/>
        <v>98.820161676365501</v>
      </c>
      <c r="H121" s="65">
        <f t="shared" si="31"/>
        <v>99.118845210946787</v>
      </c>
      <c r="I121" s="65">
        <f t="shared" si="31"/>
        <v>98.534606897832347</v>
      </c>
      <c r="J121" s="65">
        <f t="shared" si="31"/>
        <v>98.466462409245921</v>
      </c>
      <c r="K121" s="65">
        <f t="shared" si="31"/>
        <v>96.314310056348347</v>
      </c>
      <c r="L121" s="65">
        <f t="shared" si="31"/>
        <v>98.108985961702601</v>
      </c>
      <c r="M121" s="65">
        <f t="shared" si="31"/>
        <v>95.025415694171173</v>
      </c>
      <c r="N121" s="65">
        <f t="shared" si="31"/>
        <v>92.134450720301601</v>
      </c>
      <c r="O121" s="65">
        <f t="shared" si="31"/>
        <v>98.803182127106083</v>
      </c>
      <c r="P121" s="65">
        <f t="shared" si="31"/>
        <v>98.342562468791044</v>
      </c>
      <c r="Q121" s="65">
        <f t="shared" si="31"/>
        <v>97.458493695076569</v>
      </c>
      <c r="R121" s="65">
        <f t="shared" si="31"/>
        <v>95.485417756397112</v>
      </c>
      <c r="S121" s="65">
        <f t="shared" si="31"/>
        <v>98.323640179211921</v>
      </c>
      <c r="T121" s="65">
        <f t="shared" si="31"/>
        <v>99.238746764618156</v>
      </c>
      <c r="U121" s="65">
        <f t="shared" si="31"/>
        <v>99.327817399378617</v>
      </c>
      <c r="V121" s="65">
        <f t="shared" si="31"/>
        <v>97.435751996337828</v>
      </c>
    </row>
    <row r="122" spans="3:22" x14ac:dyDescent="0.2">
      <c r="C122" s="1" t="s">
        <v>227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D127" s="164" t="s">
        <v>155</v>
      </c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82" t="s">
        <v>21</v>
      </c>
      <c r="D129" s="162">
        <v>2000</v>
      </c>
      <c r="E129" s="162">
        <v>2001</v>
      </c>
      <c r="F129" s="162">
        <v>2002</v>
      </c>
      <c r="G129" s="162">
        <v>2003</v>
      </c>
      <c r="H129" s="162">
        <v>2004</v>
      </c>
      <c r="I129" s="162">
        <v>2005</v>
      </c>
      <c r="J129" s="162">
        <v>2006</v>
      </c>
      <c r="K129" s="162">
        <v>2007</v>
      </c>
      <c r="L129" s="162">
        <v>2008</v>
      </c>
      <c r="M129" s="162">
        <v>2009</v>
      </c>
      <c r="N129" s="162">
        <v>2010</v>
      </c>
      <c r="O129" s="162">
        <v>2011</v>
      </c>
      <c r="P129" s="162">
        <v>2012</v>
      </c>
      <c r="Q129" s="162">
        <v>2013</v>
      </c>
      <c r="R129" s="162">
        <v>2014</v>
      </c>
      <c r="S129" s="162">
        <v>2015</v>
      </c>
      <c r="T129" s="162">
        <v>2016</v>
      </c>
      <c r="U129" s="162">
        <v>2017</v>
      </c>
      <c r="V129" s="162">
        <v>2018</v>
      </c>
    </row>
    <row r="130" spans="3:22" ht="12" thickBot="1" x14ac:dyDescent="0.25">
      <c r="C130" s="18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</row>
    <row r="131" spans="3:22" x14ac:dyDescent="0.2">
      <c r="C131" s="89" t="s">
        <v>61</v>
      </c>
      <c r="D131" s="57">
        <v>209.12395139659998</v>
      </c>
      <c r="E131" s="57">
        <v>212.1567790645</v>
      </c>
      <c r="F131" s="57">
        <v>223.77588497568999</v>
      </c>
      <c r="G131" s="57">
        <v>248.49126246349999</v>
      </c>
      <c r="H131" s="57">
        <v>226.82283930164999</v>
      </c>
      <c r="I131" s="57">
        <v>241.84855706927999</v>
      </c>
      <c r="J131" s="57">
        <v>321.65085032016003</v>
      </c>
      <c r="K131" s="57">
        <v>404.15313726071997</v>
      </c>
      <c r="L131" s="57">
        <v>730.46559175614004</v>
      </c>
      <c r="M131" s="57">
        <v>322.40939615504999</v>
      </c>
      <c r="N131" s="57">
        <v>381.57019801066002</v>
      </c>
      <c r="O131" s="57">
        <v>270.63623737288003</v>
      </c>
      <c r="P131" s="57">
        <v>383.17145925669007</v>
      </c>
      <c r="Q131" s="57">
        <v>1347.0129416635698</v>
      </c>
      <c r="R131" s="57">
        <v>355.29128316179003</v>
      </c>
      <c r="S131" s="57">
        <v>495.35837055642992</v>
      </c>
      <c r="T131" s="57">
        <v>486.09099448537995</v>
      </c>
      <c r="U131" s="57">
        <v>564.12814269154001</v>
      </c>
      <c r="V131" s="57">
        <v>533.53387634925605</v>
      </c>
    </row>
    <row r="132" spans="3:22" x14ac:dyDescent="0.2">
      <c r="C132" s="90" t="s">
        <v>28</v>
      </c>
      <c r="D132" s="58">
        <v>83.989989568450014</v>
      </c>
      <c r="E132" s="58">
        <v>87.546426112210028</v>
      </c>
      <c r="F132" s="58">
        <v>91.715999068380029</v>
      </c>
      <c r="G132" s="58">
        <v>95.612078598489973</v>
      </c>
      <c r="H132" s="58">
        <v>101.76931173269</v>
      </c>
      <c r="I132" s="58">
        <v>108.84738859964</v>
      </c>
      <c r="J132" s="58">
        <v>112.41079347924004</v>
      </c>
      <c r="K132" s="58">
        <v>122.22620291332001</v>
      </c>
      <c r="L132" s="58">
        <v>1045.64662823755</v>
      </c>
      <c r="M132" s="58">
        <v>1254.9667643646897</v>
      </c>
      <c r="N132" s="58">
        <v>1351.68793149371</v>
      </c>
      <c r="O132" s="58">
        <v>1091.7041136507901</v>
      </c>
      <c r="P132" s="58">
        <v>194.37157604221002</v>
      </c>
      <c r="Q132" s="58">
        <v>217.85952348999996</v>
      </c>
      <c r="R132" s="58">
        <v>241.66211769365</v>
      </c>
      <c r="S132" s="58">
        <v>239.34692403782</v>
      </c>
      <c r="T132" s="58">
        <v>250.44543828818999</v>
      </c>
      <c r="U132" s="58">
        <v>268.24414667760004</v>
      </c>
      <c r="V132" s="58">
        <v>278.83264885436</v>
      </c>
    </row>
    <row r="133" spans="3:22" x14ac:dyDescent="0.2">
      <c r="C133" s="89" t="s">
        <v>62</v>
      </c>
      <c r="D133" s="57">
        <v>6.3379805183999993</v>
      </c>
      <c r="E133" s="57">
        <v>3.5542640649999999</v>
      </c>
      <c r="F133" s="57">
        <v>3.9720815370000002</v>
      </c>
      <c r="G133" s="57">
        <v>4.3957634271200012</v>
      </c>
      <c r="H133" s="57">
        <v>4.4555731710000002</v>
      </c>
      <c r="I133" s="57">
        <v>4.6295628080000002</v>
      </c>
      <c r="J133" s="57">
        <v>4.7170987258000006</v>
      </c>
      <c r="K133" s="57">
        <v>5.0463581319999999</v>
      </c>
      <c r="L133" s="57">
        <v>5.1433089120000002</v>
      </c>
      <c r="M133" s="57">
        <v>6.749731251</v>
      </c>
      <c r="N133" s="57">
        <v>24.863164339080001</v>
      </c>
      <c r="O133" s="57">
        <v>9.2453423650000008</v>
      </c>
      <c r="P133" s="57">
        <v>12.262229542970001</v>
      </c>
      <c r="Q133" s="57">
        <v>16.181884870379999</v>
      </c>
      <c r="R133" s="57">
        <v>20.862310131559997</v>
      </c>
      <c r="S133" s="57">
        <v>19.853397968429999</v>
      </c>
      <c r="T133" s="57">
        <v>20.498810519830002</v>
      </c>
      <c r="U133" s="57">
        <v>22.187070468510001</v>
      </c>
      <c r="V133" s="57">
        <v>21.950257637250001</v>
      </c>
    </row>
    <row r="134" spans="3:22" x14ac:dyDescent="0.2">
      <c r="C134" s="90" t="s">
        <v>29</v>
      </c>
      <c r="D134" s="58">
        <v>109.45553182294999</v>
      </c>
      <c r="E134" s="58">
        <v>108.98484096425996</v>
      </c>
      <c r="F134" s="58">
        <v>109.23367211719997</v>
      </c>
      <c r="G134" s="58">
        <v>107.03318201179999</v>
      </c>
      <c r="H134" s="58">
        <v>110.89922132537998</v>
      </c>
      <c r="I134" s="58">
        <v>122.27929363444001</v>
      </c>
      <c r="J134" s="58">
        <v>199.26363327984001</v>
      </c>
      <c r="K134" s="58">
        <v>172.07557113730994</v>
      </c>
      <c r="L134" s="58">
        <v>153.14814330853994</v>
      </c>
      <c r="M134" s="58">
        <v>194.95360745648989</v>
      </c>
      <c r="N134" s="58">
        <v>133.35181996773002</v>
      </c>
      <c r="O134" s="58">
        <v>249.90716109255999</v>
      </c>
      <c r="P134" s="58">
        <v>353.06244527019999</v>
      </c>
      <c r="Q134" s="58">
        <v>524.20984083734913</v>
      </c>
      <c r="R134" s="58">
        <v>403.3439348465281</v>
      </c>
      <c r="S134" s="58">
        <v>386.58054241400936</v>
      </c>
      <c r="T134" s="58">
        <v>364.99142630279016</v>
      </c>
      <c r="U134" s="58">
        <v>437.44808420499999</v>
      </c>
      <c r="V134" s="58">
        <v>374.63585851239998</v>
      </c>
    </row>
    <row r="135" spans="3:22" x14ac:dyDescent="0.2">
      <c r="C135" s="89" t="s">
        <v>63</v>
      </c>
      <c r="D135" s="57">
        <v>168.14562193961999</v>
      </c>
      <c r="E135" s="57">
        <v>180.69071360991998</v>
      </c>
      <c r="F135" s="57">
        <v>184.05198404973004</v>
      </c>
      <c r="G135" s="57">
        <v>202.91752296671001</v>
      </c>
      <c r="H135" s="57">
        <v>215.22518708013999</v>
      </c>
      <c r="I135" s="57">
        <v>232.36405837457002</v>
      </c>
      <c r="J135" s="57">
        <v>245.32097440796002</v>
      </c>
      <c r="K135" s="57">
        <v>268.95410375598999</v>
      </c>
      <c r="L135" s="57">
        <v>290.24802463175001</v>
      </c>
      <c r="M135" s="57">
        <v>320.39755102817003</v>
      </c>
      <c r="N135" s="57">
        <v>330.42091024407</v>
      </c>
      <c r="O135" s="57">
        <v>346.84564138163921</v>
      </c>
      <c r="P135" s="57">
        <v>367.90355980925483</v>
      </c>
      <c r="Q135" s="57">
        <v>387.01502127194391</v>
      </c>
      <c r="R135" s="57">
        <v>400.18579199799552</v>
      </c>
      <c r="S135" s="57">
        <v>412.97697741994693</v>
      </c>
      <c r="T135" s="57">
        <v>435.70971198934495</v>
      </c>
      <c r="U135" s="57">
        <v>480.81214223413002</v>
      </c>
      <c r="V135" s="57">
        <v>494.89480554938001</v>
      </c>
    </row>
    <row r="136" spans="3:22" x14ac:dyDescent="0.2">
      <c r="C136" s="90" t="s">
        <v>30</v>
      </c>
      <c r="D136" s="58">
        <v>37.625667303659995</v>
      </c>
      <c r="E136" s="58">
        <v>39.736595147830002</v>
      </c>
      <c r="F136" s="58">
        <v>40.22347897121</v>
      </c>
      <c r="G136" s="58">
        <v>48.257139448289998</v>
      </c>
      <c r="H136" s="58">
        <v>52.988118125300005</v>
      </c>
      <c r="I136" s="58">
        <v>60.986460540709999</v>
      </c>
      <c r="J136" s="58">
        <v>68.303618193879998</v>
      </c>
      <c r="K136" s="58">
        <v>80.023215724279993</v>
      </c>
      <c r="L136" s="58">
        <v>97.840851423450019</v>
      </c>
      <c r="M136" s="58">
        <v>94.836768684990034</v>
      </c>
      <c r="N136" s="58">
        <v>103.57579400892</v>
      </c>
      <c r="O136" s="58">
        <v>116.76361228467999</v>
      </c>
      <c r="P136" s="58">
        <v>148.11082162256</v>
      </c>
      <c r="Q136" s="58">
        <v>201.85607242483002</v>
      </c>
      <c r="R136" s="58">
        <v>196.13244196744</v>
      </c>
      <c r="S136" s="58">
        <v>215.20961146458998</v>
      </c>
      <c r="T136" s="58">
        <v>205.03037301483999</v>
      </c>
      <c r="U136" s="58">
        <v>209.86016867683</v>
      </c>
      <c r="V136" s="58">
        <v>249.66320006785998</v>
      </c>
    </row>
    <row r="137" spans="3:22" x14ac:dyDescent="0.2">
      <c r="C137" s="89" t="s">
        <v>64</v>
      </c>
      <c r="D137" s="57">
        <v>5357.9826691849721</v>
      </c>
      <c r="E137" s="57">
        <v>5904.9499165117204</v>
      </c>
      <c r="F137" s="57">
        <v>6649.3975563094928</v>
      </c>
      <c r="G137" s="57">
        <v>7483.6866122123001</v>
      </c>
      <c r="H137" s="57">
        <v>8605.2137693847599</v>
      </c>
      <c r="I137" s="57">
        <v>9387.6644391119607</v>
      </c>
      <c r="J137" s="57">
        <v>10408.639559744144</v>
      </c>
      <c r="K137" s="57">
        <v>12237.355009070421</v>
      </c>
      <c r="L137" s="57">
        <v>13852.651206343191</v>
      </c>
      <c r="M137" s="57">
        <v>15562.648702233224</v>
      </c>
      <c r="N137" s="57">
        <v>16778.515049127611</v>
      </c>
      <c r="O137" s="57">
        <v>18199.773296532901</v>
      </c>
      <c r="P137" s="57">
        <v>19856.059425675343</v>
      </c>
      <c r="Q137" s="57">
        <v>21306.015446624227</v>
      </c>
      <c r="R137" s="57">
        <v>22450.835275571972</v>
      </c>
      <c r="S137" s="57">
        <v>23346.817072363403</v>
      </c>
      <c r="T137" s="57">
        <v>25502.095264690844</v>
      </c>
      <c r="U137" s="57">
        <v>26671.472842315248</v>
      </c>
      <c r="V137" s="57">
        <v>27586.202781676366</v>
      </c>
    </row>
    <row r="138" spans="3:22" x14ac:dyDescent="0.2">
      <c r="C138" s="90" t="s">
        <v>65</v>
      </c>
      <c r="D138" s="58">
        <v>5.825565739</v>
      </c>
      <c r="E138" s="58">
        <v>5.9214678512800001</v>
      </c>
      <c r="F138" s="58">
        <v>5.2376895020200003</v>
      </c>
      <c r="G138" s="58">
        <v>5.3997577309100002</v>
      </c>
      <c r="H138" s="58">
        <v>6.577123875259999</v>
      </c>
      <c r="I138" s="58">
        <v>6.6614559169999996</v>
      </c>
      <c r="J138" s="58">
        <v>5.8843158730000003</v>
      </c>
      <c r="K138" s="58">
        <v>6.2689980939999996</v>
      </c>
      <c r="L138" s="58">
        <v>6.492147653</v>
      </c>
      <c r="M138" s="58">
        <v>7.0365279504</v>
      </c>
      <c r="N138" s="58">
        <v>10.408796710000001</v>
      </c>
      <c r="O138" s="58">
        <v>8.4809158070000006</v>
      </c>
      <c r="P138" s="58">
        <v>17.000203869530001</v>
      </c>
      <c r="Q138" s="58">
        <v>23.581246728709999</v>
      </c>
      <c r="R138" s="58">
        <v>24.233417320239997</v>
      </c>
      <c r="S138" s="58">
        <v>28.360212461250001</v>
      </c>
      <c r="T138" s="58">
        <v>59.844709803920004</v>
      </c>
      <c r="U138" s="58">
        <v>54.843854156629995</v>
      </c>
      <c r="V138" s="58">
        <v>36.46642153386</v>
      </c>
    </row>
    <row r="139" spans="3:22" x14ac:dyDescent="0.2">
      <c r="C139" s="89" t="s">
        <v>66</v>
      </c>
      <c r="D139" s="57">
        <v>4716.6981989040296</v>
      </c>
      <c r="E139" s="57">
        <v>7203.9490701442901</v>
      </c>
      <c r="F139" s="57">
        <v>8372.6791832083509</v>
      </c>
      <c r="G139" s="57">
        <v>9424.3604154737004</v>
      </c>
      <c r="H139" s="57">
        <v>11030.897737142972</v>
      </c>
      <c r="I139" s="57">
        <v>11867.6283180875</v>
      </c>
      <c r="J139" s="57">
        <v>12704.280803066093</v>
      </c>
      <c r="K139" s="57">
        <v>13636.249729207779</v>
      </c>
      <c r="L139" s="57">
        <v>15367.996536067283</v>
      </c>
      <c r="M139" s="57">
        <v>17619.581514824866</v>
      </c>
      <c r="N139" s="57">
        <v>19176.943246453142</v>
      </c>
      <c r="O139" s="57">
        <v>20808.896765684625</v>
      </c>
      <c r="P139" s="57">
        <v>21738.359126492345</v>
      </c>
      <c r="Q139" s="57">
        <v>23662.864085999056</v>
      </c>
      <c r="R139" s="57">
        <v>25004.507728003737</v>
      </c>
      <c r="S139" s="57">
        <v>26574.157599701372</v>
      </c>
      <c r="T139" s="57">
        <v>28753.889800369674</v>
      </c>
      <c r="U139" s="57">
        <v>32292.836114194222</v>
      </c>
      <c r="V139" s="57">
        <v>34686.282834487771</v>
      </c>
    </row>
    <row r="140" spans="3:22" x14ac:dyDescent="0.2">
      <c r="C140" s="90" t="s">
        <v>67</v>
      </c>
      <c r="D140" s="58">
        <v>7.4045054842500004</v>
      </c>
      <c r="E140" s="58">
        <v>7.29339134641</v>
      </c>
      <c r="F140" s="58">
        <v>6.9801095823700008</v>
      </c>
      <c r="G140" s="58">
        <v>6.9523888979499997</v>
      </c>
      <c r="H140" s="58">
        <v>6.5709781047300009</v>
      </c>
      <c r="I140" s="58">
        <v>7.3906791098400015</v>
      </c>
      <c r="J140" s="58">
        <v>8.6403963375700013</v>
      </c>
      <c r="K140" s="58">
        <v>8.9423612965199997</v>
      </c>
      <c r="L140" s="58">
        <v>9.7682746381899985</v>
      </c>
      <c r="M140" s="58">
        <v>10.284077664040002</v>
      </c>
      <c r="N140" s="58">
        <v>10.46637012519</v>
      </c>
      <c r="O140" s="58">
        <v>11.690164706499999</v>
      </c>
      <c r="P140" s="58">
        <v>14.92716554125</v>
      </c>
      <c r="Q140" s="58">
        <v>16.380453582480001</v>
      </c>
      <c r="R140" s="58">
        <v>19.413777920490002</v>
      </c>
      <c r="S140" s="58">
        <v>19.173494430680002</v>
      </c>
      <c r="T140" s="58">
        <v>21.241665804699998</v>
      </c>
      <c r="U140" s="58">
        <v>23.359311953419997</v>
      </c>
      <c r="V140" s="58">
        <v>24.679992241209998</v>
      </c>
    </row>
    <row r="141" spans="3:22" x14ac:dyDescent="0.2">
      <c r="C141" s="89" t="s">
        <v>68</v>
      </c>
      <c r="D141" s="57">
        <v>602.38380628313996</v>
      </c>
      <c r="E141" s="57">
        <v>628.63256274128003</v>
      </c>
      <c r="F141" s="57">
        <v>668.71908119364002</v>
      </c>
      <c r="G141" s="57">
        <v>690.33156602001986</v>
      </c>
      <c r="H141" s="57">
        <v>723.20125851685009</v>
      </c>
      <c r="I141" s="57">
        <v>812.54332309658992</v>
      </c>
      <c r="J141" s="57">
        <v>889.14251590497008</v>
      </c>
      <c r="K141" s="57">
        <v>1015.4355416416801</v>
      </c>
      <c r="L141" s="57">
        <v>1169.6152795965002</v>
      </c>
      <c r="M141" s="57">
        <v>1354.37821311077</v>
      </c>
      <c r="N141" s="57">
        <v>1420.4519331362999</v>
      </c>
      <c r="O141" s="57">
        <v>1511.15177450545</v>
      </c>
      <c r="P141" s="57">
        <v>1776.73594354892</v>
      </c>
      <c r="Q141" s="57">
        <v>2039.2826866279599</v>
      </c>
      <c r="R141" s="57">
        <v>2326.2824086461201</v>
      </c>
      <c r="S141" s="57">
        <v>2610.6071534106104</v>
      </c>
      <c r="T141" s="57">
        <v>2957.7176833999802</v>
      </c>
      <c r="U141" s="57">
        <v>3243.81462884346</v>
      </c>
      <c r="V141" s="57">
        <v>3350.9640313935097</v>
      </c>
    </row>
    <row r="142" spans="3:22" x14ac:dyDescent="0.2">
      <c r="C142" s="90" t="s">
        <v>31</v>
      </c>
      <c r="D142" s="58">
        <v>5628.6807355371966</v>
      </c>
      <c r="E142" s="58">
        <v>4822.7510001137089</v>
      </c>
      <c r="F142" s="58">
        <v>4246.4083540943393</v>
      </c>
      <c r="G142" s="58">
        <v>3386.9042866870714</v>
      </c>
      <c r="H142" s="58">
        <v>4147.6563509017005</v>
      </c>
      <c r="I142" s="58">
        <v>5031.9379252386907</v>
      </c>
      <c r="J142" s="58">
        <v>5087.4622279113883</v>
      </c>
      <c r="K142" s="58">
        <v>5560.7729575183821</v>
      </c>
      <c r="L142" s="58">
        <v>5592.6717891108601</v>
      </c>
      <c r="M142" s="58">
        <v>5368.9599508502997</v>
      </c>
      <c r="N142" s="58">
        <v>6507.052003477721</v>
      </c>
      <c r="O142" s="58">
        <v>6764.9578412375058</v>
      </c>
      <c r="P142" s="58">
        <v>7217.1744711019001</v>
      </c>
      <c r="Q142" s="58">
        <v>10152.725732832943</v>
      </c>
      <c r="R142" s="58">
        <v>10870.857318811171</v>
      </c>
      <c r="S142" s="58">
        <v>14173.863393425885</v>
      </c>
      <c r="T142" s="58">
        <v>15003.37633190172</v>
      </c>
      <c r="U142" s="58">
        <v>18164.665101690134</v>
      </c>
      <c r="V142" s="58">
        <v>9796.3342853882095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>
        <v>0</v>
      </c>
      <c r="S143" s="57"/>
      <c r="T143" s="57"/>
      <c r="U143" s="57"/>
      <c r="V143" s="57"/>
    </row>
    <row r="144" spans="3:22" x14ac:dyDescent="0.2">
      <c r="C144" s="90" t="s">
        <v>69</v>
      </c>
      <c r="D144" s="58">
        <v>20.519255842839996</v>
      </c>
      <c r="E144" s="58">
        <v>17.130999014860002</v>
      </c>
      <c r="F144" s="58">
        <v>18.538980129620001</v>
      </c>
      <c r="G144" s="58">
        <v>16.062069477070001</v>
      </c>
      <c r="H144" s="58">
        <v>14.63221953391</v>
      </c>
      <c r="I144" s="58">
        <v>16.541349542420001</v>
      </c>
      <c r="J144" s="58">
        <v>146.31713270361999</v>
      </c>
      <c r="K144" s="58">
        <v>54.556252792860001</v>
      </c>
      <c r="L144" s="58">
        <v>95.50756917919</v>
      </c>
      <c r="M144" s="58">
        <v>248.81277587868001</v>
      </c>
      <c r="N144" s="58">
        <v>360.4769002021801</v>
      </c>
      <c r="O144" s="58">
        <v>556.46580018304996</v>
      </c>
      <c r="P144" s="58">
        <v>1062.1663247648901</v>
      </c>
      <c r="Q144" s="58">
        <v>834.60990452375029</v>
      </c>
      <c r="R144" s="58">
        <v>839.44680449643749</v>
      </c>
      <c r="S144" s="58">
        <v>792.95454878673991</v>
      </c>
      <c r="T144" s="58">
        <v>735.86732740475998</v>
      </c>
      <c r="U144" s="58">
        <v>813.56832596650008</v>
      </c>
      <c r="V144" s="58">
        <v>771.33078705844002</v>
      </c>
    </row>
    <row r="145" spans="3:22" x14ac:dyDescent="0.2">
      <c r="C145" s="89" t="s">
        <v>70</v>
      </c>
      <c r="D145" s="57">
        <v>36.954501294950006</v>
      </c>
      <c r="E145" s="57">
        <v>34.066550952200004</v>
      </c>
      <c r="F145" s="57">
        <v>36.525724195860008</v>
      </c>
      <c r="G145" s="57">
        <v>36.483828581269997</v>
      </c>
      <c r="H145" s="57">
        <v>38.330133616669997</v>
      </c>
      <c r="I145" s="57">
        <v>39.68252993726</v>
      </c>
      <c r="J145" s="57">
        <v>41.834643624310004</v>
      </c>
      <c r="K145" s="57">
        <v>42.871401526220012</v>
      </c>
      <c r="L145" s="57">
        <v>45.994257132000001</v>
      </c>
      <c r="M145" s="57">
        <v>49.483217978620004</v>
      </c>
      <c r="N145" s="57">
        <v>48.740636023999997</v>
      </c>
      <c r="O145" s="57">
        <v>50.384698353720005</v>
      </c>
      <c r="P145" s="57">
        <v>87.596339134130005</v>
      </c>
      <c r="Q145" s="57">
        <v>110.52570479953999</v>
      </c>
      <c r="R145" s="57">
        <v>115.73473379206</v>
      </c>
      <c r="S145" s="57">
        <v>117.82892106149001</v>
      </c>
      <c r="T145" s="57">
        <v>131.5258325197</v>
      </c>
      <c r="U145" s="57">
        <v>137.66169731541001</v>
      </c>
      <c r="V145" s="57">
        <v>139.84698984409999</v>
      </c>
    </row>
    <row r="146" spans="3:22" x14ac:dyDescent="0.2">
      <c r="C146" s="90" t="s">
        <v>32</v>
      </c>
      <c r="D146" s="58">
        <v>135.84369397353998</v>
      </c>
      <c r="E146" s="58">
        <v>146.56974781095002</v>
      </c>
      <c r="F146" s="58">
        <v>160.10692467713997</v>
      </c>
      <c r="G146" s="58">
        <v>170.93427034018001</v>
      </c>
      <c r="H146" s="58">
        <v>182.28205063031001</v>
      </c>
      <c r="I146" s="58">
        <v>210.42065092359999</v>
      </c>
      <c r="J146" s="58">
        <v>213.24822961639998</v>
      </c>
      <c r="K146" s="58">
        <v>219.56595850878995</v>
      </c>
      <c r="L146" s="58">
        <v>243.30507156907998</v>
      </c>
      <c r="M146" s="58">
        <v>234.29279884835003</v>
      </c>
      <c r="N146" s="58">
        <v>236.18293381639998</v>
      </c>
      <c r="O146" s="58">
        <v>250.59683510959999</v>
      </c>
      <c r="P146" s="58">
        <v>94.780997902989995</v>
      </c>
      <c r="Q146" s="58">
        <v>122.81760017969</v>
      </c>
      <c r="R146" s="58">
        <v>77.727822653449991</v>
      </c>
      <c r="S146" s="58">
        <v>61.57294763745</v>
      </c>
      <c r="T146" s="58">
        <v>81.171689082149996</v>
      </c>
      <c r="U146" s="58">
        <v>83.017807910450003</v>
      </c>
      <c r="V146" s="58">
        <v>85.167515861720005</v>
      </c>
    </row>
    <row r="147" spans="3:22" x14ac:dyDescent="0.2">
      <c r="C147" s="89" t="s">
        <v>33</v>
      </c>
      <c r="D147" s="57">
        <v>357.15423714742002</v>
      </c>
      <c r="E147" s="57">
        <v>408.10781697940001</v>
      </c>
      <c r="F147" s="57">
        <v>433.48469757073997</v>
      </c>
      <c r="G147" s="57">
        <v>475.01217427146992</v>
      </c>
      <c r="H147" s="57">
        <v>571.98826748162992</v>
      </c>
      <c r="I147" s="57">
        <v>683.64306677929994</v>
      </c>
      <c r="J147" s="57">
        <v>727.29177373516984</v>
      </c>
      <c r="K147" s="57">
        <v>718.93722520875986</v>
      </c>
      <c r="L147" s="57">
        <v>781.62582064006006</v>
      </c>
      <c r="M147" s="57">
        <v>926.82141808393999</v>
      </c>
      <c r="N147" s="57">
        <v>1854.2612683673101</v>
      </c>
      <c r="O147" s="57">
        <v>1862.0523630331415</v>
      </c>
      <c r="P147" s="57">
        <v>1459.746340753099</v>
      </c>
      <c r="Q147" s="57">
        <v>1793.1591568127053</v>
      </c>
      <c r="R147" s="57">
        <v>2093.8860683941743</v>
      </c>
      <c r="S147" s="57">
        <v>2130.2269614023489</v>
      </c>
      <c r="T147" s="57">
        <v>2095.3169448026888</v>
      </c>
      <c r="U147" s="57">
        <v>2433.279143053529</v>
      </c>
      <c r="V147" s="57">
        <v>2548.8292346889743</v>
      </c>
    </row>
    <row r="148" spans="3:22" x14ac:dyDescent="0.2">
      <c r="C148" s="90" t="s">
        <v>71</v>
      </c>
      <c r="D148" s="58">
        <v>89.843067542420002</v>
      </c>
      <c r="E148" s="58">
        <v>73.985089635169999</v>
      </c>
      <c r="F148" s="58">
        <v>93.12142055711</v>
      </c>
      <c r="G148" s="58">
        <v>61.007580124910014</v>
      </c>
      <c r="H148" s="58">
        <v>74.424242735130008</v>
      </c>
      <c r="I148" s="58">
        <v>74.790779801750006</v>
      </c>
      <c r="J148" s="58">
        <v>63.990035633110011</v>
      </c>
      <c r="K148" s="58">
        <v>62.235273722729978</v>
      </c>
      <c r="L148" s="58">
        <v>55.040254022650011</v>
      </c>
      <c r="M148" s="58">
        <v>44.047943054719994</v>
      </c>
      <c r="N148" s="58">
        <v>55.717427134930013</v>
      </c>
      <c r="O148" s="58">
        <v>46.702274484050001</v>
      </c>
      <c r="P148" s="58">
        <v>60.666057685889982</v>
      </c>
      <c r="Q148" s="58">
        <v>87.075160506079996</v>
      </c>
      <c r="R148" s="58">
        <v>105.12846615591</v>
      </c>
      <c r="S148" s="58">
        <v>108.03943382123001</v>
      </c>
      <c r="T148" s="58">
        <v>124.72286641462999</v>
      </c>
      <c r="U148" s="58">
        <v>156.53712928040002</v>
      </c>
      <c r="V148" s="58">
        <v>170.20243567078003</v>
      </c>
    </row>
    <row r="149" spans="3:22" x14ac:dyDescent="0.2">
      <c r="C149" s="89" t="s">
        <v>34</v>
      </c>
      <c r="D149" s="57">
        <v>342.87869512914006</v>
      </c>
      <c r="E149" s="57">
        <v>339.55561723391008</v>
      </c>
      <c r="F149" s="57">
        <v>359.70898568476991</v>
      </c>
      <c r="G149" s="57">
        <v>366.9553559272</v>
      </c>
      <c r="H149" s="57">
        <v>379.97259226570998</v>
      </c>
      <c r="I149" s="57">
        <v>428.69927462539988</v>
      </c>
      <c r="J149" s="57">
        <v>479.34269639543999</v>
      </c>
      <c r="K149" s="57">
        <v>547.50883628746999</v>
      </c>
      <c r="L149" s="57">
        <v>619.66015301055006</v>
      </c>
      <c r="M149" s="57">
        <v>688.66732781244002</v>
      </c>
      <c r="N149" s="57">
        <v>779.61554894719995</v>
      </c>
      <c r="O149" s="57">
        <v>822.97388076906998</v>
      </c>
      <c r="P149" s="57">
        <v>945.1864279934199</v>
      </c>
      <c r="Q149" s="57">
        <v>1060.87734263828</v>
      </c>
      <c r="R149" s="57">
        <v>1200.0849063281</v>
      </c>
      <c r="S149" s="57">
        <v>1289.9565144915098</v>
      </c>
      <c r="T149" s="57">
        <v>1396.1780295886201</v>
      </c>
      <c r="U149" s="57">
        <v>1455.2647013194496</v>
      </c>
      <c r="V149" s="57">
        <v>1537.9825084814199</v>
      </c>
    </row>
    <row r="150" spans="3:22" x14ac:dyDescent="0.2">
      <c r="C150" s="90" t="s">
        <v>72</v>
      </c>
      <c r="D150" s="58">
        <v>18.707565985609996</v>
      </c>
      <c r="E150" s="58">
        <v>20.580045726349997</v>
      </c>
      <c r="F150" s="58">
        <v>23.865285910949996</v>
      </c>
      <c r="G150" s="58">
        <v>23.188263098280004</v>
      </c>
      <c r="H150" s="58">
        <v>21.842308314819995</v>
      </c>
      <c r="I150" s="58">
        <v>20.489351634440002</v>
      </c>
      <c r="J150" s="58">
        <v>21.507758743119993</v>
      </c>
      <c r="K150" s="58">
        <v>24.349455711110004</v>
      </c>
      <c r="L150" s="58">
        <v>26.813311616249997</v>
      </c>
      <c r="M150" s="58">
        <v>28.424544450220001</v>
      </c>
      <c r="N150" s="58">
        <v>132.12176924808</v>
      </c>
      <c r="O150" s="58">
        <v>29.352352868490001</v>
      </c>
      <c r="P150" s="58">
        <v>44.470483343790001</v>
      </c>
      <c r="Q150" s="58">
        <v>69.976716191609995</v>
      </c>
      <c r="R150" s="58">
        <v>76.702910358429989</v>
      </c>
      <c r="S150" s="58">
        <v>71.455669177250002</v>
      </c>
      <c r="T150" s="58">
        <v>71.404553397339996</v>
      </c>
      <c r="U150" s="58">
        <v>73.458464397100002</v>
      </c>
      <c r="V150" s="58">
        <v>74.411084774838002</v>
      </c>
    </row>
    <row r="151" spans="3:22" x14ac:dyDescent="0.2">
      <c r="C151" s="89" t="s">
        <v>73</v>
      </c>
      <c r="D151" s="57">
        <v>43.09638433476001</v>
      </c>
      <c r="E151" s="57">
        <v>49.851635175249996</v>
      </c>
      <c r="F151" s="57">
        <v>44.618797863019999</v>
      </c>
      <c r="G151" s="57">
        <v>43.011796507409997</v>
      </c>
      <c r="H151" s="57">
        <v>72.667176888170019</v>
      </c>
      <c r="I151" s="57">
        <v>83.937362247799982</v>
      </c>
      <c r="J151" s="57">
        <v>153.67729701814</v>
      </c>
      <c r="K151" s="57">
        <v>220.12080702452002</v>
      </c>
      <c r="L151" s="57">
        <v>230.23721046073001</v>
      </c>
      <c r="M151" s="57">
        <v>242.23470407984996</v>
      </c>
      <c r="N151" s="57">
        <v>233.57271468663996</v>
      </c>
      <c r="O151" s="57">
        <v>231.88984514513001</v>
      </c>
      <c r="P151" s="57">
        <v>461.90105019663008</v>
      </c>
      <c r="Q151" s="57">
        <v>464.91617155110998</v>
      </c>
      <c r="R151" s="57">
        <v>529.70973857136994</v>
      </c>
      <c r="S151" s="57">
        <v>525.02680625808989</v>
      </c>
      <c r="T151" s="57">
        <v>641.46877520373005</v>
      </c>
      <c r="U151" s="57">
        <v>1085.6661848603799</v>
      </c>
      <c r="V151" s="57">
        <v>535.55672130543007</v>
      </c>
    </row>
    <row r="152" spans="3:22" x14ac:dyDescent="0.2">
      <c r="C152" s="90" t="s">
        <v>35</v>
      </c>
      <c r="D152" s="58">
        <v>678.44721150574003</v>
      </c>
      <c r="E152" s="58">
        <v>736.81475745617013</v>
      </c>
      <c r="F152" s="58">
        <v>747.5726076550701</v>
      </c>
      <c r="G152" s="58">
        <v>766.53340188357993</v>
      </c>
      <c r="H152" s="58">
        <v>839.57765320767021</v>
      </c>
      <c r="I152" s="58">
        <v>992.57404549023977</v>
      </c>
      <c r="J152" s="58">
        <v>1105.0884876643202</v>
      </c>
      <c r="K152" s="58">
        <v>1212.8664638648702</v>
      </c>
      <c r="L152" s="58">
        <v>1347.2500562512403</v>
      </c>
      <c r="M152" s="58">
        <v>1554.2829444968097</v>
      </c>
      <c r="N152" s="58">
        <v>1657.8505529709998</v>
      </c>
      <c r="O152" s="58">
        <v>1830.8304714417</v>
      </c>
      <c r="P152" s="58">
        <v>2201.6745291848351</v>
      </c>
      <c r="Q152" s="58">
        <v>2483.4169716310698</v>
      </c>
      <c r="R152" s="58">
        <v>2744.1766526152101</v>
      </c>
      <c r="S152" s="58">
        <v>2965.7654163275497</v>
      </c>
      <c r="T152" s="58">
        <v>3287.70824833605</v>
      </c>
      <c r="U152" s="58">
        <v>3516.7480760650801</v>
      </c>
      <c r="V152" s="58">
        <v>3912.2387350098552</v>
      </c>
    </row>
    <row r="153" spans="3:22" x14ac:dyDescent="0.2">
      <c r="C153" s="89" t="s">
        <v>74</v>
      </c>
      <c r="D153" s="57">
        <v>172.33679243630999</v>
      </c>
      <c r="E153" s="57">
        <v>127.9117655087</v>
      </c>
      <c r="F153" s="57">
        <v>170.28563016976</v>
      </c>
      <c r="G153" s="57">
        <v>229.32198779427</v>
      </c>
      <c r="H153" s="57">
        <v>122.52460243852001</v>
      </c>
      <c r="I153" s="57">
        <v>134.24937728584004</v>
      </c>
      <c r="J153" s="57">
        <v>389.51280517986004</v>
      </c>
      <c r="K153" s="57">
        <v>324.16419726236006</v>
      </c>
      <c r="L153" s="57">
        <v>245.76967192458002</v>
      </c>
      <c r="M153" s="57">
        <v>292.46106556477997</v>
      </c>
      <c r="N153" s="57">
        <v>643.20272798335009</v>
      </c>
      <c r="O153" s="57">
        <v>505.17477563346</v>
      </c>
      <c r="P153" s="57">
        <v>361.58089706786001</v>
      </c>
      <c r="Q153" s="57">
        <v>485.45918603812999</v>
      </c>
      <c r="R153" s="57">
        <v>1018.0023676347199</v>
      </c>
      <c r="S153" s="57">
        <v>761.15564736024999</v>
      </c>
      <c r="T153" s="57">
        <v>644.47179766029001</v>
      </c>
      <c r="U153" s="57">
        <v>670.77644255568998</v>
      </c>
      <c r="V153" s="57">
        <v>1711.7424568099279</v>
      </c>
    </row>
    <row r="154" spans="3:22" x14ac:dyDescent="0.2">
      <c r="C154" s="90" t="s">
        <v>36</v>
      </c>
      <c r="D154" s="58">
        <v>143.24411659589998</v>
      </c>
      <c r="E154" s="58">
        <v>152.44271137986996</v>
      </c>
      <c r="F154" s="58">
        <v>168.08505800050006</v>
      </c>
      <c r="G154" s="58">
        <v>180.51509950736002</v>
      </c>
      <c r="H154" s="58">
        <v>174.49946737654989</v>
      </c>
      <c r="I154" s="58">
        <v>218.39631606889006</v>
      </c>
      <c r="J154" s="58">
        <v>218.56810366853003</v>
      </c>
      <c r="K154" s="58">
        <v>207.31314084016014</v>
      </c>
      <c r="L154" s="58">
        <v>207.13983345828004</v>
      </c>
      <c r="M154" s="58">
        <v>204.99912818194991</v>
      </c>
      <c r="N154" s="58">
        <v>214.94890694772002</v>
      </c>
      <c r="O154" s="58">
        <v>248.15723355069895</v>
      </c>
      <c r="P154" s="58">
        <v>377.68573282009345</v>
      </c>
      <c r="Q154" s="58">
        <v>395.16153320032953</v>
      </c>
      <c r="R154" s="58">
        <v>431.40433489057995</v>
      </c>
      <c r="S154" s="58">
        <v>563.30452837821974</v>
      </c>
      <c r="T154" s="58">
        <v>633.04991325097774</v>
      </c>
      <c r="U154" s="58">
        <v>584.22126364988731</v>
      </c>
      <c r="V154" s="58">
        <v>551.77203307048501</v>
      </c>
    </row>
    <row r="155" spans="3:22" x14ac:dyDescent="0.2">
      <c r="C155" s="92" t="s">
        <v>75</v>
      </c>
      <c r="D155" s="59">
        <v>4003.7433718895513</v>
      </c>
      <c r="E155" s="59">
        <v>4984.4927558805821</v>
      </c>
      <c r="F155" s="59">
        <v>6188.9161430541817</v>
      </c>
      <c r="G155" s="59">
        <v>6948.7455881653905</v>
      </c>
      <c r="H155" s="59">
        <v>8666.1168647328595</v>
      </c>
      <c r="I155" s="59">
        <v>11585.070511025302</v>
      </c>
      <c r="J155" s="59">
        <v>13078.244024367295</v>
      </c>
      <c r="K155" s="59">
        <v>14558.484444016</v>
      </c>
      <c r="L155" s="59">
        <v>16933.317449068909</v>
      </c>
      <c r="M155" s="59">
        <v>18905.940820277927</v>
      </c>
      <c r="N155" s="59">
        <v>19523.049708463008</v>
      </c>
      <c r="O155" s="59">
        <v>20361.003856696483</v>
      </c>
      <c r="P155" s="59">
        <v>22849.430559395689</v>
      </c>
      <c r="Q155" s="59">
        <v>23055.379447928062</v>
      </c>
      <c r="R155" s="59">
        <v>26510.056868484357</v>
      </c>
      <c r="S155" s="59">
        <v>23541.316110039203</v>
      </c>
      <c r="T155" s="59">
        <v>25335.710989528663</v>
      </c>
      <c r="U155" s="59">
        <v>32167.706856119617</v>
      </c>
      <c r="V155" s="59">
        <v>40695.877961242797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0.150079299</v>
      </c>
      <c r="V156" s="60">
        <v>108.23790036467999</v>
      </c>
    </row>
    <row r="157" spans="3:22" x14ac:dyDescent="0.2">
      <c r="C157" s="89" t="s">
        <v>77</v>
      </c>
      <c r="D157" s="57">
        <v>29.581733671110001</v>
      </c>
      <c r="E157" s="57">
        <v>15.95268081052</v>
      </c>
      <c r="F157" s="57">
        <v>15.550291753389999</v>
      </c>
      <c r="G157" s="57">
        <v>17.677541199069999</v>
      </c>
      <c r="H157" s="57">
        <v>18.854985548360002</v>
      </c>
      <c r="I157" s="57">
        <v>36.330988031540002</v>
      </c>
      <c r="J157" s="57">
        <v>30.09750793445</v>
      </c>
      <c r="K157" s="57">
        <v>34.500739075040002</v>
      </c>
      <c r="L157" s="57">
        <v>34.914008743520007</v>
      </c>
      <c r="M157" s="57">
        <v>38.5316858905</v>
      </c>
      <c r="N157" s="57">
        <v>97.054248635570005</v>
      </c>
      <c r="O157" s="57">
        <v>99.518952944959992</v>
      </c>
      <c r="P157" s="57">
        <v>132.15607279111001</v>
      </c>
      <c r="Q157" s="57">
        <v>37.985873227239999</v>
      </c>
      <c r="R157" s="57">
        <v>56.102644490619994</v>
      </c>
      <c r="S157" s="57">
        <v>55.868035220660005</v>
      </c>
      <c r="T157" s="57">
        <v>60.121624996850009</v>
      </c>
      <c r="U157" s="57">
        <v>61.469973126539998</v>
      </c>
      <c r="V157" s="57">
        <v>59.371682600669999</v>
      </c>
    </row>
    <row r="158" spans="3:22" x14ac:dyDescent="0.2">
      <c r="C158" s="90" t="s">
        <v>37</v>
      </c>
      <c r="D158" s="58">
        <v>136.14077199456</v>
      </c>
      <c r="E158" s="58">
        <v>150.61683387752001</v>
      </c>
      <c r="F158" s="58">
        <v>107.99162605367</v>
      </c>
      <c r="G158" s="58">
        <v>104.17339324805999</v>
      </c>
      <c r="H158" s="58">
        <v>151.38946378990994</v>
      </c>
      <c r="I158" s="58">
        <v>117.39342180302002</v>
      </c>
      <c r="J158" s="58">
        <v>102.94370488535</v>
      </c>
      <c r="K158" s="58">
        <v>120.15442575349002</v>
      </c>
      <c r="L158" s="58">
        <v>107.73536860711999</v>
      </c>
      <c r="M158" s="58">
        <v>190.83074786321004</v>
      </c>
      <c r="N158" s="58">
        <v>161.51215903484007</v>
      </c>
      <c r="O158" s="58">
        <v>155.46538471101002</v>
      </c>
      <c r="P158" s="58">
        <v>277.45103824322001</v>
      </c>
      <c r="Q158" s="58">
        <v>218.12870264263</v>
      </c>
      <c r="R158" s="58">
        <v>212.32696675616</v>
      </c>
      <c r="S158" s="58">
        <v>194.68538991750998</v>
      </c>
      <c r="T158" s="58">
        <v>187.43907516863996</v>
      </c>
      <c r="U158" s="58">
        <v>193.27586451741001</v>
      </c>
      <c r="V158" s="58">
        <v>197.32599519121996</v>
      </c>
    </row>
    <row r="159" spans="3:22" x14ac:dyDescent="0.2">
      <c r="C159" s="89" t="s">
        <v>38</v>
      </c>
      <c r="D159" s="57">
        <v>17.103474427009999</v>
      </c>
      <c r="E159" s="57">
        <v>18.329830600959994</v>
      </c>
      <c r="F159" s="57">
        <v>17.633466820070005</v>
      </c>
      <c r="G159" s="57">
        <v>16.010018340999999</v>
      </c>
      <c r="H159" s="57">
        <v>9.37921894636</v>
      </c>
      <c r="I159" s="57">
        <v>8.6880724007999994</v>
      </c>
      <c r="J159" s="57">
        <v>13.359204344369997</v>
      </c>
      <c r="K159" s="57">
        <v>12.506558527589998</v>
      </c>
      <c r="L159" s="57">
        <v>8.4415033738399998</v>
      </c>
      <c r="M159" s="57">
        <v>6.9644271719999997</v>
      </c>
      <c r="N159" s="57">
        <v>8.9039325407299987</v>
      </c>
      <c r="O159" s="57">
        <v>322.95047588196996</v>
      </c>
      <c r="P159" s="57">
        <v>1353.5542761576899</v>
      </c>
      <c r="Q159" s="57">
        <v>1461.5972508773</v>
      </c>
      <c r="R159" s="57">
        <v>1516.9924669331801</v>
      </c>
      <c r="S159" s="57">
        <v>1588.4487939339499</v>
      </c>
      <c r="T159" s="57">
        <v>1748.3932682462901</v>
      </c>
      <c r="U159" s="57">
        <v>1945.3418087799803</v>
      </c>
      <c r="V159" s="57">
        <v>1959.8633976327601</v>
      </c>
    </row>
    <row r="160" spans="3:22" x14ac:dyDescent="0.2">
      <c r="C160" s="81" t="s">
        <v>78</v>
      </c>
      <c r="D160" s="45">
        <f>+SUM(D131:D159)</f>
        <v>23159.249097453128</v>
      </c>
      <c r="E160" s="45">
        <f t="shared" ref="E160:V160" si="32">+SUM(E131:E159)</f>
        <v>26482.575865714822</v>
      </c>
      <c r="F160" s="45">
        <f t="shared" si="32"/>
        <v>29188.400714705273</v>
      </c>
      <c r="G160" s="45">
        <f t="shared" si="32"/>
        <v>31159.974344404378</v>
      </c>
      <c r="H160" s="45">
        <f t="shared" si="32"/>
        <v>36570.758716169003</v>
      </c>
      <c r="I160" s="45">
        <f t="shared" si="32"/>
        <v>42535.68855918583</v>
      </c>
      <c r="J160" s="45">
        <f t="shared" si="32"/>
        <v>46840.740192757534</v>
      </c>
      <c r="K160" s="45">
        <f t="shared" si="32"/>
        <v>51877.63836587438</v>
      </c>
      <c r="L160" s="45">
        <f t="shared" si="32"/>
        <v>59304.439320736448</v>
      </c>
      <c r="M160" s="45">
        <f t="shared" si="32"/>
        <v>65773.998355207994</v>
      </c>
      <c r="N160" s="45">
        <f t="shared" si="32"/>
        <v>72236.518652097089</v>
      </c>
      <c r="O160" s="45">
        <f t="shared" si="32"/>
        <v>76763.572067428075</v>
      </c>
      <c r="P160" s="45">
        <f t="shared" si="32"/>
        <v>83849.185555208533</v>
      </c>
      <c r="Q160" s="45">
        <f t="shared" si="32"/>
        <v>92576.071659700974</v>
      </c>
      <c r="R160" s="45">
        <f t="shared" si="32"/>
        <v>99841.09155862745</v>
      </c>
      <c r="S160" s="45">
        <f t="shared" si="32"/>
        <v>103289.91047346788</v>
      </c>
      <c r="T160" s="45">
        <f t="shared" si="32"/>
        <v>111235.48314617261</v>
      </c>
      <c r="U160" s="45">
        <f t="shared" si="32"/>
        <v>127811.81542632317</v>
      </c>
      <c r="V160" s="45">
        <f t="shared" si="32"/>
        <v>132494.19843329955</v>
      </c>
    </row>
    <row r="161" spans="2:22" x14ac:dyDescent="0.2">
      <c r="C161" s="1" t="s">
        <v>227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x14ac:dyDescent="0.2">
      <c r="D165" s="164" t="s">
        <v>156</v>
      </c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</row>
    <row r="166" spans="2:22" ht="3.75" customHeight="1" x14ac:dyDescent="0.2">
      <c r="H166" s="28"/>
      <c r="I166" s="28"/>
      <c r="J166" s="28"/>
      <c r="L166" s="184"/>
      <c r="M166" s="184"/>
      <c r="N166" s="184"/>
      <c r="O166" s="184"/>
      <c r="P166" s="184"/>
      <c r="Q166" s="189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82" t="s">
        <v>21</v>
      </c>
      <c r="D168" s="162">
        <v>2000</v>
      </c>
      <c r="E168" s="162">
        <v>2001</v>
      </c>
      <c r="F168" s="162">
        <v>2002</v>
      </c>
      <c r="G168" s="162">
        <v>2003</v>
      </c>
      <c r="H168" s="162">
        <v>2004</v>
      </c>
      <c r="I168" s="162">
        <v>2005</v>
      </c>
      <c r="J168" s="162">
        <v>2006</v>
      </c>
      <c r="K168" s="162">
        <v>2007</v>
      </c>
      <c r="L168" s="162">
        <v>2008</v>
      </c>
      <c r="M168" s="162">
        <v>2009</v>
      </c>
      <c r="N168" s="162">
        <v>2010</v>
      </c>
      <c r="O168" s="162">
        <v>2011</v>
      </c>
      <c r="P168" s="162">
        <v>2012</v>
      </c>
      <c r="Q168" s="162">
        <v>2013</v>
      </c>
      <c r="R168" s="162">
        <v>2014</v>
      </c>
      <c r="S168" s="162">
        <v>2015</v>
      </c>
      <c r="T168" s="162">
        <v>2016</v>
      </c>
      <c r="U168" s="162">
        <v>2017</v>
      </c>
      <c r="V168" s="162">
        <v>2018</v>
      </c>
    </row>
    <row r="169" spans="2:22" ht="12" thickBot="1" x14ac:dyDescent="0.25">
      <c r="C169" s="18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</row>
    <row r="170" spans="2:22" x14ac:dyDescent="0.2">
      <c r="C170" s="89" t="s">
        <v>61</v>
      </c>
      <c r="D170" s="61">
        <f t="shared" ref="D170:V170" si="33">+IFERROR(IF(D131&gt;0,+((D131/D14)*100)," "),"")</f>
        <v>92.472378043015766</v>
      </c>
      <c r="E170" s="61">
        <f t="shared" si="33"/>
        <v>92.513832123195272</v>
      </c>
      <c r="F170" s="61">
        <f t="shared" si="33"/>
        <v>95.975138615316126</v>
      </c>
      <c r="G170" s="61">
        <f t="shared" si="33"/>
        <v>89.979298231456113</v>
      </c>
      <c r="H170" s="61">
        <f t="shared" si="33"/>
        <v>85.569754205374878</v>
      </c>
      <c r="I170" s="61">
        <f t="shared" si="33"/>
        <v>85.069997153145195</v>
      </c>
      <c r="J170" s="61">
        <f t="shared" si="33"/>
        <v>81.855393425312784</v>
      </c>
      <c r="K170" s="61">
        <f t="shared" si="33"/>
        <v>93.846815075992637</v>
      </c>
      <c r="L170" s="61">
        <f t="shared" si="33"/>
        <v>99.189835714088431</v>
      </c>
      <c r="M170" s="61">
        <f t="shared" si="33"/>
        <v>95.586288319764165</v>
      </c>
      <c r="N170" s="61">
        <f t="shared" si="33"/>
        <v>93.554530420753665</v>
      </c>
      <c r="O170" s="61">
        <f t="shared" si="33"/>
        <v>96.404390184198206</v>
      </c>
      <c r="P170" s="61">
        <f t="shared" si="33"/>
        <v>88.330848766330419</v>
      </c>
      <c r="Q170" s="61">
        <f t="shared" si="33"/>
        <v>96.229768212366082</v>
      </c>
      <c r="R170" s="61">
        <f t="shared" si="33"/>
        <v>88.126090105312343</v>
      </c>
      <c r="S170" s="61">
        <f t="shared" si="33"/>
        <v>95.430492385337047</v>
      </c>
      <c r="T170" s="61">
        <f t="shared" si="33"/>
        <v>93.948952584647756</v>
      </c>
      <c r="U170" s="61">
        <f t="shared" si="33"/>
        <v>96.47575242871828</v>
      </c>
      <c r="V170" s="61">
        <f t="shared" si="33"/>
        <v>79.002577069489377</v>
      </c>
    </row>
    <row r="171" spans="2:22" x14ac:dyDescent="0.2">
      <c r="C171" s="90" t="s">
        <v>28</v>
      </c>
      <c r="D171" s="63">
        <f t="shared" ref="D171:V171" si="34">+IFERROR(IF(D132&gt;0,+((D132/D15)*100)," "),"")</f>
        <v>89.564677008009014</v>
      </c>
      <c r="E171" s="63">
        <f t="shared" si="34"/>
        <v>90.020823457112272</v>
      </c>
      <c r="F171" s="63">
        <f t="shared" si="34"/>
        <v>89.20077231875409</v>
      </c>
      <c r="G171" s="63">
        <f t="shared" si="34"/>
        <v>86.531256937794282</v>
      </c>
      <c r="H171" s="63">
        <f t="shared" si="34"/>
        <v>91.422575330384348</v>
      </c>
      <c r="I171" s="63">
        <f t="shared" si="34"/>
        <v>91.585991052628941</v>
      </c>
      <c r="J171" s="63">
        <f t="shared" si="34"/>
        <v>90.511810487497087</v>
      </c>
      <c r="K171" s="63">
        <f t="shared" si="34"/>
        <v>91.157361524882603</v>
      </c>
      <c r="L171" s="63">
        <f t="shared" si="34"/>
        <v>99.258883826059446</v>
      </c>
      <c r="M171" s="63">
        <f t="shared" si="34"/>
        <v>99.342684760168694</v>
      </c>
      <c r="N171" s="63">
        <f t="shared" si="34"/>
        <v>96.696074782046509</v>
      </c>
      <c r="O171" s="63">
        <f t="shared" si="34"/>
        <v>98.612124260742675</v>
      </c>
      <c r="P171" s="63">
        <f t="shared" si="34"/>
        <v>84.3532362011603</v>
      </c>
      <c r="Q171" s="63">
        <f t="shared" si="34"/>
        <v>86.735051729951422</v>
      </c>
      <c r="R171" s="63">
        <f t="shared" si="34"/>
        <v>95.548598910436382</v>
      </c>
      <c r="S171" s="63">
        <f t="shared" si="34"/>
        <v>94.193681950410848</v>
      </c>
      <c r="T171" s="63">
        <f t="shared" si="34"/>
        <v>95.18334478225114</v>
      </c>
      <c r="U171" s="63">
        <f t="shared" si="34"/>
        <v>96.202163741321442</v>
      </c>
      <c r="V171" s="63">
        <f t="shared" si="34"/>
        <v>95.461854861918056</v>
      </c>
    </row>
    <row r="172" spans="2:22" x14ac:dyDescent="0.2">
      <c r="C172" s="89" t="s">
        <v>62</v>
      </c>
      <c r="D172" s="61">
        <f t="shared" ref="D172:V172" si="35">+IFERROR(IF(D133&gt;0,+((D133/D16)*100)," "),"")</f>
        <v>96.617071685741124</v>
      </c>
      <c r="E172" s="61">
        <f t="shared" si="35"/>
        <v>95.217952059984057</v>
      </c>
      <c r="F172" s="61">
        <f t="shared" si="35"/>
        <v>96.236960896021415</v>
      </c>
      <c r="G172" s="61">
        <f t="shared" si="35"/>
        <v>96.788200665292308</v>
      </c>
      <c r="H172" s="61">
        <f t="shared" si="35"/>
        <v>92.964720642537159</v>
      </c>
      <c r="I172" s="61">
        <f t="shared" si="35"/>
        <v>96.377774519670069</v>
      </c>
      <c r="J172" s="61">
        <f t="shared" si="35"/>
        <v>93.432215022393521</v>
      </c>
      <c r="K172" s="61">
        <f t="shared" si="35"/>
        <v>91.885776904239066</v>
      </c>
      <c r="L172" s="61">
        <f t="shared" si="35"/>
        <v>97.306755006560138</v>
      </c>
      <c r="M172" s="61">
        <f t="shared" si="35"/>
        <v>26.124068591676924</v>
      </c>
      <c r="N172" s="61">
        <f t="shared" si="35"/>
        <v>94.493413434310384</v>
      </c>
      <c r="O172" s="61">
        <f t="shared" si="35"/>
        <v>88.219651295250813</v>
      </c>
      <c r="P172" s="61">
        <f t="shared" si="35"/>
        <v>72.392727882760028</v>
      </c>
      <c r="Q172" s="61">
        <f t="shared" si="35"/>
        <v>91.796487805650102</v>
      </c>
      <c r="R172" s="61">
        <f t="shared" si="35"/>
        <v>91.561598119640095</v>
      </c>
      <c r="S172" s="61">
        <f t="shared" si="35"/>
        <v>93.188827062022</v>
      </c>
      <c r="T172" s="61">
        <f t="shared" si="35"/>
        <v>93.717991672049578</v>
      </c>
      <c r="U172" s="61">
        <f t="shared" si="35"/>
        <v>94.687759219496641</v>
      </c>
      <c r="V172" s="61">
        <f t="shared" si="35"/>
        <v>92.616957482539121</v>
      </c>
    </row>
    <row r="173" spans="2:22" x14ac:dyDescent="0.2">
      <c r="C173" s="90" t="s">
        <v>29</v>
      </c>
      <c r="D173" s="63">
        <f t="shared" ref="D173:V173" si="36">+IFERROR(IF(D134&gt;0,+((D134/D17)*100)," "),"")</f>
        <v>91.67006543430584</v>
      </c>
      <c r="E173" s="63">
        <f t="shared" si="36"/>
        <v>91.78093481807278</v>
      </c>
      <c r="F173" s="63">
        <f t="shared" si="36"/>
        <v>92.91884856573887</v>
      </c>
      <c r="G173" s="63">
        <f t="shared" si="36"/>
        <v>87.783008199179818</v>
      </c>
      <c r="H173" s="63">
        <f t="shared" si="36"/>
        <v>94.969116024162417</v>
      </c>
      <c r="I173" s="63">
        <f t="shared" si="36"/>
        <v>93.997095510575591</v>
      </c>
      <c r="J173" s="63">
        <f t="shared" si="36"/>
        <v>95.777363475944071</v>
      </c>
      <c r="K173" s="63">
        <f t="shared" si="36"/>
        <v>89.229452572713754</v>
      </c>
      <c r="L173" s="63">
        <f t="shared" si="36"/>
        <v>90.603649592742556</v>
      </c>
      <c r="M173" s="63">
        <f t="shared" si="36"/>
        <v>94.090705070451563</v>
      </c>
      <c r="N173" s="63">
        <f t="shared" si="36"/>
        <v>91.796474105094688</v>
      </c>
      <c r="O173" s="63">
        <f t="shared" si="36"/>
        <v>91.565032427001043</v>
      </c>
      <c r="P173" s="63">
        <f t="shared" si="36"/>
        <v>94.696441770290591</v>
      </c>
      <c r="Q173" s="63">
        <f t="shared" si="36"/>
        <v>95.424500597052102</v>
      </c>
      <c r="R173" s="63">
        <f t="shared" si="36"/>
        <v>89.572009813111876</v>
      </c>
      <c r="S173" s="63">
        <f t="shared" si="36"/>
        <v>95.177115542927169</v>
      </c>
      <c r="T173" s="63">
        <f t="shared" si="36"/>
        <v>96.894249864776612</v>
      </c>
      <c r="U173" s="63">
        <f t="shared" si="36"/>
        <v>99.134947044944184</v>
      </c>
      <c r="V173" s="63">
        <f t="shared" si="36"/>
        <v>95.999783747405971</v>
      </c>
    </row>
    <row r="174" spans="2:22" x14ac:dyDescent="0.2">
      <c r="C174" s="89" t="s">
        <v>63</v>
      </c>
      <c r="D174" s="61">
        <f t="shared" ref="D174:V174" si="37">+IFERROR(IF(D135&gt;0,+((D135/D18)*100)," "),"")</f>
        <v>86.625023337690294</v>
      </c>
      <c r="E174" s="61">
        <f t="shared" si="37"/>
        <v>91.019437535437646</v>
      </c>
      <c r="F174" s="61">
        <f t="shared" si="37"/>
        <v>94.643452652291032</v>
      </c>
      <c r="G174" s="61">
        <f t="shared" si="37"/>
        <v>95.099055874449348</v>
      </c>
      <c r="H174" s="61">
        <f t="shared" si="37"/>
        <v>93.497565104521968</v>
      </c>
      <c r="I174" s="61">
        <f t="shared" si="37"/>
        <v>95.306387881107796</v>
      </c>
      <c r="J174" s="61">
        <f t="shared" si="37"/>
        <v>94.625474707542381</v>
      </c>
      <c r="K174" s="61">
        <f t="shared" si="37"/>
        <v>97.282285884965816</v>
      </c>
      <c r="L174" s="61">
        <f t="shared" si="37"/>
        <v>96.073941733529963</v>
      </c>
      <c r="M174" s="61">
        <f t="shared" si="37"/>
        <v>97.557452203060265</v>
      </c>
      <c r="N174" s="61">
        <f t="shared" si="37"/>
        <v>97.273390026468419</v>
      </c>
      <c r="O174" s="61">
        <f t="shared" si="37"/>
        <v>98.035207499081366</v>
      </c>
      <c r="P174" s="61">
        <f t="shared" si="37"/>
        <v>96.074384676546757</v>
      </c>
      <c r="Q174" s="61">
        <f t="shared" si="37"/>
        <v>95.468510495441109</v>
      </c>
      <c r="R174" s="61">
        <f t="shared" si="37"/>
        <v>97.214232843397539</v>
      </c>
      <c r="S174" s="61">
        <f t="shared" si="37"/>
        <v>98.108735614452897</v>
      </c>
      <c r="T174" s="61">
        <f t="shared" si="37"/>
        <v>97.193027758519506</v>
      </c>
      <c r="U174" s="61">
        <f t="shared" si="37"/>
        <v>98.85492464884662</v>
      </c>
      <c r="V174" s="61">
        <f t="shared" si="37"/>
        <v>95.996263344162514</v>
      </c>
    </row>
    <row r="175" spans="2:22" x14ac:dyDescent="0.2">
      <c r="C175" s="90" t="s">
        <v>30</v>
      </c>
      <c r="D175" s="63">
        <f t="shared" ref="D175:V175" si="38">+IFERROR(IF(D136&gt;0,+((D136/D19)*100)," "),"")</f>
        <v>94.282604037050859</v>
      </c>
      <c r="E175" s="63">
        <f t="shared" si="38"/>
        <v>92.811813191136523</v>
      </c>
      <c r="F175" s="63">
        <f t="shared" si="38"/>
        <v>81.316116318817095</v>
      </c>
      <c r="G175" s="63">
        <f t="shared" si="38"/>
        <v>89.487551941990262</v>
      </c>
      <c r="H175" s="63">
        <f t="shared" si="38"/>
        <v>88.844939633825831</v>
      </c>
      <c r="I175" s="63">
        <f t="shared" si="38"/>
        <v>85.220005352807163</v>
      </c>
      <c r="J175" s="63">
        <f t="shared" si="38"/>
        <v>92.689895469372345</v>
      </c>
      <c r="K175" s="63">
        <f t="shared" si="38"/>
        <v>95.05446144885353</v>
      </c>
      <c r="L175" s="63">
        <f t="shared" si="38"/>
        <v>92.333196692542913</v>
      </c>
      <c r="M175" s="63">
        <f t="shared" si="38"/>
        <v>90.612217854145257</v>
      </c>
      <c r="N175" s="63">
        <f t="shared" si="38"/>
        <v>89.747445497797216</v>
      </c>
      <c r="O175" s="63">
        <f t="shared" si="38"/>
        <v>96.080501343991642</v>
      </c>
      <c r="P175" s="63">
        <f t="shared" si="38"/>
        <v>96.713579933881704</v>
      </c>
      <c r="Q175" s="63">
        <f t="shared" si="38"/>
        <v>94.36751791885284</v>
      </c>
      <c r="R175" s="63">
        <f t="shared" si="38"/>
        <v>98.994573104620926</v>
      </c>
      <c r="S175" s="63">
        <f t="shared" si="38"/>
        <v>98.586841297689432</v>
      </c>
      <c r="T175" s="63">
        <f t="shared" si="38"/>
        <v>99.538193390887571</v>
      </c>
      <c r="U175" s="63">
        <f t="shared" si="38"/>
        <v>98.477408778329163</v>
      </c>
      <c r="V175" s="63">
        <f t="shared" si="38"/>
        <v>96.8239450808463</v>
      </c>
    </row>
    <row r="176" spans="2:22" x14ac:dyDescent="0.2">
      <c r="C176" s="89" t="s">
        <v>64</v>
      </c>
      <c r="D176" s="61">
        <f t="shared" ref="D176:V176" si="39">+IFERROR(IF(D137&gt;0,+((D137/D20)*100)," "),"")</f>
        <v>97.231456632812296</v>
      </c>
      <c r="E176" s="61">
        <f t="shared" si="39"/>
        <v>95.273775816364846</v>
      </c>
      <c r="F176" s="61">
        <f t="shared" si="39"/>
        <v>95.620750907132745</v>
      </c>
      <c r="G176" s="61">
        <f t="shared" si="39"/>
        <v>93.290899986463188</v>
      </c>
      <c r="H176" s="61">
        <f t="shared" si="39"/>
        <v>92.539928011027129</v>
      </c>
      <c r="I176" s="61">
        <f t="shared" si="39"/>
        <v>92.425011851039258</v>
      </c>
      <c r="J176" s="61">
        <f t="shared" si="39"/>
        <v>93.848521131947052</v>
      </c>
      <c r="K176" s="61">
        <f t="shared" si="39"/>
        <v>97.633464070754499</v>
      </c>
      <c r="L176" s="61">
        <f t="shared" si="39"/>
        <v>98.873489323669077</v>
      </c>
      <c r="M176" s="61">
        <f t="shared" si="39"/>
        <v>97.715815781034934</v>
      </c>
      <c r="N176" s="61">
        <f t="shared" si="39"/>
        <v>97.442573486724669</v>
      </c>
      <c r="O176" s="61">
        <f t="shared" si="39"/>
        <v>97.799761340284348</v>
      </c>
      <c r="P176" s="61">
        <f t="shared" si="39"/>
        <v>99.108393576492176</v>
      </c>
      <c r="Q176" s="61">
        <f t="shared" si="39"/>
        <v>99.177759458246612</v>
      </c>
      <c r="R176" s="61">
        <f t="shared" si="39"/>
        <v>98.766663774097609</v>
      </c>
      <c r="S176" s="61">
        <f t="shared" si="39"/>
        <v>98.426564104973352</v>
      </c>
      <c r="T176" s="61">
        <f t="shared" si="39"/>
        <v>99.242759183842892</v>
      </c>
      <c r="U176" s="61">
        <f t="shared" si="39"/>
        <v>99.312907512768177</v>
      </c>
      <c r="V176" s="61">
        <f t="shared" si="39"/>
        <v>96.44557603033897</v>
      </c>
    </row>
    <row r="177" spans="3:22" x14ac:dyDescent="0.2">
      <c r="C177" s="90" t="s">
        <v>65</v>
      </c>
      <c r="D177" s="63">
        <f t="shared" ref="D177:V177" si="40">+IFERROR(IF(D138&gt;0,+((D138/D21)*100)," "),"")</f>
        <v>98.34922151762521</v>
      </c>
      <c r="E177" s="63">
        <f t="shared" si="40"/>
        <v>99.444634435081184</v>
      </c>
      <c r="F177" s="63">
        <f t="shared" si="40"/>
        <v>99.026068412831052</v>
      </c>
      <c r="G177" s="63">
        <f t="shared" si="40"/>
        <v>97.063589504651617</v>
      </c>
      <c r="H177" s="63">
        <f t="shared" si="40"/>
        <v>97.325035284836218</v>
      </c>
      <c r="I177" s="63">
        <f t="shared" si="40"/>
        <v>98.238733740409927</v>
      </c>
      <c r="J177" s="63">
        <f t="shared" si="40"/>
        <v>98.725316620915407</v>
      </c>
      <c r="K177" s="63">
        <f t="shared" si="40"/>
        <v>98.895910199863721</v>
      </c>
      <c r="L177" s="63">
        <f t="shared" si="40"/>
        <v>97.032670933412518</v>
      </c>
      <c r="M177" s="63">
        <f t="shared" si="40"/>
        <v>97.458621388158747</v>
      </c>
      <c r="N177" s="63">
        <f t="shared" si="40"/>
        <v>96.703404113646599</v>
      </c>
      <c r="O177" s="63">
        <f t="shared" si="40"/>
        <v>92.739080374342137</v>
      </c>
      <c r="P177" s="63">
        <f t="shared" si="40"/>
        <v>83.008861389590805</v>
      </c>
      <c r="Q177" s="63">
        <f t="shared" si="40"/>
        <v>95.652975759898979</v>
      </c>
      <c r="R177" s="63">
        <f t="shared" si="40"/>
        <v>95.946207466355972</v>
      </c>
      <c r="S177" s="63">
        <f t="shared" si="40"/>
        <v>98.844783464505539</v>
      </c>
      <c r="T177" s="63">
        <f t="shared" si="40"/>
        <v>94.178231229924108</v>
      </c>
      <c r="U177" s="63">
        <f t="shared" si="40"/>
        <v>97.231008814948282</v>
      </c>
      <c r="V177" s="63">
        <f t="shared" si="40"/>
        <v>95.776017388130214</v>
      </c>
    </row>
    <row r="178" spans="3:22" x14ac:dyDescent="0.2">
      <c r="C178" s="89" t="s">
        <v>66</v>
      </c>
      <c r="D178" s="61">
        <f t="shared" ref="D178:V178" si="41">+IFERROR(IF(D139&gt;0,+((D139/D22)*100)," "),"")</f>
        <v>94.916513184452896</v>
      </c>
      <c r="E178" s="61">
        <f t="shared" si="41"/>
        <v>96.55333126724193</v>
      </c>
      <c r="F178" s="61">
        <f t="shared" si="41"/>
        <v>99.602165796125306</v>
      </c>
      <c r="G178" s="61">
        <f t="shared" si="41"/>
        <v>95.840948306159532</v>
      </c>
      <c r="H178" s="61">
        <f t="shared" si="41"/>
        <v>99.507959581207118</v>
      </c>
      <c r="I178" s="61">
        <f t="shared" si="41"/>
        <v>99.375251532694449</v>
      </c>
      <c r="J178" s="61">
        <f t="shared" si="41"/>
        <v>99.022473220250106</v>
      </c>
      <c r="K178" s="61">
        <f t="shared" si="41"/>
        <v>99.628768843982556</v>
      </c>
      <c r="L178" s="61">
        <f t="shared" si="41"/>
        <v>99.855212152368651</v>
      </c>
      <c r="M178" s="61">
        <f t="shared" si="41"/>
        <v>98.779540623827643</v>
      </c>
      <c r="N178" s="61">
        <f t="shared" si="41"/>
        <v>96.780853397342597</v>
      </c>
      <c r="O178" s="61">
        <f t="shared" si="41"/>
        <v>99.959358672402189</v>
      </c>
      <c r="P178" s="61">
        <f t="shared" si="41"/>
        <v>98.139969383205269</v>
      </c>
      <c r="Q178" s="61">
        <f t="shared" si="41"/>
        <v>99.86618770915085</v>
      </c>
      <c r="R178" s="61">
        <f t="shared" si="41"/>
        <v>99.957622773233766</v>
      </c>
      <c r="S178" s="61">
        <f t="shared" si="41"/>
        <v>99.946464813331986</v>
      </c>
      <c r="T178" s="61">
        <f t="shared" si="41"/>
        <v>99.148376169646625</v>
      </c>
      <c r="U178" s="61">
        <f t="shared" si="41"/>
        <v>99.957869537279961</v>
      </c>
      <c r="V178" s="61">
        <f t="shared" si="41"/>
        <v>99.662892960902099</v>
      </c>
    </row>
    <row r="179" spans="3:22" x14ac:dyDescent="0.2">
      <c r="C179" s="90" t="s">
        <v>67</v>
      </c>
      <c r="D179" s="63">
        <f t="shared" ref="D179:V179" si="42">+IFERROR(IF(D140&gt;0,+((D140/D23)*100)," "),"")</f>
        <v>96.510815789085086</v>
      </c>
      <c r="E179" s="63">
        <f t="shared" si="42"/>
        <v>94.146538230657285</v>
      </c>
      <c r="F179" s="63">
        <f t="shared" si="42"/>
        <v>96.244902511097649</v>
      </c>
      <c r="G179" s="63">
        <f t="shared" si="42"/>
        <v>89.257682579972766</v>
      </c>
      <c r="H179" s="63">
        <f t="shared" si="42"/>
        <v>89.557748499660804</v>
      </c>
      <c r="I179" s="63">
        <f t="shared" si="42"/>
        <v>84.606586466532519</v>
      </c>
      <c r="J179" s="63">
        <f t="shared" si="42"/>
        <v>93.04825049389234</v>
      </c>
      <c r="K179" s="63">
        <f t="shared" si="42"/>
        <v>91.145822393915253</v>
      </c>
      <c r="L179" s="63">
        <f t="shared" si="42"/>
        <v>92.001998915063382</v>
      </c>
      <c r="M179" s="63">
        <f t="shared" si="42"/>
        <v>84.405658172804394</v>
      </c>
      <c r="N179" s="63">
        <f t="shared" si="42"/>
        <v>74.899593119021773</v>
      </c>
      <c r="O179" s="63">
        <f t="shared" si="42"/>
        <v>81.605595080696943</v>
      </c>
      <c r="P179" s="63">
        <f t="shared" si="42"/>
        <v>88.635720510363541</v>
      </c>
      <c r="Q179" s="63">
        <f t="shared" si="42"/>
        <v>89.171186476230318</v>
      </c>
      <c r="R179" s="63">
        <f t="shared" si="42"/>
        <v>94.031735083068227</v>
      </c>
      <c r="S179" s="63">
        <f t="shared" si="42"/>
        <v>93.845691451990803</v>
      </c>
      <c r="T179" s="63">
        <f t="shared" si="42"/>
        <v>97.302164466617853</v>
      </c>
      <c r="U179" s="63">
        <f t="shared" si="42"/>
        <v>97.779430914986861</v>
      </c>
      <c r="V179" s="63">
        <f t="shared" si="42"/>
        <v>96.70233434667503</v>
      </c>
    </row>
    <row r="180" spans="3:22" x14ac:dyDescent="0.2">
      <c r="C180" s="89" t="s">
        <v>68</v>
      </c>
      <c r="D180" s="61">
        <f t="shared" ref="D180:V180" si="43">+IFERROR(IF(D141&gt;0,+((D141/D24)*100)," "),"")</f>
        <v>97.421750562372807</v>
      </c>
      <c r="E180" s="61">
        <f t="shared" si="43"/>
        <v>99.203104766825575</v>
      </c>
      <c r="F180" s="61">
        <f t="shared" si="43"/>
        <v>99.006147997487787</v>
      </c>
      <c r="G180" s="61">
        <f t="shared" si="43"/>
        <v>97.652655413347105</v>
      </c>
      <c r="H180" s="61">
        <f t="shared" si="43"/>
        <v>96.302616591663678</v>
      </c>
      <c r="I180" s="61">
        <f t="shared" si="43"/>
        <v>98.152810710677485</v>
      </c>
      <c r="J180" s="61">
        <f t="shared" si="43"/>
        <v>97.620172027223134</v>
      </c>
      <c r="K180" s="61">
        <f t="shared" si="43"/>
        <v>98.563380174926749</v>
      </c>
      <c r="L180" s="61">
        <f t="shared" si="43"/>
        <v>98.139390311658531</v>
      </c>
      <c r="M180" s="61">
        <f t="shared" si="43"/>
        <v>98.269121527550922</v>
      </c>
      <c r="N180" s="61">
        <f t="shared" si="43"/>
        <v>94.163274675742912</v>
      </c>
      <c r="O180" s="61">
        <f t="shared" si="43"/>
        <v>94.667365690753059</v>
      </c>
      <c r="P180" s="61">
        <f t="shared" si="43"/>
        <v>93.091978234720003</v>
      </c>
      <c r="Q180" s="61">
        <f t="shared" si="43"/>
        <v>95.649973007024542</v>
      </c>
      <c r="R180" s="61">
        <f t="shared" si="43"/>
        <v>91.50790335812593</v>
      </c>
      <c r="S180" s="61">
        <f t="shared" si="43"/>
        <v>91.492350292482953</v>
      </c>
      <c r="T180" s="61">
        <f t="shared" si="43"/>
        <v>96.536542528382313</v>
      </c>
      <c r="U180" s="61">
        <f t="shared" si="43"/>
        <v>99.249900409447406</v>
      </c>
      <c r="V180" s="61">
        <f t="shared" si="43"/>
        <v>93.047231273123771</v>
      </c>
    </row>
    <row r="181" spans="3:22" x14ac:dyDescent="0.2">
      <c r="C181" s="90" t="s">
        <v>31</v>
      </c>
      <c r="D181" s="63">
        <f t="shared" ref="D181:V181" si="44">+IFERROR(IF(D142&gt;0,+((D142/D25)*100)," "),"")</f>
        <v>88.473742840373987</v>
      </c>
      <c r="E181" s="63">
        <f t="shared" si="44"/>
        <v>90.395934855939402</v>
      </c>
      <c r="F181" s="63">
        <f t="shared" si="44"/>
        <v>81.312259202532871</v>
      </c>
      <c r="G181" s="63">
        <f t="shared" si="44"/>
        <v>85.979398467016821</v>
      </c>
      <c r="H181" s="63">
        <f t="shared" si="44"/>
        <v>85.940981336047301</v>
      </c>
      <c r="I181" s="63">
        <f t="shared" si="44"/>
        <v>91.479082518996492</v>
      </c>
      <c r="J181" s="63">
        <f t="shared" si="44"/>
        <v>92.258866715408033</v>
      </c>
      <c r="K181" s="63">
        <f t="shared" si="44"/>
        <v>83.287324461610666</v>
      </c>
      <c r="L181" s="63">
        <f t="shared" si="44"/>
        <v>78.218366006883727</v>
      </c>
      <c r="M181" s="63">
        <f t="shared" si="44"/>
        <v>71.187715547923531</v>
      </c>
      <c r="N181" s="63">
        <f t="shared" si="44"/>
        <v>76.491524209043732</v>
      </c>
      <c r="O181" s="63">
        <f t="shared" si="44"/>
        <v>97.011449400355019</v>
      </c>
      <c r="P181" s="63">
        <f t="shared" si="44"/>
        <v>95.488902900662623</v>
      </c>
      <c r="Q181" s="63">
        <f t="shared" si="44"/>
        <v>87.841030301357847</v>
      </c>
      <c r="R181" s="63">
        <f t="shared" si="44"/>
        <v>75.744382393384697</v>
      </c>
      <c r="S181" s="63">
        <f t="shared" si="44"/>
        <v>95.315399858533468</v>
      </c>
      <c r="T181" s="63">
        <f t="shared" si="44"/>
        <v>91.272371078497656</v>
      </c>
      <c r="U181" s="63">
        <f t="shared" si="44"/>
        <v>93.312796119410564</v>
      </c>
      <c r="V181" s="63">
        <f t="shared" si="44"/>
        <v>87.393921588502607</v>
      </c>
    </row>
    <row r="182" spans="3:22" x14ac:dyDescent="0.2">
      <c r="C182" s="89" t="s">
        <v>168</v>
      </c>
      <c r="D182" s="61" t="str">
        <f t="shared" ref="D182:V182" si="45">+IFERROR(IF(D143&gt;0,+((D143/D26)*100),"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+IFERROR(IF(D144&gt;0,+((D144/D27)*100)," "),"")</f>
        <v>89.974093816937071</v>
      </c>
      <c r="E183" s="63">
        <f t="shared" si="46"/>
        <v>91.857809163005655</v>
      </c>
      <c r="F183" s="63">
        <f t="shared" si="46"/>
        <v>90.514069753726261</v>
      </c>
      <c r="G183" s="63">
        <f t="shared" si="46"/>
        <v>86.272206019076904</v>
      </c>
      <c r="H183" s="63">
        <f t="shared" si="46"/>
        <v>88.845197173634475</v>
      </c>
      <c r="I183" s="63">
        <f t="shared" si="46"/>
        <v>92.111866444339469</v>
      </c>
      <c r="J183" s="63">
        <f t="shared" si="46"/>
        <v>97.880277053589595</v>
      </c>
      <c r="K183" s="63">
        <f t="shared" si="46"/>
        <v>95.055782823202577</v>
      </c>
      <c r="L183" s="63">
        <f t="shared" si="46"/>
        <v>95.156441908547464</v>
      </c>
      <c r="M183" s="63">
        <f t="shared" si="46"/>
        <v>97.885514423043773</v>
      </c>
      <c r="N183" s="63">
        <f t="shared" si="46"/>
        <v>98.121187190494439</v>
      </c>
      <c r="O183" s="63">
        <f t="shared" si="46"/>
        <v>97.227131123163517</v>
      </c>
      <c r="P183" s="63">
        <f t="shared" si="46"/>
        <v>94.440455549186765</v>
      </c>
      <c r="Q183" s="63">
        <f t="shared" si="46"/>
        <v>96.30921798717165</v>
      </c>
      <c r="R183" s="63">
        <f t="shared" si="46"/>
        <v>97.184965823506658</v>
      </c>
      <c r="S183" s="63">
        <f t="shared" si="46"/>
        <v>97.148109805205834</v>
      </c>
      <c r="T183" s="63">
        <f t="shared" si="46"/>
        <v>84.20497797956854</v>
      </c>
      <c r="U183" s="63">
        <f t="shared" si="46"/>
        <v>97.513806000927147</v>
      </c>
      <c r="V183" s="63">
        <f t="shared" si="46"/>
        <v>93.617895823258323</v>
      </c>
    </row>
    <row r="184" spans="3:22" x14ac:dyDescent="0.2">
      <c r="C184" s="89" t="s">
        <v>70</v>
      </c>
      <c r="D184" s="61">
        <f t="shared" ref="D184:V184" si="47">+IFERROR(IF(D145&gt;0,+((D145/D28)*100)," "),"")</f>
        <v>98.700018795357309</v>
      </c>
      <c r="E184" s="61">
        <f t="shared" si="47"/>
        <v>97.026950853447886</v>
      </c>
      <c r="F184" s="61">
        <f t="shared" si="47"/>
        <v>99.110670489379018</v>
      </c>
      <c r="G184" s="61">
        <f t="shared" si="47"/>
        <v>97.128156259048808</v>
      </c>
      <c r="H184" s="61">
        <f t="shared" si="47"/>
        <v>96.401460279466349</v>
      </c>
      <c r="I184" s="61">
        <f t="shared" si="47"/>
        <v>96.109147797122347</v>
      </c>
      <c r="J184" s="61">
        <f t="shared" si="47"/>
        <v>98.529802524125415</v>
      </c>
      <c r="K184" s="61">
        <f t="shared" si="47"/>
        <v>97.349020406603074</v>
      </c>
      <c r="L184" s="61">
        <f t="shared" si="47"/>
        <v>99.363255054116522</v>
      </c>
      <c r="M184" s="61">
        <f t="shared" si="47"/>
        <v>93.716625525862298</v>
      </c>
      <c r="N184" s="61">
        <f t="shared" si="47"/>
        <v>93.350081015666262</v>
      </c>
      <c r="O184" s="61">
        <f t="shared" si="47"/>
        <v>94.371369259654045</v>
      </c>
      <c r="P184" s="61">
        <f t="shared" si="47"/>
        <v>81.523487774340381</v>
      </c>
      <c r="Q184" s="61">
        <f t="shared" si="47"/>
        <v>73.665834594450558</v>
      </c>
      <c r="R184" s="61">
        <f t="shared" si="47"/>
        <v>90.029508519556288</v>
      </c>
      <c r="S184" s="61">
        <f t="shared" si="47"/>
        <v>94.345934506197878</v>
      </c>
      <c r="T184" s="61">
        <f t="shared" si="47"/>
        <v>98.382826964709736</v>
      </c>
      <c r="U184" s="61">
        <f t="shared" si="47"/>
        <v>95.065511288975387</v>
      </c>
      <c r="V184" s="61">
        <f t="shared" si="47"/>
        <v>92.717838461868283</v>
      </c>
    </row>
    <row r="185" spans="3:22" x14ac:dyDescent="0.2">
      <c r="C185" s="90" t="s">
        <v>32</v>
      </c>
      <c r="D185" s="63">
        <f t="shared" ref="D185:V185" si="48">+IFERROR(IF(D146&gt;0,+((D146/D29)*100)," "),"")</f>
        <v>95.141039536463637</v>
      </c>
      <c r="E185" s="63">
        <f t="shared" si="48"/>
        <v>93.979500014446089</v>
      </c>
      <c r="F185" s="63">
        <f t="shared" si="48"/>
        <v>94.776928868212821</v>
      </c>
      <c r="G185" s="63">
        <f t="shared" si="48"/>
        <v>91.939066078074887</v>
      </c>
      <c r="H185" s="63">
        <f t="shared" si="48"/>
        <v>94.076004053946434</v>
      </c>
      <c r="I185" s="63">
        <f t="shared" si="48"/>
        <v>91.486450772702412</v>
      </c>
      <c r="J185" s="63">
        <f t="shared" si="48"/>
        <v>86.779354347697819</v>
      </c>
      <c r="K185" s="63">
        <f t="shared" si="48"/>
        <v>91.634832066681412</v>
      </c>
      <c r="L185" s="63">
        <f t="shared" si="48"/>
        <v>90.38495982269076</v>
      </c>
      <c r="M185" s="63">
        <f t="shared" si="48"/>
        <v>87.262950833161085</v>
      </c>
      <c r="N185" s="63">
        <f t="shared" si="48"/>
        <v>83.779804088228332</v>
      </c>
      <c r="O185" s="63">
        <f t="shared" si="48"/>
        <v>87.872705308304802</v>
      </c>
      <c r="P185" s="63">
        <f t="shared" si="48"/>
        <v>75.711249618663899</v>
      </c>
      <c r="Q185" s="63">
        <f t="shared" si="48"/>
        <v>73.774641725057847</v>
      </c>
      <c r="R185" s="63">
        <f t="shared" si="48"/>
        <v>85.021433049379155</v>
      </c>
      <c r="S185" s="63">
        <f t="shared" si="48"/>
        <v>94.609607096649952</v>
      </c>
      <c r="T185" s="63">
        <f t="shared" si="48"/>
        <v>96.999598580527575</v>
      </c>
      <c r="U185" s="63">
        <f t="shared" si="48"/>
        <v>97.709392107775059</v>
      </c>
      <c r="V185" s="63">
        <f t="shared" si="48"/>
        <v>95.777769940442852</v>
      </c>
    </row>
    <row r="186" spans="3:22" x14ac:dyDescent="0.2">
      <c r="C186" s="89" t="s">
        <v>33</v>
      </c>
      <c r="D186" s="61">
        <f t="shared" ref="D186:V186" si="49">+IFERROR(IF(D147&gt;0,+((D147/D30)*100)," "),"")</f>
        <v>96.698040308710461</v>
      </c>
      <c r="E186" s="61">
        <f t="shared" si="49"/>
        <v>93.558840692494812</v>
      </c>
      <c r="F186" s="61">
        <f t="shared" si="49"/>
        <v>92.161547101616009</v>
      </c>
      <c r="G186" s="61">
        <f t="shared" si="49"/>
        <v>90.008939079464355</v>
      </c>
      <c r="H186" s="61">
        <f t="shared" si="49"/>
        <v>94.010559996427645</v>
      </c>
      <c r="I186" s="61">
        <f t="shared" si="49"/>
        <v>93.986777453418199</v>
      </c>
      <c r="J186" s="61">
        <f t="shared" si="49"/>
        <v>81.968178158531018</v>
      </c>
      <c r="K186" s="61">
        <f t="shared" si="49"/>
        <v>90.09631105097526</v>
      </c>
      <c r="L186" s="61">
        <f t="shared" si="49"/>
        <v>93.039290261331104</v>
      </c>
      <c r="M186" s="61">
        <f t="shared" si="49"/>
        <v>91.276194977059887</v>
      </c>
      <c r="N186" s="61">
        <f t="shared" si="49"/>
        <v>91.27201189746836</v>
      </c>
      <c r="O186" s="61">
        <f t="shared" si="49"/>
        <v>96.138494326997602</v>
      </c>
      <c r="P186" s="61">
        <f t="shared" si="49"/>
        <v>91.336486194969496</v>
      </c>
      <c r="Q186" s="61">
        <f t="shared" si="49"/>
        <v>93.284943263881772</v>
      </c>
      <c r="R186" s="61">
        <f t="shared" si="49"/>
        <v>94.366341916668603</v>
      </c>
      <c r="S186" s="61">
        <f t="shared" si="49"/>
        <v>94.575217524872031</v>
      </c>
      <c r="T186" s="61">
        <f t="shared" si="49"/>
        <v>91.84181994270736</v>
      </c>
      <c r="U186" s="61">
        <f t="shared" si="49"/>
        <v>94.463774355282112</v>
      </c>
      <c r="V186" s="61">
        <f t="shared" si="49"/>
        <v>88.10497105304259</v>
      </c>
    </row>
    <row r="187" spans="3:22" x14ac:dyDescent="0.2">
      <c r="C187" s="90" t="s">
        <v>71</v>
      </c>
      <c r="D187" s="63">
        <f t="shared" ref="D187:V187" si="50">+IFERROR(IF(D148&gt;0,+((D148/D31)*100)," "),"")</f>
        <v>90.565699565942623</v>
      </c>
      <c r="E187" s="63">
        <f t="shared" si="50"/>
        <v>74.443432334025559</v>
      </c>
      <c r="F187" s="63">
        <f t="shared" si="50"/>
        <v>86.089944625193866</v>
      </c>
      <c r="G187" s="63">
        <f t="shared" si="50"/>
        <v>77.500973902814223</v>
      </c>
      <c r="H187" s="63">
        <f t="shared" si="50"/>
        <v>72.606355652028938</v>
      </c>
      <c r="I187" s="63">
        <f t="shared" si="50"/>
        <v>69.472282704947546</v>
      </c>
      <c r="J187" s="63">
        <f t="shared" si="50"/>
        <v>67.025948421896018</v>
      </c>
      <c r="K187" s="63">
        <f t="shared" si="50"/>
        <v>79.628446898250488</v>
      </c>
      <c r="L187" s="63">
        <f t="shared" si="50"/>
        <v>92.007940366709491</v>
      </c>
      <c r="M187" s="63">
        <f t="shared" si="50"/>
        <v>78.447474344821671</v>
      </c>
      <c r="N187" s="63">
        <f t="shared" si="50"/>
        <v>84.431089918913941</v>
      </c>
      <c r="O187" s="63">
        <f t="shared" si="50"/>
        <v>86.412882634169364</v>
      </c>
      <c r="P187" s="63">
        <f t="shared" si="50"/>
        <v>83.141538936948962</v>
      </c>
      <c r="Q187" s="63">
        <f t="shared" si="50"/>
        <v>89.511576095832467</v>
      </c>
      <c r="R187" s="63">
        <f t="shared" si="50"/>
        <v>85.185021053638252</v>
      </c>
      <c r="S187" s="63">
        <f t="shared" si="50"/>
        <v>94.802405363513813</v>
      </c>
      <c r="T187" s="63">
        <f t="shared" si="50"/>
        <v>93.588746299843265</v>
      </c>
      <c r="U187" s="63">
        <f t="shared" si="50"/>
        <v>90.343440012633394</v>
      </c>
      <c r="V187" s="63">
        <f t="shared" si="50"/>
        <v>90.972134566346796</v>
      </c>
    </row>
    <row r="188" spans="3:22" x14ac:dyDescent="0.2">
      <c r="C188" s="89" t="s">
        <v>34</v>
      </c>
      <c r="D188" s="61">
        <f t="shared" ref="D188:V188" si="51">+IFERROR(IF(D149&gt;0,+((D149/D32)*100)," "),"")</f>
        <v>94.153461365488084</v>
      </c>
      <c r="E188" s="61">
        <f t="shared" si="51"/>
        <v>95.042073323746592</v>
      </c>
      <c r="F188" s="61">
        <f t="shared" si="51"/>
        <v>93.886363828961521</v>
      </c>
      <c r="G188" s="61">
        <f t="shared" si="51"/>
        <v>93.207399169280279</v>
      </c>
      <c r="H188" s="61">
        <f t="shared" si="51"/>
        <v>84.67186549493924</v>
      </c>
      <c r="I188" s="61">
        <f t="shared" si="51"/>
        <v>92.271450697241264</v>
      </c>
      <c r="J188" s="61">
        <f t="shared" si="51"/>
        <v>93.534099226716165</v>
      </c>
      <c r="K188" s="61">
        <f t="shared" si="51"/>
        <v>94.49889218610619</v>
      </c>
      <c r="L188" s="61">
        <f t="shared" si="51"/>
        <v>93.45658396876766</v>
      </c>
      <c r="M188" s="61">
        <f t="shared" si="51"/>
        <v>91.318445299572232</v>
      </c>
      <c r="N188" s="61">
        <f t="shared" si="51"/>
        <v>90.760387514733878</v>
      </c>
      <c r="O188" s="61">
        <f t="shared" si="51"/>
        <v>92.824886026130287</v>
      </c>
      <c r="P188" s="61">
        <f t="shared" si="51"/>
        <v>87.907090862889874</v>
      </c>
      <c r="Q188" s="61">
        <f t="shared" si="51"/>
        <v>89.857064235729084</v>
      </c>
      <c r="R188" s="61">
        <f t="shared" si="51"/>
        <v>92.527166636604321</v>
      </c>
      <c r="S188" s="61">
        <f t="shared" si="51"/>
        <v>94.803989207463729</v>
      </c>
      <c r="T188" s="61">
        <f t="shared" si="51"/>
        <v>96.290103969004292</v>
      </c>
      <c r="U188" s="61">
        <f t="shared" si="51"/>
        <v>95.37872572121185</v>
      </c>
      <c r="V188" s="61">
        <f t="shared" si="51"/>
        <v>93.765113161595707</v>
      </c>
    </row>
    <row r="189" spans="3:22" x14ac:dyDescent="0.2">
      <c r="C189" s="90" t="s">
        <v>72</v>
      </c>
      <c r="D189" s="63">
        <f t="shared" ref="D189:V189" si="52">+IFERROR(IF(D150&gt;0,+((D150/D33)*100)," "),"")</f>
        <v>83.125201355610074</v>
      </c>
      <c r="E189" s="63">
        <f t="shared" si="52"/>
        <v>89.502347155785316</v>
      </c>
      <c r="F189" s="63">
        <f t="shared" si="52"/>
        <v>96.98279870461117</v>
      </c>
      <c r="G189" s="63">
        <f t="shared" si="52"/>
        <v>94.252310171654258</v>
      </c>
      <c r="H189" s="63">
        <f t="shared" si="52"/>
        <v>83.735253974321182</v>
      </c>
      <c r="I189" s="63">
        <f t="shared" si="52"/>
        <v>82.68207046193605</v>
      </c>
      <c r="J189" s="63">
        <f t="shared" si="52"/>
        <v>72.903858218194074</v>
      </c>
      <c r="K189" s="63">
        <f t="shared" si="52"/>
        <v>68.99919536868228</v>
      </c>
      <c r="L189" s="63">
        <f t="shared" si="52"/>
        <v>81.582634252807068</v>
      </c>
      <c r="M189" s="63">
        <f t="shared" si="52"/>
        <v>74.374756528913082</v>
      </c>
      <c r="N189" s="63">
        <f t="shared" si="52"/>
        <v>93.235084975488007</v>
      </c>
      <c r="O189" s="63">
        <f t="shared" si="52"/>
        <v>87.385977997054084</v>
      </c>
      <c r="P189" s="63">
        <f t="shared" si="52"/>
        <v>85.789606883035958</v>
      </c>
      <c r="Q189" s="63">
        <f t="shared" si="52"/>
        <v>75.36934359805133</v>
      </c>
      <c r="R189" s="63">
        <f t="shared" si="52"/>
        <v>86.219288004984577</v>
      </c>
      <c r="S189" s="63">
        <f t="shared" si="52"/>
        <v>89.036863664963931</v>
      </c>
      <c r="T189" s="63">
        <f t="shared" si="52"/>
        <v>93.600886404939416</v>
      </c>
      <c r="U189" s="63">
        <f t="shared" si="52"/>
        <v>94.201901672010706</v>
      </c>
      <c r="V189" s="63">
        <f t="shared" si="52"/>
        <v>92.859655059334159</v>
      </c>
    </row>
    <row r="190" spans="3:22" x14ac:dyDescent="0.2">
      <c r="C190" s="89" t="s">
        <v>73</v>
      </c>
      <c r="D190" s="61">
        <f t="shared" ref="D190:V190" si="53">+IFERROR(IF(D151&gt;0,+((D151/D34)*100)," "),"")</f>
        <v>90.376394381790746</v>
      </c>
      <c r="E190" s="61">
        <f t="shared" si="53"/>
        <v>96.804269734742704</v>
      </c>
      <c r="F190" s="61">
        <f t="shared" si="53"/>
        <v>89.141935712377105</v>
      </c>
      <c r="G190" s="61">
        <f t="shared" si="53"/>
        <v>90.843117700184933</v>
      </c>
      <c r="H190" s="61">
        <f t="shared" si="53"/>
        <v>96.305892486568084</v>
      </c>
      <c r="I190" s="61">
        <f t="shared" si="53"/>
        <v>91.929830752980251</v>
      </c>
      <c r="J190" s="61">
        <f t="shared" si="53"/>
        <v>90.9343695010907</v>
      </c>
      <c r="K190" s="61">
        <f t="shared" si="53"/>
        <v>97.826636741948633</v>
      </c>
      <c r="L190" s="61">
        <f t="shared" si="53"/>
        <v>96.600122003509355</v>
      </c>
      <c r="M190" s="61">
        <f t="shared" si="53"/>
        <v>90.750228155495321</v>
      </c>
      <c r="N190" s="61">
        <f t="shared" si="53"/>
        <v>90.692568390898359</v>
      </c>
      <c r="O190" s="61">
        <f t="shared" si="53"/>
        <v>92.898172267618691</v>
      </c>
      <c r="P190" s="61">
        <f t="shared" si="53"/>
        <v>94.089285409682432</v>
      </c>
      <c r="Q190" s="61">
        <f t="shared" si="53"/>
        <v>91.669736279959551</v>
      </c>
      <c r="R190" s="61">
        <f t="shared" si="53"/>
        <v>93.781656467979218</v>
      </c>
      <c r="S190" s="61">
        <f t="shared" si="53"/>
        <v>96.392240598896109</v>
      </c>
      <c r="T190" s="61">
        <f t="shared" si="53"/>
        <v>89.216113310959059</v>
      </c>
      <c r="U190" s="61">
        <f t="shared" si="53"/>
        <v>61.130286986389315</v>
      </c>
      <c r="V190" s="61">
        <f t="shared" si="53"/>
        <v>71.124009104963577</v>
      </c>
    </row>
    <row r="191" spans="3:22" x14ac:dyDescent="0.2">
      <c r="C191" s="90" t="s">
        <v>35</v>
      </c>
      <c r="D191" s="63">
        <f t="shared" ref="D191:V191" si="54">+IFERROR(IF(D152&gt;0,+((D152/D35)*100)," "),"")</f>
        <v>99.263490831027298</v>
      </c>
      <c r="E191" s="63">
        <f t="shared" si="54"/>
        <v>96.940333237019701</v>
      </c>
      <c r="F191" s="63">
        <f t="shared" si="54"/>
        <v>94.633855923103454</v>
      </c>
      <c r="G191" s="63">
        <f t="shared" si="54"/>
        <v>98.299344578135234</v>
      </c>
      <c r="H191" s="63">
        <f t="shared" si="54"/>
        <v>86.516142410109723</v>
      </c>
      <c r="I191" s="63">
        <f t="shared" si="54"/>
        <v>98.716395879099338</v>
      </c>
      <c r="J191" s="63">
        <f t="shared" si="54"/>
        <v>97.095924938266378</v>
      </c>
      <c r="K191" s="63">
        <f t="shared" si="54"/>
        <v>98.89201300303786</v>
      </c>
      <c r="L191" s="63">
        <f t="shared" si="54"/>
        <v>98.618307559200701</v>
      </c>
      <c r="M191" s="63">
        <f t="shared" si="54"/>
        <v>97.171539256583998</v>
      </c>
      <c r="N191" s="63">
        <f t="shared" si="54"/>
        <v>96.976821352833213</v>
      </c>
      <c r="O191" s="63">
        <f t="shared" si="54"/>
        <v>95.967363606577521</v>
      </c>
      <c r="P191" s="63">
        <f t="shared" si="54"/>
        <v>97.957057060319443</v>
      </c>
      <c r="Q191" s="63">
        <f t="shared" si="54"/>
        <v>99.318963479224166</v>
      </c>
      <c r="R191" s="63">
        <f t="shared" si="54"/>
        <v>99.515120965483632</v>
      </c>
      <c r="S191" s="63">
        <f t="shared" si="54"/>
        <v>99.259482759957109</v>
      </c>
      <c r="T191" s="63">
        <f t="shared" si="54"/>
        <v>98.645028234825332</v>
      </c>
      <c r="U191" s="63">
        <f t="shared" si="54"/>
        <v>98.275853250997145</v>
      </c>
      <c r="V191" s="63">
        <f t="shared" si="54"/>
        <v>98.51389017079336</v>
      </c>
    </row>
    <row r="192" spans="3:22" x14ac:dyDescent="0.2">
      <c r="C192" s="89" t="s">
        <v>74</v>
      </c>
      <c r="D192" s="61">
        <f t="shared" ref="D192:V192" si="55">+IFERROR(IF(D153&gt;0,+((D153/D36)*100)," "),"")</f>
        <v>97.148050589711261</v>
      </c>
      <c r="E192" s="61">
        <f t="shared" si="55"/>
        <v>70.466687239107912</v>
      </c>
      <c r="F192" s="61">
        <f t="shared" si="55"/>
        <v>75.22542947784298</v>
      </c>
      <c r="G192" s="61">
        <f t="shared" si="55"/>
        <v>72.042343390081427</v>
      </c>
      <c r="H192" s="61">
        <f t="shared" si="55"/>
        <v>90.220257390305022</v>
      </c>
      <c r="I192" s="61">
        <f t="shared" si="55"/>
        <v>95.299952241084469</v>
      </c>
      <c r="J192" s="61">
        <f t="shared" si="55"/>
        <v>85.985707154253163</v>
      </c>
      <c r="K192" s="61">
        <f t="shared" si="55"/>
        <v>91.287178003935892</v>
      </c>
      <c r="L192" s="61">
        <f t="shared" si="55"/>
        <v>94.391871664950258</v>
      </c>
      <c r="M192" s="61">
        <f t="shared" si="55"/>
        <v>95.997896923727481</v>
      </c>
      <c r="N192" s="61">
        <f t="shared" si="55"/>
        <v>97.054552593965639</v>
      </c>
      <c r="O192" s="61">
        <f t="shared" si="55"/>
        <v>89.261472833968483</v>
      </c>
      <c r="P192" s="61">
        <f t="shared" si="55"/>
        <v>90.822214827347594</v>
      </c>
      <c r="Q192" s="61">
        <f t="shared" si="55"/>
        <v>87.371264119703326</v>
      </c>
      <c r="R192" s="61">
        <f t="shared" si="55"/>
        <v>93.630679118357918</v>
      </c>
      <c r="S192" s="61">
        <f t="shared" si="55"/>
        <v>91.248203722195356</v>
      </c>
      <c r="T192" s="61">
        <f t="shared" si="55"/>
        <v>93.760275565230657</v>
      </c>
      <c r="U192" s="61">
        <f t="shared" si="55"/>
        <v>94.358841987852045</v>
      </c>
      <c r="V192" s="61">
        <f t="shared" si="55"/>
        <v>97.196602758159827</v>
      </c>
    </row>
    <row r="193" spans="3:22" x14ac:dyDescent="0.2">
      <c r="C193" s="90" t="s">
        <v>36</v>
      </c>
      <c r="D193" s="63">
        <f t="shared" ref="D193:V193" si="56">+IFERROR(IF(D154&gt;0,+((D154/D37)*100)," "),"")</f>
        <v>92.626159347756015</v>
      </c>
      <c r="E193" s="63">
        <f t="shared" si="56"/>
        <v>93.682893481723227</v>
      </c>
      <c r="F193" s="63">
        <f t="shared" si="56"/>
        <v>92.61043827030646</v>
      </c>
      <c r="G193" s="63">
        <f t="shared" si="56"/>
        <v>97.715805492638168</v>
      </c>
      <c r="H193" s="63">
        <f t="shared" si="56"/>
        <v>90.766909050808124</v>
      </c>
      <c r="I193" s="63">
        <f t="shared" si="56"/>
        <v>86.069159226004629</v>
      </c>
      <c r="J193" s="63">
        <f t="shared" si="56"/>
        <v>90.058383449687938</v>
      </c>
      <c r="K193" s="63">
        <f t="shared" si="56"/>
        <v>84.801641951077357</v>
      </c>
      <c r="L193" s="63">
        <f t="shared" si="56"/>
        <v>90.956836669415381</v>
      </c>
      <c r="M193" s="63">
        <f t="shared" si="56"/>
        <v>93.928560195893468</v>
      </c>
      <c r="N193" s="63">
        <f t="shared" si="56"/>
        <v>83.279536394248851</v>
      </c>
      <c r="O193" s="63">
        <f t="shared" si="56"/>
        <v>96.389794678095384</v>
      </c>
      <c r="P193" s="63">
        <f t="shared" si="56"/>
        <v>96.277260692892938</v>
      </c>
      <c r="Q193" s="63">
        <f t="shared" si="56"/>
        <v>98.789568286144018</v>
      </c>
      <c r="R193" s="63">
        <f t="shared" si="56"/>
        <v>97.988715486372556</v>
      </c>
      <c r="S193" s="63">
        <f t="shared" si="56"/>
        <v>98.690884198704111</v>
      </c>
      <c r="T193" s="63">
        <f t="shared" si="56"/>
        <v>97.500145420016025</v>
      </c>
      <c r="U193" s="63">
        <f t="shared" si="56"/>
        <v>96.018848064060734</v>
      </c>
      <c r="V193" s="63">
        <f t="shared" si="56"/>
        <v>92.419439470017636</v>
      </c>
    </row>
    <row r="194" spans="3:22" x14ac:dyDescent="0.2">
      <c r="C194" s="92" t="s">
        <v>75</v>
      </c>
      <c r="D194" s="62">
        <f t="shared" ref="D194:V194" si="57">+IFERROR(IF(D155&gt;0,+((D155/D38)*100)," "),"")</f>
        <v>96.891741419831817</v>
      </c>
      <c r="E194" s="62">
        <f t="shared" si="57"/>
        <v>98.17651967031432</v>
      </c>
      <c r="F194" s="62">
        <f t="shared" si="57"/>
        <v>98.708838293481421</v>
      </c>
      <c r="G194" s="62">
        <f t="shared" si="57"/>
        <v>96.648496560686368</v>
      </c>
      <c r="H194" s="62">
        <f t="shared" si="57"/>
        <v>92.576896322414981</v>
      </c>
      <c r="I194" s="62">
        <f t="shared" si="57"/>
        <v>93.522353590461051</v>
      </c>
      <c r="J194" s="62">
        <f t="shared" si="57"/>
        <v>95.707671980433446</v>
      </c>
      <c r="K194" s="62">
        <f t="shared" si="57"/>
        <v>97.410337105485766</v>
      </c>
      <c r="L194" s="62">
        <f t="shared" si="57"/>
        <v>99.709426566378951</v>
      </c>
      <c r="M194" s="62">
        <f t="shared" si="57"/>
        <v>94.726803253479147</v>
      </c>
      <c r="N194" s="62">
        <f t="shared" si="57"/>
        <v>86.704105423969551</v>
      </c>
      <c r="O194" s="62">
        <f t="shared" si="57"/>
        <v>98.852693950091776</v>
      </c>
      <c r="P194" s="62">
        <f t="shared" si="57"/>
        <v>98.089918321824584</v>
      </c>
      <c r="Q194" s="62">
        <f t="shared" si="57"/>
        <v>98.840735414450748</v>
      </c>
      <c r="R194" s="62">
        <f t="shared" si="57"/>
        <v>94.485541121061942</v>
      </c>
      <c r="S194" s="62">
        <f t="shared" si="57"/>
        <v>86.978122632100039</v>
      </c>
      <c r="T194" s="62">
        <f t="shared" si="57"/>
        <v>89.215897029136727</v>
      </c>
      <c r="U194" s="62">
        <f t="shared" si="57"/>
        <v>92.772527136358008</v>
      </c>
      <c r="V194" s="62">
        <f t="shared" si="57"/>
        <v>90.695129272485048</v>
      </c>
    </row>
    <row r="195" spans="3:22" ht="22.5" x14ac:dyDescent="0.2">
      <c r="C195" s="91" t="s">
        <v>76</v>
      </c>
      <c r="D195" s="64" t="str">
        <f t="shared" ref="D195:V195" si="58">+IFERROR(IF(D156&gt;0,+((D156/D39)*100),"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>
        <f t="shared" si="58"/>
        <v>59.926249401054143</v>
      </c>
      <c r="V195" s="64">
        <f t="shared" si="58"/>
        <v>77.857542494365802</v>
      </c>
    </row>
    <row r="196" spans="3:22" x14ac:dyDescent="0.2">
      <c r="C196" s="89" t="s">
        <v>77</v>
      </c>
      <c r="D196" s="61">
        <f t="shared" ref="D196:V196" si="59">+IFERROR(IF(D157&gt;0,+((D157/D40)*100)," "),"")</f>
        <v>75.755486168337981</v>
      </c>
      <c r="E196" s="61">
        <f t="shared" si="59"/>
        <v>83.26061861660078</v>
      </c>
      <c r="F196" s="61">
        <f t="shared" si="59"/>
        <v>87.917278677387458</v>
      </c>
      <c r="G196" s="61">
        <f t="shared" si="59"/>
        <v>89.902468378735065</v>
      </c>
      <c r="H196" s="61">
        <f t="shared" si="59"/>
        <v>90.042910928175743</v>
      </c>
      <c r="I196" s="61">
        <f t="shared" si="59"/>
        <v>86.42148663640927</v>
      </c>
      <c r="J196" s="61">
        <f t="shared" si="59"/>
        <v>67.790865185200687</v>
      </c>
      <c r="K196" s="61">
        <f t="shared" si="59"/>
        <v>95.063533800782409</v>
      </c>
      <c r="L196" s="61">
        <f t="shared" si="59"/>
        <v>92.067951963293098</v>
      </c>
      <c r="M196" s="61">
        <f t="shared" si="59"/>
        <v>31.145675758440412</v>
      </c>
      <c r="N196" s="61">
        <f t="shared" si="59"/>
        <v>79.277878541012399</v>
      </c>
      <c r="O196" s="61">
        <f t="shared" si="59"/>
        <v>90.441765182425826</v>
      </c>
      <c r="P196" s="61">
        <f t="shared" si="59"/>
        <v>77.652717509345521</v>
      </c>
      <c r="Q196" s="61">
        <f t="shared" si="59"/>
        <v>58.589071892760622</v>
      </c>
      <c r="R196" s="61">
        <f t="shared" si="59"/>
        <v>49.857317436833732</v>
      </c>
      <c r="S196" s="61">
        <f t="shared" si="59"/>
        <v>82.545760018256146</v>
      </c>
      <c r="T196" s="61">
        <f t="shared" si="59"/>
        <v>93.562717896167356</v>
      </c>
      <c r="U196" s="61">
        <f t="shared" si="59"/>
        <v>95.085399528129756</v>
      </c>
      <c r="V196" s="61">
        <f t="shared" si="59"/>
        <v>90.691543500879362</v>
      </c>
    </row>
    <row r="197" spans="3:22" x14ac:dyDescent="0.2">
      <c r="C197" s="90" t="s">
        <v>37</v>
      </c>
      <c r="D197" s="63">
        <f t="shared" ref="D197:V197" si="60">+IFERROR(IF(D158&gt;0,+((D158/D41)*100)," "),"")</f>
        <v>86.957057821452636</v>
      </c>
      <c r="E197" s="63">
        <f t="shared" si="60"/>
        <v>87.400434981976943</v>
      </c>
      <c r="F197" s="63">
        <f t="shared" si="60"/>
        <v>34.670534624005775</v>
      </c>
      <c r="G197" s="63">
        <f t="shared" si="60"/>
        <v>86.146366515959286</v>
      </c>
      <c r="H197" s="63">
        <f t="shared" si="60"/>
        <v>87.773863826192141</v>
      </c>
      <c r="I197" s="63">
        <f t="shared" si="60"/>
        <v>78.578417892879969</v>
      </c>
      <c r="J197" s="63">
        <f t="shared" si="60"/>
        <v>65.091393238721722</v>
      </c>
      <c r="K197" s="63">
        <f t="shared" si="60"/>
        <v>82.000561018430616</v>
      </c>
      <c r="L197" s="63">
        <f t="shared" si="60"/>
        <v>96.011585878649811</v>
      </c>
      <c r="M197" s="63">
        <f t="shared" si="60"/>
        <v>90.272888561793863</v>
      </c>
      <c r="N197" s="63">
        <f t="shared" si="60"/>
        <v>75.480283655974318</v>
      </c>
      <c r="O197" s="63">
        <f t="shared" si="60"/>
        <v>81.318896343710819</v>
      </c>
      <c r="P197" s="63">
        <f t="shared" si="60"/>
        <v>86.13359391434534</v>
      </c>
      <c r="Q197" s="63">
        <f t="shared" si="60"/>
        <v>88.122982100836438</v>
      </c>
      <c r="R197" s="63">
        <f t="shared" si="60"/>
        <v>89.623223793899612</v>
      </c>
      <c r="S197" s="63">
        <f t="shared" si="60"/>
        <v>87.415262435793935</v>
      </c>
      <c r="T197" s="63">
        <f t="shared" si="60"/>
        <v>91.909530573607839</v>
      </c>
      <c r="U197" s="63">
        <f t="shared" si="60"/>
        <v>91.862206382640252</v>
      </c>
      <c r="V197" s="63">
        <f t="shared" si="60"/>
        <v>92.926475319178948</v>
      </c>
    </row>
    <row r="198" spans="3:22" x14ac:dyDescent="0.2">
      <c r="C198" s="89" t="s">
        <v>38</v>
      </c>
      <c r="D198" s="61">
        <f t="shared" ref="D198:V198" si="61">+IFERROR(IF(D159&gt;0,+((D159/D42)*100)," "),"")</f>
        <v>80.892808347431995</v>
      </c>
      <c r="E198" s="61">
        <f t="shared" si="61"/>
        <v>84.453621619179188</v>
      </c>
      <c r="F198" s="61">
        <f t="shared" si="61"/>
        <v>87.140406198403397</v>
      </c>
      <c r="G198" s="61">
        <f t="shared" si="61"/>
        <v>87.103591288613814</v>
      </c>
      <c r="H198" s="61">
        <f t="shared" si="61"/>
        <v>90.30855451124981</v>
      </c>
      <c r="I198" s="61">
        <f t="shared" si="61"/>
        <v>76.257676700250087</v>
      </c>
      <c r="J198" s="61">
        <f t="shared" si="61"/>
        <v>77.311712916043064</v>
      </c>
      <c r="K198" s="61">
        <f t="shared" si="61"/>
        <v>83.053409534911069</v>
      </c>
      <c r="L198" s="61">
        <f t="shared" si="61"/>
        <v>81.411518646117983</v>
      </c>
      <c r="M198" s="61">
        <f t="shared" si="61"/>
        <v>91.783631067508935</v>
      </c>
      <c r="N198" s="61">
        <f t="shared" si="61"/>
        <v>73.296600735751028</v>
      </c>
      <c r="O198" s="61">
        <f t="shared" si="61"/>
        <v>98.235080078438841</v>
      </c>
      <c r="P198" s="61">
        <f t="shared" si="61"/>
        <v>99.260628206933816</v>
      </c>
      <c r="Q198" s="61">
        <f t="shared" si="61"/>
        <v>99.654572508100074</v>
      </c>
      <c r="R198" s="61">
        <f t="shared" si="61"/>
        <v>99.619142831391372</v>
      </c>
      <c r="S198" s="61">
        <f t="shared" si="61"/>
        <v>99.066646912329929</v>
      </c>
      <c r="T198" s="61">
        <f t="shared" si="61"/>
        <v>99.895084455319179</v>
      </c>
      <c r="U198" s="61">
        <f t="shared" si="61"/>
        <v>99.934895464106205</v>
      </c>
      <c r="V198" s="61">
        <f t="shared" si="61"/>
        <v>99.690632090109304</v>
      </c>
    </row>
    <row r="199" spans="3:22" x14ac:dyDescent="0.2">
      <c r="C199" s="93" t="s">
        <v>78</v>
      </c>
      <c r="D199" s="65">
        <f t="shared" ref="D199:V199" si="62">+IFERROR(IF(D160&gt;0,+((D160/D43)*100)," "),"")</f>
        <v>94.051309074160343</v>
      </c>
      <c r="E199" s="65">
        <f t="shared" si="62"/>
        <v>94.907577082778232</v>
      </c>
      <c r="F199" s="65">
        <f t="shared" si="62"/>
        <v>93.999517285764441</v>
      </c>
      <c r="G199" s="65">
        <f t="shared" si="62"/>
        <v>93.739976043076979</v>
      </c>
      <c r="H199" s="65">
        <f t="shared" si="62"/>
        <v>93.440805797927908</v>
      </c>
      <c r="I199" s="65">
        <f t="shared" si="62"/>
        <v>94.540372470062991</v>
      </c>
      <c r="J199" s="65">
        <f t="shared" si="62"/>
        <v>95.061710012407687</v>
      </c>
      <c r="K199" s="65">
        <f t="shared" si="62"/>
        <v>95.902687494738743</v>
      </c>
      <c r="L199" s="65">
        <f t="shared" si="62"/>
        <v>96.619088386185965</v>
      </c>
      <c r="M199" s="65">
        <f t="shared" si="62"/>
        <v>93.829034090984976</v>
      </c>
      <c r="N199" s="65">
        <f t="shared" si="62"/>
        <v>91.370043709493046</v>
      </c>
      <c r="O199" s="65">
        <f t="shared" si="62"/>
        <v>98.167833618276973</v>
      </c>
      <c r="P199" s="65">
        <f t="shared" si="62"/>
        <v>97.370048114617674</v>
      </c>
      <c r="Q199" s="65">
        <f t="shared" si="62"/>
        <v>97.15017288354511</v>
      </c>
      <c r="R199" s="65">
        <f t="shared" si="62"/>
        <v>94.174839394848448</v>
      </c>
      <c r="S199" s="65">
        <f t="shared" si="62"/>
        <v>95.082502879841513</v>
      </c>
      <c r="T199" s="65">
        <f t="shared" si="62"/>
        <v>95.109222318099043</v>
      </c>
      <c r="U199" s="65">
        <f t="shared" si="62"/>
        <v>96.105148202470176</v>
      </c>
      <c r="V199" s="65">
        <f t="shared" si="62"/>
        <v>94.210779301931183</v>
      </c>
    </row>
    <row r="200" spans="3:22" x14ac:dyDescent="0.2">
      <c r="C200" s="1" t="s">
        <v>227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D204" s="164" t="s">
        <v>157</v>
      </c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</row>
    <row r="205" spans="3:22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82" t="s">
        <v>21</v>
      </c>
      <c r="D206" s="162">
        <v>2000</v>
      </c>
      <c r="E206" s="162">
        <v>2001</v>
      </c>
      <c r="F206" s="162">
        <v>2002</v>
      </c>
      <c r="G206" s="162">
        <v>2003</v>
      </c>
      <c r="H206" s="162">
        <v>2004</v>
      </c>
      <c r="I206" s="162">
        <v>2005</v>
      </c>
      <c r="J206" s="162">
        <v>2006</v>
      </c>
      <c r="K206" s="162">
        <v>2007</v>
      </c>
      <c r="L206" s="162">
        <v>2008</v>
      </c>
      <c r="M206" s="162">
        <v>2009</v>
      </c>
      <c r="N206" s="162">
        <v>2010</v>
      </c>
      <c r="O206" s="162">
        <v>2011</v>
      </c>
      <c r="P206" s="162">
        <v>2012</v>
      </c>
      <c r="Q206" s="162">
        <v>2013</v>
      </c>
      <c r="R206" s="162">
        <v>2014</v>
      </c>
      <c r="S206" s="162">
        <v>2015</v>
      </c>
      <c r="T206" s="162">
        <v>2016</v>
      </c>
      <c r="U206" s="162">
        <v>2017</v>
      </c>
      <c r="V206" s="162">
        <v>2018</v>
      </c>
    </row>
    <row r="207" spans="3:22" ht="15.75" customHeight="1" thickBot="1" x14ac:dyDescent="0.25">
      <c r="C207" s="18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 spans="3:22" x14ac:dyDescent="0.2">
      <c r="C208" s="89" t="s">
        <v>61</v>
      </c>
      <c r="D208" s="57">
        <v>190.81191992049</v>
      </c>
      <c r="E208" s="57">
        <v>209.73321253941</v>
      </c>
      <c r="F208" s="57">
        <v>205.30808789014</v>
      </c>
      <c r="G208" s="57">
        <v>240.08073417750001</v>
      </c>
      <c r="H208" s="57">
        <v>220.86262768080999</v>
      </c>
      <c r="I208" s="57">
        <v>234.80758071328</v>
      </c>
      <c r="J208" s="57">
        <v>317.78599315940005</v>
      </c>
      <c r="K208" s="57">
        <v>394.45126918492002</v>
      </c>
      <c r="L208" s="57">
        <v>687.23236389085002</v>
      </c>
      <c r="M208" s="57">
        <v>319.81854770821002</v>
      </c>
      <c r="N208" s="57">
        <v>380.49384098087006</v>
      </c>
      <c r="O208" s="57">
        <v>267.38194129043001</v>
      </c>
      <c r="P208" s="57">
        <v>328.90855245094002</v>
      </c>
      <c r="Q208" s="57">
        <v>1140.51579363006</v>
      </c>
      <c r="R208" s="57">
        <v>350.46455353008002</v>
      </c>
      <c r="S208" s="57">
        <v>471.15592437437994</v>
      </c>
      <c r="T208" s="57">
        <v>459.73960827667003</v>
      </c>
      <c r="U208" s="57">
        <v>485.80056465561</v>
      </c>
      <c r="V208" s="57">
        <v>532.93294730386606</v>
      </c>
    </row>
    <row r="209" spans="3:22" x14ac:dyDescent="0.2">
      <c r="C209" s="90" t="s">
        <v>28</v>
      </c>
      <c r="D209" s="58">
        <v>77.920590054489992</v>
      </c>
      <c r="E209" s="58">
        <v>86.694987501760011</v>
      </c>
      <c r="F209" s="58">
        <v>88.515889769960026</v>
      </c>
      <c r="G209" s="58">
        <v>93.321662366779975</v>
      </c>
      <c r="H209" s="58">
        <v>98.664296965359981</v>
      </c>
      <c r="I209" s="58">
        <v>107.57368463658</v>
      </c>
      <c r="J209" s="58">
        <v>111.37607583569003</v>
      </c>
      <c r="K209" s="58">
        <v>119.61262557922004</v>
      </c>
      <c r="L209" s="58">
        <v>1042.7744304974501</v>
      </c>
      <c r="M209" s="58">
        <v>1250.1898088223898</v>
      </c>
      <c r="N209" s="58">
        <v>1349.5600497195499</v>
      </c>
      <c r="O209" s="58">
        <v>1088.63916073869</v>
      </c>
      <c r="P209" s="58">
        <v>186.45614076496</v>
      </c>
      <c r="Q209" s="58">
        <v>211.32842344426001</v>
      </c>
      <c r="R209" s="58">
        <v>234.06842265034999</v>
      </c>
      <c r="S209" s="58">
        <v>233.97042085248</v>
      </c>
      <c r="T209" s="58">
        <v>246.41467479507</v>
      </c>
      <c r="U209" s="58">
        <v>260.13502856489004</v>
      </c>
      <c r="V209" s="58">
        <v>276.37884380539003</v>
      </c>
    </row>
    <row r="210" spans="3:22" x14ac:dyDescent="0.2">
      <c r="C210" s="89" t="s">
        <v>62</v>
      </c>
      <c r="D210" s="57">
        <v>6.3379805183999993</v>
      </c>
      <c r="E210" s="57">
        <v>3.5542640649999999</v>
      </c>
      <c r="F210" s="57">
        <v>3.9720815370000002</v>
      </c>
      <c r="G210" s="57">
        <v>4.3957634271200012</v>
      </c>
      <c r="H210" s="57">
        <v>4.4555731710000002</v>
      </c>
      <c r="I210" s="57">
        <v>4.6295628080000002</v>
      </c>
      <c r="J210" s="57">
        <v>4.7170987258000006</v>
      </c>
      <c r="K210" s="57">
        <v>4.9555008059999999</v>
      </c>
      <c r="L210" s="57">
        <v>5.1431873159999997</v>
      </c>
      <c r="M210" s="57">
        <v>6.4423284150000004</v>
      </c>
      <c r="N210" s="57">
        <v>8.7690022380800006</v>
      </c>
      <c r="O210" s="57">
        <v>9.1625761160000003</v>
      </c>
      <c r="P210" s="57">
        <v>11.890818202970001</v>
      </c>
      <c r="Q210" s="57">
        <v>15.49360572838</v>
      </c>
      <c r="R210" s="57">
        <v>19.910899456559999</v>
      </c>
      <c r="S210" s="57">
        <v>19.394793785139999</v>
      </c>
      <c r="T210" s="57">
        <v>20.15224293803</v>
      </c>
      <c r="U210" s="57">
        <v>21.137431536840001</v>
      </c>
      <c r="V210" s="57">
        <v>21.830568396669999</v>
      </c>
    </row>
    <row r="211" spans="3:22" x14ac:dyDescent="0.2">
      <c r="C211" s="90" t="s">
        <v>29</v>
      </c>
      <c r="D211" s="58">
        <v>91.842141005670015</v>
      </c>
      <c r="E211" s="58">
        <v>106.32868598695998</v>
      </c>
      <c r="F211" s="58">
        <v>108.33496351157997</v>
      </c>
      <c r="G211" s="58">
        <v>105.58006892205995</v>
      </c>
      <c r="H211" s="58">
        <v>104.20152409346001</v>
      </c>
      <c r="I211" s="58">
        <v>119.12197498223001</v>
      </c>
      <c r="J211" s="58">
        <v>152.31987986323</v>
      </c>
      <c r="K211" s="58">
        <v>170.58872823706992</v>
      </c>
      <c r="L211" s="58">
        <v>151.49419520753997</v>
      </c>
      <c r="M211" s="58">
        <v>180.29518378773989</v>
      </c>
      <c r="N211" s="58">
        <v>130.76485644268001</v>
      </c>
      <c r="O211" s="58">
        <v>247.57104571587996</v>
      </c>
      <c r="P211" s="58">
        <v>321.85946776191992</v>
      </c>
      <c r="Q211" s="58">
        <v>424.31125481360908</v>
      </c>
      <c r="R211" s="58">
        <v>375.68867738349792</v>
      </c>
      <c r="S211" s="58">
        <v>353.80425321988935</v>
      </c>
      <c r="T211" s="58">
        <v>351.65991617186012</v>
      </c>
      <c r="U211" s="58">
        <v>387.92117773489997</v>
      </c>
      <c r="V211" s="58">
        <v>374.49932571039994</v>
      </c>
    </row>
    <row r="212" spans="3:22" x14ac:dyDescent="0.2">
      <c r="C212" s="89" t="s">
        <v>63</v>
      </c>
      <c r="D212" s="57">
        <v>162.36267304875</v>
      </c>
      <c r="E212" s="57">
        <v>176.21229391991997</v>
      </c>
      <c r="F212" s="57">
        <v>183.29421470424003</v>
      </c>
      <c r="G212" s="57">
        <v>202.09252200271001</v>
      </c>
      <c r="H212" s="57">
        <v>212.16128308813998</v>
      </c>
      <c r="I212" s="57">
        <v>231.94569825457</v>
      </c>
      <c r="J212" s="57">
        <v>242.99062646452001</v>
      </c>
      <c r="K212" s="57">
        <v>268.66944381075001</v>
      </c>
      <c r="L212" s="57">
        <v>289.04270815675</v>
      </c>
      <c r="M212" s="57">
        <v>316.38868377417003</v>
      </c>
      <c r="N212" s="57">
        <v>328.81422351706999</v>
      </c>
      <c r="O212" s="57">
        <v>345.45496735943919</v>
      </c>
      <c r="P212" s="57">
        <v>367.16657557760482</v>
      </c>
      <c r="Q212" s="57">
        <v>382.79563238260386</v>
      </c>
      <c r="R212" s="57">
        <v>396.43168618299552</v>
      </c>
      <c r="S212" s="57">
        <v>406.11793402655695</v>
      </c>
      <c r="T212" s="57">
        <v>433.73451009916499</v>
      </c>
      <c r="U212" s="57">
        <v>469.19364448913001</v>
      </c>
      <c r="V212" s="57">
        <v>494.88406861495002</v>
      </c>
    </row>
    <row r="213" spans="3:22" x14ac:dyDescent="0.2">
      <c r="C213" s="90" t="s">
        <v>30</v>
      </c>
      <c r="D213" s="58">
        <v>32.860344527610003</v>
      </c>
      <c r="E213" s="58">
        <v>38.287514704649993</v>
      </c>
      <c r="F213" s="58">
        <v>37.19979481571</v>
      </c>
      <c r="G213" s="58">
        <v>44.18954541571</v>
      </c>
      <c r="H213" s="58">
        <v>47.952932735140003</v>
      </c>
      <c r="I213" s="58">
        <v>60.606922859210002</v>
      </c>
      <c r="J213" s="58">
        <v>66.819979038080007</v>
      </c>
      <c r="K213" s="58">
        <v>75.800150683279995</v>
      </c>
      <c r="L213" s="58">
        <v>91.078090493640019</v>
      </c>
      <c r="M213" s="58">
        <v>91.791137107960012</v>
      </c>
      <c r="N213" s="58">
        <v>101.32260183592</v>
      </c>
      <c r="O213" s="58">
        <v>110.41510714476999</v>
      </c>
      <c r="P213" s="58">
        <v>135.70627862698998</v>
      </c>
      <c r="Q213" s="58">
        <v>195.71925146851999</v>
      </c>
      <c r="R213" s="58">
        <v>186.19187554746</v>
      </c>
      <c r="S213" s="58">
        <v>211.31479571113999</v>
      </c>
      <c r="T213" s="58">
        <v>196.18819442251998</v>
      </c>
      <c r="U213" s="58">
        <v>194.20783214757998</v>
      </c>
      <c r="V213" s="58">
        <v>248.07341553583998</v>
      </c>
    </row>
    <row r="214" spans="3:22" x14ac:dyDescent="0.2">
      <c r="C214" s="89" t="s">
        <v>64</v>
      </c>
      <c r="D214" s="57">
        <v>4824.8008890060328</v>
      </c>
      <c r="E214" s="57">
        <v>5714.3037451099899</v>
      </c>
      <c r="F214" s="57">
        <v>6231.3418593091201</v>
      </c>
      <c r="G214" s="57">
        <v>7134.4573883667099</v>
      </c>
      <c r="H214" s="57">
        <v>7987.73038966481</v>
      </c>
      <c r="I214" s="57">
        <v>8961.9312899967863</v>
      </c>
      <c r="J214" s="57">
        <v>10164.533750396111</v>
      </c>
      <c r="K214" s="57">
        <v>11939.288909201536</v>
      </c>
      <c r="L214" s="57">
        <v>13530.276821558635</v>
      </c>
      <c r="M214" s="57">
        <v>15054.994321155384</v>
      </c>
      <c r="N214" s="57">
        <v>16317.172056669506</v>
      </c>
      <c r="O214" s="57">
        <v>17690.753867921547</v>
      </c>
      <c r="P214" s="57">
        <v>19275.069464883843</v>
      </c>
      <c r="Q214" s="57">
        <v>20802.068535909642</v>
      </c>
      <c r="R214" s="57">
        <v>21770.336036253615</v>
      </c>
      <c r="S214" s="57">
        <v>22543.518765130462</v>
      </c>
      <c r="T214" s="57">
        <v>24171.828751008947</v>
      </c>
      <c r="U214" s="57">
        <v>25480.579951382835</v>
      </c>
      <c r="V214" s="57">
        <v>27507.54685837897</v>
      </c>
    </row>
    <row r="215" spans="3:22" x14ac:dyDescent="0.2">
      <c r="C215" s="90" t="s">
        <v>65</v>
      </c>
      <c r="D215" s="58">
        <v>5.2346172529999997</v>
      </c>
      <c r="E215" s="58">
        <v>5.6526488232399998</v>
      </c>
      <c r="F215" s="58">
        <v>4.6184946530200008</v>
      </c>
      <c r="G215" s="58">
        <v>4.9586545289099995</v>
      </c>
      <c r="H215" s="58">
        <v>6.0844061147299993</v>
      </c>
      <c r="I215" s="58">
        <v>6.2032106530000002</v>
      </c>
      <c r="J215" s="58">
        <v>5.2573462710000003</v>
      </c>
      <c r="K215" s="58">
        <v>5.9754137280000004</v>
      </c>
      <c r="L215" s="58">
        <v>6.2760864109999996</v>
      </c>
      <c r="M215" s="58">
        <v>6.8499299143999997</v>
      </c>
      <c r="N215" s="58">
        <v>9.5050037879999998</v>
      </c>
      <c r="O215" s="58">
        <v>8.4283324200000003</v>
      </c>
      <c r="P215" s="58">
        <v>15.065375605690001</v>
      </c>
      <c r="Q215" s="58">
        <v>21.74828914771</v>
      </c>
      <c r="R215" s="58">
        <v>23.990243683239999</v>
      </c>
      <c r="S215" s="58">
        <v>27.178707752239998</v>
      </c>
      <c r="T215" s="58">
        <v>57.408165217289998</v>
      </c>
      <c r="U215" s="58">
        <v>54.230506933980003</v>
      </c>
      <c r="V215" s="58">
        <v>36.46642153386</v>
      </c>
    </row>
    <row r="216" spans="3:22" x14ac:dyDescent="0.2">
      <c r="C216" s="89" t="s">
        <v>66</v>
      </c>
      <c r="D216" s="57">
        <v>4476.1049294781396</v>
      </c>
      <c r="E216" s="57">
        <v>7198.4792748553191</v>
      </c>
      <c r="F216" s="57">
        <v>8041.7310125846698</v>
      </c>
      <c r="G216" s="57">
        <v>9420.9803379712921</v>
      </c>
      <c r="H216" s="57">
        <v>10801.956263234191</v>
      </c>
      <c r="I216" s="57">
        <v>11866.484181887832</v>
      </c>
      <c r="J216" s="57">
        <v>12701.574486603422</v>
      </c>
      <c r="K216" s="57">
        <v>13574.402794681619</v>
      </c>
      <c r="L216" s="57">
        <v>14996.148318404912</v>
      </c>
      <c r="M216" s="57">
        <v>17545.867864041062</v>
      </c>
      <c r="N216" s="57">
        <v>19122.832791272609</v>
      </c>
      <c r="O216" s="57">
        <v>20547.60323083611</v>
      </c>
      <c r="P216" s="57">
        <v>21501.85629346687</v>
      </c>
      <c r="Q216" s="57">
        <v>23458.484202917054</v>
      </c>
      <c r="R216" s="57">
        <v>24460.62493820579</v>
      </c>
      <c r="S216" s="57">
        <v>26483.407490281494</v>
      </c>
      <c r="T216" s="57">
        <v>28740.369286571058</v>
      </c>
      <c r="U216" s="57">
        <v>32282.59095993347</v>
      </c>
      <c r="V216" s="57">
        <v>34654.856301027852</v>
      </c>
    </row>
    <row r="217" spans="3:22" x14ac:dyDescent="0.2">
      <c r="C217" s="90" t="s">
        <v>67</v>
      </c>
      <c r="D217" s="58">
        <v>6.8725113413500001</v>
      </c>
      <c r="E217" s="58">
        <v>7.228465944509999</v>
      </c>
      <c r="F217" s="58">
        <v>6.7868790077600005</v>
      </c>
      <c r="G217" s="58">
        <v>6.9388001499099996</v>
      </c>
      <c r="H217" s="58">
        <v>6.4820499641699998</v>
      </c>
      <c r="I217" s="58">
        <v>7.3662368798400015</v>
      </c>
      <c r="J217" s="58">
        <v>8.6073253585700016</v>
      </c>
      <c r="K217" s="58">
        <v>8.8900096165200004</v>
      </c>
      <c r="L217" s="58">
        <v>9.6353695551899978</v>
      </c>
      <c r="M217" s="58">
        <v>10.120186172029999</v>
      </c>
      <c r="N217" s="58">
        <v>10.37091172891</v>
      </c>
      <c r="O217" s="58">
        <v>11.61682207942</v>
      </c>
      <c r="P217" s="58">
        <v>14.77261144907</v>
      </c>
      <c r="Q217" s="58">
        <v>16.291432862179999</v>
      </c>
      <c r="R217" s="58">
        <v>19.01014406669</v>
      </c>
      <c r="S217" s="58">
        <v>19.138493004680001</v>
      </c>
      <c r="T217" s="58">
        <v>20.765923024900001</v>
      </c>
      <c r="U217" s="58">
        <v>23.036349992169999</v>
      </c>
      <c r="V217" s="58">
        <v>24.618121431940004</v>
      </c>
    </row>
    <row r="218" spans="3:22" x14ac:dyDescent="0.2">
      <c r="C218" s="89" t="s">
        <v>68</v>
      </c>
      <c r="D218" s="57">
        <v>553.74942161969022</v>
      </c>
      <c r="E218" s="57">
        <v>607.95180908918007</v>
      </c>
      <c r="F218" s="57">
        <v>627.33802273342008</v>
      </c>
      <c r="G218" s="57">
        <v>652.19904967186983</v>
      </c>
      <c r="H218" s="57">
        <v>704.10252096554007</v>
      </c>
      <c r="I218" s="57">
        <v>798.23029589444991</v>
      </c>
      <c r="J218" s="57">
        <v>869.46156812799006</v>
      </c>
      <c r="K218" s="57">
        <v>976.90331371476998</v>
      </c>
      <c r="L218" s="57">
        <v>1131.8629059162702</v>
      </c>
      <c r="M218" s="57">
        <v>1305.7618257428001</v>
      </c>
      <c r="N218" s="57">
        <v>1372.3279788392499</v>
      </c>
      <c r="O218" s="57">
        <v>1453.9311215283301</v>
      </c>
      <c r="P218" s="57">
        <v>1712.5209397682499</v>
      </c>
      <c r="Q218" s="57">
        <v>1962.0680155385101</v>
      </c>
      <c r="R218" s="57">
        <v>2247.5224510933499</v>
      </c>
      <c r="S218" s="57">
        <v>2492.6427752910704</v>
      </c>
      <c r="T218" s="57">
        <v>2816.66772660883</v>
      </c>
      <c r="U218" s="57">
        <v>3026.3929502711499</v>
      </c>
      <c r="V218" s="57">
        <v>3348.3175770036601</v>
      </c>
    </row>
    <row r="219" spans="3:22" x14ac:dyDescent="0.2">
      <c r="C219" s="90" t="s">
        <v>31</v>
      </c>
      <c r="D219" s="58">
        <v>4417.7572673885006</v>
      </c>
      <c r="E219" s="58">
        <v>4413.4460731097097</v>
      </c>
      <c r="F219" s="58">
        <v>4229.9238518869588</v>
      </c>
      <c r="G219" s="58">
        <v>3371.3567527726609</v>
      </c>
      <c r="H219" s="58">
        <v>4074.3372534150708</v>
      </c>
      <c r="I219" s="58">
        <v>4977.4505406502203</v>
      </c>
      <c r="J219" s="58">
        <v>5053.70222477071</v>
      </c>
      <c r="K219" s="58">
        <v>5355.7385542534812</v>
      </c>
      <c r="L219" s="58">
        <v>5399.3822032659818</v>
      </c>
      <c r="M219" s="58">
        <v>5209.231653462879</v>
      </c>
      <c r="N219" s="58">
        <v>6039.2340233981013</v>
      </c>
      <c r="O219" s="58">
        <v>5812.2025590491548</v>
      </c>
      <c r="P219" s="58">
        <v>6388.4908833685304</v>
      </c>
      <c r="Q219" s="58">
        <v>6539.7539452970686</v>
      </c>
      <c r="R219" s="58">
        <v>9854.9545750864836</v>
      </c>
      <c r="S219" s="58">
        <v>13074.088814832334</v>
      </c>
      <c r="T219" s="58">
        <v>14947.8174652382</v>
      </c>
      <c r="U219" s="58">
        <v>17914.061713975912</v>
      </c>
      <c r="V219" s="58">
        <v>9794.8495587581492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>
        <v>0</v>
      </c>
      <c r="S220" s="57"/>
      <c r="T220" s="57"/>
      <c r="U220" s="57"/>
      <c r="V220" s="57"/>
    </row>
    <row r="221" spans="3:22" x14ac:dyDescent="0.2">
      <c r="C221" s="90" t="s">
        <v>69</v>
      </c>
      <c r="D221" s="58">
        <v>18.581073909169998</v>
      </c>
      <c r="E221" s="58">
        <v>16.99300950684</v>
      </c>
      <c r="F221" s="58">
        <v>18.308906847359999</v>
      </c>
      <c r="G221" s="58">
        <v>15.71869685459</v>
      </c>
      <c r="H221" s="58">
        <v>14.612487802459999</v>
      </c>
      <c r="I221" s="58">
        <v>16.44318570099</v>
      </c>
      <c r="J221" s="58">
        <v>18.886017391150002</v>
      </c>
      <c r="K221" s="58">
        <v>51.849939168250003</v>
      </c>
      <c r="L221" s="58">
        <v>35.199598720220003</v>
      </c>
      <c r="M221" s="58">
        <v>238.71762310307</v>
      </c>
      <c r="N221" s="58">
        <v>354.0205190821801</v>
      </c>
      <c r="O221" s="58">
        <v>555.83789596436998</v>
      </c>
      <c r="P221" s="58">
        <v>917.85912240265998</v>
      </c>
      <c r="Q221" s="58">
        <v>821.26643410165013</v>
      </c>
      <c r="R221" s="58">
        <v>815.38764668487761</v>
      </c>
      <c r="S221" s="58">
        <v>773.52694563205978</v>
      </c>
      <c r="T221" s="58">
        <v>696.04380378115002</v>
      </c>
      <c r="U221" s="58">
        <v>793.21628958906001</v>
      </c>
      <c r="V221" s="58">
        <v>771.0979064293</v>
      </c>
    </row>
    <row r="222" spans="3:22" x14ac:dyDescent="0.2">
      <c r="C222" s="89" t="s">
        <v>70</v>
      </c>
      <c r="D222" s="57">
        <v>35.953242070990008</v>
      </c>
      <c r="E222" s="57">
        <v>33.974786725809999</v>
      </c>
      <c r="F222" s="57">
        <v>35.48492929766001</v>
      </c>
      <c r="G222" s="57">
        <v>36.37505368427</v>
      </c>
      <c r="H222" s="57">
        <v>38.23164309257001</v>
      </c>
      <c r="I222" s="57">
        <v>39.503379006370004</v>
      </c>
      <c r="J222" s="57">
        <v>41.681798855310007</v>
      </c>
      <c r="K222" s="57">
        <v>42.563602786220002</v>
      </c>
      <c r="L222" s="57">
        <v>45.357924179999998</v>
      </c>
      <c r="M222" s="57">
        <v>49.43304919362</v>
      </c>
      <c r="N222" s="57">
        <v>48.633295019000002</v>
      </c>
      <c r="O222" s="57">
        <v>49.993337791720002</v>
      </c>
      <c r="P222" s="57">
        <v>82.857124341629998</v>
      </c>
      <c r="Q222" s="57">
        <v>109.04224274688001</v>
      </c>
      <c r="R222" s="57">
        <v>113.95415459000999</v>
      </c>
      <c r="S222" s="57">
        <v>113.92791632488</v>
      </c>
      <c r="T222" s="57">
        <v>129.80541594029</v>
      </c>
      <c r="U222" s="57">
        <v>135.22303499527001</v>
      </c>
      <c r="V222" s="57">
        <v>139.64785912901002</v>
      </c>
    </row>
    <row r="223" spans="3:22" x14ac:dyDescent="0.2">
      <c r="C223" s="90" t="s">
        <v>32</v>
      </c>
      <c r="D223" s="58">
        <v>130.72557398484</v>
      </c>
      <c r="E223" s="58">
        <v>144.93533183195001</v>
      </c>
      <c r="F223" s="58">
        <v>158.02414527666997</v>
      </c>
      <c r="G223" s="58">
        <v>168.60508070417998</v>
      </c>
      <c r="H223" s="58">
        <v>178.69529184586</v>
      </c>
      <c r="I223" s="58">
        <v>208.27327020890999</v>
      </c>
      <c r="J223" s="58">
        <v>211.58116422219999</v>
      </c>
      <c r="K223" s="58">
        <v>215.22225422956998</v>
      </c>
      <c r="L223" s="58">
        <v>239.48912769374999</v>
      </c>
      <c r="M223" s="58">
        <v>232.48545138972003</v>
      </c>
      <c r="N223" s="58">
        <v>233.11617673578999</v>
      </c>
      <c r="O223" s="58">
        <v>249.21480242823</v>
      </c>
      <c r="P223" s="58">
        <v>92.329751594420003</v>
      </c>
      <c r="Q223" s="58">
        <v>116.74487349445999</v>
      </c>
      <c r="R223" s="58">
        <v>76.588366308160005</v>
      </c>
      <c r="S223" s="58">
        <v>61.063329253160006</v>
      </c>
      <c r="T223" s="58">
        <v>79.271237517149999</v>
      </c>
      <c r="U223" s="58">
        <v>80.523996585100008</v>
      </c>
      <c r="V223" s="58">
        <v>85.166245055719997</v>
      </c>
    </row>
    <row r="224" spans="3:22" x14ac:dyDescent="0.2">
      <c r="C224" s="89" t="s">
        <v>33</v>
      </c>
      <c r="D224" s="57">
        <v>312.60812677640001</v>
      </c>
      <c r="E224" s="57">
        <v>384.55220022065998</v>
      </c>
      <c r="F224" s="57">
        <v>401.82848495270008</v>
      </c>
      <c r="G224" s="57">
        <v>439.05992437896992</v>
      </c>
      <c r="H224" s="57">
        <v>543.92674486250996</v>
      </c>
      <c r="I224" s="57">
        <v>652.74391396121996</v>
      </c>
      <c r="J224" s="57">
        <v>711.74554852588005</v>
      </c>
      <c r="K224" s="57">
        <v>693.15099544349016</v>
      </c>
      <c r="L224" s="57">
        <v>753.09909788788013</v>
      </c>
      <c r="M224" s="57">
        <v>889.71292115410984</v>
      </c>
      <c r="N224" s="57">
        <v>1350.51347202445</v>
      </c>
      <c r="O224" s="57">
        <v>1475.8370376260616</v>
      </c>
      <c r="P224" s="57">
        <v>1368.5714226228692</v>
      </c>
      <c r="Q224" s="57">
        <v>1716.9603680238249</v>
      </c>
      <c r="R224" s="57">
        <v>1916.6777133335245</v>
      </c>
      <c r="S224" s="57">
        <v>1903.9025822144492</v>
      </c>
      <c r="T224" s="57">
        <v>1943.2982634940254</v>
      </c>
      <c r="U224" s="57">
        <v>2145.3915127055593</v>
      </c>
      <c r="V224" s="57">
        <v>2545.4441770493745</v>
      </c>
    </row>
    <row r="225" spans="2:22" x14ac:dyDescent="0.2">
      <c r="C225" s="90" t="s">
        <v>71</v>
      </c>
      <c r="D225" s="58">
        <v>73.972559307349997</v>
      </c>
      <c r="E225" s="58">
        <v>72.276473230210001</v>
      </c>
      <c r="F225" s="58">
        <v>84.921626245630009</v>
      </c>
      <c r="G225" s="58">
        <v>56.736940439440012</v>
      </c>
      <c r="H225" s="58">
        <v>72.840666750560004</v>
      </c>
      <c r="I225" s="58">
        <v>74.131681257249994</v>
      </c>
      <c r="J225" s="58">
        <v>63.871603137780014</v>
      </c>
      <c r="K225" s="58">
        <v>62.030209747119983</v>
      </c>
      <c r="L225" s="58">
        <v>54.372281097490024</v>
      </c>
      <c r="M225" s="58">
        <v>43.708125255339986</v>
      </c>
      <c r="N225" s="58">
        <v>55.520318129930018</v>
      </c>
      <c r="O225" s="58">
        <v>45.460949757399995</v>
      </c>
      <c r="P225" s="58">
        <v>58.830997419429991</v>
      </c>
      <c r="Q225" s="58">
        <v>84.923579587289993</v>
      </c>
      <c r="R225" s="58">
        <v>102.35625525873999</v>
      </c>
      <c r="S225" s="58">
        <v>102.46995141674</v>
      </c>
      <c r="T225" s="58">
        <v>123.14025704803998</v>
      </c>
      <c r="U225" s="58">
        <v>149.07096558529</v>
      </c>
      <c r="V225" s="58">
        <v>167.10609145485</v>
      </c>
    </row>
    <row r="226" spans="2:22" x14ac:dyDescent="0.2">
      <c r="C226" s="89" t="s">
        <v>34</v>
      </c>
      <c r="D226" s="57">
        <v>327.32659471140005</v>
      </c>
      <c r="E226" s="57">
        <v>319.68330121126007</v>
      </c>
      <c r="F226" s="57">
        <v>340.02209714601003</v>
      </c>
      <c r="G226" s="57">
        <v>347.72853745346004</v>
      </c>
      <c r="H226" s="57">
        <v>370.59715404499008</v>
      </c>
      <c r="I226" s="57">
        <v>423.87448016511996</v>
      </c>
      <c r="J226" s="57">
        <v>468.69624723293998</v>
      </c>
      <c r="K226" s="57">
        <v>532.33202201124004</v>
      </c>
      <c r="L226" s="57">
        <v>613.07135263909993</v>
      </c>
      <c r="M226" s="57">
        <v>681.31751643049006</v>
      </c>
      <c r="N226" s="57">
        <v>761.06222607424002</v>
      </c>
      <c r="O226" s="57">
        <v>811.83734283705007</v>
      </c>
      <c r="P226" s="57">
        <v>925.8925378319999</v>
      </c>
      <c r="Q226" s="57">
        <v>1030.0820063109099</v>
      </c>
      <c r="R226" s="57">
        <v>1173.5188432668401</v>
      </c>
      <c r="S226" s="57">
        <v>1237.24905452442</v>
      </c>
      <c r="T226" s="57">
        <v>1361.4800901617202</v>
      </c>
      <c r="U226" s="57">
        <v>1417.1289216593902</v>
      </c>
      <c r="V226" s="57">
        <v>1529.7947986770901</v>
      </c>
    </row>
    <row r="227" spans="2:22" x14ac:dyDescent="0.2">
      <c r="C227" s="90" t="s">
        <v>72</v>
      </c>
      <c r="D227" s="58">
        <v>17.095312206799996</v>
      </c>
      <c r="E227" s="58">
        <v>19.769093281349999</v>
      </c>
      <c r="F227" s="58">
        <v>23.035391162949995</v>
      </c>
      <c r="G227" s="58">
        <v>22.99900057732</v>
      </c>
      <c r="H227" s="58">
        <v>21.623920970319997</v>
      </c>
      <c r="I227" s="58">
        <v>20.342767467160005</v>
      </c>
      <c r="J227" s="58">
        <v>21.447885633319991</v>
      </c>
      <c r="K227" s="58">
        <v>23.958525480490007</v>
      </c>
      <c r="L227" s="58">
        <v>26.443471050279996</v>
      </c>
      <c r="M227" s="58">
        <v>28.251908093619999</v>
      </c>
      <c r="N227" s="58">
        <v>29.884390579080002</v>
      </c>
      <c r="O227" s="58">
        <v>29.19266501349</v>
      </c>
      <c r="P227" s="58">
        <v>42.895522867559997</v>
      </c>
      <c r="Q227" s="58">
        <v>66.330246636859997</v>
      </c>
      <c r="R227" s="58">
        <v>72.92351198066001</v>
      </c>
      <c r="S227" s="58">
        <v>69.207564810089991</v>
      </c>
      <c r="T227" s="58">
        <v>68.830074305440007</v>
      </c>
      <c r="U227" s="58">
        <v>70.701334689320007</v>
      </c>
      <c r="V227" s="58">
        <v>74.232908911837995</v>
      </c>
    </row>
    <row r="228" spans="2:22" x14ac:dyDescent="0.2">
      <c r="C228" s="89" t="s">
        <v>73</v>
      </c>
      <c r="D228" s="57">
        <v>40.774664912610007</v>
      </c>
      <c r="E228" s="57">
        <v>48.718800684449988</v>
      </c>
      <c r="F228" s="57">
        <v>44.260919330120004</v>
      </c>
      <c r="G228" s="57">
        <v>42.172687776160004</v>
      </c>
      <c r="H228" s="57">
        <v>70.794574890020002</v>
      </c>
      <c r="I228" s="57">
        <v>83.101024683799992</v>
      </c>
      <c r="J228" s="57">
        <v>152.87978478613999</v>
      </c>
      <c r="K228" s="57">
        <v>207.68690929004001</v>
      </c>
      <c r="L228" s="57">
        <v>229.72081069986999</v>
      </c>
      <c r="M228" s="57">
        <v>241.66311817120999</v>
      </c>
      <c r="N228" s="57">
        <v>232.68564933849993</v>
      </c>
      <c r="O228" s="57">
        <v>201.75611040546997</v>
      </c>
      <c r="P228" s="57">
        <v>251.16504944744003</v>
      </c>
      <c r="Q228" s="57">
        <v>322.30860156839998</v>
      </c>
      <c r="R228" s="57">
        <v>303.42324109696995</v>
      </c>
      <c r="S228" s="57">
        <v>386.89641640346002</v>
      </c>
      <c r="T228" s="57">
        <v>441.58890057784998</v>
      </c>
      <c r="U228" s="57">
        <v>913.48158206837991</v>
      </c>
      <c r="V228" s="57">
        <v>535.4614647120801</v>
      </c>
    </row>
    <row r="229" spans="2:22" x14ac:dyDescent="0.2">
      <c r="C229" s="90" t="s">
        <v>35</v>
      </c>
      <c r="D229" s="58">
        <v>648.29330984721969</v>
      </c>
      <c r="E229" s="58">
        <v>733.86382156283003</v>
      </c>
      <c r="F229" s="58">
        <v>742.22168605816012</v>
      </c>
      <c r="G229" s="58">
        <v>743.62049048253004</v>
      </c>
      <c r="H229" s="58">
        <v>833.20222115808019</v>
      </c>
      <c r="I229" s="58">
        <v>975.65154495176978</v>
      </c>
      <c r="J229" s="58">
        <v>1101.3191394858197</v>
      </c>
      <c r="K229" s="58">
        <v>1200.6306210236298</v>
      </c>
      <c r="L229" s="58">
        <v>1321.7616691156804</v>
      </c>
      <c r="M229" s="58">
        <v>1532.8393140379198</v>
      </c>
      <c r="N229" s="58">
        <v>1649.7047763432997</v>
      </c>
      <c r="O229" s="58">
        <v>1808.5789057301399</v>
      </c>
      <c r="P229" s="58">
        <v>2085.504903991035</v>
      </c>
      <c r="Q229" s="58">
        <v>2468.78211351965</v>
      </c>
      <c r="R229" s="58">
        <v>2699.52904492785</v>
      </c>
      <c r="S229" s="58">
        <v>2859.1426735672298</v>
      </c>
      <c r="T229" s="58">
        <v>3103.5699773065198</v>
      </c>
      <c r="U229" s="58">
        <v>3372.5416735899598</v>
      </c>
      <c r="V229" s="58">
        <v>3909.7362385278548</v>
      </c>
    </row>
    <row r="230" spans="2:22" x14ac:dyDescent="0.2">
      <c r="C230" s="89" t="s">
        <v>74</v>
      </c>
      <c r="D230" s="57">
        <v>144.67021605330999</v>
      </c>
      <c r="E230" s="57">
        <v>121.09811306669999</v>
      </c>
      <c r="F230" s="57">
        <v>169.85648766476001</v>
      </c>
      <c r="G230" s="57">
        <v>226.25258685448998</v>
      </c>
      <c r="H230" s="57">
        <v>120.79846306602001</v>
      </c>
      <c r="I230" s="57">
        <v>133.89494983884003</v>
      </c>
      <c r="J230" s="57">
        <v>383.12020906353001</v>
      </c>
      <c r="K230" s="57">
        <v>314.31271844536002</v>
      </c>
      <c r="L230" s="57">
        <v>242.38297840458003</v>
      </c>
      <c r="M230" s="57">
        <v>280.69805417165998</v>
      </c>
      <c r="N230" s="57">
        <v>642.14325209635012</v>
      </c>
      <c r="O230" s="57">
        <v>482.22954234466005</v>
      </c>
      <c r="P230" s="57">
        <v>355.14217045314001</v>
      </c>
      <c r="Q230" s="57">
        <v>464.15078265013</v>
      </c>
      <c r="R230" s="57">
        <v>1009.0196031197199</v>
      </c>
      <c r="S230" s="57">
        <v>758.66596002025005</v>
      </c>
      <c r="T230" s="57">
        <v>634.37486902129001</v>
      </c>
      <c r="U230" s="57">
        <v>650.10060043325996</v>
      </c>
      <c r="V230" s="57">
        <v>1711.056307322928</v>
      </c>
    </row>
    <row r="231" spans="2:22" x14ac:dyDescent="0.2">
      <c r="C231" s="90" t="s">
        <v>36</v>
      </c>
      <c r="D231" s="58">
        <v>137.35289434501999</v>
      </c>
      <c r="E231" s="58">
        <v>152.14057363965995</v>
      </c>
      <c r="F231" s="58">
        <v>155.98851524450006</v>
      </c>
      <c r="G231" s="58">
        <v>178.60079000935005</v>
      </c>
      <c r="H231" s="58">
        <v>173.93249089492991</v>
      </c>
      <c r="I231" s="58">
        <v>218.36880579789005</v>
      </c>
      <c r="J231" s="58">
        <v>217.56150351853003</v>
      </c>
      <c r="K231" s="58">
        <v>203.22299751712018</v>
      </c>
      <c r="L231" s="58">
        <v>206.50323624515002</v>
      </c>
      <c r="M231" s="58">
        <v>199.54371865506994</v>
      </c>
      <c r="N231" s="58">
        <v>212.58031661698001</v>
      </c>
      <c r="O231" s="58">
        <v>241.84233326797894</v>
      </c>
      <c r="P231" s="58">
        <v>363.99263270379345</v>
      </c>
      <c r="Q231" s="58">
        <v>360.32624014726952</v>
      </c>
      <c r="R231" s="58">
        <v>428.13202005183996</v>
      </c>
      <c r="S231" s="58">
        <v>559.4331412718534</v>
      </c>
      <c r="T231" s="58">
        <v>622.94389973164891</v>
      </c>
      <c r="U231" s="58">
        <v>576.6792710052473</v>
      </c>
      <c r="V231" s="58">
        <v>551.51572500795498</v>
      </c>
    </row>
    <row r="232" spans="2:22" x14ac:dyDescent="0.2">
      <c r="C232" s="92" t="s">
        <v>75</v>
      </c>
      <c r="D232" s="59">
        <v>3812.8227897184806</v>
      </c>
      <c r="E232" s="59">
        <v>4947.1886382324692</v>
      </c>
      <c r="F232" s="59">
        <v>6163.2844396191722</v>
      </c>
      <c r="G232" s="59">
        <v>6942.956139545051</v>
      </c>
      <c r="H232" s="59">
        <v>8656.9598146634507</v>
      </c>
      <c r="I232" s="59">
        <v>11581.88119129888</v>
      </c>
      <c r="J232" s="59">
        <v>12701.608831599353</v>
      </c>
      <c r="K232" s="59">
        <v>14349.162847873444</v>
      </c>
      <c r="L232" s="59">
        <v>16521.068813802711</v>
      </c>
      <c r="M232" s="59">
        <v>17093.630360013511</v>
      </c>
      <c r="N232" s="59">
        <v>16093.136061261399</v>
      </c>
      <c r="O232" s="59">
        <v>16654.90258778974</v>
      </c>
      <c r="P232" s="59">
        <v>18123.056219743288</v>
      </c>
      <c r="Q232" s="59">
        <v>21487.443624335985</v>
      </c>
      <c r="R232" s="59">
        <v>23893.521595902337</v>
      </c>
      <c r="S232" s="59">
        <v>23297.173291500079</v>
      </c>
      <c r="T232" s="59">
        <v>25266.565840281226</v>
      </c>
      <c r="U232" s="59">
        <v>31957.280932998001</v>
      </c>
      <c r="V232" s="59">
        <v>40694.568251005359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0.13794705500000001</v>
      </c>
      <c r="V233" s="60">
        <v>108.00831761517999</v>
      </c>
    </row>
    <row r="234" spans="2:22" x14ac:dyDescent="0.2">
      <c r="C234" s="89" t="s">
        <v>77</v>
      </c>
      <c r="D234" s="57">
        <v>28.95794787721</v>
      </c>
      <c r="E234" s="57">
        <v>15.533630797520001</v>
      </c>
      <c r="F234" s="57">
        <v>14.510477968389999</v>
      </c>
      <c r="G234" s="57">
        <v>16.933810979860002</v>
      </c>
      <c r="H234" s="57">
        <v>18.431880314360001</v>
      </c>
      <c r="I234" s="57">
        <v>36.174777388540001</v>
      </c>
      <c r="J234" s="57">
        <v>29.998418201450001</v>
      </c>
      <c r="K234" s="57">
        <v>27.851750577040001</v>
      </c>
      <c r="L234" s="57">
        <v>31.20294143852</v>
      </c>
      <c r="M234" s="57">
        <v>36.764686242499998</v>
      </c>
      <c r="N234" s="57">
        <v>94.047900396439999</v>
      </c>
      <c r="O234" s="57">
        <v>98.997374922159992</v>
      </c>
      <c r="P234" s="57">
        <v>91.269724304109985</v>
      </c>
      <c r="Q234" s="57">
        <v>37.025905325239997</v>
      </c>
      <c r="R234" s="57">
        <v>55.110829864619994</v>
      </c>
      <c r="S234" s="57">
        <v>55.592327822660003</v>
      </c>
      <c r="T234" s="57">
        <v>59.934568083850003</v>
      </c>
      <c r="U234" s="57">
        <v>57.052657226539999</v>
      </c>
      <c r="V234" s="57">
        <v>59.052625844669997</v>
      </c>
    </row>
    <row r="235" spans="2:22" x14ac:dyDescent="0.2">
      <c r="C235" s="90" t="s">
        <v>37</v>
      </c>
      <c r="D235" s="58">
        <v>117.56130828305002</v>
      </c>
      <c r="E235" s="58">
        <v>133.58240192273001</v>
      </c>
      <c r="F235" s="58">
        <v>106.33274050864</v>
      </c>
      <c r="G235" s="58">
        <v>103.18497578472001</v>
      </c>
      <c r="H235" s="58">
        <v>150.18438942020995</v>
      </c>
      <c r="I235" s="58">
        <v>115.99250412250001</v>
      </c>
      <c r="J235" s="58">
        <v>101.17746355149001</v>
      </c>
      <c r="K235" s="58">
        <v>109.29000914165002</v>
      </c>
      <c r="L235" s="58">
        <v>103.9034179784</v>
      </c>
      <c r="M235" s="58">
        <v>186.43437388848002</v>
      </c>
      <c r="N235" s="58">
        <v>159.90946428225004</v>
      </c>
      <c r="O235" s="58">
        <v>146.72720618723002</v>
      </c>
      <c r="P235" s="58">
        <v>272.75172895697</v>
      </c>
      <c r="Q235" s="58">
        <v>198.73157650159999</v>
      </c>
      <c r="R235" s="58">
        <v>203.2558347579</v>
      </c>
      <c r="S235" s="58">
        <v>187.75025019952997</v>
      </c>
      <c r="T235" s="58">
        <v>182.27748504479001</v>
      </c>
      <c r="U235" s="58">
        <v>188.94217041963998</v>
      </c>
      <c r="V235" s="58">
        <v>197.27120007621997</v>
      </c>
    </row>
    <row r="236" spans="2:22" x14ac:dyDescent="0.2">
      <c r="C236" s="89" t="s">
        <v>38</v>
      </c>
      <c r="D236" s="57">
        <v>16.460918820010001</v>
      </c>
      <c r="E236" s="57">
        <v>18.109448993739999</v>
      </c>
      <c r="F236" s="57">
        <v>17.478662821950003</v>
      </c>
      <c r="G236" s="57">
        <v>16.009800203000001</v>
      </c>
      <c r="H236" s="57">
        <v>9.3516616306899998</v>
      </c>
      <c r="I236" s="57">
        <v>8.5076592344499993</v>
      </c>
      <c r="J236" s="57">
        <v>13.288047686809998</v>
      </c>
      <c r="K236" s="57">
        <v>12.506558527589998</v>
      </c>
      <c r="L236" s="57">
        <v>8.4415033738399998</v>
      </c>
      <c r="M236" s="57">
        <v>6.8779486539999999</v>
      </c>
      <c r="N236" s="57">
        <v>8.8169167377299988</v>
      </c>
      <c r="O236" s="57">
        <v>322.19907733796998</v>
      </c>
      <c r="P236" s="57">
        <v>1351.0575654521099</v>
      </c>
      <c r="Q236" s="57">
        <v>1460.9913662709803</v>
      </c>
      <c r="R236" s="57">
        <v>1515.8147072770901</v>
      </c>
      <c r="S236" s="57">
        <v>1587.7310643959499</v>
      </c>
      <c r="T236" s="57">
        <v>1737.2118206114399</v>
      </c>
      <c r="U236" s="57">
        <v>1937.0239548253401</v>
      </c>
      <c r="V236" s="57">
        <v>1955.8208819353401</v>
      </c>
    </row>
    <row r="237" spans="2:22" x14ac:dyDescent="0.2">
      <c r="C237" s="81" t="s">
        <v>78</v>
      </c>
      <c r="D237" s="45">
        <f>+SUM(D208:D236)</f>
        <v>20709.811817985978</v>
      </c>
      <c r="E237" s="45">
        <f t="shared" ref="E237:V237" si="63">+SUM(E208:E236)</f>
        <v>25730.292600557823</v>
      </c>
      <c r="F237" s="45">
        <f t="shared" si="63"/>
        <v>28243.924662548256</v>
      </c>
      <c r="G237" s="45">
        <f t="shared" si="63"/>
        <v>30637.505795500623</v>
      </c>
      <c r="H237" s="45">
        <f t="shared" si="63"/>
        <v>35543.174526499453</v>
      </c>
      <c r="I237" s="45">
        <f t="shared" si="63"/>
        <v>41965.236315299691</v>
      </c>
      <c r="J237" s="45">
        <f t="shared" si="63"/>
        <v>45938.010017506225</v>
      </c>
      <c r="K237" s="45">
        <f t="shared" si="63"/>
        <v>50941.048674759426</v>
      </c>
      <c r="L237" s="45">
        <f t="shared" si="63"/>
        <v>57772.364905001697</v>
      </c>
      <c r="M237" s="45">
        <f t="shared" si="63"/>
        <v>63039.829638558338</v>
      </c>
      <c r="N237" s="45">
        <f t="shared" si="63"/>
        <v>67096.942075148167</v>
      </c>
      <c r="O237" s="45">
        <f t="shared" si="63"/>
        <v>70767.767901603438</v>
      </c>
      <c r="P237" s="45">
        <f t="shared" si="63"/>
        <v>76642.939876060074</v>
      </c>
      <c r="Q237" s="45">
        <f t="shared" si="63"/>
        <v>85915.688344360722</v>
      </c>
      <c r="R237" s="45">
        <f t="shared" si="63"/>
        <v>94318.407871561256</v>
      </c>
      <c r="S237" s="45">
        <f t="shared" si="63"/>
        <v>100289.46563761866</v>
      </c>
      <c r="T237" s="45">
        <f t="shared" si="63"/>
        <v>108913.08296727897</v>
      </c>
      <c r="U237" s="45">
        <f t="shared" si="63"/>
        <v>125043.78495704886</v>
      </c>
      <c r="V237" s="45">
        <f t="shared" si="63"/>
        <v>132350.23500625632</v>
      </c>
    </row>
    <row r="238" spans="2:22" x14ac:dyDescent="0.2">
      <c r="C238" s="1" t="s">
        <v>227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D242" s="164" t="s">
        <v>158</v>
      </c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</row>
    <row r="243" spans="3:22" ht="1.5" customHeight="1" x14ac:dyDescent="0.2">
      <c r="H243" s="28"/>
      <c r="I243" s="28"/>
      <c r="J243" s="28"/>
      <c r="L243" s="184"/>
      <c r="M243" s="184"/>
      <c r="N243" s="184"/>
      <c r="O243" s="184"/>
      <c r="P243" s="184"/>
      <c r="Q243" s="189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82" t="s">
        <v>21</v>
      </c>
      <c r="D245" s="162">
        <v>2000</v>
      </c>
      <c r="E245" s="162">
        <v>2001</v>
      </c>
      <c r="F245" s="162">
        <v>2002</v>
      </c>
      <c r="G245" s="162">
        <v>2003</v>
      </c>
      <c r="H245" s="162">
        <v>2004</v>
      </c>
      <c r="I245" s="162">
        <v>2005</v>
      </c>
      <c r="J245" s="162">
        <v>2006</v>
      </c>
      <c r="K245" s="162">
        <v>2007</v>
      </c>
      <c r="L245" s="162">
        <v>2008</v>
      </c>
      <c r="M245" s="162">
        <v>2009</v>
      </c>
      <c r="N245" s="162">
        <v>2010</v>
      </c>
      <c r="O245" s="162">
        <v>2011</v>
      </c>
      <c r="P245" s="162">
        <v>2012</v>
      </c>
      <c r="Q245" s="162">
        <v>2013</v>
      </c>
      <c r="R245" s="162">
        <v>2014</v>
      </c>
      <c r="S245" s="162">
        <v>2015</v>
      </c>
      <c r="T245" s="162">
        <v>2016</v>
      </c>
      <c r="U245" s="162">
        <v>2017</v>
      </c>
      <c r="V245" s="162">
        <v>2018</v>
      </c>
    </row>
    <row r="246" spans="3:22" ht="12" thickBot="1" x14ac:dyDescent="0.25">
      <c r="C246" s="18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</row>
    <row r="247" spans="3:22" x14ac:dyDescent="0.2">
      <c r="C247" s="89" t="s">
        <v>61</v>
      </c>
      <c r="D247" s="61">
        <f t="shared" ref="D247:V247" si="64">+IFERROR(IF(D208&gt;0,+((D208/D14)*100)," "),"")</f>
        <v>84.374993281080862</v>
      </c>
      <c r="E247" s="61">
        <f t="shared" si="64"/>
        <v>91.457003170426304</v>
      </c>
      <c r="F247" s="61">
        <f t="shared" si="64"/>
        <v>88.054493433205721</v>
      </c>
      <c r="G247" s="61">
        <f t="shared" si="64"/>
        <v>86.933825221952404</v>
      </c>
      <c r="H247" s="61">
        <f t="shared" si="64"/>
        <v>83.321242349260444</v>
      </c>
      <c r="I247" s="61">
        <f t="shared" si="64"/>
        <v>82.593340497349232</v>
      </c>
      <c r="J247" s="61">
        <f t="shared" si="64"/>
        <v>80.871844328172969</v>
      </c>
      <c r="K247" s="61">
        <f t="shared" si="64"/>
        <v>91.593982336966008</v>
      </c>
      <c r="L247" s="61">
        <f t="shared" si="64"/>
        <v>93.319200850866181</v>
      </c>
      <c r="M247" s="61">
        <f t="shared" si="64"/>
        <v>94.818166827072432</v>
      </c>
      <c r="N247" s="61">
        <f t="shared" si="64"/>
        <v>93.290625962250161</v>
      </c>
      <c r="O247" s="61">
        <f t="shared" si="64"/>
        <v>95.245164677840137</v>
      </c>
      <c r="P247" s="61">
        <f t="shared" si="64"/>
        <v>75.821857037201511</v>
      </c>
      <c r="Q247" s="61">
        <f t="shared" si="64"/>
        <v>81.477740167826099</v>
      </c>
      <c r="R247" s="61">
        <f t="shared" si="64"/>
        <v>86.928872975039084</v>
      </c>
      <c r="S247" s="61">
        <f t="shared" si="64"/>
        <v>90.767905673643355</v>
      </c>
      <c r="T247" s="61">
        <f t="shared" si="64"/>
        <v>88.855903831331901</v>
      </c>
      <c r="U247" s="61">
        <f t="shared" si="64"/>
        <v>83.080370324784781</v>
      </c>
      <c r="V247" s="61">
        <f t="shared" si="64"/>
        <v>78.91359500981855</v>
      </c>
    </row>
    <row r="248" spans="3:22" x14ac:dyDescent="0.2">
      <c r="C248" s="90" t="s">
        <v>28</v>
      </c>
      <c r="D248" s="63">
        <f t="shared" ref="D248:V248" si="65">+IFERROR(IF(D209&gt;0,+((D209/D15)*100)," "),"")</f>
        <v>83.092431804818816</v>
      </c>
      <c r="E248" s="63">
        <f t="shared" si="65"/>
        <v>89.145319930130469</v>
      </c>
      <c r="F248" s="63">
        <f t="shared" si="65"/>
        <v>86.088423068644872</v>
      </c>
      <c r="G248" s="63">
        <f t="shared" si="65"/>
        <v>84.45837453270741</v>
      </c>
      <c r="H248" s="63">
        <f t="shared" si="65"/>
        <v>88.633242852497489</v>
      </c>
      <c r="I248" s="63">
        <f t="shared" si="65"/>
        <v>90.514275495045979</v>
      </c>
      <c r="J248" s="63">
        <f t="shared" si="65"/>
        <v>89.678668363308063</v>
      </c>
      <c r="K248" s="63">
        <f t="shared" si="65"/>
        <v>89.208132896003818</v>
      </c>
      <c r="L248" s="63">
        <f t="shared" si="65"/>
        <v>98.986238044864152</v>
      </c>
      <c r="M248" s="63">
        <f t="shared" si="65"/>
        <v>98.964542802925493</v>
      </c>
      <c r="N248" s="63">
        <f t="shared" si="65"/>
        <v>96.543851912871247</v>
      </c>
      <c r="O248" s="63">
        <f t="shared" si="65"/>
        <v>98.335271298807228</v>
      </c>
      <c r="P248" s="63">
        <f t="shared" si="65"/>
        <v>80.918101315842122</v>
      </c>
      <c r="Q248" s="63">
        <f t="shared" si="65"/>
        <v>84.134865650196474</v>
      </c>
      <c r="R248" s="63">
        <f t="shared" si="65"/>
        <v>92.546196511313866</v>
      </c>
      <c r="S248" s="63">
        <f t="shared" si="65"/>
        <v>92.07778832411438</v>
      </c>
      <c r="T248" s="63">
        <f t="shared" si="65"/>
        <v>93.651428074469578</v>
      </c>
      <c r="U248" s="63">
        <f t="shared" si="65"/>
        <v>93.293937343321957</v>
      </c>
      <c r="V248" s="63">
        <f t="shared" si="65"/>
        <v>94.621763924193743</v>
      </c>
    </row>
    <row r="249" spans="3:22" x14ac:dyDescent="0.2">
      <c r="C249" s="89" t="s">
        <v>62</v>
      </c>
      <c r="D249" s="61">
        <f t="shared" ref="D249:V249" si="66">+IFERROR(IF(D210&gt;0,+((D210/D16)*100)," "),"")</f>
        <v>96.617071685741124</v>
      </c>
      <c r="E249" s="61">
        <f t="shared" si="66"/>
        <v>95.217952059984057</v>
      </c>
      <c r="F249" s="61">
        <f t="shared" si="66"/>
        <v>96.236960896021415</v>
      </c>
      <c r="G249" s="61">
        <f t="shared" si="66"/>
        <v>96.788200665292308</v>
      </c>
      <c r="H249" s="61">
        <f t="shared" si="66"/>
        <v>92.964720642537159</v>
      </c>
      <c r="I249" s="61">
        <f t="shared" si="66"/>
        <v>96.377774519670069</v>
      </c>
      <c r="J249" s="61">
        <f t="shared" si="66"/>
        <v>93.432215022393521</v>
      </c>
      <c r="K249" s="61">
        <f t="shared" si="66"/>
        <v>90.231416320115613</v>
      </c>
      <c r="L249" s="61">
        <f t="shared" si="66"/>
        <v>97.304454520164271</v>
      </c>
      <c r="M249" s="61">
        <f t="shared" si="66"/>
        <v>24.934300810663387</v>
      </c>
      <c r="N249" s="61">
        <f t="shared" si="66"/>
        <v>33.326930658897268</v>
      </c>
      <c r="O249" s="61">
        <f t="shared" si="66"/>
        <v>87.429890425665548</v>
      </c>
      <c r="P249" s="61">
        <f t="shared" si="66"/>
        <v>70.200020596130742</v>
      </c>
      <c r="Q249" s="61">
        <f t="shared" si="66"/>
        <v>87.892022511799411</v>
      </c>
      <c r="R249" s="61">
        <f t="shared" si="66"/>
        <v>87.385997176036867</v>
      </c>
      <c r="S249" s="61">
        <f t="shared" si="66"/>
        <v>91.036208855582473</v>
      </c>
      <c r="T249" s="61">
        <f t="shared" si="66"/>
        <v>92.133528138737958</v>
      </c>
      <c r="U249" s="61">
        <f t="shared" si="66"/>
        <v>90.208215217937749</v>
      </c>
      <c r="V249" s="61">
        <f t="shared" si="66"/>
        <v>92.111940480501602</v>
      </c>
    </row>
    <row r="250" spans="3:22" x14ac:dyDescent="0.2">
      <c r="C250" s="90" t="s">
        <v>29</v>
      </c>
      <c r="D250" s="63">
        <f t="shared" ref="D250:V250" si="67">+IFERROR(IF(D211&gt;0,+((D211/D17)*100)," "),"")</f>
        <v>76.918680448558476</v>
      </c>
      <c r="E250" s="63">
        <f t="shared" si="67"/>
        <v>89.544069721226734</v>
      </c>
      <c r="F250" s="63">
        <f t="shared" si="67"/>
        <v>92.154368463479443</v>
      </c>
      <c r="G250" s="63">
        <f t="shared" si="67"/>
        <v>86.591240974536134</v>
      </c>
      <c r="H250" s="63">
        <f t="shared" si="67"/>
        <v>89.233508705093257</v>
      </c>
      <c r="I250" s="63">
        <f t="shared" si="67"/>
        <v>91.570038777680651</v>
      </c>
      <c r="J250" s="63">
        <f t="shared" si="67"/>
        <v>73.213542572440389</v>
      </c>
      <c r="K250" s="63">
        <f t="shared" si="67"/>
        <v>88.458453080030523</v>
      </c>
      <c r="L250" s="63">
        <f t="shared" si="67"/>
        <v>89.625160850076711</v>
      </c>
      <c r="M250" s="63">
        <f t="shared" si="67"/>
        <v>87.01609159595148</v>
      </c>
      <c r="N250" s="63">
        <f t="shared" si="67"/>
        <v>90.015665037055399</v>
      </c>
      <c r="O250" s="63">
        <f t="shared" si="67"/>
        <v>90.709088646583737</v>
      </c>
      <c r="P250" s="63">
        <f t="shared" si="67"/>
        <v>86.327353009204145</v>
      </c>
      <c r="Q250" s="63">
        <f t="shared" si="67"/>
        <v>77.239468689906246</v>
      </c>
      <c r="R250" s="63">
        <f t="shared" si="67"/>
        <v>83.430509275102736</v>
      </c>
      <c r="S250" s="63">
        <f t="shared" si="67"/>
        <v>87.107509545126433</v>
      </c>
      <c r="T250" s="63">
        <f t="shared" si="67"/>
        <v>93.355134749701207</v>
      </c>
      <c r="U250" s="63">
        <f t="shared" si="67"/>
        <v>87.911107171153859</v>
      </c>
      <c r="V250" s="63">
        <f t="shared" si="67"/>
        <v>95.964797455601243</v>
      </c>
    </row>
    <row r="251" spans="3:22" x14ac:dyDescent="0.2">
      <c r="C251" s="89" t="s">
        <v>63</v>
      </c>
      <c r="D251" s="61">
        <f t="shared" ref="D251:V251" si="68">+IFERROR(IF(D212&gt;0,+((D212/D18)*100)," "),"")</f>
        <v>83.645771919463229</v>
      </c>
      <c r="E251" s="61">
        <f t="shared" si="68"/>
        <v>88.76352059821518</v>
      </c>
      <c r="F251" s="61">
        <f t="shared" si="68"/>
        <v>94.253791505514897</v>
      </c>
      <c r="G251" s="61">
        <f t="shared" si="68"/>
        <v>94.712412022184395</v>
      </c>
      <c r="H251" s="61">
        <f t="shared" si="68"/>
        <v>92.166551913861539</v>
      </c>
      <c r="I251" s="61">
        <f t="shared" si="68"/>
        <v>95.134793392056338</v>
      </c>
      <c r="J251" s="61">
        <f t="shared" si="68"/>
        <v>93.726610348659406</v>
      </c>
      <c r="K251" s="61">
        <f t="shared" si="68"/>
        <v>97.179322703567564</v>
      </c>
      <c r="L251" s="61">
        <f t="shared" si="68"/>
        <v>95.674974316140876</v>
      </c>
      <c r="M251" s="61">
        <f t="shared" si="68"/>
        <v>96.336797194101933</v>
      </c>
      <c r="N251" s="61">
        <f t="shared" si="68"/>
        <v>96.800393736583572</v>
      </c>
      <c r="O251" s="61">
        <f t="shared" si="68"/>
        <v>97.642136345622788</v>
      </c>
      <c r="P251" s="61">
        <f t="shared" si="68"/>
        <v>95.881928516000755</v>
      </c>
      <c r="Q251" s="61">
        <f t="shared" si="68"/>
        <v>94.427675514043159</v>
      </c>
      <c r="R251" s="61">
        <f t="shared" si="68"/>
        <v>96.302275137462829</v>
      </c>
      <c r="S251" s="61">
        <f t="shared" si="68"/>
        <v>96.479269296368372</v>
      </c>
      <c r="T251" s="61">
        <f t="shared" si="68"/>
        <v>96.752422817067952</v>
      </c>
      <c r="U251" s="61">
        <f t="shared" si="68"/>
        <v>96.46616276405318</v>
      </c>
      <c r="V251" s="61">
        <f t="shared" si="68"/>
        <v>95.994180668059442</v>
      </c>
    </row>
    <row r="252" spans="3:22" x14ac:dyDescent="0.2">
      <c r="C252" s="90" t="s">
        <v>30</v>
      </c>
      <c r="D252" s="63">
        <f t="shared" ref="D252:V252" si="69">+IFERROR(IF(D213&gt;0,+((D213/D19)*100)," "),"")</f>
        <v>82.34163201980887</v>
      </c>
      <c r="E252" s="63">
        <f t="shared" si="69"/>
        <v>89.42723072021748</v>
      </c>
      <c r="F252" s="63">
        <f t="shared" si="69"/>
        <v>75.203411530750728</v>
      </c>
      <c r="G252" s="63">
        <f t="shared" si="69"/>
        <v>81.944646655209311</v>
      </c>
      <c r="H252" s="63">
        <f t="shared" si="69"/>
        <v>80.402466908600061</v>
      </c>
      <c r="I252" s="63">
        <f t="shared" si="69"/>
        <v>84.689654796925481</v>
      </c>
      <c r="J252" s="63">
        <f t="shared" si="69"/>
        <v>90.676556177813552</v>
      </c>
      <c r="K252" s="63">
        <f t="shared" si="69"/>
        <v>90.038152500225024</v>
      </c>
      <c r="L252" s="63">
        <f t="shared" si="69"/>
        <v>85.951124929754357</v>
      </c>
      <c r="M252" s="63">
        <f t="shared" si="69"/>
        <v>87.702255444122883</v>
      </c>
      <c r="N252" s="63">
        <f t="shared" si="69"/>
        <v>87.795075799091691</v>
      </c>
      <c r="O252" s="63">
        <f t="shared" si="69"/>
        <v>90.856548909732354</v>
      </c>
      <c r="P252" s="63">
        <f t="shared" si="69"/>
        <v>88.613646739246064</v>
      </c>
      <c r="Q252" s="63">
        <f t="shared" si="69"/>
        <v>91.498560078731188</v>
      </c>
      <c r="R252" s="63">
        <f t="shared" si="69"/>
        <v>93.977238290998329</v>
      </c>
      <c r="S252" s="63">
        <f t="shared" si="69"/>
        <v>96.802638538546901</v>
      </c>
      <c r="T252" s="63">
        <f t="shared" si="69"/>
        <v>95.245490462159012</v>
      </c>
      <c r="U252" s="63">
        <f t="shared" si="69"/>
        <v>91.132510732904535</v>
      </c>
      <c r="V252" s="63">
        <f t="shared" si="69"/>
        <v>96.207397627409662</v>
      </c>
    </row>
    <row r="253" spans="3:22" x14ac:dyDescent="0.2">
      <c r="C253" s="89" t="s">
        <v>64</v>
      </c>
      <c r="D253" s="61">
        <f t="shared" ref="D253:V253" si="70">+IFERROR(IF(D214&gt;0,+((D214/D20)*100)," "),"")</f>
        <v>87.55579242526828</v>
      </c>
      <c r="E253" s="61">
        <f t="shared" si="70"/>
        <v>92.197783496161293</v>
      </c>
      <c r="F253" s="61">
        <f t="shared" si="70"/>
        <v>89.608958210176453</v>
      </c>
      <c r="G253" s="61">
        <f t="shared" si="70"/>
        <v>88.937442889400458</v>
      </c>
      <c r="H253" s="61">
        <f t="shared" si="70"/>
        <v>85.899550556304661</v>
      </c>
      <c r="I253" s="61">
        <f t="shared" si="70"/>
        <v>88.233512292489578</v>
      </c>
      <c r="J253" s="61">
        <f t="shared" si="70"/>
        <v>91.647564025541769</v>
      </c>
      <c r="K253" s="61">
        <f t="shared" si="70"/>
        <v>95.255399053380344</v>
      </c>
      <c r="L253" s="61">
        <f t="shared" si="70"/>
        <v>96.572537699504537</v>
      </c>
      <c r="M253" s="61">
        <f t="shared" si="70"/>
        <v>94.528320970160024</v>
      </c>
      <c r="N253" s="61">
        <f t="shared" si="70"/>
        <v>94.76328701151769</v>
      </c>
      <c r="O253" s="61">
        <f t="shared" si="70"/>
        <v>95.064453717235992</v>
      </c>
      <c r="P253" s="61">
        <f t="shared" si="70"/>
        <v>96.208473684851526</v>
      </c>
      <c r="Q253" s="61">
        <f t="shared" si="70"/>
        <v>96.831927802591053</v>
      </c>
      <c r="R253" s="61">
        <f t="shared" si="70"/>
        <v>95.772982748723251</v>
      </c>
      <c r="S253" s="61">
        <f t="shared" si="70"/>
        <v>95.039982881193893</v>
      </c>
      <c r="T253" s="61">
        <f t="shared" si="70"/>
        <v>94.065956340883901</v>
      </c>
      <c r="U253" s="61">
        <f t="shared" si="70"/>
        <v>94.878542892785788</v>
      </c>
      <c r="V253" s="61">
        <f t="shared" si="70"/>
        <v>96.170582915460031</v>
      </c>
    </row>
    <row r="254" spans="3:22" x14ac:dyDescent="0.2">
      <c r="C254" s="90" t="s">
        <v>65</v>
      </c>
      <c r="D254" s="63">
        <f t="shared" ref="D254:V254" si="71">+IFERROR(IF(D215&gt;0,+((D215/D21)*100)," "),"")</f>
        <v>88.372624194891046</v>
      </c>
      <c r="E254" s="63">
        <f t="shared" si="71"/>
        <v>94.930110225200849</v>
      </c>
      <c r="F254" s="63">
        <f t="shared" si="71"/>
        <v>87.319297430263489</v>
      </c>
      <c r="G254" s="63">
        <f t="shared" si="71"/>
        <v>89.134518931164976</v>
      </c>
      <c r="H254" s="63">
        <f t="shared" si="71"/>
        <v>90.034040871696632</v>
      </c>
      <c r="I254" s="63">
        <f t="shared" si="71"/>
        <v>91.480836512115502</v>
      </c>
      <c r="J254" s="63">
        <f t="shared" si="71"/>
        <v>88.206205511813437</v>
      </c>
      <c r="K254" s="63">
        <f t="shared" si="71"/>
        <v>94.2645013749339</v>
      </c>
      <c r="L254" s="63">
        <f t="shared" si="71"/>
        <v>93.803385261395718</v>
      </c>
      <c r="M254" s="63">
        <f t="shared" si="71"/>
        <v>94.874166743696733</v>
      </c>
      <c r="N254" s="63">
        <f t="shared" si="71"/>
        <v>88.306674442939098</v>
      </c>
      <c r="O254" s="63">
        <f t="shared" si="71"/>
        <v>92.164079388089789</v>
      </c>
      <c r="P254" s="63">
        <f t="shared" si="71"/>
        <v>73.561451676250854</v>
      </c>
      <c r="Q254" s="63">
        <f t="shared" si="71"/>
        <v>88.217921579711984</v>
      </c>
      <c r="R254" s="63">
        <f t="shared" si="71"/>
        <v>94.983421742921763</v>
      </c>
      <c r="S254" s="63">
        <f t="shared" si="71"/>
        <v>94.72684615060291</v>
      </c>
      <c r="T254" s="63">
        <f t="shared" si="71"/>
        <v>90.343816120660279</v>
      </c>
      <c r="U254" s="63">
        <f t="shared" si="71"/>
        <v>96.143624091004767</v>
      </c>
      <c r="V254" s="63">
        <f t="shared" si="71"/>
        <v>95.776017388130214</v>
      </c>
    </row>
    <row r="255" spans="3:22" x14ac:dyDescent="0.2">
      <c r="C255" s="89" t="s">
        <v>66</v>
      </c>
      <c r="D255" s="61">
        <f t="shared" ref="D255:V255" si="72">+IFERROR(IF(D216&gt;0,+((D216/D22)*100)," "),"")</f>
        <v>90.074932640915179</v>
      </c>
      <c r="E255" s="61">
        <f t="shared" si="72"/>
        <v>96.480020510689144</v>
      </c>
      <c r="F255" s="61">
        <f t="shared" si="72"/>
        <v>95.665175755172498</v>
      </c>
      <c r="G255" s="61">
        <f t="shared" si="72"/>
        <v>95.806574638462436</v>
      </c>
      <c r="H255" s="61">
        <f t="shared" si="72"/>
        <v>97.442715257939781</v>
      </c>
      <c r="I255" s="61">
        <f t="shared" si="72"/>
        <v>99.365670947628743</v>
      </c>
      <c r="J255" s="61">
        <f t="shared" si="72"/>
        <v>99.001379058872189</v>
      </c>
      <c r="K255" s="61">
        <f t="shared" si="72"/>
        <v>99.176904580275377</v>
      </c>
      <c r="L255" s="61">
        <f t="shared" si="72"/>
        <v>97.439088321522306</v>
      </c>
      <c r="M255" s="61">
        <f t="shared" si="72"/>
        <v>98.366284465842114</v>
      </c>
      <c r="N255" s="61">
        <f t="shared" si="72"/>
        <v>96.507772543799419</v>
      </c>
      <c r="O255" s="61">
        <f t="shared" si="72"/>
        <v>98.704187172307371</v>
      </c>
      <c r="P255" s="61">
        <f t="shared" si="72"/>
        <v>97.072253984029842</v>
      </c>
      <c r="Q255" s="61">
        <f t="shared" si="72"/>
        <v>99.003627720906735</v>
      </c>
      <c r="R255" s="61">
        <f t="shared" si="72"/>
        <v>97.783405575004707</v>
      </c>
      <c r="S255" s="61">
        <f t="shared" si="72"/>
        <v>99.605150038483131</v>
      </c>
      <c r="T255" s="61">
        <f t="shared" si="72"/>
        <v>99.101755103856263</v>
      </c>
      <c r="U255" s="61">
        <f t="shared" si="72"/>
        <v>99.926157123128277</v>
      </c>
      <c r="V255" s="61">
        <f t="shared" si="72"/>
        <v>99.572596192715849</v>
      </c>
    </row>
    <row r="256" spans="3:22" x14ac:dyDescent="0.2">
      <c r="C256" s="90" t="s">
        <v>67</v>
      </c>
      <c r="D256" s="63">
        <f t="shared" ref="D256:V256" si="73">+IFERROR(IF(D217&gt;0,+((D217/D23)*100)," "),"")</f>
        <v>89.576768831390837</v>
      </c>
      <c r="E256" s="63">
        <f t="shared" si="73"/>
        <v>93.308450495912595</v>
      </c>
      <c r="F256" s="63">
        <f t="shared" si="73"/>
        <v>93.580552102835384</v>
      </c>
      <c r="G256" s="63">
        <f t="shared" si="73"/>
        <v>89.083224537274489</v>
      </c>
      <c r="H256" s="63">
        <f t="shared" si="73"/>
        <v>88.345721321989615</v>
      </c>
      <c r="I256" s="63">
        <f t="shared" si="73"/>
        <v>84.326778127515794</v>
      </c>
      <c r="J256" s="63">
        <f t="shared" si="73"/>
        <v>92.692109801052808</v>
      </c>
      <c r="K256" s="63">
        <f t="shared" si="73"/>
        <v>90.612223183474057</v>
      </c>
      <c r="L256" s="63">
        <f t="shared" si="73"/>
        <v>90.750239136098145</v>
      </c>
      <c r="M256" s="63">
        <f t="shared" si="73"/>
        <v>83.060533242408567</v>
      </c>
      <c r="N256" s="63">
        <f t="shared" si="73"/>
        <v>74.216472327797462</v>
      </c>
      <c r="O256" s="63">
        <f t="shared" si="73"/>
        <v>81.093611812889179</v>
      </c>
      <c r="P256" s="63">
        <f t="shared" si="73"/>
        <v>87.717996828640892</v>
      </c>
      <c r="Q256" s="63">
        <f t="shared" si="73"/>
        <v>88.68657942855917</v>
      </c>
      <c r="R256" s="63">
        <f t="shared" si="73"/>
        <v>92.076711606106471</v>
      </c>
      <c r="S256" s="63">
        <f t="shared" si="73"/>
        <v>93.67437510500713</v>
      </c>
      <c r="T256" s="63">
        <f t="shared" si="73"/>
        <v>95.122919080238475</v>
      </c>
      <c r="U256" s="63">
        <f t="shared" si="73"/>
        <v>96.427548768749702</v>
      </c>
      <c r="V256" s="63">
        <f t="shared" si="73"/>
        <v>96.459909161697226</v>
      </c>
    </row>
    <row r="257" spans="3:22" x14ac:dyDescent="0.2">
      <c r="C257" s="89" t="s">
        <v>68</v>
      </c>
      <c r="D257" s="61">
        <f t="shared" ref="D257:V257" si="74">+IFERROR(IF(D218&gt;0,+((D218/D24)*100)," "),"")</f>
        <v>89.556255437807579</v>
      </c>
      <c r="E257" s="61">
        <f t="shared" si="74"/>
        <v>95.939521088850341</v>
      </c>
      <c r="F257" s="61">
        <f t="shared" si="74"/>
        <v>92.879540706886374</v>
      </c>
      <c r="G257" s="61">
        <f t="shared" si="74"/>
        <v>92.258520678268624</v>
      </c>
      <c r="H257" s="61">
        <f t="shared" si="74"/>
        <v>93.759398672545842</v>
      </c>
      <c r="I257" s="61">
        <f t="shared" si="74"/>
        <v>96.423839701089335</v>
      </c>
      <c r="J257" s="61">
        <f t="shared" si="74"/>
        <v>95.45937387250649</v>
      </c>
      <c r="K257" s="61">
        <f t="shared" si="74"/>
        <v>94.823244563751601</v>
      </c>
      <c r="L257" s="61">
        <f t="shared" si="74"/>
        <v>94.971686366243389</v>
      </c>
      <c r="M257" s="61">
        <f t="shared" si="74"/>
        <v>94.741680202634399</v>
      </c>
      <c r="N257" s="61">
        <f t="shared" si="74"/>
        <v>90.97308638337978</v>
      </c>
      <c r="O257" s="61">
        <f t="shared" si="74"/>
        <v>91.082730069211024</v>
      </c>
      <c r="P257" s="61">
        <f t="shared" si="74"/>
        <v>89.727436781051821</v>
      </c>
      <c r="Q257" s="61">
        <f t="shared" si="74"/>
        <v>92.028316601131877</v>
      </c>
      <c r="R257" s="61">
        <f t="shared" si="74"/>
        <v>88.40975905825843</v>
      </c>
      <c r="S257" s="61">
        <f t="shared" si="74"/>
        <v>87.358124968367207</v>
      </c>
      <c r="T257" s="61">
        <f t="shared" si="74"/>
        <v>91.932832299776962</v>
      </c>
      <c r="U257" s="61">
        <f t="shared" si="74"/>
        <v>92.597522757136744</v>
      </c>
      <c r="V257" s="61">
        <f t="shared" si="74"/>
        <v>92.973746374044239</v>
      </c>
    </row>
    <row r="258" spans="3:22" x14ac:dyDescent="0.2">
      <c r="C258" s="90" t="s">
        <v>31</v>
      </c>
      <c r="D258" s="63">
        <f t="shared" ref="D258:V258" si="75">+IFERROR(IF(D219&gt;0,+((D219/D25)*100)," "),"")</f>
        <v>69.439987586864021</v>
      </c>
      <c r="E258" s="63">
        <f t="shared" si="75"/>
        <v>82.724068421865553</v>
      </c>
      <c r="F258" s="63">
        <f t="shared" si="75"/>
        <v>80.996606065919451</v>
      </c>
      <c r="G258" s="63">
        <f t="shared" si="75"/>
        <v>85.584711313068894</v>
      </c>
      <c r="H258" s="63">
        <f t="shared" si="75"/>
        <v>84.421782382328686</v>
      </c>
      <c r="I258" s="63">
        <f t="shared" si="75"/>
        <v>90.488518639817357</v>
      </c>
      <c r="J258" s="63">
        <f t="shared" si="75"/>
        <v>91.646644060863366</v>
      </c>
      <c r="K258" s="63">
        <f t="shared" si="75"/>
        <v>80.216390438413754</v>
      </c>
      <c r="L258" s="63">
        <f t="shared" si="75"/>
        <v>75.515043491092527</v>
      </c>
      <c r="M258" s="63">
        <f t="shared" si="75"/>
        <v>69.069857954746851</v>
      </c>
      <c r="N258" s="63">
        <f t="shared" si="75"/>
        <v>70.992242763381213</v>
      </c>
      <c r="O258" s="63">
        <f t="shared" si="75"/>
        <v>83.348663464644247</v>
      </c>
      <c r="P258" s="63">
        <f t="shared" si="75"/>
        <v>84.524766317670597</v>
      </c>
      <c r="Q258" s="63">
        <f t="shared" si="75"/>
        <v>56.581723922130564</v>
      </c>
      <c r="R258" s="63">
        <f t="shared" si="75"/>
        <v>68.665922651114201</v>
      </c>
      <c r="S258" s="63">
        <f t="shared" si="75"/>
        <v>87.919713107275896</v>
      </c>
      <c r="T258" s="63">
        <f t="shared" si="75"/>
        <v>90.934381189912969</v>
      </c>
      <c r="U258" s="63">
        <f t="shared" si="75"/>
        <v>92.025433941594542</v>
      </c>
      <c r="V258" s="63">
        <f t="shared" si="75"/>
        <v>87.380676217437497</v>
      </c>
    </row>
    <row r="259" spans="3:22" x14ac:dyDescent="0.2">
      <c r="C259" s="89" t="s">
        <v>168</v>
      </c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</row>
    <row r="260" spans="3:22" x14ac:dyDescent="0.2">
      <c r="C260" s="90" t="s">
        <v>69</v>
      </c>
      <c r="D260" s="63">
        <f t="shared" ref="D260:V260" si="76">+IFERROR(IF(D221&gt;0,+((D221/D27)*100)," "),"")</f>
        <v>81.475434583387567</v>
      </c>
      <c r="E260" s="63">
        <f t="shared" si="76"/>
        <v>91.117898204911313</v>
      </c>
      <c r="F260" s="63">
        <f t="shared" si="76"/>
        <v>89.390767987752724</v>
      </c>
      <c r="G260" s="63">
        <f t="shared" si="76"/>
        <v>84.427891146065335</v>
      </c>
      <c r="H260" s="63">
        <f t="shared" si="76"/>
        <v>88.725388311609819</v>
      </c>
      <c r="I260" s="63">
        <f t="shared" si="76"/>
        <v>91.565233013477297</v>
      </c>
      <c r="J260" s="63">
        <f t="shared" si="76"/>
        <v>12.633986058414187</v>
      </c>
      <c r="K260" s="63">
        <f t="shared" si="76"/>
        <v>90.340452370996928</v>
      </c>
      <c r="L260" s="63">
        <f t="shared" si="76"/>
        <v>35.070189720152641</v>
      </c>
      <c r="M260" s="63">
        <f t="shared" si="76"/>
        <v>93.913977112991688</v>
      </c>
      <c r="N260" s="63">
        <f t="shared" si="76"/>
        <v>96.363771444593993</v>
      </c>
      <c r="O260" s="63">
        <f t="shared" si="76"/>
        <v>97.117422088426238</v>
      </c>
      <c r="P260" s="63">
        <f t="shared" si="76"/>
        <v>81.609660962346197</v>
      </c>
      <c r="Q260" s="63">
        <f t="shared" si="76"/>
        <v>94.769457681642166</v>
      </c>
      <c r="R260" s="63">
        <f t="shared" si="76"/>
        <v>94.399573804459763</v>
      </c>
      <c r="S260" s="63">
        <f t="shared" si="76"/>
        <v>94.767954565021412</v>
      </c>
      <c r="T260" s="63">
        <f t="shared" si="76"/>
        <v>79.647989505000197</v>
      </c>
      <c r="U260" s="63">
        <f t="shared" si="76"/>
        <v>95.074423267244839</v>
      </c>
      <c r="V260" s="63">
        <f t="shared" si="76"/>
        <v>93.58963065500123</v>
      </c>
    </row>
    <row r="261" spans="3:22" x14ac:dyDescent="0.2">
      <c r="C261" s="89" t="s">
        <v>70</v>
      </c>
      <c r="D261" s="61">
        <f t="shared" ref="D261:V261" si="77">+IFERROR(IF(D222&gt;0,+((D222/D28)*100)," "),"")</f>
        <v>96.025803185326026</v>
      </c>
      <c r="E261" s="61">
        <f t="shared" si="77"/>
        <v>96.765591753827252</v>
      </c>
      <c r="F261" s="61">
        <f t="shared" si="77"/>
        <v>96.286527163721999</v>
      </c>
      <c r="G261" s="61">
        <f t="shared" si="77"/>
        <v>96.838573021660665</v>
      </c>
      <c r="H261" s="61">
        <f t="shared" si="77"/>
        <v>96.153753594123643</v>
      </c>
      <c r="I261" s="61">
        <f t="shared" si="77"/>
        <v>95.675252999534564</v>
      </c>
      <c r="J261" s="61">
        <f t="shared" si="77"/>
        <v>98.16981941917399</v>
      </c>
      <c r="K261" s="61">
        <f t="shared" si="77"/>
        <v>96.650095138133324</v>
      </c>
      <c r="L261" s="61">
        <f t="shared" si="77"/>
        <v>97.988559225733965</v>
      </c>
      <c r="M261" s="61">
        <f t="shared" si="77"/>
        <v>93.621610499980918</v>
      </c>
      <c r="N261" s="61">
        <f t="shared" si="77"/>
        <v>93.144497085491068</v>
      </c>
      <c r="O261" s="61">
        <f t="shared" si="77"/>
        <v>93.638344485924492</v>
      </c>
      <c r="P261" s="61">
        <f t="shared" si="77"/>
        <v>77.112831769587189</v>
      </c>
      <c r="Q261" s="61">
        <f t="shared" si="77"/>
        <v>72.677101065027728</v>
      </c>
      <c r="R261" s="61">
        <f t="shared" si="77"/>
        <v>88.644404279987867</v>
      </c>
      <c r="S261" s="61">
        <f t="shared" si="77"/>
        <v>91.22238950491159</v>
      </c>
      <c r="T261" s="61">
        <f t="shared" si="77"/>
        <v>97.095935687180969</v>
      </c>
      <c r="U261" s="61">
        <f t="shared" si="77"/>
        <v>93.381435871874487</v>
      </c>
      <c r="V261" s="61">
        <f t="shared" si="77"/>
        <v>92.58581581701128</v>
      </c>
    </row>
    <row r="262" spans="3:22" x14ac:dyDescent="0.2">
      <c r="C262" s="90" t="s">
        <v>32</v>
      </c>
      <c r="D262" s="63">
        <f t="shared" ref="D262:V262" si="78">+IFERROR(IF(D223&gt;0,+((D223/D29)*100)," "),"")</f>
        <v>91.556454621597311</v>
      </c>
      <c r="E262" s="63">
        <f t="shared" si="78"/>
        <v>92.931523888293782</v>
      </c>
      <c r="F262" s="63">
        <f t="shared" si="78"/>
        <v>93.544006335445516</v>
      </c>
      <c r="G262" s="63">
        <f t="shared" si="78"/>
        <v>90.686283242740558</v>
      </c>
      <c r="H262" s="63">
        <f t="shared" si="78"/>
        <v>92.224873167610326</v>
      </c>
      <c r="I262" s="63">
        <f t="shared" si="78"/>
        <v>90.552815033137733</v>
      </c>
      <c r="J262" s="63">
        <f t="shared" si="78"/>
        <v>86.100957819743996</v>
      </c>
      <c r="K262" s="63">
        <f t="shared" si="78"/>
        <v>89.822007278736365</v>
      </c>
      <c r="L262" s="63">
        <f t="shared" si="78"/>
        <v>88.967381752356872</v>
      </c>
      <c r="M262" s="63">
        <f t="shared" si="78"/>
        <v>86.589799659944916</v>
      </c>
      <c r="N262" s="63">
        <f t="shared" si="78"/>
        <v>82.69195111236759</v>
      </c>
      <c r="O262" s="63">
        <f t="shared" si="78"/>
        <v>87.3880904468148</v>
      </c>
      <c r="P262" s="63">
        <f t="shared" si="78"/>
        <v>73.753189192512636</v>
      </c>
      <c r="Q262" s="63">
        <f t="shared" si="78"/>
        <v>70.126848291204965</v>
      </c>
      <c r="R262" s="63">
        <f t="shared" si="78"/>
        <v>83.775055522432396</v>
      </c>
      <c r="S262" s="63">
        <f t="shared" si="78"/>
        <v>93.826555497580813</v>
      </c>
      <c r="T262" s="63">
        <f t="shared" si="78"/>
        <v>94.72857230263196</v>
      </c>
      <c r="U262" s="63">
        <f t="shared" si="78"/>
        <v>94.774253313285641</v>
      </c>
      <c r="V262" s="63">
        <f t="shared" si="78"/>
        <v>95.776340816163781</v>
      </c>
    </row>
    <row r="263" spans="3:22" x14ac:dyDescent="0.2">
      <c r="C263" s="89" t="s">
        <v>33</v>
      </c>
      <c r="D263" s="61">
        <f t="shared" ref="D263:V263" si="79">+IFERROR(IF(D224&gt;0,+((D224/D30)*100)," "),"")</f>
        <v>84.637364196739341</v>
      </c>
      <c r="E263" s="61">
        <f t="shared" si="79"/>
        <v>88.15870841358857</v>
      </c>
      <c r="F263" s="61">
        <f t="shared" si="79"/>
        <v>85.431239096267902</v>
      </c>
      <c r="G263" s="61">
        <f t="shared" si="79"/>
        <v>83.196431852029974</v>
      </c>
      <c r="H263" s="61">
        <f t="shared" si="79"/>
        <v>89.398438374788597</v>
      </c>
      <c r="I263" s="61">
        <f t="shared" si="79"/>
        <v>89.738783228751302</v>
      </c>
      <c r="J263" s="61">
        <f t="shared" si="79"/>
        <v>80.216067377594669</v>
      </c>
      <c r="K263" s="61">
        <f t="shared" si="79"/>
        <v>86.864813089398652</v>
      </c>
      <c r="L263" s="61">
        <f t="shared" si="79"/>
        <v>89.643667997763629</v>
      </c>
      <c r="M263" s="61">
        <f t="shared" si="79"/>
        <v>87.621637221936837</v>
      </c>
      <c r="N263" s="61">
        <f t="shared" si="79"/>
        <v>66.476113042495783</v>
      </c>
      <c r="O263" s="61">
        <f t="shared" si="79"/>
        <v>76.19804549334296</v>
      </c>
      <c r="P263" s="61">
        <f t="shared" si="79"/>
        <v>85.631661720579729</v>
      </c>
      <c r="Q263" s="61">
        <f t="shared" si="79"/>
        <v>89.320878132272455</v>
      </c>
      <c r="R263" s="61">
        <f t="shared" si="79"/>
        <v>86.37999324347247</v>
      </c>
      <c r="S263" s="61">
        <f t="shared" si="79"/>
        <v>84.527143877927685</v>
      </c>
      <c r="T263" s="61">
        <f t="shared" si="79"/>
        <v>85.178545257076053</v>
      </c>
      <c r="U263" s="61">
        <f t="shared" si="79"/>
        <v>83.287517726237724</v>
      </c>
      <c r="V263" s="61">
        <f t="shared" si="79"/>
        <v>87.987960308936692</v>
      </c>
    </row>
    <row r="264" spans="3:22" x14ac:dyDescent="0.2">
      <c r="C264" s="90" t="s">
        <v>71</v>
      </c>
      <c r="D264" s="63">
        <f t="shared" ref="D264:V264" si="80">+IFERROR(IF(D225&gt;0,+((D225/D31)*100)," "),"")</f>
        <v>74.567540552755247</v>
      </c>
      <c r="E264" s="63">
        <f t="shared" si="80"/>
        <v>72.724230933383055</v>
      </c>
      <c r="F264" s="63">
        <f t="shared" si="80"/>
        <v>78.509305992427699</v>
      </c>
      <c r="G264" s="63">
        <f t="shared" si="80"/>
        <v>72.075767164007829</v>
      </c>
      <c r="H264" s="63">
        <f t="shared" si="80"/>
        <v>71.061460105736359</v>
      </c>
      <c r="I264" s="63">
        <f t="shared" si="80"/>
        <v>68.860053757271118</v>
      </c>
      <c r="J264" s="63">
        <f t="shared" si="80"/>
        <v>66.901897071636157</v>
      </c>
      <c r="K264" s="63">
        <f t="shared" si="80"/>
        <v>79.366072766735414</v>
      </c>
      <c r="L264" s="63">
        <f t="shared" si="80"/>
        <v>90.891324643253597</v>
      </c>
      <c r="M264" s="63">
        <f t="shared" si="80"/>
        <v>77.842273596499325</v>
      </c>
      <c r="N264" s="63">
        <f t="shared" si="80"/>
        <v>84.132401896498962</v>
      </c>
      <c r="O264" s="63">
        <f t="shared" si="80"/>
        <v>84.11606841901731</v>
      </c>
      <c r="P264" s="63">
        <f t="shared" si="80"/>
        <v>80.626627956817543</v>
      </c>
      <c r="Q264" s="63">
        <f t="shared" si="80"/>
        <v>87.299792643246519</v>
      </c>
      <c r="R264" s="63">
        <f t="shared" si="80"/>
        <v>82.938713728176737</v>
      </c>
      <c r="S264" s="63">
        <f t="shared" si="80"/>
        <v>89.915297851926084</v>
      </c>
      <c r="T264" s="63">
        <f t="shared" si="80"/>
        <v>92.401198011711756</v>
      </c>
      <c r="U264" s="63">
        <f t="shared" si="80"/>
        <v>86.034437317781169</v>
      </c>
      <c r="V264" s="63">
        <f t="shared" si="80"/>
        <v>89.317157999382928</v>
      </c>
    </row>
    <row r="265" spans="3:22" x14ac:dyDescent="0.2">
      <c r="C265" s="89" t="s">
        <v>34</v>
      </c>
      <c r="D265" s="61">
        <f t="shared" ref="D265:V265" si="81">+IFERROR(IF(D226&gt;0,+((D226/D32)*100)," "),"")</f>
        <v>89.882901232603842</v>
      </c>
      <c r="E265" s="61">
        <f t="shared" si="81"/>
        <v>89.47978537833383</v>
      </c>
      <c r="F265" s="61">
        <f t="shared" si="81"/>
        <v>88.747959025168257</v>
      </c>
      <c r="G265" s="61">
        <f t="shared" si="81"/>
        <v>88.323748569034777</v>
      </c>
      <c r="H265" s="61">
        <f t="shared" si="81"/>
        <v>82.582673115964212</v>
      </c>
      <c r="I265" s="61">
        <f t="shared" si="81"/>
        <v>91.232981983817268</v>
      </c>
      <c r="J265" s="61">
        <f t="shared" si="81"/>
        <v>91.456658514954569</v>
      </c>
      <c r="K265" s="61">
        <f t="shared" si="81"/>
        <v>91.879405447329631</v>
      </c>
      <c r="L265" s="61">
        <f t="shared" si="81"/>
        <v>92.462867054461896</v>
      </c>
      <c r="M265" s="61">
        <f t="shared" si="81"/>
        <v>90.343847955486282</v>
      </c>
      <c r="N265" s="61">
        <f t="shared" si="81"/>
        <v>88.600468082765417</v>
      </c>
      <c r="O265" s="61">
        <f t="shared" si="81"/>
        <v>91.568773422289965</v>
      </c>
      <c r="P265" s="61">
        <f t="shared" si="81"/>
        <v>86.112662054681934</v>
      </c>
      <c r="Q265" s="61">
        <f t="shared" si="81"/>
        <v>87.248677381460212</v>
      </c>
      <c r="R265" s="61">
        <f t="shared" si="81"/>
        <v>90.478909441812377</v>
      </c>
      <c r="S265" s="61">
        <f t="shared" si="81"/>
        <v>90.930310203762943</v>
      </c>
      <c r="T265" s="61">
        <f t="shared" si="81"/>
        <v>93.897093819782242</v>
      </c>
      <c r="U265" s="61">
        <f t="shared" si="81"/>
        <v>92.879288976086727</v>
      </c>
      <c r="V265" s="61">
        <f t="shared" si="81"/>
        <v>93.265938735291371</v>
      </c>
    </row>
    <row r="266" spans="3:22" x14ac:dyDescent="0.2">
      <c r="C266" s="90" t="s">
        <v>72</v>
      </c>
      <c r="D266" s="63">
        <f t="shared" ref="D266:V266" si="82">+IFERROR(IF(D227&gt;0,+((D227/D33)*100)," "),"")</f>
        <v>75.961312686019753</v>
      </c>
      <c r="E266" s="63">
        <f t="shared" si="82"/>
        <v>85.975525679082239</v>
      </c>
      <c r="F266" s="63">
        <f t="shared" si="82"/>
        <v>93.610305469389999</v>
      </c>
      <c r="G266" s="63">
        <f t="shared" si="82"/>
        <v>93.483023151156601</v>
      </c>
      <c r="H266" s="63">
        <f t="shared" si="82"/>
        <v>82.898038443210055</v>
      </c>
      <c r="I266" s="63">
        <f t="shared" si="82"/>
        <v>82.090549428772817</v>
      </c>
      <c r="J266" s="63">
        <f t="shared" si="82"/>
        <v>72.700909098293891</v>
      </c>
      <c r="K266" s="63">
        <f t="shared" si="82"/>
        <v>67.891414082804687</v>
      </c>
      <c r="L266" s="63">
        <f t="shared" si="82"/>
        <v>80.457351107733118</v>
      </c>
      <c r="M266" s="63">
        <f t="shared" si="82"/>
        <v>73.923041743733307</v>
      </c>
      <c r="N266" s="63">
        <f t="shared" si="82"/>
        <v>21.088679866597289</v>
      </c>
      <c r="O266" s="63">
        <f t="shared" si="82"/>
        <v>86.910565363322533</v>
      </c>
      <c r="P266" s="63">
        <f t="shared" si="82"/>
        <v>82.751294052758183</v>
      </c>
      <c r="Q266" s="63">
        <f t="shared" si="82"/>
        <v>71.441865548935084</v>
      </c>
      <c r="R266" s="63">
        <f t="shared" si="82"/>
        <v>81.97098718177196</v>
      </c>
      <c r="S266" s="63">
        <f t="shared" si="82"/>
        <v>86.235628096839633</v>
      </c>
      <c r="T266" s="63">
        <f t="shared" si="82"/>
        <v>90.226122281818391</v>
      </c>
      <c r="U266" s="63">
        <f t="shared" si="82"/>
        <v>90.666204815822084</v>
      </c>
      <c r="V266" s="63">
        <f t="shared" si="82"/>
        <v>92.637304461595321</v>
      </c>
    </row>
    <row r="267" spans="3:22" x14ac:dyDescent="0.2">
      <c r="C267" s="89" t="s">
        <v>73</v>
      </c>
      <c r="D267" s="61">
        <f t="shared" ref="D267:V267" si="83">+IFERROR(IF(D228&gt;0,+((D228/D34)*100)," "),"")</f>
        <v>85.507572243251118</v>
      </c>
      <c r="E267" s="61">
        <f t="shared" si="83"/>
        <v>94.604477988158862</v>
      </c>
      <c r="F267" s="61">
        <f t="shared" si="83"/>
        <v>88.426945916584074</v>
      </c>
      <c r="G267" s="61">
        <f t="shared" si="83"/>
        <v>89.070877072591898</v>
      </c>
      <c r="H267" s="61">
        <f t="shared" si="83"/>
        <v>93.824130920661887</v>
      </c>
      <c r="I267" s="61">
        <f t="shared" si="83"/>
        <v>91.013857595712082</v>
      </c>
      <c r="J267" s="61">
        <f t="shared" si="83"/>
        <v>90.462463283363775</v>
      </c>
      <c r="K267" s="61">
        <f t="shared" si="83"/>
        <v>92.300732973923573</v>
      </c>
      <c r="L267" s="61">
        <f t="shared" si="83"/>
        <v>96.383457287142107</v>
      </c>
      <c r="M267" s="61">
        <f t="shared" si="83"/>
        <v>90.536090582530363</v>
      </c>
      <c r="N267" s="61">
        <f t="shared" si="83"/>
        <v>90.348135031628146</v>
      </c>
      <c r="O267" s="61">
        <f t="shared" si="83"/>
        <v>80.826195251291566</v>
      </c>
      <c r="P267" s="61">
        <f t="shared" si="83"/>
        <v>51.162343130281108</v>
      </c>
      <c r="Q267" s="61">
        <f t="shared" si="83"/>
        <v>63.551122362474509</v>
      </c>
      <c r="R267" s="61">
        <f t="shared" si="83"/>
        <v>53.719107067394312</v>
      </c>
      <c r="S267" s="61">
        <f t="shared" si="83"/>
        <v>71.03220637934497</v>
      </c>
      <c r="T267" s="61">
        <f t="shared" si="83"/>
        <v>61.416622154839708</v>
      </c>
      <c r="U267" s="61">
        <f t="shared" si="83"/>
        <v>51.435139131465526</v>
      </c>
      <c r="V267" s="61">
        <f t="shared" si="83"/>
        <v>71.111358660028046</v>
      </c>
    </row>
    <row r="268" spans="3:22" x14ac:dyDescent="0.2">
      <c r="C268" s="90" t="s">
        <v>35</v>
      </c>
      <c r="D268" s="63">
        <f t="shared" ref="D268:V268" si="84">+IFERROR(IF(D229&gt;0,+((D229/D35)*100)," "),"")</f>
        <v>94.851678843242453</v>
      </c>
      <c r="E268" s="63">
        <f t="shared" si="84"/>
        <v>96.55208815103758</v>
      </c>
      <c r="F268" s="63">
        <f t="shared" si="84"/>
        <v>93.956492496096445</v>
      </c>
      <c r="G268" s="63">
        <f t="shared" si="84"/>
        <v>95.361019689010348</v>
      </c>
      <c r="H268" s="63">
        <f t="shared" si="84"/>
        <v>85.859171866621622</v>
      </c>
      <c r="I268" s="63">
        <f t="shared" si="84"/>
        <v>97.033369539643942</v>
      </c>
      <c r="J268" s="63">
        <f t="shared" si="84"/>
        <v>96.76474028482798</v>
      </c>
      <c r="K268" s="63">
        <f t="shared" si="84"/>
        <v>97.894354014674661</v>
      </c>
      <c r="L268" s="63">
        <f t="shared" si="84"/>
        <v>96.752565123296236</v>
      </c>
      <c r="M268" s="63">
        <f t="shared" si="84"/>
        <v>95.830914252418935</v>
      </c>
      <c r="N268" s="63">
        <f t="shared" si="84"/>
        <v>96.500329956555717</v>
      </c>
      <c r="O268" s="63">
        <f t="shared" si="84"/>
        <v>94.800994502082887</v>
      </c>
      <c r="P268" s="63">
        <f t="shared" si="84"/>
        <v>92.788429975371386</v>
      </c>
      <c r="Q268" s="63">
        <f t="shared" si="84"/>
        <v>98.733673552121388</v>
      </c>
      <c r="R268" s="63">
        <f t="shared" si="84"/>
        <v>97.896015258278965</v>
      </c>
      <c r="S268" s="63">
        <f t="shared" si="84"/>
        <v>95.690988017057848</v>
      </c>
      <c r="T268" s="63">
        <f t="shared" si="84"/>
        <v>93.120108268458765</v>
      </c>
      <c r="U268" s="63">
        <f t="shared" si="84"/>
        <v>94.245991873108409</v>
      </c>
      <c r="V268" s="63">
        <f t="shared" si="84"/>
        <v>98.450874930599966</v>
      </c>
    </row>
    <row r="269" spans="3:22" x14ac:dyDescent="0.2">
      <c r="C269" s="89" t="s">
        <v>74</v>
      </c>
      <c r="D269" s="61">
        <f t="shared" ref="D269:V269" si="85">+IFERROR(IF(D230&gt;0,+((D230/D36)*100)," "),"")</f>
        <v>81.552112403191387</v>
      </c>
      <c r="E269" s="61">
        <f t="shared" si="85"/>
        <v>66.713041015268232</v>
      </c>
      <c r="F269" s="61">
        <f t="shared" si="85"/>
        <v>75.035851360102583</v>
      </c>
      <c r="G269" s="61">
        <f t="shared" si="85"/>
        <v>71.078079829345825</v>
      </c>
      <c r="H269" s="61">
        <f t="shared" si="85"/>
        <v>88.949224998613474</v>
      </c>
      <c r="I269" s="61">
        <f t="shared" si="85"/>
        <v>95.048353913740925</v>
      </c>
      <c r="J269" s="61">
        <f t="shared" si="85"/>
        <v>84.574529163942032</v>
      </c>
      <c r="K269" s="61">
        <f t="shared" si="85"/>
        <v>88.512924375791897</v>
      </c>
      <c r="L269" s="61">
        <f t="shared" si="85"/>
        <v>93.091156496943441</v>
      </c>
      <c r="M269" s="61">
        <f t="shared" si="85"/>
        <v>92.136786888281605</v>
      </c>
      <c r="N269" s="61">
        <f t="shared" si="85"/>
        <v>96.894685488738531</v>
      </c>
      <c r="O269" s="61">
        <f t="shared" si="85"/>
        <v>85.207182286090159</v>
      </c>
      <c r="P269" s="61">
        <f t="shared" si="85"/>
        <v>89.204929687123752</v>
      </c>
      <c r="Q269" s="61">
        <f t="shared" si="85"/>
        <v>83.536251426718877</v>
      </c>
      <c r="R269" s="61">
        <f t="shared" si="85"/>
        <v>92.804490134285217</v>
      </c>
      <c r="S269" s="61">
        <f t="shared" si="85"/>
        <v>90.949737175447979</v>
      </c>
      <c r="T269" s="61">
        <f t="shared" si="85"/>
        <v>92.291334930447249</v>
      </c>
      <c r="U269" s="61">
        <f t="shared" si="85"/>
        <v>91.450349089140602</v>
      </c>
      <c r="V269" s="61">
        <f t="shared" si="85"/>
        <v>97.157641640583208</v>
      </c>
    </row>
    <row r="270" spans="3:22" x14ac:dyDescent="0.2">
      <c r="C270" s="90" t="s">
        <v>36</v>
      </c>
      <c r="D270" s="63">
        <f t="shared" ref="D270:V270" si="86">+IFERROR(IF(D231&gt;0,+((D231/D37)*100)," "),"")</f>
        <v>88.816709410608112</v>
      </c>
      <c r="E270" s="63">
        <f t="shared" si="86"/>
        <v>93.497216269105493</v>
      </c>
      <c r="F270" s="63">
        <f t="shared" si="86"/>
        <v>85.945561930225551</v>
      </c>
      <c r="G270" s="63">
        <f t="shared" si="86"/>
        <v>96.679558136761841</v>
      </c>
      <c r="H270" s="63">
        <f t="shared" si="86"/>
        <v>90.47199294868561</v>
      </c>
      <c r="I270" s="63">
        <f t="shared" si="86"/>
        <v>86.058317532620464</v>
      </c>
      <c r="J270" s="63">
        <f t="shared" si="86"/>
        <v>89.643625848886813</v>
      </c>
      <c r="K270" s="63">
        <f t="shared" si="86"/>
        <v>83.128564845577088</v>
      </c>
      <c r="L270" s="63">
        <f t="shared" si="86"/>
        <v>90.677301498549582</v>
      </c>
      <c r="M270" s="63">
        <f t="shared" si="86"/>
        <v>91.428945847855886</v>
      </c>
      <c r="N270" s="63">
        <f t="shared" si="86"/>
        <v>82.361852710935665</v>
      </c>
      <c r="O270" s="63">
        <f t="shared" si="86"/>
        <v>93.936946808401231</v>
      </c>
      <c r="P270" s="63">
        <f t="shared" si="86"/>
        <v>92.786702127846823</v>
      </c>
      <c r="Q270" s="63">
        <f t="shared" si="86"/>
        <v>90.080816870078195</v>
      </c>
      <c r="R270" s="63">
        <f t="shared" si="86"/>
        <v>97.245445422114969</v>
      </c>
      <c r="S270" s="63">
        <f t="shared" si="86"/>
        <v>98.012617653070706</v>
      </c>
      <c r="T270" s="63">
        <f t="shared" si="86"/>
        <v>95.943652374007868</v>
      </c>
      <c r="U270" s="63">
        <f t="shared" si="86"/>
        <v>94.779294677520639</v>
      </c>
      <c r="V270" s="63">
        <f t="shared" si="86"/>
        <v>92.376508973270916</v>
      </c>
    </row>
    <row r="271" spans="3:22" x14ac:dyDescent="0.2">
      <c r="C271" s="92" t="s">
        <v>75</v>
      </c>
      <c r="D271" s="62">
        <f t="shared" ref="D271:V271" si="87">+IFERROR(IF(D232&gt;0,+((D232/D38)*100)," "),"")</f>
        <v>92.271408406151963</v>
      </c>
      <c r="E271" s="62">
        <f t="shared" si="87"/>
        <v>97.441763172625997</v>
      </c>
      <c r="F271" s="62">
        <f t="shared" si="87"/>
        <v>98.300030739610733</v>
      </c>
      <c r="G271" s="62">
        <f t="shared" si="87"/>
        <v>96.567972457742641</v>
      </c>
      <c r="H271" s="62">
        <f t="shared" si="87"/>
        <v>92.47907496965378</v>
      </c>
      <c r="I271" s="62">
        <f t="shared" si="87"/>
        <v>93.496607291646242</v>
      </c>
      <c r="J271" s="62">
        <f t="shared" si="87"/>
        <v>92.951424473615305</v>
      </c>
      <c r="K271" s="62">
        <f t="shared" si="87"/>
        <v>96.009773240331128</v>
      </c>
      <c r="L271" s="62">
        <f t="shared" si="87"/>
        <v>97.281959228758978</v>
      </c>
      <c r="M271" s="62">
        <f t="shared" si="87"/>
        <v>85.646357163245085</v>
      </c>
      <c r="N271" s="62">
        <f t="shared" si="87"/>
        <v>71.471465088419606</v>
      </c>
      <c r="O271" s="62">
        <f t="shared" si="87"/>
        <v>80.859568608052484</v>
      </c>
      <c r="P271" s="62">
        <f t="shared" si="87"/>
        <v>77.800149098484567</v>
      </c>
      <c r="Q271" s="62">
        <f t="shared" si="87"/>
        <v>92.118836508534869</v>
      </c>
      <c r="R271" s="62">
        <f t="shared" si="87"/>
        <v>85.159844374399626</v>
      </c>
      <c r="S271" s="62">
        <f t="shared" si="87"/>
        <v>86.076087932281936</v>
      </c>
      <c r="T271" s="62">
        <f t="shared" si="87"/>
        <v>88.972412782025074</v>
      </c>
      <c r="U271" s="62">
        <f t="shared" si="87"/>
        <v>92.165653144677137</v>
      </c>
      <c r="V271" s="62">
        <f t="shared" si="87"/>
        <v>90.692210442735089</v>
      </c>
    </row>
    <row r="272" spans="3:22" ht="22.5" x14ac:dyDescent="0.2">
      <c r="C272" s="91" t="s">
        <v>76</v>
      </c>
      <c r="D272" s="64" t="str">
        <f t="shared" ref="D272:V272" si="88">+IFERROR(IF(D233&gt;0,+((D233/D39)*100)," "),"")</f>
        <v xml:space="preserve"> </v>
      </c>
      <c r="E272" s="64" t="str">
        <f t="shared" si="88"/>
        <v xml:space="preserve"> </v>
      </c>
      <c r="F272" s="64" t="str">
        <f t="shared" si="88"/>
        <v xml:space="preserve"> </v>
      </c>
      <c r="G272" s="64" t="str">
        <f t="shared" si="88"/>
        <v xml:space="preserve"> </v>
      </c>
      <c r="H272" s="64" t="str">
        <f t="shared" si="88"/>
        <v xml:space="preserve"> </v>
      </c>
      <c r="I272" s="64" t="str">
        <f t="shared" si="88"/>
        <v xml:space="preserve"> </v>
      </c>
      <c r="J272" s="64" t="str">
        <f t="shared" si="88"/>
        <v xml:space="preserve"> </v>
      </c>
      <c r="K272" s="64" t="str">
        <f t="shared" si="88"/>
        <v xml:space="preserve"> </v>
      </c>
      <c r="L272" s="64" t="str">
        <f t="shared" si="88"/>
        <v xml:space="preserve"> </v>
      </c>
      <c r="M272" s="64" t="str">
        <f t="shared" si="88"/>
        <v xml:space="preserve"> </v>
      </c>
      <c r="N272" s="64" t="str">
        <f t="shared" si="88"/>
        <v xml:space="preserve"> </v>
      </c>
      <c r="O272" s="64" t="str">
        <f t="shared" si="88"/>
        <v xml:space="preserve"> </v>
      </c>
      <c r="P272" s="64" t="str">
        <f t="shared" si="88"/>
        <v xml:space="preserve"> </v>
      </c>
      <c r="Q272" s="64" t="str">
        <f t="shared" si="88"/>
        <v xml:space="preserve"> </v>
      </c>
      <c r="R272" s="64" t="str">
        <f t="shared" si="88"/>
        <v xml:space="preserve"> </v>
      </c>
      <c r="S272" s="64" t="str">
        <f t="shared" si="88"/>
        <v xml:space="preserve"> </v>
      </c>
      <c r="T272" s="64" t="str">
        <f t="shared" si="88"/>
        <v xml:space="preserve"> </v>
      </c>
      <c r="U272" s="64">
        <f t="shared" si="88"/>
        <v>55.081877894904977</v>
      </c>
      <c r="V272" s="64">
        <f t="shared" si="88"/>
        <v>77.692399336424415</v>
      </c>
    </row>
    <row r="273" spans="3:22" x14ac:dyDescent="0.2">
      <c r="C273" s="89" t="s">
        <v>77</v>
      </c>
      <c r="D273" s="61">
        <f t="shared" ref="D273:V273" si="89">+IFERROR(IF(D234&gt;0,+((D234/D40)*100)," "),"")</f>
        <v>74.158041048752324</v>
      </c>
      <c r="E273" s="61">
        <f t="shared" si="89"/>
        <v>81.073502624744037</v>
      </c>
      <c r="F273" s="61">
        <f t="shared" si="89"/>
        <v>82.038443748872055</v>
      </c>
      <c r="G273" s="61">
        <f t="shared" si="89"/>
        <v>86.120088139205251</v>
      </c>
      <c r="H273" s="61">
        <f t="shared" si="89"/>
        <v>88.022351071442216</v>
      </c>
      <c r="I273" s="61">
        <f t="shared" si="89"/>
        <v>86.04990422899526</v>
      </c>
      <c r="J273" s="61">
        <f t="shared" si="89"/>
        <v>67.567677978284081</v>
      </c>
      <c r="K273" s="61">
        <f t="shared" si="89"/>
        <v>76.742872859407967</v>
      </c>
      <c r="L273" s="61">
        <f t="shared" si="89"/>
        <v>82.281898208216873</v>
      </c>
      <c r="M273" s="61">
        <f t="shared" si="89"/>
        <v>29.717386369331301</v>
      </c>
      <c r="N273" s="61">
        <f t="shared" si="89"/>
        <v>76.822170378779646</v>
      </c>
      <c r="O273" s="61">
        <f t="shared" si="89"/>
        <v>89.967760626846541</v>
      </c>
      <c r="P273" s="61">
        <f t="shared" si="89"/>
        <v>53.628576945876503</v>
      </c>
      <c r="Q273" s="61">
        <f t="shared" si="89"/>
        <v>57.108425967140896</v>
      </c>
      <c r="R273" s="61">
        <f t="shared" si="89"/>
        <v>48.975911273257175</v>
      </c>
      <c r="S273" s="61">
        <f t="shared" si="89"/>
        <v>82.138398695799083</v>
      </c>
      <c r="T273" s="61">
        <f t="shared" si="89"/>
        <v>93.271615432079528</v>
      </c>
      <c r="U273" s="61">
        <f t="shared" si="89"/>
        <v>88.25243335245213</v>
      </c>
      <c r="V273" s="61">
        <f t="shared" si="89"/>
        <v>90.204177329018549</v>
      </c>
    </row>
    <row r="274" spans="3:22" x14ac:dyDescent="0.2">
      <c r="C274" s="90" t="s">
        <v>37</v>
      </c>
      <c r="D274" s="63">
        <f t="shared" ref="D274:V274" si="90">+IFERROR(IF(D235&gt;0,+((D235/D41)*100)," "),"")</f>
        <v>75.089815726498813</v>
      </c>
      <c r="E274" s="63">
        <f t="shared" si="90"/>
        <v>77.515638414481558</v>
      </c>
      <c r="F274" s="63">
        <f t="shared" si="90"/>
        <v>34.137952137492967</v>
      </c>
      <c r="G274" s="63">
        <f t="shared" si="90"/>
        <v>85.328992996552998</v>
      </c>
      <c r="H274" s="63">
        <f t="shared" si="90"/>
        <v>87.075175615146833</v>
      </c>
      <c r="I274" s="63">
        <f t="shared" si="90"/>
        <v>77.640700146496059</v>
      </c>
      <c r="J274" s="63">
        <f t="shared" si="90"/>
        <v>63.974597322499292</v>
      </c>
      <c r="K274" s="63">
        <f t="shared" si="90"/>
        <v>74.586033823763714</v>
      </c>
      <c r="L274" s="63">
        <f t="shared" si="90"/>
        <v>92.59662882574581</v>
      </c>
      <c r="M274" s="63">
        <f t="shared" si="90"/>
        <v>88.193174562133521</v>
      </c>
      <c r="N274" s="63">
        <f t="shared" si="90"/>
        <v>74.73128831554709</v>
      </c>
      <c r="O274" s="63">
        <f t="shared" si="90"/>
        <v>76.748238798759715</v>
      </c>
      <c r="P274" s="63">
        <f t="shared" si="90"/>
        <v>84.674711654243865</v>
      </c>
      <c r="Q274" s="63">
        <f t="shared" si="90"/>
        <v>80.286633289217036</v>
      </c>
      <c r="R274" s="63">
        <f t="shared" si="90"/>
        <v>85.79429850209857</v>
      </c>
      <c r="S274" s="63">
        <f t="shared" si="90"/>
        <v>84.301330472368292</v>
      </c>
      <c r="T274" s="63">
        <f t="shared" si="90"/>
        <v>89.378578450260036</v>
      </c>
      <c r="U274" s="63">
        <f t="shared" si="90"/>
        <v>89.80244220772579</v>
      </c>
      <c r="V274" s="63">
        <f t="shared" si="90"/>
        <v>92.900670726648073</v>
      </c>
    </row>
    <row r="275" spans="3:22" x14ac:dyDescent="0.2">
      <c r="C275" s="89" t="s">
        <v>38</v>
      </c>
      <c r="D275" s="61">
        <f t="shared" ref="D275:V275" si="91">+IFERROR(IF(D236&gt;0,+((D236/D42)*100)," "),"")</f>
        <v>77.853769245088316</v>
      </c>
      <c r="E275" s="61">
        <f t="shared" si="91"/>
        <v>83.438226263206317</v>
      </c>
      <c r="F275" s="61">
        <f t="shared" si="91"/>
        <v>86.375401595793988</v>
      </c>
      <c r="G275" s="61">
        <f t="shared" si="91"/>
        <v>87.102404494021101</v>
      </c>
      <c r="H275" s="61">
        <f t="shared" si="91"/>
        <v>90.043216708752553</v>
      </c>
      <c r="I275" s="61">
        <f t="shared" si="91"/>
        <v>74.674139147004098</v>
      </c>
      <c r="J275" s="61">
        <f t="shared" si="91"/>
        <v>76.899918699895579</v>
      </c>
      <c r="K275" s="61">
        <f t="shared" si="91"/>
        <v>83.053409534911069</v>
      </c>
      <c r="L275" s="61">
        <f t="shared" si="91"/>
        <v>81.411518646117983</v>
      </c>
      <c r="M275" s="61">
        <f t="shared" si="91"/>
        <v>90.643937565753575</v>
      </c>
      <c r="N275" s="61">
        <f t="shared" si="91"/>
        <v>72.580292234870498</v>
      </c>
      <c r="O275" s="61">
        <f t="shared" si="91"/>
        <v>98.006519659262878</v>
      </c>
      <c r="P275" s="61">
        <f t="shared" si="91"/>
        <v>99.077536123038712</v>
      </c>
      <c r="Q275" s="61">
        <f t="shared" si="91"/>
        <v>99.613262105117457</v>
      </c>
      <c r="R275" s="61">
        <f t="shared" si="91"/>
        <v>99.541800715356814</v>
      </c>
      <c r="S275" s="61">
        <f t="shared" si="91"/>
        <v>99.021884337048235</v>
      </c>
      <c r="T275" s="61">
        <f t="shared" si="91"/>
        <v>99.256228383231644</v>
      </c>
      <c r="U275" s="61">
        <f t="shared" si="91"/>
        <v>99.507595818516421</v>
      </c>
      <c r="V275" s="61">
        <f t="shared" si="91"/>
        <v>99.485005031816996</v>
      </c>
    </row>
    <row r="276" spans="3:22" x14ac:dyDescent="0.2">
      <c r="C276" s="93" t="s">
        <v>78</v>
      </c>
      <c r="D276" s="65">
        <f t="shared" ref="D276:V276" si="92">+IFERROR(IF(D237&gt;0,+((D237/D43)*100)," "),"")</f>
        <v>84.103975218060924</v>
      </c>
      <c r="E276" s="65">
        <f t="shared" si="92"/>
        <v>92.211563585526065</v>
      </c>
      <c r="F276" s="65">
        <f t="shared" si="92"/>
        <v>90.957888048915024</v>
      </c>
      <c r="G276" s="65">
        <f t="shared" si="92"/>
        <v>92.168210010275544</v>
      </c>
      <c r="H276" s="65">
        <f t="shared" si="92"/>
        <v>90.815257461533093</v>
      </c>
      <c r="I276" s="65">
        <f t="shared" si="92"/>
        <v>93.272477922209674</v>
      </c>
      <c r="J276" s="65">
        <f t="shared" si="92"/>
        <v>93.229649421860941</v>
      </c>
      <c r="K276" s="65">
        <f t="shared" si="92"/>
        <v>94.171277367232292</v>
      </c>
      <c r="L276" s="65">
        <f t="shared" si="92"/>
        <v>94.123025105197641</v>
      </c>
      <c r="M276" s="65">
        <f t="shared" si="92"/>
        <v>89.928641593336053</v>
      </c>
      <c r="N276" s="65">
        <f t="shared" si="92"/>
        <v>84.869130525320969</v>
      </c>
      <c r="O276" s="65">
        <f t="shared" si="92"/>
        <v>90.500197916782639</v>
      </c>
      <c r="P276" s="65">
        <f t="shared" si="92"/>
        <v>89.001779730633899</v>
      </c>
      <c r="Q276" s="65">
        <f t="shared" si="92"/>
        <v>90.160705962389784</v>
      </c>
      <c r="R276" s="65">
        <f t="shared" si="92"/>
        <v>88.9655829540512</v>
      </c>
      <c r="S276" s="65">
        <f t="shared" si="92"/>
        <v>92.320473138139661</v>
      </c>
      <c r="T276" s="65">
        <f t="shared" si="92"/>
        <v>93.123509947562283</v>
      </c>
      <c r="U276" s="65">
        <f t="shared" si="92"/>
        <v>94.023791501673543</v>
      </c>
      <c r="V276" s="65">
        <f t="shared" si="92"/>
        <v>94.108413260149007</v>
      </c>
    </row>
    <row r="277" spans="3:22" x14ac:dyDescent="0.2">
      <c r="C277" s="1" t="s">
        <v>227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242:V242"/>
    <mergeCell ref="D204:V204"/>
    <mergeCell ref="D165:V165"/>
    <mergeCell ref="D127:V127"/>
    <mergeCell ref="D87:V87"/>
    <mergeCell ref="D48:V48"/>
    <mergeCell ref="D10:V10"/>
    <mergeCell ref="C206:C207"/>
    <mergeCell ref="S12:S13"/>
    <mergeCell ref="T12:T13"/>
    <mergeCell ref="U12:U13"/>
    <mergeCell ref="V12:V13"/>
    <mergeCell ref="N12:N13"/>
    <mergeCell ref="O12:O13"/>
    <mergeCell ref="T206:T207"/>
    <mergeCell ref="U206:U207"/>
    <mergeCell ref="V206:V207"/>
    <mergeCell ref="U168:U169"/>
    <mergeCell ref="V168:V169"/>
    <mergeCell ref="T168:T169"/>
    <mergeCell ref="T129:T130"/>
    <mergeCell ref="U129:U130"/>
    <mergeCell ref="V129:V130"/>
    <mergeCell ref="V90:V91"/>
    <mergeCell ref="U90:U91"/>
    <mergeCell ref="T90:T91"/>
    <mergeCell ref="R90:R91"/>
    <mergeCell ref="S90:S91"/>
    <mergeCell ref="P12:P13"/>
    <mergeCell ref="Q12:Q13"/>
    <mergeCell ref="I90:I91"/>
    <mergeCell ref="V51:V52"/>
    <mergeCell ref="L90:L91"/>
    <mergeCell ref="N90:N91"/>
    <mergeCell ref="O90:O91"/>
    <mergeCell ref="M51:M52"/>
    <mergeCell ref="Q129:Q130"/>
    <mergeCell ref="J129:J130"/>
    <mergeCell ref="J90:J91"/>
    <mergeCell ref="L12:L13"/>
    <mergeCell ref="E245:E246"/>
    <mergeCell ref="F245:F246"/>
    <mergeCell ref="G245:G246"/>
    <mergeCell ref="O206:O207"/>
    <mergeCell ref="T245:T246"/>
    <mergeCell ref="C245:C246"/>
    <mergeCell ref="D245:D246"/>
    <mergeCell ref="C168:C169"/>
    <mergeCell ref="D168:D169"/>
    <mergeCell ref="E168:E169"/>
    <mergeCell ref="F168:F169"/>
    <mergeCell ref="G168:G169"/>
    <mergeCell ref="H168:H169"/>
    <mergeCell ref="N168:N169"/>
    <mergeCell ref="I168:I169"/>
    <mergeCell ref="P168:P169"/>
    <mergeCell ref="L168:L169"/>
    <mergeCell ref="M168:M169"/>
    <mergeCell ref="H245:H246"/>
    <mergeCell ref="I245:I246"/>
    <mergeCell ref="J245:J246"/>
    <mergeCell ref="L206:L207"/>
    <mergeCell ref="M206:M207"/>
    <mergeCell ref="D206:D207"/>
    <mergeCell ref="E206:E207"/>
    <mergeCell ref="F206:F207"/>
    <mergeCell ref="G206:G207"/>
    <mergeCell ref="H206:H207"/>
    <mergeCell ref="K168:K169"/>
    <mergeCell ref="C12:C13"/>
    <mergeCell ref="F12:F13"/>
    <mergeCell ref="C129:C130"/>
    <mergeCell ref="D129:D130"/>
    <mergeCell ref="E129:E130"/>
    <mergeCell ref="F129:F130"/>
    <mergeCell ref="G129:G130"/>
    <mergeCell ref="H129:H130"/>
    <mergeCell ref="I129:I130"/>
    <mergeCell ref="J206:J207"/>
    <mergeCell ref="K206:K207"/>
    <mergeCell ref="I206:I207"/>
    <mergeCell ref="J168:J169"/>
    <mergeCell ref="F90:F91"/>
    <mergeCell ref="K51:K52"/>
    <mergeCell ref="G90:G91"/>
    <mergeCell ref="H90:H91"/>
    <mergeCell ref="K129:K130"/>
    <mergeCell ref="J12:J13"/>
    <mergeCell ref="V245:V246"/>
    <mergeCell ref="L129:L130"/>
    <mergeCell ref="M129:M130"/>
    <mergeCell ref="N129:N130"/>
    <mergeCell ref="O129:O130"/>
    <mergeCell ref="M245:M246"/>
    <mergeCell ref="L243:Q243"/>
    <mergeCell ref="P206:P207"/>
    <mergeCell ref="Q206:Q207"/>
    <mergeCell ref="N245:N246"/>
    <mergeCell ref="O245:O246"/>
    <mergeCell ref="P245:P246"/>
    <mergeCell ref="Q245:Q246"/>
    <mergeCell ref="L245:L246"/>
    <mergeCell ref="N206:N207"/>
    <mergeCell ref="O168:O169"/>
    <mergeCell ref="S206:S207"/>
    <mergeCell ref="Q168:Q169"/>
    <mergeCell ref="R168:R169"/>
    <mergeCell ref="S168:S169"/>
    <mergeCell ref="R129:R130"/>
    <mergeCell ref="S129:S130"/>
    <mergeCell ref="L166:Q166"/>
    <mergeCell ref="P129:P130"/>
    <mergeCell ref="U245:U246"/>
    <mergeCell ref="K245:K246"/>
    <mergeCell ref="Q51:Q52"/>
    <mergeCell ref="R51:R52"/>
    <mergeCell ref="S51:S52"/>
    <mergeCell ref="T51:T52"/>
    <mergeCell ref="M90:M91"/>
    <mergeCell ref="S245:S246"/>
    <mergeCell ref="R206:R207"/>
    <mergeCell ref="R245:R246"/>
    <mergeCell ref="L51:L52"/>
    <mergeCell ref="O51:O52"/>
    <mergeCell ref="L88:Q88"/>
    <mergeCell ref="P51:P52"/>
    <mergeCell ref="P90:P91"/>
    <mergeCell ref="Q90:Q91"/>
    <mergeCell ref="K90:K91"/>
    <mergeCell ref="H12:H13"/>
    <mergeCell ref="H51:H52"/>
    <mergeCell ref="I51:I52"/>
    <mergeCell ref="J51:J52"/>
    <mergeCell ref="C51:C52"/>
    <mergeCell ref="D51:D52"/>
    <mergeCell ref="E51:E52"/>
    <mergeCell ref="F51:F52"/>
    <mergeCell ref="G51:G52"/>
    <mergeCell ref="D2:V2"/>
    <mergeCell ref="K12:K13"/>
    <mergeCell ref="D12:D13"/>
    <mergeCell ref="E12:E13"/>
    <mergeCell ref="G12:G13"/>
    <mergeCell ref="C90:C91"/>
    <mergeCell ref="D90:D91"/>
    <mergeCell ref="E90:E91"/>
    <mergeCell ref="M12:M13"/>
    <mergeCell ref="I12:I13"/>
    <mergeCell ref="N51:N52"/>
    <mergeCell ref="U51:U52"/>
    <mergeCell ref="R12:R13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ageMargins left="0.7" right="0.7" top="0.75" bottom="0.75" header="0.3" footer="0.3"/>
  <pageSetup orientation="portrait" r:id="rId1"/>
  <ignoredErrors>
    <ignoredError sqref="D13:V13 D12:V12 D6:M7" numberStoredAsText="1"/>
    <ignoredError sqref="N43:V43 D82:V82 D160:V160 D237:V23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44F6-F7F2-4A03-AF44-1C72E8F9500D}">
  <sheetPr codeName="Hoja19"/>
  <dimension ref="A1:L298"/>
  <sheetViews>
    <sheetView showGridLines="0" zoomScaleNormal="100" workbookViewId="0">
      <pane xSplit="3" ySplit="8" topLeftCell="D23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3" sqref="K223:K253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11" width="10.7109375" style="9" customWidth="1"/>
    <col min="12" max="12" width="43.85546875" style="9" customWidth="1"/>
    <col min="13" max="33" width="10.7109375" style="9" customWidth="1"/>
    <col min="34" max="16384" width="11.42578125" style="9"/>
  </cols>
  <sheetData>
    <row r="1" spans="1:12" ht="16.5" customHeight="1" x14ac:dyDescent="0.2"/>
    <row r="2" spans="1:12" ht="16.5" customHeight="1" x14ac:dyDescent="0.2">
      <c r="D2" s="185"/>
      <c r="E2" s="185"/>
      <c r="F2" s="185"/>
      <c r="G2" s="185"/>
      <c r="H2" s="185"/>
      <c r="I2" s="185"/>
      <c r="J2" s="185"/>
      <c r="K2" s="185"/>
    </row>
    <row r="3" spans="1:12" ht="16.5" customHeight="1" x14ac:dyDescent="0.2">
      <c r="D3" s="185"/>
      <c r="E3" s="185"/>
      <c r="F3" s="185"/>
      <c r="G3" s="185"/>
      <c r="H3" s="185"/>
      <c r="I3" s="185"/>
      <c r="J3" s="185"/>
      <c r="K3" s="185"/>
    </row>
    <row r="4" spans="1:12" ht="16.5" customHeight="1" x14ac:dyDescent="0.2">
      <c r="D4" s="185"/>
      <c r="E4" s="185"/>
      <c r="F4" s="185"/>
      <c r="G4" s="185"/>
      <c r="H4" s="185"/>
      <c r="I4" s="185"/>
      <c r="J4" s="185"/>
      <c r="K4" s="185"/>
    </row>
    <row r="5" spans="1:12" ht="16.5" customHeight="1" x14ac:dyDescent="0.2"/>
    <row r="6" spans="1:12" ht="18" customHeight="1" x14ac:dyDescent="0.2">
      <c r="A6" s="175" t="s">
        <v>211</v>
      </c>
      <c r="B6" s="175"/>
      <c r="C6" s="175"/>
      <c r="D6" s="174"/>
      <c r="E6" s="174"/>
      <c r="F6" s="174"/>
      <c r="G6" s="174"/>
      <c r="H6" s="174"/>
      <c r="I6" s="174"/>
      <c r="J6" s="174"/>
      <c r="K6" s="174"/>
    </row>
    <row r="7" spans="1:12" ht="18" customHeight="1" x14ac:dyDescent="0.2">
      <c r="A7" s="175"/>
      <c r="B7" s="175"/>
      <c r="C7" s="175"/>
      <c r="D7" s="171">
        <v>2019</v>
      </c>
      <c r="E7" s="171">
        <v>2020</v>
      </c>
      <c r="F7" s="171">
        <v>2021</v>
      </c>
      <c r="G7" s="171">
        <v>2022</v>
      </c>
      <c r="H7" s="171">
        <v>2023</v>
      </c>
      <c r="I7" s="171">
        <v>2024</v>
      </c>
      <c r="J7" s="171">
        <v>2025</v>
      </c>
      <c r="K7" s="171" t="s">
        <v>178</v>
      </c>
    </row>
    <row r="8" spans="1:12" ht="16.5" customHeight="1" x14ac:dyDescent="0.2">
      <c r="A8" s="170" t="s">
        <v>225</v>
      </c>
      <c r="B8" s="170"/>
      <c r="C8" s="170"/>
      <c r="D8" s="171"/>
      <c r="E8" s="171"/>
      <c r="F8" s="171"/>
      <c r="G8" s="171"/>
      <c r="H8" s="171"/>
      <c r="I8" s="171"/>
      <c r="J8" s="171"/>
      <c r="K8" s="171"/>
    </row>
    <row r="9" spans="1:12" ht="16.5" customHeight="1" x14ac:dyDescent="0.2"/>
    <row r="10" spans="1:12" ht="16.5" customHeight="1" x14ac:dyDescent="0.2">
      <c r="D10" s="190" t="s">
        <v>127</v>
      </c>
      <c r="E10" s="190"/>
      <c r="F10" s="190"/>
      <c r="G10" s="190"/>
      <c r="H10" s="190"/>
      <c r="I10" s="190"/>
      <c r="J10" s="190"/>
      <c r="K10" s="190"/>
      <c r="L10" s="190"/>
    </row>
    <row r="11" spans="1:12" ht="15.75" customHeight="1" x14ac:dyDescent="0.2">
      <c r="C11" s="2"/>
      <c r="D11" s="2"/>
      <c r="E11" s="2"/>
      <c r="F11" s="2"/>
      <c r="G11" s="2"/>
      <c r="H11" s="2"/>
      <c r="I11" s="2"/>
    </row>
    <row r="12" spans="1:12" ht="9.9499999999999993" customHeight="1" x14ac:dyDescent="0.2">
      <c r="C12" s="182" t="s">
        <v>21</v>
      </c>
      <c r="D12" s="162">
        <v>2019</v>
      </c>
      <c r="E12" s="162">
        <v>2020</v>
      </c>
      <c r="F12" s="162">
        <v>2021</v>
      </c>
      <c r="G12" s="162">
        <v>2022</v>
      </c>
      <c r="H12" s="162">
        <v>2023</v>
      </c>
      <c r="I12" s="162">
        <v>2024</v>
      </c>
      <c r="J12" s="162">
        <v>2025</v>
      </c>
      <c r="K12" s="162" t="s">
        <v>178</v>
      </c>
    </row>
    <row r="13" spans="1:12" ht="9.9499999999999993" customHeight="1" thickBot="1" x14ac:dyDescent="0.25">
      <c r="C13" s="183"/>
      <c r="D13" s="163"/>
      <c r="E13" s="163"/>
      <c r="F13" s="163"/>
      <c r="G13" s="163">
        <v>0</v>
      </c>
      <c r="H13" s="163"/>
      <c r="I13" s="163"/>
      <c r="J13" s="163"/>
      <c r="K13" s="163"/>
    </row>
    <row r="14" spans="1:12" x14ac:dyDescent="0.2">
      <c r="C14" s="89" t="s">
        <v>61</v>
      </c>
      <c r="D14" s="120">
        <v>727.06798802799995</v>
      </c>
      <c r="E14" s="120">
        <v>713.20335627400004</v>
      </c>
      <c r="F14" s="120">
        <v>625.07904199999996</v>
      </c>
      <c r="G14" s="120">
        <v>751.27837764100002</v>
      </c>
      <c r="H14" s="120">
        <v>923.06516051400001</v>
      </c>
      <c r="I14" s="120">
        <v>1047.3532406429999</v>
      </c>
      <c r="J14" s="120">
        <v>832.46545420500001</v>
      </c>
      <c r="K14" s="120">
        <v>884.00930400000004</v>
      </c>
    </row>
    <row r="15" spans="1:12" x14ac:dyDescent="0.2">
      <c r="C15" s="90" t="s">
        <v>28</v>
      </c>
      <c r="D15" s="121">
        <v>289.53663726899998</v>
      </c>
      <c r="E15" s="121">
        <v>318.243484534</v>
      </c>
      <c r="F15" s="121">
        <v>359.44386713900002</v>
      </c>
      <c r="G15" s="121">
        <v>370.26844046000002</v>
      </c>
      <c r="H15" s="121">
        <v>431.86607076600001</v>
      </c>
      <c r="I15" s="121">
        <v>509.76814814099998</v>
      </c>
      <c r="J15" s="121">
        <v>688.81319249299997</v>
      </c>
      <c r="K15" s="121">
        <v>580.87922000000003</v>
      </c>
    </row>
    <row r="16" spans="1:12" x14ac:dyDescent="0.2">
      <c r="C16" s="89" t="s">
        <v>62</v>
      </c>
      <c r="D16" s="120">
        <v>23.468888556</v>
      </c>
      <c r="E16" s="120">
        <v>24.172511265000001</v>
      </c>
      <c r="F16" s="120">
        <v>25.56990936</v>
      </c>
      <c r="G16" s="120">
        <v>27.602653</v>
      </c>
      <c r="H16" s="120">
        <v>27.224996999999998</v>
      </c>
      <c r="I16" s="120">
        <v>27.813986</v>
      </c>
      <c r="J16" s="120">
        <v>27.025604856000001</v>
      </c>
      <c r="K16" s="120">
        <v>31.288669553999998</v>
      </c>
    </row>
    <row r="17" spans="3:11" x14ac:dyDescent="0.2">
      <c r="C17" s="90" t="s">
        <v>29</v>
      </c>
      <c r="D17" s="121">
        <v>450.16447108099999</v>
      </c>
      <c r="E17" s="121">
        <v>515.72524978000001</v>
      </c>
      <c r="F17" s="121">
        <v>433.87684451199999</v>
      </c>
      <c r="G17" s="121">
        <v>409.09799800000002</v>
      </c>
      <c r="H17" s="121">
        <v>492.15452855000001</v>
      </c>
      <c r="I17" s="121">
        <v>768.96068188200002</v>
      </c>
      <c r="J17" s="121">
        <v>692.60013874599997</v>
      </c>
      <c r="K17" s="121">
        <v>982.02464721599995</v>
      </c>
    </row>
    <row r="18" spans="3:11" x14ac:dyDescent="0.2">
      <c r="C18" s="89" t="s">
        <v>63</v>
      </c>
      <c r="D18" s="120">
        <v>557.36699999999996</v>
      </c>
      <c r="E18" s="120">
        <v>607.31970000000001</v>
      </c>
      <c r="F18" s="120">
        <v>660.63442917899999</v>
      </c>
      <c r="G18" s="120">
        <v>762.60382876100005</v>
      </c>
      <c r="H18" s="120">
        <v>907.149</v>
      </c>
      <c r="I18" s="120">
        <v>1108.6079999999999</v>
      </c>
      <c r="J18" s="120">
        <v>1366.670325863</v>
      </c>
      <c r="K18" s="120">
        <v>1132.7719999999999</v>
      </c>
    </row>
    <row r="19" spans="3:11" x14ac:dyDescent="0.2">
      <c r="C19" s="90" t="s">
        <v>30</v>
      </c>
      <c r="D19" s="121">
        <v>233.46158047500001</v>
      </c>
      <c r="E19" s="121">
        <v>234.15473137500001</v>
      </c>
      <c r="F19" s="121">
        <v>237.56293997</v>
      </c>
      <c r="G19" s="121">
        <v>190.56511436400001</v>
      </c>
      <c r="H19" s="121">
        <v>295.516717669</v>
      </c>
      <c r="I19" s="121">
        <v>334.79676850800001</v>
      </c>
      <c r="J19" s="121">
        <v>337.65305869100001</v>
      </c>
      <c r="K19" s="121">
        <v>410.38492186100001</v>
      </c>
    </row>
    <row r="20" spans="3:11" x14ac:dyDescent="0.2">
      <c r="C20" s="89" t="s">
        <v>64</v>
      </c>
      <c r="D20" s="120">
        <v>30301.464155682999</v>
      </c>
      <c r="E20" s="120">
        <v>32175.056162913999</v>
      </c>
      <c r="F20" s="120">
        <v>34442.264549507003</v>
      </c>
      <c r="G20" s="120">
        <v>37622.489945235</v>
      </c>
      <c r="H20" s="120">
        <v>43384.091354999997</v>
      </c>
      <c r="I20" s="120">
        <v>49957.582934234</v>
      </c>
      <c r="J20" s="120">
        <v>55088.772196097001</v>
      </c>
      <c r="K20" s="120">
        <v>59046.028743991003</v>
      </c>
    </row>
    <row r="21" spans="3:11" x14ac:dyDescent="0.2">
      <c r="C21" s="90" t="s">
        <v>65</v>
      </c>
      <c r="D21" s="121">
        <v>37.630371064999999</v>
      </c>
      <c r="E21" s="121">
        <v>39.593952363</v>
      </c>
      <c r="F21" s="121">
        <v>39.882291950999999</v>
      </c>
      <c r="G21" s="121">
        <v>52.836845707000002</v>
      </c>
      <c r="H21" s="121">
        <v>57.071743554000001</v>
      </c>
      <c r="I21" s="121">
        <v>64.627885665999997</v>
      </c>
      <c r="J21" s="121">
        <v>49.600696577999997</v>
      </c>
      <c r="K21" s="121">
        <v>54.194708761999998</v>
      </c>
    </row>
    <row r="22" spans="3:11" x14ac:dyDescent="0.2">
      <c r="C22" s="89" t="s">
        <v>66</v>
      </c>
      <c r="D22" s="120">
        <v>37383.621969134998</v>
      </c>
      <c r="E22" s="120">
        <v>40601.292160616998</v>
      </c>
      <c r="F22" s="120">
        <v>43215.477111369</v>
      </c>
      <c r="G22" s="120">
        <v>44200.443440358998</v>
      </c>
      <c r="H22" s="120">
        <v>51624.760858447997</v>
      </c>
      <c r="I22" s="120">
        <v>62013.957837230999</v>
      </c>
      <c r="J22" s="120">
        <v>73403.092068476384</v>
      </c>
      <c r="K22" s="120">
        <v>81380.982664056006</v>
      </c>
    </row>
    <row r="23" spans="3:11" x14ac:dyDescent="0.2">
      <c r="C23" s="90" t="s">
        <v>67</v>
      </c>
      <c r="D23" s="121">
        <v>25.699000000000002</v>
      </c>
      <c r="E23" s="121">
        <v>25.966624036999999</v>
      </c>
      <c r="F23" s="121">
        <v>32.004322754</v>
      </c>
      <c r="G23" s="121">
        <v>34.817444432000002</v>
      </c>
      <c r="H23" s="121">
        <v>35.825842014999999</v>
      </c>
      <c r="I23" s="121">
        <v>41.510991838999999</v>
      </c>
      <c r="J23" s="121">
        <v>46.050906398000002</v>
      </c>
      <c r="K23" s="121">
        <v>52.315994349</v>
      </c>
    </row>
    <row r="24" spans="3:11" x14ac:dyDescent="0.2">
      <c r="C24" s="89" t="s">
        <v>68</v>
      </c>
      <c r="D24" s="120">
        <v>3688.0501643699999</v>
      </c>
      <c r="E24" s="120">
        <v>3815.5639888269998</v>
      </c>
      <c r="F24" s="120">
        <v>4282.6393671489996</v>
      </c>
      <c r="G24" s="120">
        <v>4556.72</v>
      </c>
      <c r="H24" s="120">
        <v>5205.1210000000001</v>
      </c>
      <c r="I24" s="120">
        <v>5746.6976241689999</v>
      </c>
      <c r="J24" s="120">
        <v>6496.3280233650003</v>
      </c>
      <c r="K24" s="120">
        <v>6766.9681196920001</v>
      </c>
    </row>
    <row r="25" spans="3:11" x14ac:dyDescent="0.2">
      <c r="C25" s="90" t="s">
        <v>31</v>
      </c>
      <c r="D25" s="121">
        <v>8489.3363681640003</v>
      </c>
      <c r="E25" s="121">
        <v>38720.906004962002</v>
      </c>
      <c r="F25" s="121">
        <v>21618.256213823159</v>
      </c>
      <c r="G25" s="121">
        <v>15365.545069323</v>
      </c>
      <c r="H25" s="121">
        <v>36519.595319728003</v>
      </c>
      <c r="I25" s="121">
        <v>29099.868603216</v>
      </c>
      <c r="J25" s="121">
        <v>21776.236121183611</v>
      </c>
      <c r="K25" s="121">
        <v>28066.214236365999</v>
      </c>
    </row>
    <row r="26" spans="3:11" x14ac:dyDescent="0.2">
      <c r="C26" s="89" t="s">
        <v>168</v>
      </c>
      <c r="D26" s="120">
        <v>0</v>
      </c>
      <c r="E26" s="120">
        <v>0</v>
      </c>
      <c r="F26" s="120">
        <v>0</v>
      </c>
      <c r="G26" s="120">
        <v>0</v>
      </c>
      <c r="H26" s="120">
        <v>500</v>
      </c>
      <c r="I26" s="120">
        <v>1381.6129475109999</v>
      </c>
      <c r="J26" s="120">
        <v>112.269769677</v>
      </c>
      <c r="K26" s="120">
        <v>341.91090144999998</v>
      </c>
    </row>
    <row r="27" spans="3:11" x14ac:dyDescent="0.2">
      <c r="C27" s="90" t="s">
        <v>69</v>
      </c>
      <c r="D27" s="121">
        <v>844.58718186500005</v>
      </c>
      <c r="E27" s="121">
        <v>6882.9714525339996</v>
      </c>
      <c r="F27" s="121">
        <v>8750.8938938400006</v>
      </c>
      <c r="G27" s="121">
        <v>927.20940559999997</v>
      </c>
      <c r="H27" s="121">
        <v>1229.265655381</v>
      </c>
      <c r="I27" s="121">
        <v>2204.1451907350001</v>
      </c>
      <c r="J27" s="121">
        <v>2034.640892403</v>
      </c>
      <c r="K27" s="121">
        <v>1926.603753656</v>
      </c>
    </row>
    <row r="28" spans="3:11" x14ac:dyDescent="0.2">
      <c r="C28" s="89" t="s">
        <v>70</v>
      </c>
      <c r="D28" s="120">
        <v>154.54073137899999</v>
      </c>
      <c r="E28" s="120">
        <v>161.94300000000001</v>
      </c>
      <c r="F28" s="120">
        <v>180.94525686599999</v>
      </c>
      <c r="G28" s="120">
        <v>187.36699999999999</v>
      </c>
      <c r="H28" s="120">
        <v>220.227</v>
      </c>
      <c r="I28" s="120">
        <v>239.855581223</v>
      </c>
      <c r="J28" s="120">
        <v>263.43832711699997</v>
      </c>
      <c r="K28" s="120">
        <v>294.32444700000002</v>
      </c>
    </row>
    <row r="29" spans="3:11" x14ac:dyDescent="0.2">
      <c r="C29" s="90" t="s">
        <v>32</v>
      </c>
      <c r="D29" s="121">
        <v>90.387</v>
      </c>
      <c r="E29" s="121">
        <v>92.600999999999999</v>
      </c>
      <c r="F29" s="121">
        <v>109.327</v>
      </c>
      <c r="G29" s="121">
        <v>103.804</v>
      </c>
      <c r="H29" s="121">
        <v>114.794</v>
      </c>
      <c r="I29" s="121">
        <v>128.047</v>
      </c>
      <c r="J29" s="121">
        <v>140.65117501399999</v>
      </c>
      <c r="K29" s="121">
        <v>154.50347780800001</v>
      </c>
    </row>
    <row r="30" spans="3:11" x14ac:dyDescent="0.2">
      <c r="C30" s="89" t="s">
        <v>174</v>
      </c>
      <c r="D30" s="120">
        <v>1186.079361308</v>
      </c>
      <c r="E30" s="120">
        <v>1460.6450144390001</v>
      </c>
      <c r="F30" s="120">
        <v>1752.6405816460001</v>
      </c>
      <c r="G30" s="120">
        <v>2229.878899244</v>
      </c>
      <c r="H30" s="120">
        <v>2716.479836</v>
      </c>
      <c r="I30" s="120">
        <v>3327.528019971</v>
      </c>
      <c r="J30" s="120">
        <v>3790.2646399690002</v>
      </c>
      <c r="K30" s="120">
        <v>3643.5738433430001</v>
      </c>
    </row>
    <row r="31" spans="3:11" x14ac:dyDescent="0.2">
      <c r="C31" s="90" t="s">
        <v>171</v>
      </c>
      <c r="D31" s="121">
        <v>1982.3798838040002</v>
      </c>
      <c r="E31" s="121">
        <v>2102.0194001</v>
      </c>
      <c r="F31" s="121">
        <v>2499.3208490000002</v>
      </c>
      <c r="G31" s="121">
        <v>2725.439825119</v>
      </c>
      <c r="H31" s="121">
        <v>2971.650059648</v>
      </c>
      <c r="I31" s="121">
        <v>3399.7567778920002</v>
      </c>
      <c r="J31" s="121">
        <v>3764.5798252089999</v>
      </c>
      <c r="K31" s="121">
        <v>4114.3895602849998</v>
      </c>
    </row>
    <row r="32" spans="3:11" x14ac:dyDescent="0.2">
      <c r="C32" s="89" t="s">
        <v>71</v>
      </c>
      <c r="D32" s="120">
        <v>187.908314991</v>
      </c>
      <c r="E32" s="120">
        <v>217.81121045099999</v>
      </c>
      <c r="F32" s="120">
        <v>227.70887636099999</v>
      </c>
      <c r="G32" s="120">
        <v>294.18222707400002</v>
      </c>
      <c r="H32" s="120">
        <v>300.41911029900001</v>
      </c>
      <c r="I32" s="120">
        <v>320.71832814499999</v>
      </c>
      <c r="J32" s="120">
        <v>302.93701468</v>
      </c>
      <c r="K32" s="120">
        <v>334.35465021599998</v>
      </c>
    </row>
    <row r="33" spans="1:11" x14ac:dyDescent="0.2">
      <c r="C33" s="90" t="s">
        <v>34</v>
      </c>
      <c r="D33" s="121">
        <v>1717.95151541</v>
      </c>
      <c r="E33" s="121">
        <v>2121.531077567</v>
      </c>
      <c r="F33" s="121">
        <v>2489.039096424</v>
      </c>
      <c r="G33" s="121">
        <v>2726.2031537799999</v>
      </c>
      <c r="H33" s="121">
        <v>3404.7969953370002</v>
      </c>
      <c r="I33" s="121">
        <v>3751.5647600000002</v>
      </c>
      <c r="J33" s="121">
        <v>3860.5375688280001</v>
      </c>
      <c r="K33" s="121">
        <v>4119.7776289490002</v>
      </c>
    </row>
    <row r="34" spans="1:11" x14ac:dyDescent="0.2">
      <c r="C34" s="89" t="s">
        <v>72</v>
      </c>
      <c r="D34" s="120">
        <v>82.880917061999995</v>
      </c>
      <c r="E34" s="120">
        <v>85.304108420999995</v>
      </c>
      <c r="F34" s="120">
        <v>279.12756849099998</v>
      </c>
      <c r="G34" s="120">
        <v>433.40111953799999</v>
      </c>
      <c r="H34" s="120">
        <v>246.76902443500001</v>
      </c>
      <c r="I34" s="120">
        <v>273.54899012200002</v>
      </c>
      <c r="J34" s="120">
        <v>279.355350031</v>
      </c>
      <c r="K34" s="120">
        <v>277.00516484399998</v>
      </c>
    </row>
    <row r="35" spans="1:11" x14ac:dyDescent="0.2">
      <c r="C35" s="90" t="s">
        <v>73</v>
      </c>
      <c r="D35" s="121">
        <v>1319.2185844810001</v>
      </c>
      <c r="E35" s="121">
        <v>4621.73738908</v>
      </c>
      <c r="F35" s="121">
        <v>6365.7861502710002</v>
      </c>
      <c r="G35" s="121">
        <v>4745.8122232547594</v>
      </c>
      <c r="H35" s="121">
        <v>3287.22381</v>
      </c>
      <c r="I35" s="121">
        <v>2113.1157145709999</v>
      </c>
      <c r="J35" s="121">
        <v>3587.5183798530002</v>
      </c>
      <c r="K35" s="121">
        <v>9230.8606107369997</v>
      </c>
    </row>
    <row r="36" spans="1:11" x14ac:dyDescent="0.2">
      <c r="C36" s="89" t="s">
        <v>35</v>
      </c>
      <c r="D36" s="120">
        <v>4334.3316094239999</v>
      </c>
      <c r="E36" s="120">
        <v>4599.5301950000003</v>
      </c>
      <c r="F36" s="120">
        <v>4957.4759270000004</v>
      </c>
      <c r="G36" s="120">
        <v>5455.2092000000002</v>
      </c>
      <c r="H36" s="120">
        <v>7176.2295000000004</v>
      </c>
      <c r="I36" s="120">
        <v>8192.5800132999993</v>
      </c>
      <c r="J36" s="120">
        <v>9425.1700143990001</v>
      </c>
      <c r="K36" s="120">
        <v>9459.4830336319992</v>
      </c>
    </row>
    <row r="37" spans="1:11" x14ac:dyDescent="0.2">
      <c r="C37" s="90" t="s">
        <v>74</v>
      </c>
      <c r="D37" s="121">
        <v>1402.3153735609999</v>
      </c>
      <c r="E37" s="121">
        <v>526.34522894199995</v>
      </c>
      <c r="F37" s="121">
        <v>1288.351220562</v>
      </c>
      <c r="G37" s="121">
        <v>3066.8599359200002</v>
      </c>
      <c r="H37" s="121">
        <v>3043.8094061629999</v>
      </c>
      <c r="I37" s="121">
        <v>1247.842178072</v>
      </c>
      <c r="J37" s="121">
        <v>2739.5008674400001</v>
      </c>
      <c r="K37" s="121">
        <v>6602.2034896160003</v>
      </c>
    </row>
    <row r="38" spans="1:11" x14ac:dyDescent="0.2">
      <c r="C38" s="89" t="s">
        <v>36</v>
      </c>
      <c r="D38" s="120">
        <v>695.83289548799996</v>
      </c>
      <c r="E38" s="120">
        <v>770.71441494399983</v>
      </c>
      <c r="F38" s="120">
        <v>876.74020753499974</v>
      </c>
      <c r="G38" s="120">
        <v>1127.545477201</v>
      </c>
      <c r="H38" s="120">
        <v>1184.6510000000001</v>
      </c>
      <c r="I38" s="120">
        <v>1185.3362061620001</v>
      </c>
      <c r="J38" s="120">
        <v>1281.0428049449999</v>
      </c>
      <c r="K38" s="120">
        <v>1268.947845812</v>
      </c>
    </row>
    <row r="39" spans="1:11" x14ac:dyDescent="0.2">
      <c r="C39" s="90" t="s">
        <v>172</v>
      </c>
      <c r="D39" s="121">
        <v>28454.23331852</v>
      </c>
      <c r="E39" s="121">
        <v>34261.195270607997</v>
      </c>
      <c r="F39" s="121">
        <v>42433.017432959845</v>
      </c>
      <c r="G39" s="121">
        <v>40782.68850480824</v>
      </c>
      <c r="H39" s="121">
        <v>51171.608337630998</v>
      </c>
      <c r="I39" s="121">
        <v>58777.42640181</v>
      </c>
      <c r="J39" s="121">
        <v>64115.670560480001</v>
      </c>
      <c r="K39" s="121">
        <v>75089.316370714994</v>
      </c>
    </row>
    <row r="40" spans="1:11" x14ac:dyDescent="0.2">
      <c r="C40" s="89" t="s">
        <v>76</v>
      </c>
      <c r="D40" s="120">
        <v>279.19013641200002</v>
      </c>
      <c r="E40" s="120">
        <v>325.05151713599997</v>
      </c>
      <c r="F40" s="120">
        <v>368.20639999999997</v>
      </c>
      <c r="G40" s="120">
        <v>364.99528579600002</v>
      </c>
      <c r="H40" s="120">
        <v>490.22794456299999</v>
      </c>
      <c r="I40" s="120">
        <v>601.20169770899997</v>
      </c>
      <c r="J40" s="120">
        <v>703.36457226000005</v>
      </c>
      <c r="K40" s="120">
        <v>675.15639148900004</v>
      </c>
    </row>
    <row r="41" spans="1:11" x14ac:dyDescent="0.2">
      <c r="C41" s="90" t="s">
        <v>77</v>
      </c>
      <c r="D41" s="121">
        <v>68.740496183000005</v>
      </c>
      <c r="E41" s="121">
        <v>54.421210989000002</v>
      </c>
      <c r="F41" s="121">
        <v>81.891599999999997</v>
      </c>
      <c r="G41" s="121">
        <v>106.79300000000001</v>
      </c>
      <c r="H41" s="121">
        <v>108.200203899</v>
      </c>
      <c r="I41" s="121">
        <v>120.086</v>
      </c>
      <c r="J41" s="121">
        <v>127.996875</v>
      </c>
      <c r="K41" s="121">
        <v>105.78732957</v>
      </c>
    </row>
    <row r="42" spans="1:11" x14ac:dyDescent="0.2">
      <c r="C42" s="89" t="s">
        <v>173</v>
      </c>
      <c r="D42" s="120">
        <v>22774.625745418001</v>
      </c>
      <c r="E42" s="120">
        <v>26546.258370816999</v>
      </c>
      <c r="F42" s="120">
        <v>23646.932778950999</v>
      </c>
      <c r="G42" s="120">
        <v>30160.023479922002</v>
      </c>
      <c r="H42" s="120">
        <v>29477.311207089999</v>
      </c>
      <c r="I42" s="120">
        <v>34386.99487278</v>
      </c>
      <c r="J42" s="120">
        <v>45053.184424749998</v>
      </c>
      <c r="K42" s="120">
        <v>49871.951716629002</v>
      </c>
    </row>
    <row r="43" spans="1:11" x14ac:dyDescent="0.2">
      <c r="C43" s="90" t="s">
        <v>37</v>
      </c>
      <c r="D43" s="121">
        <v>177.71623362099999</v>
      </c>
      <c r="E43" s="121">
        <v>173.459417223</v>
      </c>
      <c r="F43" s="121">
        <v>320.08102235199999</v>
      </c>
      <c r="G43" s="121">
        <v>382.41154936999999</v>
      </c>
      <c r="H43" s="121">
        <v>505.34099653300001</v>
      </c>
      <c r="I43" s="121">
        <v>545.71851385100001</v>
      </c>
      <c r="J43" s="121">
        <v>480.69753437700001</v>
      </c>
      <c r="K43" s="121">
        <v>538.86540112700004</v>
      </c>
    </row>
    <row r="44" spans="1:11" x14ac:dyDescent="0.2">
      <c r="C44" s="89" t="s">
        <v>38</v>
      </c>
      <c r="D44" s="120">
        <v>2193.858246928</v>
      </c>
      <c r="E44" s="120">
        <v>2371.7028843480002</v>
      </c>
      <c r="F44" s="120">
        <v>2743.2740997310002</v>
      </c>
      <c r="G44" s="120">
        <v>2659.1460050539999</v>
      </c>
      <c r="H44" s="120">
        <v>2941.964825564</v>
      </c>
      <c r="I44" s="120">
        <v>3774.236903562</v>
      </c>
      <c r="J44" s="120">
        <v>4342.2231099459996</v>
      </c>
      <c r="K44" s="120">
        <v>4698.6215057480003</v>
      </c>
    </row>
    <row r="45" spans="1:11" ht="21.75" customHeight="1" x14ac:dyDescent="0.2">
      <c r="C45" s="81" t="s">
        <v>78</v>
      </c>
      <c r="D45" s="45">
        <f>+SUM(D14:D44)</f>
        <v>150153.64613968096</v>
      </c>
      <c r="E45" s="45">
        <f>+SUM(E14:E44)</f>
        <v>205166.44008954696</v>
      </c>
      <c r="F45" s="45">
        <f>+SUM(F14:F44)</f>
        <v>205343.45085070303</v>
      </c>
      <c r="G45" s="45">
        <f>+SUM(G14:G44)</f>
        <v>202823.23944896302</v>
      </c>
      <c r="H45" s="45">
        <f>+SUM(H14:H44)</f>
        <v>250994.41150578699</v>
      </c>
      <c r="I45" s="45">
        <f t="shared" ref="I45:J45" si="0">+SUM(I14:I44)</f>
        <v>276692.86279894499</v>
      </c>
      <c r="J45" s="45">
        <f t="shared" si="0"/>
        <v>307210.35149332997</v>
      </c>
      <c r="K45" s="45">
        <f>+SUM(K14:K44)</f>
        <v>352135.70035247307</v>
      </c>
    </row>
    <row r="46" spans="1:11" s="32" customFormat="1" x14ac:dyDescent="0.2">
      <c r="A46" s="5"/>
      <c r="B46" s="5"/>
      <c r="C46" s="74" t="str">
        <f>+'C1 Aprop Resumen 2000-2026'!B20</f>
        <v>* Información con corte a 31 de mayo</v>
      </c>
      <c r="D46" s="128">
        <f>+D45-'C6 Ejec. Nac 19-26'!D14</f>
        <v>0</v>
      </c>
      <c r="E46" s="128">
        <f>+E45-'C6 Ejec. Nac 19-26'!E14</f>
        <v>0</v>
      </c>
      <c r="F46" s="128">
        <f>+F45-'C6 Ejec. Nac 19-26'!F14</f>
        <v>0</v>
      </c>
      <c r="G46" s="128">
        <f>+G45-'C6 Ejec. Nac 19-26'!G14</f>
        <v>0</v>
      </c>
      <c r="H46" s="128">
        <f>+H45-'C6 Ejec. Nac 19-26'!H14</f>
        <v>0</v>
      </c>
      <c r="I46" s="128">
        <f>+I45-'C6 Ejec. Nac 19-26'!I14</f>
        <v>0</v>
      </c>
      <c r="J46" s="128">
        <f>+J45-'C6 Ejec. Nac 19-26'!J14</f>
        <v>0</v>
      </c>
      <c r="K46" s="128">
        <f>+K45-'C6 Ejec. Nac 19-26'!K14</f>
        <v>0</v>
      </c>
    </row>
    <row r="47" spans="1:11" x14ac:dyDescent="0.2">
      <c r="C47" s="1" t="s">
        <v>227</v>
      </c>
      <c r="D47" s="10"/>
    </row>
    <row r="48" spans="1:11" x14ac:dyDescent="0.2">
      <c r="D48" s="10"/>
    </row>
    <row r="49" spans="3:12" x14ac:dyDescent="0.2">
      <c r="D49" s="10"/>
    </row>
    <row r="51" spans="3:12" ht="17.25" customHeight="1" x14ac:dyDescent="0.2">
      <c r="D51" s="190" t="s">
        <v>153</v>
      </c>
      <c r="E51" s="190"/>
      <c r="F51" s="190"/>
      <c r="G51" s="190"/>
      <c r="H51" s="190"/>
      <c r="I51" s="190"/>
      <c r="J51" s="190"/>
      <c r="K51" s="190"/>
      <c r="L51" s="190"/>
    </row>
    <row r="52" spans="3:12" ht="11.25" hidden="1" customHeight="1" x14ac:dyDescent="0.2">
      <c r="D52" s="29"/>
    </row>
    <row r="53" spans="3:12" ht="15.75" customHeight="1" x14ac:dyDescent="0.2">
      <c r="C53" s="2"/>
      <c r="D53" s="2"/>
      <c r="E53" s="2"/>
      <c r="F53" s="2"/>
      <c r="G53" s="2"/>
      <c r="H53" s="2"/>
      <c r="I53" s="2"/>
    </row>
    <row r="54" spans="3:12" x14ac:dyDescent="0.2">
      <c r="C54" s="182" t="s">
        <v>21</v>
      </c>
      <c r="D54" s="162">
        <v>2019</v>
      </c>
      <c r="E54" s="162">
        <v>2020</v>
      </c>
      <c r="F54" s="162">
        <v>2021</v>
      </c>
      <c r="G54" s="162">
        <v>2022</v>
      </c>
      <c r="H54" s="162">
        <v>2023</v>
      </c>
      <c r="I54" s="162">
        <v>2024</v>
      </c>
      <c r="J54" s="162">
        <v>2025</v>
      </c>
      <c r="K54" s="162" t="s">
        <v>178</v>
      </c>
    </row>
    <row r="55" spans="3:12" ht="12" thickBot="1" x14ac:dyDescent="0.25">
      <c r="C55" s="183"/>
      <c r="D55" s="163"/>
      <c r="E55" s="163"/>
      <c r="F55" s="163"/>
      <c r="G55" s="163"/>
      <c r="H55" s="163"/>
      <c r="I55" s="163"/>
      <c r="J55" s="163"/>
      <c r="K55" s="163"/>
    </row>
    <row r="56" spans="3:12" x14ac:dyDescent="0.2">
      <c r="C56" s="89" t="s">
        <v>61</v>
      </c>
      <c r="D56" s="120">
        <v>705.31365578575992</v>
      </c>
      <c r="E56" s="120">
        <v>614.85273266908996</v>
      </c>
      <c r="F56" s="120">
        <v>580.30723663103004</v>
      </c>
      <c r="G56" s="120">
        <v>697.86770548389995</v>
      </c>
      <c r="H56" s="120">
        <v>777.97980227510993</v>
      </c>
      <c r="I56" s="120">
        <v>1004.3555198882001</v>
      </c>
      <c r="J56" s="120">
        <v>788.07505899084663</v>
      </c>
      <c r="K56" s="120">
        <v>549.68201048592994</v>
      </c>
    </row>
    <row r="57" spans="3:12" x14ac:dyDescent="0.2">
      <c r="C57" s="90" t="s">
        <v>28</v>
      </c>
      <c r="D57" s="121">
        <v>283.70265242884005</v>
      </c>
      <c r="E57" s="121">
        <v>310.53778344948</v>
      </c>
      <c r="F57" s="121">
        <v>337.69746189479002</v>
      </c>
      <c r="G57" s="121">
        <v>342.33955107922998</v>
      </c>
      <c r="H57" s="121">
        <v>412.71300692576995</v>
      </c>
      <c r="I57" s="121">
        <v>492.91885050612996</v>
      </c>
      <c r="J57" s="121">
        <v>675.05352141888</v>
      </c>
      <c r="K57" s="121">
        <v>297.83777561776003</v>
      </c>
    </row>
    <row r="58" spans="3:12" x14ac:dyDescent="0.2">
      <c r="C58" s="89" t="s">
        <v>62</v>
      </c>
      <c r="D58" s="120">
        <v>22.679568670120002</v>
      </c>
      <c r="E58" s="120">
        <v>22.947166521290001</v>
      </c>
      <c r="F58" s="120">
        <v>24.694283909119999</v>
      </c>
      <c r="G58" s="120">
        <v>24.52920631672</v>
      </c>
      <c r="H58" s="120">
        <v>26.112092057510001</v>
      </c>
      <c r="I58" s="120">
        <v>26.793463341760003</v>
      </c>
      <c r="J58" s="120">
        <v>25.252865343549999</v>
      </c>
      <c r="K58" s="120">
        <v>9.496738131819999</v>
      </c>
    </row>
    <row r="59" spans="3:12" x14ac:dyDescent="0.2">
      <c r="C59" s="90" t="s">
        <v>29</v>
      </c>
      <c r="D59" s="121">
        <v>442.50815662059989</v>
      </c>
      <c r="E59" s="121">
        <v>506.32126280382005</v>
      </c>
      <c r="F59" s="121">
        <v>421.3475673735</v>
      </c>
      <c r="G59" s="121">
        <v>402.77850746160999</v>
      </c>
      <c r="H59" s="121">
        <v>484.99747237783998</v>
      </c>
      <c r="I59" s="121">
        <v>750.69204828884006</v>
      </c>
      <c r="J59" s="121">
        <v>681.88477925861002</v>
      </c>
      <c r="K59" s="121">
        <v>817.77072315660996</v>
      </c>
    </row>
    <row r="60" spans="3:12" x14ac:dyDescent="0.2">
      <c r="C60" s="89" t="s">
        <v>63</v>
      </c>
      <c r="D60" s="120">
        <v>551.90141227831998</v>
      </c>
      <c r="E60" s="120">
        <v>602.52580513676003</v>
      </c>
      <c r="F60" s="120">
        <v>632.65134401224998</v>
      </c>
      <c r="G60" s="120">
        <v>738.71767182171993</v>
      </c>
      <c r="H60" s="120">
        <v>896.06421984405995</v>
      </c>
      <c r="I60" s="120">
        <v>1043.44658585773</v>
      </c>
      <c r="J60" s="120">
        <v>1156.2863531645201</v>
      </c>
      <c r="K60" s="120">
        <v>629.02391163074003</v>
      </c>
    </row>
    <row r="61" spans="3:12" x14ac:dyDescent="0.2">
      <c r="C61" s="90" t="s">
        <v>30</v>
      </c>
      <c r="D61" s="121">
        <v>232.71257960891998</v>
      </c>
      <c r="E61" s="121">
        <v>233.62980939145996</v>
      </c>
      <c r="F61" s="121">
        <v>224.82255671534998</v>
      </c>
      <c r="G61" s="121">
        <v>185.77570380720002</v>
      </c>
      <c r="H61" s="121">
        <v>292.62156096854</v>
      </c>
      <c r="I61" s="121">
        <v>328.67350233639002</v>
      </c>
      <c r="J61" s="121">
        <v>335.54035014124997</v>
      </c>
      <c r="K61" s="121">
        <v>206.23512288024997</v>
      </c>
    </row>
    <row r="62" spans="3:12" x14ac:dyDescent="0.2">
      <c r="C62" s="89" t="s">
        <v>64</v>
      </c>
      <c r="D62" s="120">
        <v>30274.185018319429</v>
      </c>
      <c r="E62" s="120">
        <v>32100.595808317423</v>
      </c>
      <c r="F62" s="120">
        <v>33928.368474801428</v>
      </c>
      <c r="G62" s="120">
        <v>37069.376070201994</v>
      </c>
      <c r="H62" s="120">
        <v>43074.173415432248</v>
      </c>
      <c r="I62" s="120">
        <v>49730.602942097037</v>
      </c>
      <c r="J62" s="120">
        <v>54957.38256742496</v>
      </c>
      <c r="K62" s="120">
        <v>24761.020398043198</v>
      </c>
    </row>
    <row r="63" spans="3:12" x14ac:dyDescent="0.2">
      <c r="C63" s="90" t="s">
        <v>65</v>
      </c>
      <c r="D63" s="121">
        <v>36.979739387830001</v>
      </c>
      <c r="E63" s="121">
        <v>39.010294990489996</v>
      </c>
      <c r="F63" s="121">
        <v>36.423892357940005</v>
      </c>
      <c r="G63" s="121">
        <v>49.746245426839998</v>
      </c>
      <c r="H63" s="121">
        <v>48.476614412699995</v>
      </c>
      <c r="I63" s="121">
        <v>62.416143123800005</v>
      </c>
      <c r="J63" s="121">
        <v>46.41038655829</v>
      </c>
      <c r="K63" s="121">
        <v>21.34504334323</v>
      </c>
    </row>
    <row r="64" spans="3:12" x14ac:dyDescent="0.2">
      <c r="C64" s="89" t="s">
        <v>66</v>
      </c>
      <c r="D64" s="120">
        <v>37378.640949926143</v>
      </c>
      <c r="E64" s="120">
        <v>40598.383893650484</v>
      </c>
      <c r="F64" s="120">
        <v>43206.842003514284</v>
      </c>
      <c r="G64" s="120">
        <v>44171.263454752414</v>
      </c>
      <c r="H64" s="120">
        <v>51129.623391347428</v>
      </c>
      <c r="I64" s="120">
        <v>61944.376827867171</v>
      </c>
      <c r="J64" s="120">
        <v>73108.393852076886</v>
      </c>
      <c r="K64" s="120">
        <v>44243.473142075323</v>
      </c>
    </row>
    <row r="65" spans="3:11" x14ac:dyDescent="0.2">
      <c r="C65" s="90" t="s">
        <v>67</v>
      </c>
      <c r="D65" s="121">
        <v>22.735951264919997</v>
      </c>
      <c r="E65" s="121">
        <v>23.349984549230005</v>
      </c>
      <c r="F65" s="121">
        <v>30.077404915010003</v>
      </c>
      <c r="G65" s="121">
        <v>32.043887819209999</v>
      </c>
      <c r="H65" s="121">
        <v>34.77247861571</v>
      </c>
      <c r="I65" s="121">
        <v>39.380041299410003</v>
      </c>
      <c r="J65" s="121">
        <v>44.948147433339997</v>
      </c>
      <c r="K65" s="121">
        <v>21.281400242220002</v>
      </c>
    </row>
    <row r="66" spans="3:11" x14ac:dyDescent="0.2">
      <c r="C66" s="89" t="s">
        <v>68</v>
      </c>
      <c r="D66" s="120">
        <v>3663.9496380087494</v>
      </c>
      <c r="E66" s="120">
        <v>3775.78316769924</v>
      </c>
      <c r="F66" s="120">
        <v>4087.8189121021901</v>
      </c>
      <c r="G66" s="120">
        <v>4514.8459345377805</v>
      </c>
      <c r="H66" s="120">
        <v>5175.1430684939633</v>
      </c>
      <c r="I66" s="120">
        <v>5672.31064864163</v>
      </c>
      <c r="J66" s="120">
        <v>6474.0798645509803</v>
      </c>
      <c r="K66" s="120">
        <v>2465.4525543858599</v>
      </c>
    </row>
    <row r="67" spans="3:11" x14ac:dyDescent="0.2">
      <c r="C67" s="90" t="s">
        <v>31</v>
      </c>
      <c r="D67" s="121">
        <v>8211.5980848221316</v>
      </c>
      <c r="E67" s="121">
        <v>19570.442195461223</v>
      </c>
      <c r="F67" s="121">
        <v>19719.471980854512</v>
      </c>
      <c r="G67" s="121">
        <v>14640.102468803749</v>
      </c>
      <c r="H67" s="121">
        <v>35238.999107292468</v>
      </c>
      <c r="I67" s="121">
        <v>24562.155829081581</v>
      </c>
      <c r="J67" s="121">
        <v>20108.237351435262</v>
      </c>
      <c r="K67" s="121">
        <v>7026.0909413121908</v>
      </c>
    </row>
    <row r="68" spans="3:11" x14ac:dyDescent="0.2">
      <c r="C68" s="89" t="s">
        <v>168</v>
      </c>
      <c r="D68" s="120">
        <v>0</v>
      </c>
      <c r="E68" s="120">
        <v>0</v>
      </c>
      <c r="F68" s="120">
        <v>0</v>
      </c>
      <c r="G68" s="120">
        <v>0</v>
      </c>
      <c r="H68" s="120">
        <v>471.96114025259004</v>
      </c>
      <c r="I68" s="120">
        <v>1371.7499163263001</v>
      </c>
      <c r="J68" s="120">
        <v>108.39744937505</v>
      </c>
      <c r="K68" s="120">
        <v>275.19353908128005</v>
      </c>
    </row>
    <row r="69" spans="3:11" x14ac:dyDescent="0.2">
      <c r="C69" s="90" t="s">
        <v>69</v>
      </c>
      <c r="D69" s="121">
        <v>824.97717726446001</v>
      </c>
      <c r="E69" s="121">
        <v>6820.09096259945</v>
      </c>
      <c r="F69" s="121">
        <v>8599.0644231103415</v>
      </c>
      <c r="G69" s="121">
        <v>906.56070144374985</v>
      </c>
      <c r="H69" s="121">
        <v>1166.69534232296</v>
      </c>
      <c r="I69" s="121">
        <v>2125.9296514357598</v>
      </c>
      <c r="J69" s="121">
        <v>1942.9939427613101</v>
      </c>
      <c r="K69" s="121">
        <v>379.91001527127003</v>
      </c>
    </row>
    <row r="70" spans="3:11" x14ac:dyDescent="0.2">
      <c r="C70" s="89" t="s">
        <v>70</v>
      </c>
      <c r="D70" s="120">
        <v>139.72034585393999</v>
      </c>
      <c r="E70" s="120">
        <v>143.56013913130002</v>
      </c>
      <c r="F70" s="120">
        <v>147.53469395789003</v>
      </c>
      <c r="G70" s="120">
        <v>168.91377003630998</v>
      </c>
      <c r="H70" s="120">
        <v>205.83718309343999</v>
      </c>
      <c r="I70" s="120">
        <v>229.32231856602002</v>
      </c>
      <c r="J70" s="120">
        <v>251.58096491342999</v>
      </c>
      <c r="K70" s="120">
        <v>116.59611439069</v>
      </c>
    </row>
    <row r="71" spans="3:11" x14ac:dyDescent="0.2">
      <c r="C71" s="90" t="s">
        <v>32</v>
      </c>
      <c r="D71" s="121">
        <v>87.282285730459989</v>
      </c>
      <c r="E71" s="121">
        <v>91.834416423630003</v>
      </c>
      <c r="F71" s="121">
        <v>106.31293775018</v>
      </c>
      <c r="G71" s="121">
        <v>100.24496970442999</v>
      </c>
      <c r="H71" s="121">
        <v>105.58533432232001</v>
      </c>
      <c r="I71" s="121">
        <v>123.83520786849</v>
      </c>
      <c r="J71" s="121">
        <v>137.17219646520999</v>
      </c>
      <c r="K71" s="121">
        <v>54.754860708780001</v>
      </c>
    </row>
    <row r="72" spans="3:11" x14ac:dyDescent="0.2">
      <c r="C72" s="89" t="s">
        <v>174</v>
      </c>
      <c r="D72" s="120">
        <v>1171.7359744037701</v>
      </c>
      <c r="E72" s="120">
        <v>1426.5921551103802</v>
      </c>
      <c r="F72" s="120">
        <v>1703.21005030532</v>
      </c>
      <c r="G72" s="120">
        <v>1960.76812687354</v>
      </c>
      <c r="H72" s="120">
        <v>2619.3059529825932</v>
      </c>
      <c r="I72" s="120">
        <v>3013.5091047031701</v>
      </c>
      <c r="J72" s="120">
        <v>3720.7111143049406</v>
      </c>
      <c r="K72" s="120">
        <v>2685.75550238495</v>
      </c>
    </row>
    <row r="73" spans="3:11" x14ac:dyDescent="0.2">
      <c r="C73" s="90" t="s">
        <v>171</v>
      </c>
      <c r="D73" s="121">
        <v>1955.4429751493301</v>
      </c>
      <c r="E73" s="121">
        <v>2042.66667112716</v>
      </c>
      <c r="F73" s="121">
        <v>2164.4133132895604</v>
      </c>
      <c r="G73" s="121">
        <v>2479.7117276983599</v>
      </c>
      <c r="H73" s="121">
        <v>2894.3987318370637</v>
      </c>
      <c r="I73" s="121">
        <v>3356.4516491844201</v>
      </c>
      <c r="J73" s="121">
        <v>3728.4846451461694</v>
      </c>
      <c r="K73" s="121">
        <v>2186.1560938031098</v>
      </c>
    </row>
    <row r="74" spans="3:11" x14ac:dyDescent="0.2">
      <c r="C74" s="89" t="s">
        <v>71</v>
      </c>
      <c r="D74" s="120">
        <v>181.50384282510001</v>
      </c>
      <c r="E74" s="120">
        <v>203.74591512254997</v>
      </c>
      <c r="F74" s="120">
        <v>206.97533382448</v>
      </c>
      <c r="G74" s="120">
        <v>279.31373680063001</v>
      </c>
      <c r="H74" s="120">
        <v>278.45360018523002</v>
      </c>
      <c r="I74" s="120">
        <v>299.45422438284999</v>
      </c>
      <c r="J74" s="120">
        <v>287.40635666761005</v>
      </c>
      <c r="K74" s="120">
        <v>192.96062023151998</v>
      </c>
    </row>
    <row r="75" spans="3:11" x14ac:dyDescent="0.2">
      <c r="C75" s="90" t="s">
        <v>34</v>
      </c>
      <c r="D75" s="121">
        <v>1649.6614458005195</v>
      </c>
      <c r="E75" s="121">
        <v>1830.0716486810402</v>
      </c>
      <c r="F75" s="121">
        <v>2232.6804399474104</v>
      </c>
      <c r="G75" s="121">
        <v>2563.5728542704501</v>
      </c>
      <c r="H75" s="121">
        <v>3186.0926004979005</v>
      </c>
      <c r="I75" s="121">
        <v>3427.6708631700299</v>
      </c>
      <c r="J75" s="121">
        <v>3758.29545284916</v>
      </c>
      <c r="K75" s="121">
        <v>1626.5658730593798</v>
      </c>
    </row>
    <row r="76" spans="3:11" x14ac:dyDescent="0.2">
      <c r="C76" s="89" t="s">
        <v>72</v>
      </c>
      <c r="D76" s="120">
        <v>79.025708339980014</v>
      </c>
      <c r="E76" s="120">
        <v>81.646257145950017</v>
      </c>
      <c r="F76" s="120">
        <v>224.83782972816999</v>
      </c>
      <c r="G76" s="120">
        <v>408.42085454902002</v>
      </c>
      <c r="H76" s="120">
        <v>225.24244686784002</v>
      </c>
      <c r="I76" s="120">
        <v>251.51373305666002</v>
      </c>
      <c r="J76" s="120">
        <v>240.25038246427999</v>
      </c>
      <c r="K76" s="120">
        <v>182.5046266956</v>
      </c>
    </row>
    <row r="77" spans="3:11" x14ac:dyDescent="0.2">
      <c r="C77" s="90" t="s">
        <v>73</v>
      </c>
      <c r="D77" s="121">
        <v>1297.0673401230301</v>
      </c>
      <c r="E77" s="121">
        <v>4602.6657498439199</v>
      </c>
      <c r="F77" s="121">
        <v>6335.7422890469816</v>
      </c>
      <c r="G77" s="121">
        <v>4712.2145310723618</v>
      </c>
      <c r="H77" s="121">
        <v>3243.3112567128987</v>
      </c>
      <c r="I77" s="121">
        <v>2039.0409189195398</v>
      </c>
      <c r="J77" s="121">
        <v>3549.5362793139102</v>
      </c>
      <c r="K77" s="121">
        <v>8659.0271276767617</v>
      </c>
    </row>
    <row r="78" spans="3:11" x14ac:dyDescent="0.2">
      <c r="C78" s="89" t="s">
        <v>35</v>
      </c>
      <c r="D78" s="120">
        <v>4304.8728235470962</v>
      </c>
      <c r="E78" s="120">
        <v>4552.6244357201995</v>
      </c>
      <c r="F78" s="120">
        <v>4837.3595080606701</v>
      </c>
      <c r="G78" s="120">
        <v>5399.1509630629589</v>
      </c>
      <c r="H78" s="120">
        <v>6539.2494223325602</v>
      </c>
      <c r="I78" s="120">
        <v>8054.6998663775803</v>
      </c>
      <c r="J78" s="120">
        <v>9300.5851318654204</v>
      </c>
      <c r="K78" s="120">
        <v>3290.1462745108302</v>
      </c>
    </row>
    <row r="79" spans="3:11" x14ac:dyDescent="0.2">
      <c r="C79" s="90" t="s">
        <v>74</v>
      </c>
      <c r="D79" s="121">
        <v>1340.9715143236101</v>
      </c>
      <c r="E79" s="121">
        <v>508.30837429652996</v>
      </c>
      <c r="F79" s="121">
        <v>1211.08600769604</v>
      </c>
      <c r="G79" s="121">
        <v>2987.93232503438</v>
      </c>
      <c r="H79" s="121">
        <v>2888.8020420778103</v>
      </c>
      <c r="I79" s="121">
        <v>795.97448467570996</v>
      </c>
      <c r="J79" s="121">
        <v>2608.8966529397003</v>
      </c>
      <c r="K79" s="121">
        <v>2834.0441147695801</v>
      </c>
    </row>
    <row r="80" spans="3:11" x14ac:dyDescent="0.2">
      <c r="C80" s="89" t="s">
        <v>36</v>
      </c>
      <c r="D80" s="120">
        <v>671.40935868990414</v>
      </c>
      <c r="E80" s="120">
        <v>719.83630107133013</v>
      </c>
      <c r="F80" s="120">
        <v>801.62270270623992</v>
      </c>
      <c r="G80" s="120">
        <v>1100.0289926496498</v>
      </c>
      <c r="H80" s="120">
        <v>1114.7943431998701</v>
      </c>
      <c r="I80" s="120">
        <v>1132.8313846282799</v>
      </c>
      <c r="J80" s="120">
        <v>1227.7832975413799</v>
      </c>
      <c r="K80" s="120">
        <v>575.38506837456009</v>
      </c>
    </row>
    <row r="81" spans="1:12" x14ac:dyDescent="0.2">
      <c r="C81" s="90" t="s">
        <v>172</v>
      </c>
      <c r="D81" s="121">
        <v>28434.447805157779</v>
      </c>
      <c r="E81" s="121">
        <v>33484.314600464211</v>
      </c>
      <c r="F81" s="121">
        <v>42341.588650286954</v>
      </c>
      <c r="G81" s="121">
        <v>40756.595481588571</v>
      </c>
      <c r="H81" s="121">
        <v>50733.71780015996</v>
      </c>
      <c r="I81" s="121">
        <v>58084.978310679529</v>
      </c>
      <c r="J81" s="121">
        <v>63531.84020599792</v>
      </c>
      <c r="K81" s="121">
        <v>33038.522898379364</v>
      </c>
    </row>
    <row r="82" spans="1:12" x14ac:dyDescent="0.2">
      <c r="C82" s="89" t="s">
        <v>76</v>
      </c>
      <c r="D82" s="120">
        <v>264.07690960853</v>
      </c>
      <c r="E82" s="120">
        <v>317.62768516746002</v>
      </c>
      <c r="F82" s="120">
        <v>358.64498812644001</v>
      </c>
      <c r="G82" s="120">
        <v>360.01017678120002</v>
      </c>
      <c r="H82" s="120">
        <v>451.28346101165005</v>
      </c>
      <c r="I82" s="120">
        <v>592.63193987723002</v>
      </c>
      <c r="J82" s="120">
        <v>699.62348826590994</v>
      </c>
      <c r="K82" s="120">
        <v>321.11171397304997</v>
      </c>
    </row>
    <row r="83" spans="1:12" x14ac:dyDescent="0.2">
      <c r="C83" s="90" t="s">
        <v>77</v>
      </c>
      <c r="D83" s="121">
        <v>64.40144436624</v>
      </c>
      <c r="E83" s="121">
        <v>53.711545230940004</v>
      </c>
      <c r="F83" s="121">
        <v>65.780049692649996</v>
      </c>
      <c r="G83" s="121">
        <v>93.642346535429994</v>
      </c>
      <c r="H83" s="121">
        <v>94.205631407129999</v>
      </c>
      <c r="I83" s="121">
        <v>113.06374326328999</v>
      </c>
      <c r="J83" s="121">
        <v>115.76479600288</v>
      </c>
      <c r="K83" s="121">
        <v>98.761652910560002</v>
      </c>
    </row>
    <row r="84" spans="1:12" x14ac:dyDescent="0.2">
      <c r="C84" s="89" t="s">
        <v>173</v>
      </c>
      <c r="D84" s="120">
        <v>22653.75941076293</v>
      </c>
      <c r="E84" s="120">
        <v>26371.967129188648</v>
      </c>
      <c r="F84" s="120">
        <v>23245.897712890594</v>
      </c>
      <c r="G84" s="120">
        <v>25594.262629131441</v>
      </c>
      <c r="H84" s="120">
        <v>28926.230894420398</v>
      </c>
      <c r="I84" s="120">
        <v>31249.85314154741</v>
      </c>
      <c r="J84" s="120">
        <v>44929.21891986757</v>
      </c>
      <c r="K84" s="120">
        <v>11741.154431622532</v>
      </c>
    </row>
    <row r="85" spans="1:12" x14ac:dyDescent="0.2">
      <c r="C85" s="90" t="s">
        <v>37</v>
      </c>
      <c r="D85" s="121">
        <v>165.37047868016998</v>
      </c>
      <c r="E85" s="121">
        <v>155.14415849670002</v>
      </c>
      <c r="F85" s="121">
        <v>299.93755291473997</v>
      </c>
      <c r="G85" s="121">
        <v>353.09741473827</v>
      </c>
      <c r="H85" s="121">
        <v>455.53471354015005</v>
      </c>
      <c r="I85" s="121">
        <v>524.77733349671996</v>
      </c>
      <c r="J85" s="121">
        <v>462.82627020684998</v>
      </c>
      <c r="K85" s="121">
        <v>349.17288560182999</v>
      </c>
    </row>
    <row r="86" spans="1:12" x14ac:dyDescent="0.2">
      <c r="C86" s="89" t="s">
        <v>38</v>
      </c>
      <c r="D86" s="120">
        <v>2190.79212762716</v>
      </c>
      <c r="E86" s="120">
        <v>2341.0433092825201</v>
      </c>
      <c r="F86" s="120">
        <v>2728.5665261538898</v>
      </c>
      <c r="G86" s="120">
        <v>2654.7734421092196</v>
      </c>
      <c r="H86" s="120">
        <v>2926.3186475944399</v>
      </c>
      <c r="I86" s="120">
        <v>3759.5262968848397</v>
      </c>
      <c r="J86" s="120">
        <v>4340.4548746128203</v>
      </c>
      <c r="K86" s="120">
        <v>1785.027228424</v>
      </c>
    </row>
    <row r="87" spans="1:12" x14ac:dyDescent="0.2">
      <c r="C87" s="81" t="s">
        <v>78</v>
      </c>
      <c r="D87" s="45">
        <f>+SUM(D56:D86)</f>
        <v>149303.42637537577</v>
      </c>
      <c r="E87" s="45">
        <f>+SUM(E56:E86)</f>
        <v>184145.83135874386</v>
      </c>
      <c r="F87" s="45">
        <f>+SUM(F56:F86)</f>
        <v>200841.77812856992</v>
      </c>
      <c r="G87" s="45">
        <f>+SUM(G56:G86)</f>
        <v>195748.60145159232</v>
      </c>
      <c r="H87" s="45">
        <f>+SUM(H56:H86)</f>
        <v>246118.69677486218</v>
      </c>
      <c r="I87" s="45">
        <f t="shared" ref="I87:J87" si="1">+SUM(I56:I86)</f>
        <v>266204.93649137352</v>
      </c>
      <c r="J87" s="45">
        <f t="shared" si="1"/>
        <v>303343.36751935887</v>
      </c>
      <c r="K87" s="45">
        <f>+SUM(K56:K86)</f>
        <v>151441.46040317477</v>
      </c>
    </row>
    <row r="88" spans="1:12" s="32" customFormat="1" x14ac:dyDescent="0.2">
      <c r="A88" s="5"/>
      <c r="B88" s="5"/>
      <c r="C88" s="74" t="str">
        <f>+'C1 Aprop Resumen 2000-2026'!B20</f>
        <v>* Información con corte a 31 de mayo</v>
      </c>
      <c r="D88" s="128">
        <f>+D87-'C6 Ejec. Nac 19-26'!D47</f>
        <v>0</v>
      </c>
      <c r="E88" s="128">
        <f>+E87-'C6 Ejec. Nac 19-26'!E47</f>
        <v>0</v>
      </c>
      <c r="F88" s="128">
        <f>+F87-'C6 Ejec. Nac 19-26'!F47</f>
        <v>0</v>
      </c>
      <c r="G88" s="128">
        <f>+G87-'C6 Ejec. Nac 19-26'!G47</f>
        <v>0</v>
      </c>
      <c r="H88" s="128">
        <f>+H87-'C6 Ejec. Nac 19-26'!H47</f>
        <v>0</v>
      </c>
      <c r="I88" s="128">
        <f>+I87-'C6 Ejec. Nac 19-26'!I47</f>
        <v>0</v>
      </c>
      <c r="J88" s="128">
        <f>+J87-'C6 Ejec. Nac 19-26'!J47</f>
        <v>0</v>
      </c>
      <c r="K88" s="128">
        <f>+K87-'C6 Ejec. Nac 19-26'!K47</f>
        <v>0</v>
      </c>
    </row>
    <row r="89" spans="1:12" x14ac:dyDescent="0.2">
      <c r="C89" s="1" t="s">
        <v>227</v>
      </c>
      <c r="D89" s="11"/>
      <c r="E89" s="11"/>
      <c r="F89" s="11"/>
    </row>
    <row r="90" spans="1:12" x14ac:dyDescent="0.2"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ht="15.75" customHeight="1" x14ac:dyDescent="0.2">
      <c r="D93" s="164" t="s">
        <v>154</v>
      </c>
      <c r="E93" s="164"/>
      <c r="F93" s="164"/>
      <c r="G93" s="164"/>
      <c r="H93" s="164"/>
      <c r="I93" s="164"/>
      <c r="J93" s="164"/>
      <c r="K93" s="164"/>
      <c r="L93" s="164"/>
    </row>
    <row r="94" spans="1:12" ht="11.25" hidden="1" customHeight="1" x14ac:dyDescent="0.2">
      <c r="D94" s="29"/>
      <c r="E94" s="29"/>
      <c r="F94" s="29"/>
    </row>
    <row r="95" spans="1:12" x14ac:dyDescent="0.2">
      <c r="D95" s="30"/>
      <c r="E95" s="30"/>
      <c r="F95" s="30"/>
    </row>
    <row r="96" spans="1:12" x14ac:dyDescent="0.2">
      <c r="C96" s="182" t="s">
        <v>21</v>
      </c>
      <c r="D96" s="162">
        <v>2019</v>
      </c>
      <c r="E96" s="162">
        <v>2020</v>
      </c>
      <c r="F96" s="162">
        <v>2021</v>
      </c>
      <c r="G96" s="162">
        <v>2022</v>
      </c>
      <c r="H96" s="162">
        <v>2023</v>
      </c>
      <c r="I96" s="162">
        <v>2024</v>
      </c>
      <c r="J96" s="162">
        <v>2025</v>
      </c>
      <c r="K96" s="162" t="s">
        <v>178</v>
      </c>
    </row>
    <row r="97" spans="3:11" ht="12" thickBot="1" x14ac:dyDescent="0.25">
      <c r="C97" s="183"/>
      <c r="D97" s="163"/>
      <c r="E97" s="163"/>
      <c r="F97" s="163"/>
      <c r="G97" s="163"/>
      <c r="H97" s="163"/>
      <c r="I97" s="163"/>
      <c r="J97" s="163"/>
      <c r="K97" s="163"/>
    </row>
    <row r="98" spans="3:11" x14ac:dyDescent="0.2">
      <c r="C98" s="89" t="s">
        <v>61</v>
      </c>
      <c r="D98" s="118">
        <f t="shared" ref="D98:K98" si="2">+IFERROR(IF(D56&gt;0,+((D56/D14)*100)," "),"")</f>
        <v>97.007937001704136</v>
      </c>
      <c r="E98" s="118">
        <f t="shared" si="2"/>
        <v>86.210016716869532</v>
      </c>
      <c r="F98" s="118">
        <f t="shared" si="2"/>
        <v>92.837416972785036</v>
      </c>
      <c r="G98" s="118">
        <f t="shared" si="2"/>
        <v>92.890694881328997</v>
      </c>
      <c r="H98" s="118">
        <f t="shared" si="2"/>
        <v>84.282219235952894</v>
      </c>
      <c r="I98" s="118">
        <f t="shared" si="2"/>
        <v>95.894630475540197</v>
      </c>
      <c r="J98" s="118">
        <f t="shared" si="2"/>
        <v>94.66759911898734</v>
      </c>
      <c r="K98" s="118">
        <f t="shared" si="2"/>
        <v>62.180568462199112</v>
      </c>
    </row>
    <row r="99" spans="3:11" x14ac:dyDescent="0.2">
      <c r="C99" s="90" t="s">
        <v>28</v>
      </c>
      <c r="D99" s="119">
        <f t="shared" ref="D99:K99" si="3">+IFERROR(IF(D57&gt;0,+((D57/D15)*100)," "),"")</f>
        <v>97.985061615970992</v>
      </c>
      <c r="E99" s="119">
        <f t="shared" si="3"/>
        <v>97.57867750354626</v>
      </c>
      <c r="F99" s="119">
        <f t="shared" si="3"/>
        <v>93.949985732876485</v>
      </c>
      <c r="G99" s="119">
        <f t="shared" si="3"/>
        <v>92.457123986566941</v>
      </c>
      <c r="H99" s="119">
        <f t="shared" si="3"/>
        <v>95.56504547665476</v>
      </c>
      <c r="I99" s="119">
        <f t="shared" si="3"/>
        <v>96.694713528823783</v>
      </c>
      <c r="J99" s="119">
        <f t="shared" si="3"/>
        <v>98.002408893430157</v>
      </c>
      <c r="K99" s="119">
        <f t="shared" si="3"/>
        <v>51.273615127385696</v>
      </c>
    </row>
    <row r="100" spans="3:11" x14ac:dyDescent="0.2">
      <c r="C100" s="89" t="s">
        <v>62</v>
      </c>
      <c r="D100" s="118">
        <f t="shared" ref="D100:K100" si="4">+IFERROR(IF(D58&gt;0,+((D58/D16)*100)," "),"")</f>
        <v>96.636739383731054</v>
      </c>
      <c r="E100" s="118">
        <f t="shared" si="4"/>
        <v>94.930833911807056</v>
      </c>
      <c r="F100" s="118">
        <f t="shared" si="4"/>
        <v>96.575562945679522</v>
      </c>
      <c r="G100" s="118">
        <f t="shared" si="4"/>
        <v>88.865393905143833</v>
      </c>
      <c r="H100" s="118">
        <f t="shared" si="4"/>
        <v>95.912194434805642</v>
      </c>
      <c r="I100" s="118">
        <f t="shared" si="4"/>
        <v>96.330901086093888</v>
      </c>
      <c r="J100" s="118">
        <f t="shared" si="4"/>
        <v>93.440518641874419</v>
      </c>
      <c r="K100" s="118">
        <f t="shared" si="4"/>
        <v>30.352003671584431</v>
      </c>
    </row>
    <row r="101" spans="3:11" x14ac:dyDescent="0.2">
      <c r="C101" s="90" t="s">
        <v>29</v>
      </c>
      <c r="D101" s="119">
        <f t="shared" ref="D101:K101" si="5">+IFERROR(IF(D59&gt;0,+((D59/D17)*100)," "),"")</f>
        <v>98.29921840743792</v>
      </c>
      <c r="E101" s="119">
        <f t="shared" si="5"/>
        <v>98.176550987140615</v>
      </c>
      <c r="F101" s="119">
        <f t="shared" si="5"/>
        <v>97.112250331636801</v>
      </c>
      <c r="G101" s="119">
        <f t="shared" si="5"/>
        <v>98.455262414070759</v>
      </c>
      <c r="H101" s="119">
        <f t="shared" si="5"/>
        <v>98.545770534054341</v>
      </c>
      <c r="I101" s="119">
        <f t="shared" si="5"/>
        <v>97.624243472572843</v>
      </c>
      <c r="J101" s="119">
        <f t="shared" si="5"/>
        <v>98.452879390583021</v>
      </c>
      <c r="K101" s="119">
        <f t="shared" si="5"/>
        <v>83.273950961919013</v>
      </c>
    </row>
    <row r="102" spans="3:11" x14ac:dyDescent="0.2">
      <c r="C102" s="89" t="s">
        <v>63</v>
      </c>
      <c r="D102" s="118">
        <f t="shared" ref="D102:K102" si="6">+IFERROR(IF(D60&gt;0,+((D60/D18)*100)," "),"")</f>
        <v>99.019391581905651</v>
      </c>
      <c r="E102" s="118">
        <f t="shared" si="6"/>
        <v>99.210647231887918</v>
      </c>
      <c r="F102" s="118">
        <f t="shared" si="6"/>
        <v>95.764210290776717</v>
      </c>
      <c r="G102" s="118">
        <f t="shared" si="6"/>
        <v>96.867815759843751</v>
      </c>
      <c r="H102" s="118">
        <f t="shared" si="6"/>
        <v>98.778064005368464</v>
      </c>
      <c r="I102" s="118">
        <f t="shared" si="6"/>
        <v>94.122231289845473</v>
      </c>
      <c r="J102" s="118">
        <f t="shared" si="6"/>
        <v>84.60609199474419</v>
      </c>
      <c r="K102" s="118">
        <f t="shared" si="6"/>
        <v>55.529613340614006</v>
      </c>
    </row>
    <row r="103" spans="3:11" x14ac:dyDescent="0.2">
      <c r="C103" s="90" t="s">
        <v>30</v>
      </c>
      <c r="D103" s="119">
        <f t="shared" ref="D103:K103" si="7">+IFERROR(IF(D61&gt;0,+((D61/D19)*100)," "),"")</f>
        <v>99.679175963532799</v>
      </c>
      <c r="E103" s="119">
        <f t="shared" si="7"/>
        <v>99.775822602235024</v>
      </c>
      <c r="F103" s="119">
        <f t="shared" si="7"/>
        <v>94.63704934100457</v>
      </c>
      <c r="G103" s="119">
        <f t="shared" si="7"/>
        <v>97.486732777515769</v>
      </c>
      <c r="H103" s="119">
        <f t="shared" si="7"/>
        <v>99.02030696493361</v>
      </c>
      <c r="I103" s="119">
        <f t="shared" si="7"/>
        <v>98.171049798688941</v>
      </c>
      <c r="J103" s="119">
        <f t="shared" si="7"/>
        <v>99.374296042825577</v>
      </c>
      <c r="K103" s="119">
        <f t="shared" si="7"/>
        <v>50.254069263807679</v>
      </c>
    </row>
    <row r="104" spans="3:11" x14ac:dyDescent="0.2">
      <c r="C104" s="89" t="s">
        <v>64</v>
      </c>
      <c r="D104" s="118">
        <f t="shared" ref="D104:K104" si="8">+IFERROR(IF(D62&gt;0,+((D62/D20)*100)," "),"")</f>
        <v>99.909974193908866</v>
      </c>
      <c r="E104" s="118">
        <f t="shared" si="8"/>
        <v>99.768577390449437</v>
      </c>
      <c r="F104" s="118">
        <f t="shared" si="8"/>
        <v>98.507949226256869</v>
      </c>
      <c r="G104" s="118">
        <f t="shared" si="8"/>
        <v>98.529831821768994</v>
      </c>
      <c r="H104" s="118">
        <f t="shared" si="8"/>
        <v>99.285641510774596</v>
      </c>
      <c r="I104" s="118">
        <f t="shared" si="8"/>
        <v>99.545654575731234</v>
      </c>
      <c r="J104" s="118">
        <f t="shared" si="8"/>
        <v>99.761494723091047</v>
      </c>
      <c r="K104" s="118">
        <f t="shared" si="8"/>
        <v>41.935115578053292</v>
      </c>
    </row>
    <row r="105" spans="3:11" x14ac:dyDescent="0.2">
      <c r="C105" s="90" t="s">
        <v>65</v>
      </c>
      <c r="D105" s="119">
        <f t="shared" ref="D105:K105" si="9">+IFERROR(IF(D63&gt;0,+((D63/D21)*100)," "),"")</f>
        <v>98.270993193114833</v>
      </c>
      <c r="E105" s="119">
        <f t="shared" si="9"/>
        <v>98.525892623300166</v>
      </c>
      <c r="F105" s="119">
        <f t="shared" si="9"/>
        <v>91.328483334636246</v>
      </c>
      <c r="G105" s="119">
        <f t="shared" si="9"/>
        <v>94.150672246222769</v>
      </c>
      <c r="H105" s="119">
        <f t="shared" si="9"/>
        <v>84.93978174476571</v>
      </c>
      <c r="I105" s="119">
        <f t="shared" si="9"/>
        <v>96.577727215724835</v>
      </c>
      <c r="J105" s="119">
        <f t="shared" si="9"/>
        <v>93.568013677604213</v>
      </c>
      <c r="K105" s="119">
        <f t="shared" si="9"/>
        <v>39.38584380436162</v>
      </c>
    </row>
    <row r="106" spans="3:11" x14ac:dyDescent="0.2">
      <c r="C106" s="89" t="s">
        <v>66</v>
      </c>
      <c r="D106" s="118">
        <f t="shared" ref="D106:K106" si="10">+IFERROR(IF(D64&gt;0,+((D64/D22)*100)," "),"")</f>
        <v>99.986675932008495</v>
      </c>
      <c r="E106" s="118">
        <f t="shared" si="10"/>
        <v>99.992837008844432</v>
      </c>
      <c r="F106" s="118">
        <f t="shared" si="10"/>
        <v>99.980018483117846</v>
      </c>
      <c r="G106" s="118">
        <f t="shared" si="10"/>
        <v>99.933982595342158</v>
      </c>
      <c r="H106" s="118">
        <f t="shared" si="10"/>
        <v>99.040891504644051</v>
      </c>
      <c r="I106" s="118">
        <f t="shared" si="10"/>
        <v>99.887797825214676</v>
      </c>
      <c r="J106" s="118">
        <f t="shared" si="10"/>
        <v>99.598520705197842</v>
      </c>
      <c r="K106" s="118">
        <f t="shared" si="10"/>
        <v>54.365862507109519</v>
      </c>
    </row>
    <row r="107" spans="3:11" x14ac:dyDescent="0.2">
      <c r="C107" s="90" t="s">
        <v>67</v>
      </c>
      <c r="D107" s="119">
        <f t="shared" ref="D107:K107" si="11">+IFERROR(IF(D65&gt;0,+((D65/D23)*100)," "),"")</f>
        <v>88.470178858788259</v>
      </c>
      <c r="E107" s="119">
        <f t="shared" si="11"/>
        <v>89.923066302182647</v>
      </c>
      <c r="F107" s="119">
        <f t="shared" si="11"/>
        <v>93.979195079985985</v>
      </c>
      <c r="G107" s="119">
        <f t="shared" si="11"/>
        <v>92.034002902749279</v>
      </c>
      <c r="H107" s="119">
        <f t="shared" si="11"/>
        <v>97.05976652593688</v>
      </c>
      <c r="I107" s="119">
        <f t="shared" si="11"/>
        <v>94.866539089562423</v>
      </c>
      <c r="J107" s="119">
        <f t="shared" si="11"/>
        <v>97.605347970506187</v>
      </c>
      <c r="K107" s="119">
        <f t="shared" si="11"/>
        <v>40.678573554870773</v>
      </c>
    </row>
    <row r="108" spans="3:11" x14ac:dyDescent="0.2">
      <c r="C108" s="89" t="s">
        <v>68</v>
      </c>
      <c r="D108" s="118">
        <f t="shared" ref="D108:K108" si="12">+IFERROR(IF(D66&gt;0,+((D66/D24)*100)," "),"")</f>
        <v>99.346523900512963</v>
      </c>
      <c r="E108" s="118">
        <f t="shared" si="12"/>
        <v>98.957406526420513</v>
      </c>
      <c r="F108" s="118">
        <f t="shared" si="12"/>
        <v>95.450925507731839</v>
      </c>
      <c r="G108" s="118">
        <f t="shared" si="12"/>
        <v>99.081048090244309</v>
      </c>
      <c r="H108" s="118">
        <f t="shared" si="12"/>
        <v>99.424068498964061</v>
      </c>
      <c r="I108" s="118">
        <f t="shared" si="12"/>
        <v>98.705570044010685</v>
      </c>
      <c r="J108" s="118">
        <f t="shared" si="12"/>
        <v>99.657527164053278</v>
      </c>
      <c r="K108" s="118">
        <f t="shared" si="12"/>
        <v>36.433636316555834</v>
      </c>
    </row>
    <row r="109" spans="3:11" x14ac:dyDescent="0.2">
      <c r="C109" s="90" t="s">
        <v>31</v>
      </c>
      <c r="D109" s="119">
        <f t="shared" ref="D109:K109" si="13">+IFERROR(IF(D67&gt;0,+((D67/D25)*100)," "),"")</f>
        <v>96.728386397982533</v>
      </c>
      <c r="E109" s="119">
        <f t="shared" si="13"/>
        <v>50.542314771646389</v>
      </c>
      <c r="F109" s="119">
        <f t="shared" si="13"/>
        <v>91.216755809589657</v>
      </c>
      <c r="G109" s="119">
        <f t="shared" si="13"/>
        <v>95.27877080021338</v>
      </c>
      <c r="H109" s="119">
        <f t="shared" si="13"/>
        <v>96.493399772850836</v>
      </c>
      <c r="I109" s="119">
        <f t="shared" si="13"/>
        <v>84.406414901705332</v>
      </c>
      <c r="J109" s="119">
        <f t="shared" si="13"/>
        <v>92.340279741338122</v>
      </c>
      <c r="K109" s="119">
        <f t="shared" si="13"/>
        <v>25.033981719587722</v>
      </c>
    </row>
    <row r="110" spans="3:11" x14ac:dyDescent="0.2">
      <c r="C110" s="89" t="s">
        <v>168</v>
      </c>
      <c r="D110" s="118" t="str">
        <f t="shared" ref="D110:K110" si="14">+IFERROR(IF(D68&gt;0,+((D68/D26)*100)," "),"")</f>
        <v xml:space="preserve"> </v>
      </c>
      <c r="E110" s="118" t="str">
        <f t="shared" si="14"/>
        <v xml:space="preserve"> </v>
      </c>
      <c r="F110" s="118" t="str">
        <f t="shared" si="14"/>
        <v xml:space="preserve"> </v>
      </c>
      <c r="G110" s="118" t="str">
        <f t="shared" si="14"/>
        <v xml:space="preserve"> </v>
      </c>
      <c r="H110" s="118">
        <f t="shared" si="14"/>
        <v>94.392228050518014</v>
      </c>
      <c r="I110" s="118">
        <f t="shared" si="14"/>
        <v>99.28612197776026</v>
      </c>
      <c r="J110" s="118">
        <f t="shared" si="14"/>
        <v>96.550878911490898</v>
      </c>
      <c r="K110" s="118">
        <f t="shared" si="14"/>
        <v>80.486915718165108</v>
      </c>
    </row>
    <row r="111" spans="3:11" x14ac:dyDescent="0.2">
      <c r="C111" s="90" t="s">
        <v>69</v>
      </c>
      <c r="D111" s="119">
        <f t="shared" ref="D111:K111" si="15">+IFERROR(IF(D69&gt;0,+((D69/D27)*100)," "),"")</f>
        <v>97.678155077225099</v>
      </c>
      <c r="E111" s="119">
        <f t="shared" si="15"/>
        <v>99.086433957075329</v>
      </c>
      <c r="F111" s="119">
        <f t="shared" si="15"/>
        <v>98.264983296888829</v>
      </c>
      <c r="G111" s="119">
        <f t="shared" si="15"/>
        <v>97.773026887827115</v>
      </c>
      <c r="H111" s="119">
        <f t="shared" si="15"/>
        <v>94.909943771377314</v>
      </c>
      <c r="I111" s="119">
        <f t="shared" si="15"/>
        <v>96.45143434162074</v>
      </c>
      <c r="J111" s="119">
        <f t="shared" si="15"/>
        <v>95.49566953146946</v>
      </c>
      <c r="K111" s="119">
        <f t="shared" si="15"/>
        <v>19.719156808987716</v>
      </c>
    </row>
    <row r="112" spans="3:11" x14ac:dyDescent="0.2">
      <c r="C112" s="89" t="s">
        <v>70</v>
      </c>
      <c r="D112" s="118">
        <f t="shared" ref="D112:K112" si="16">+IFERROR(IF(D70&gt;0,+((D70/D28)*100)," "),"")</f>
        <v>90.410045692928634</v>
      </c>
      <c r="E112" s="118">
        <f t="shared" si="16"/>
        <v>88.64856099448572</v>
      </c>
      <c r="F112" s="118">
        <f t="shared" si="16"/>
        <v>81.535540921720681</v>
      </c>
      <c r="G112" s="118">
        <f t="shared" si="16"/>
        <v>90.151291335352539</v>
      </c>
      <c r="H112" s="118">
        <f t="shared" si="16"/>
        <v>93.465916119930796</v>
      </c>
      <c r="I112" s="118">
        <f t="shared" si="16"/>
        <v>95.608497995638913</v>
      </c>
      <c r="J112" s="118">
        <f t="shared" si="16"/>
        <v>95.498998823241152</v>
      </c>
      <c r="K112" s="118">
        <f t="shared" si="16"/>
        <v>39.614824925056254</v>
      </c>
    </row>
    <row r="113" spans="3:11" x14ac:dyDescent="0.2">
      <c r="C113" s="90" t="s">
        <v>32</v>
      </c>
      <c r="D113" s="119">
        <f t="shared" ref="D113:K113" si="17">+IFERROR(IF(D71&gt;0,+((D71/D29)*100)," "),"")</f>
        <v>96.565087601601988</v>
      </c>
      <c r="E113" s="119">
        <f t="shared" si="17"/>
        <v>99.172164904947039</v>
      </c>
      <c r="F113" s="119">
        <f t="shared" si="17"/>
        <v>97.243076047252742</v>
      </c>
      <c r="G113" s="119">
        <f t="shared" si="17"/>
        <v>96.571393881189536</v>
      </c>
      <c r="H113" s="119">
        <f t="shared" si="17"/>
        <v>91.978094954718898</v>
      </c>
      <c r="I113" s="119">
        <f t="shared" si="17"/>
        <v>96.710745170515523</v>
      </c>
      <c r="J113" s="119">
        <f t="shared" si="17"/>
        <v>97.526520095943951</v>
      </c>
      <c r="K113" s="119">
        <f t="shared" si="17"/>
        <v>35.439241553399427</v>
      </c>
    </row>
    <row r="114" spans="3:11" x14ac:dyDescent="0.2">
      <c r="C114" s="89" t="s">
        <v>174</v>
      </c>
      <c r="D114" s="118">
        <f t="shared" ref="D114:K114" si="18">+IFERROR(IF(D72&gt;0,+((D72/D30)*100)," "),"")</f>
        <v>98.790689107985813</v>
      </c>
      <c r="E114" s="118">
        <f t="shared" si="18"/>
        <v>97.668642346908712</v>
      </c>
      <c r="F114" s="118">
        <f t="shared" si="18"/>
        <v>97.179653840135487</v>
      </c>
      <c r="G114" s="118">
        <f t="shared" si="18"/>
        <v>87.931596982163612</v>
      </c>
      <c r="H114" s="118">
        <f t="shared" si="18"/>
        <v>96.422801239692078</v>
      </c>
      <c r="I114" s="118">
        <f t="shared" si="18"/>
        <v>90.562997114279241</v>
      </c>
      <c r="J114" s="118">
        <f t="shared" si="18"/>
        <v>98.164942760708428</v>
      </c>
      <c r="K114" s="118">
        <f t="shared" si="18"/>
        <v>73.7121194151716</v>
      </c>
    </row>
    <row r="115" spans="3:11" x14ac:dyDescent="0.2">
      <c r="C115" s="90" t="s">
        <v>171</v>
      </c>
      <c r="D115" s="119">
        <f t="shared" ref="D115:K115" si="19">+IFERROR(IF(D73&gt;0,+((D73/D31)*100)," "),"")</f>
        <v>98.64118331331224</v>
      </c>
      <c r="E115" s="119">
        <f t="shared" si="19"/>
        <v>97.176394805394452</v>
      </c>
      <c r="F115" s="119">
        <f t="shared" si="19"/>
        <v>86.600058338070554</v>
      </c>
      <c r="G115" s="119">
        <f t="shared" si="19"/>
        <v>90.983910370873417</v>
      </c>
      <c r="H115" s="119">
        <f t="shared" si="19"/>
        <v>97.400389471831446</v>
      </c>
      <c r="I115" s="119">
        <f t="shared" si="19"/>
        <v>98.726228623494904</v>
      </c>
      <c r="J115" s="119">
        <f t="shared" si="19"/>
        <v>99.041189674844361</v>
      </c>
      <c r="K115" s="119">
        <f t="shared" si="19"/>
        <v>53.134397260420741</v>
      </c>
    </row>
    <row r="116" spans="3:11" x14ac:dyDescent="0.2">
      <c r="C116" s="89" t="s">
        <v>71</v>
      </c>
      <c r="D116" s="118">
        <f t="shared" ref="D116:K116" si="20">+IFERROR(IF(D74&gt;0,+((D74/D32)*100)," "),"")</f>
        <v>96.59170369006462</v>
      </c>
      <c r="E116" s="118">
        <f t="shared" si="20"/>
        <v>93.542437370727427</v>
      </c>
      <c r="F116" s="118">
        <f t="shared" si="20"/>
        <v>90.894714835951362</v>
      </c>
      <c r="G116" s="118">
        <f t="shared" si="20"/>
        <v>94.945823063053396</v>
      </c>
      <c r="H116" s="118">
        <f t="shared" si="20"/>
        <v>92.688377882516122</v>
      </c>
      <c r="I116" s="118">
        <f t="shared" si="20"/>
        <v>93.369850770568902</v>
      </c>
      <c r="J116" s="118">
        <f t="shared" si="20"/>
        <v>94.873304594753677</v>
      </c>
      <c r="K116" s="118">
        <f t="shared" si="20"/>
        <v>57.711361306583733</v>
      </c>
    </row>
    <row r="117" spans="3:11" x14ac:dyDescent="0.2">
      <c r="C117" s="90" t="s">
        <v>34</v>
      </c>
      <c r="D117" s="119">
        <f t="shared" ref="D117:K117" si="21">+IFERROR(IF(D75&gt;0,+((D75/D33)*100)," "),"")</f>
        <v>96.024912868790551</v>
      </c>
      <c r="E117" s="119">
        <f t="shared" si="21"/>
        <v>86.261835522098067</v>
      </c>
      <c r="F117" s="119">
        <f t="shared" si="21"/>
        <v>89.700496997218721</v>
      </c>
      <c r="G117" s="119">
        <f t="shared" si="21"/>
        <v>94.034549505818902</v>
      </c>
      <c r="H117" s="119">
        <f t="shared" si="21"/>
        <v>93.576580479287784</v>
      </c>
      <c r="I117" s="119">
        <f t="shared" si="21"/>
        <v>91.366431941055708</v>
      </c>
      <c r="J117" s="119">
        <f t="shared" si="21"/>
        <v>97.351609350873929</v>
      </c>
      <c r="K117" s="119">
        <f t="shared" si="21"/>
        <v>39.481885178213716</v>
      </c>
    </row>
    <row r="118" spans="3:11" x14ac:dyDescent="0.2">
      <c r="C118" s="89" t="s">
        <v>72</v>
      </c>
      <c r="D118" s="118">
        <f t="shared" ref="D118:K118" si="22">+IFERROR(IF(D76&gt;0,+((D76/D34)*100)," "),"")</f>
        <v>95.348496543376754</v>
      </c>
      <c r="E118" s="118">
        <f t="shared" si="22"/>
        <v>95.711986980747227</v>
      </c>
      <c r="F118" s="118">
        <f t="shared" si="22"/>
        <v>80.550205393065482</v>
      </c>
      <c r="G118" s="118">
        <f t="shared" si="22"/>
        <v>94.236225089679365</v>
      </c>
      <c r="H118" s="118">
        <f t="shared" si="22"/>
        <v>91.27662897867873</v>
      </c>
      <c r="I118" s="118">
        <f t="shared" si="22"/>
        <v>91.944676141735158</v>
      </c>
      <c r="J118" s="118">
        <f t="shared" si="22"/>
        <v>86.001711596938975</v>
      </c>
      <c r="K118" s="118">
        <f t="shared" si="22"/>
        <v>65.884918354638074</v>
      </c>
    </row>
    <row r="119" spans="3:11" x14ac:dyDescent="0.2">
      <c r="C119" s="90" t="s">
        <v>73</v>
      </c>
      <c r="D119" s="119">
        <f t="shared" ref="D119:K119" si="23">+IFERROR(IF(D77&gt;0,+((D77/D35)*100)," "),"")</f>
        <v>98.320881420368664</v>
      </c>
      <c r="E119" s="119">
        <f t="shared" si="23"/>
        <v>99.587349136687394</v>
      </c>
      <c r="F119" s="119">
        <f t="shared" si="23"/>
        <v>99.528041619451201</v>
      </c>
      <c r="G119" s="119">
        <f t="shared" si="23"/>
        <v>99.292056014821512</v>
      </c>
      <c r="H119" s="119">
        <f t="shared" si="23"/>
        <v>98.664144706134223</v>
      </c>
      <c r="I119" s="119">
        <f t="shared" si="23"/>
        <v>96.494522512862062</v>
      </c>
      <c r="J119" s="119">
        <f t="shared" si="23"/>
        <v>98.941270914390515</v>
      </c>
      <c r="K119" s="119">
        <f t="shared" si="23"/>
        <v>93.805198592262329</v>
      </c>
    </row>
    <row r="120" spans="3:11" x14ac:dyDescent="0.2">
      <c r="C120" s="89" t="s">
        <v>35</v>
      </c>
      <c r="D120" s="118">
        <f t="shared" ref="D120:K120" si="24">+IFERROR(IF(D78&gt;0,+((D78/D36)*100)," "),"")</f>
        <v>99.32033843896825</v>
      </c>
      <c r="E120" s="118">
        <f t="shared" si="24"/>
        <v>98.980205427702359</v>
      </c>
      <c r="F120" s="118">
        <f t="shared" si="24"/>
        <v>97.577065008321313</v>
      </c>
      <c r="G120" s="118">
        <f t="shared" si="24"/>
        <v>98.972390702504285</v>
      </c>
      <c r="H120" s="118">
        <f t="shared" si="24"/>
        <v>91.123749907002832</v>
      </c>
      <c r="I120" s="118">
        <f t="shared" si="24"/>
        <v>98.317011897368332</v>
      </c>
      <c r="J120" s="118">
        <f t="shared" si="24"/>
        <v>98.67816832647847</v>
      </c>
      <c r="K120" s="118">
        <f t="shared" si="24"/>
        <v>34.781459650734931</v>
      </c>
    </row>
    <row r="121" spans="3:11" x14ac:dyDescent="0.2">
      <c r="C121" s="90" t="s">
        <v>74</v>
      </c>
      <c r="D121" s="119">
        <f t="shared" ref="D121:K121" si="25">+IFERROR(IF(D79&gt;0,+((D79/D37)*100)," "),"")</f>
        <v>95.625530433884137</v>
      </c>
      <c r="E121" s="119">
        <f t="shared" si="25"/>
        <v>96.573189295982473</v>
      </c>
      <c r="F121" s="119">
        <f t="shared" si="25"/>
        <v>94.002783431038665</v>
      </c>
      <c r="G121" s="119">
        <f t="shared" si="25"/>
        <v>97.426435750743096</v>
      </c>
      <c r="H121" s="119">
        <f t="shared" si="25"/>
        <v>94.907454988103524</v>
      </c>
      <c r="I121" s="119">
        <f t="shared" si="25"/>
        <v>63.788073416907899</v>
      </c>
      <c r="J121" s="119">
        <f t="shared" si="25"/>
        <v>95.232554365921914</v>
      </c>
      <c r="K121" s="119">
        <f t="shared" si="25"/>
        <v>42.925731071860902</v>
      </c>
    </row>
    <row r="122" spans="3:11" x14ac:dyDescent="0.2">
      <c r="C122" s="89" t="s">
        <v>36</v>
      </c>
      <c r="D122" s="118">
        <f t="shared" ref="D122:K122" si="26">+IFERROR(IF(D80&gt;0,+((D80/D38)*100)," "),"")</f>
        <v>96.4900284311843</v>
      </c>
      <c r="E122" s="118">
        <f t="shared" si="26"/>
        <v>93.398577620172503</v>
      </c>
      <c r="F122" s="118">
        <f t="shared" si="26"/>
        <v>91.43218205539398</v>
      </c>
      <c r="G122" s="118">
        <f t="shared" si="26"/>
        <v>97.559611997233432</v>
      </c>
      <c r="H122" s="118">
        <f t="shared" si="26"/>
        <v>94.10318677820473</v>
      </c>
      <c r="I122" s="118">
        <f t="shared" si="26"/>
        <v>95.570470111283825</v>
      </c>
      <c r="J122" s="118">
        <f t="shared" si="26"/>
        <v>95.842488073151728</v>
      </c>
      <c r="K122" s="118">
        <f t="shared" si="26"/>
        <v>45.343476508789934</v>
      </c>
    </row>
    <row r="123" spans="3:11" x14ac:dyDescent="0.2">
      <c r="C123" s="90" t="s">
        <v>172</v>
      </c>
      <c r="D123" s="119">
        <f t="shared" ref="D123:K123" si="27">+IFERROR(IF(D81&gt;0,+((D81/D39)*100)," "),"")</f>
        <v>99.930465484201463</v>
      </c>
      <c r="E123" s="119">
        <f t="shared" si="27"/>
        <v>97.73247645329451</v>
      </c>
      <c r="F123" s="119">
        <f t="shared" si="27"/>
        <v>99.784533864891088</v>
      </c>
      <c r="G123" s="119">
        <f t="shared" si="27"/>
        <v>99.93601936464637</v>
      </c>
      <c r="H123" s="119">
        <f t="shared" si="27"/>
        <v>99.144270520907156</v>
      </c>
      <c r="I123" s="119">
        <f t="shared" si="27"/>
        <v>98.821914919518917</v>
      </c>
      <c r="J123" s="119">
        <f t="shared" si="27"/>
        <v>99.089410826747326</v>
      </c>
      <c r="K123" s="119">
        <f t="shared" si="27"/>
        <v>43.998966158206315</v>
      </c>
    </row>
    <row r="124" spans="3:11" x14ac:dyDescent="0.2">
      <c r="C124" s="89" t="s">
        <v>76</v>
      </c>
      <c r="D124" s="118">
        <f t="shared" ref="D124:K124" si="28">+IFERROR(IF(D82&gt;0,+((D82/D40)*100)," "),"")</f>
        <v>94.586761911542794</v>
      </c>
      <c r="E124" s="118">
        <f t="shared" si="28"/>
        <v>97.716106039451631</v>
      </c>
      <c r="F124" s="118">
        <f t="shared" si="28"/>
        <v>97.403246691649031</v>
      </c>
      <c r="G124" s="118">
        <f t="shared" si="28"/>
        <v>98.634199068098042</v>
      </c>
      <c r="H124" s="118">
        <f t="shared" si="28"/>
        <v>92.055841780691239</v>
      </c>
      <c r="I124" s="118">
        <f t="shared" si="28"/>
        <v>98.574561937461809</v>
      </c>
      <c r="J124" s="118">
        <f t="shared" si="28"/>
        <v>99.468115947030213</v>
      </c>
      <c r="K124" s="118">
        <f t="shared" si="28"/>
        <v>47.561086293631227</v>
      </c>
    </row>
    <row r="125" spans="3:11" x14ac:dyDescent="0.2">
      <c r="C125" s="90" t="s">
        <v>77</v>
      </c>
      <c r="D125" s="119">
        <f t="shared" ref="D125:K125" si="29">+IFERROR(IF(D83&gt;0,+((D83/D41)*100)," "),"")</f>
        <v>93.687779318309481</v>
      </c>
      <c r="E125" s="119">
        <f t="shared" si="29"/>
        <v>98.695975805824247</v>
      </c>
      <c r="F125" s="119">
        <f t="shared" si="29"/>
        <v>80.32575953168579</v>
      </c>
      <c r="G125" s="119">
        <f t="shared" si="29"/>
        <v>87.685846951981858</v>
      </c>
      <c r="H125" s="119">
        <f t="shared" si="29"/>
        <v>87.066038706421196</v>
      </c>
      <c r="I125" s="119">
        <f t="shared" si="29"/>
        <v>94.152310230409867</v>
      </c>
      <c r="J125" s="119">
        <f t="shared" si="29"/>
        <v>90.443454969412343</v>
      </c>
      <c r="K125" s="119">
        <f t="shared" si="29"/>
        <v>93.358678503373056</v>
      </c>
    </row>
    <row r="126" spans="3:11" x14ac:dyDescent="0.2">
      <c r="C126" s="89" t="s">
        <v>173</v>
      </c>
      <c r="D126" s="118">
        <f t="shared" ref="D126:K126" si="30">+IFERROR(IF(D84&gt;0,+((D84/D42)*100)," "),"")</f>
        <v>99.469293871143478</v>
      </c>
      <c r="E126" s="118">
        <f t="shared" si="30"/>
        <v>99.343443286079236</v>
      </c>
      <c r="F126" s="118">
        <f t="shared" si="30"/>
        <v>98.30407152669973</v>
      </c>
      <c r="G126" s="118">
        <f t="shared" si="30"/>
        <v>84.861547426081884</v>
      </c>
      <c r="H126" s="118">
        <f t="shared" si="30"/>
        <v>98.130493284146453</v>
      </c>
      <c r="I126" s="118">
        <f t="shared" si="30"/>
        <v>90.87695292118741</v>
      </c>
      <c r="J126" s="118">
        <f t="shared" si="30"/>
        <v>99.724846297847208</v>
      </c>
      <c r="K126" s="118">
        <f t="shared" si="30"/>
        <v>23.542600655244925</v>
      </c>
    </row>
    <row r="127" spans="3:11" x14ac:dyDescent="0.2">
      <c r="C127" s="90" t="s">
        <v>37</v>
      </c>
      <c r="D127" s="119">
        <f t="shared" ref="D127:K127" si="31">+IFERROR(IF(D85&gt;0,+((D85/D43)*100)," "),"")</f>
        <v>93.053107929825515</v>
      </c>
      <c r="E127" s="119">
        <f t="shared" si="31"/>
        <v>89.441185137412376</v>
      </c>
      <c r="F127" s="119">
        <f t="shared" si="31"/>
        <v>93.706759217012305</v>
      </c>
      <c r="G127" s="119">
        <f t="shared" si="31"/>
        <v>92.334401332798848</v>
      </c>
      <c r="H127" s="119">
        <f t="shared" si="31"/>
        <v>90.144024859539087</v>
      </c>
      <c r="I127" s="119">
        <f t="shared" si="31"/>
        <v>96.162640661299292</v>
      </c>
      <c r="J127" s="119">
        <f t="shared" si="31"/>
        <v>96.282222626061156</v>
      </c>
      <c r="K127" s="119">
        <f t="shared" si="31"/>
        <v>64.79779270882095</v>
      </c>
    </row>
    <row r="128" spans="3:11" x14ac:dyDescent="0.2">
      <c r="C128" s="89" t="s">
        <v>38</v>
      </c>
      <c r="D128" s="118">
        <f t="shared" ref="D128:K128" si="32">+IFERROR(IF(D86&gt;0,+((D86/D44)*100)," "),"")</f>
        <v>99.860240774209856</v>
      </c>
      <c r="E128" s="118">
        <f t="shared" si="32"/>
        <v>98.707275887388036</v>
      </c>
      <c r="F128" s="118">
        <f t="shared" si="32"/>
        <v>99.463867880407847</v>
      </c>
      <c r="G128" s="118">
        <f t="shared" si="32"/>
        <v>99.835565142475446</v>
      </c>
      <c r="H128" s="118">
        <f t="shared" si="32"/>
        <v>99.468172500445846</v>
      </c>
      <c r="I128" s="118">
        <f t="shared" si="32"/>
        <v>99.610236266216432</v>
      </c>
      <c r="J128" s="118">
        <f t="shared" si="32"/>
        <v>99.959278109659337</v>
      </c>
      <c r="K128" s="118">
        <f t="shared" si="32"/>
        <v>37.990445202711243</v>
      </c>
    </row>
    <row r="129" spans="1:12" x14ac:dyDescent="0.2">
      <c r="C129" s="93" t="s">
        <v>78</v>
      </c>
      <c r="D129" s="65">
        <f t="shared" ref="D129:K129" si="33">+IFERROR(IF(D87&gt;0,+((D87/D45)*100)," "),"")</f>
        <v>99.433766820744225</v>
      </c>
      <c r="E129" s="65">
        <f t="shared" si="33"/>
        <v>89.754362983717783</v>
      </c>
      <c r="F129" s="65">
        <f t="shared" si="33"/>
        <v>97.807734941882273</v>
      </c>
      <c r="G129" s="65">
        <f t="shared" si="33"/>
        <v>96.511919434581898</v>
      </c>
      <c r="H129" s="65">
        <f t="shared" si="33"/>
        <v>98.057440920029251</v>
      </c>
      <c r="I129" s="65">
        <f t="shared" si="33"/>
        <v>96.20954216112456</v>
      </c>
      <c r="J129" s="65">
        <f t="shared" si="33"/>
        <v>98.741258569194059</v>
      </c>
      <c r="K129" s="65">
        <f t="shared" si="33"/>
        <v>43.006562598335876</v>
      </c>
    </row>
    <row r="130" spans="1:12" s="32" customFormat="1" x14ac:dyDescent="0.2">
      <c r="A130" s="5"/>
      <c r="B130" s="5"/>
      <c r="C130" s="74" t="str">
        <f>+'C1 Aprop Resumen 2000-2026'!B20</f>
        <v>* Información con corte a 31 de mayo</v>
      </c>
      <c r="D130" s="48"/>
      <c r="E130" s="48"/>
      <c r="F130" s="48"/>
      <c r="G130" s="48"/>
      <c r="H130" s="48"/>
      <c r="I130" s="48"/>
    </row>
    <row r="131" spans="1:12" x14ac:dyDescent="0.2">
      <c r="C131" s="1" t="s">
        <v>227</v>
      </c>
      <c r="D131" s="11"/>
      <c r="E131" s="11"/>
      <c r="F131" s="11"/>
    </row>
    <row r="132" spans="1:12" x14ac:dyDescent="0.2">
      <c r="D132" s="11"/>
      <c r="E132" s="11"/>
      <c r="F132" s="11"/>
    </row>
    <row r="133" spans="1:12" x14ac:dyDescent="0.2">
      <c r="E133" s="3"/>
      <c r="F133" s="3"/>
    </row>
    <row r="134" spans="1:12" x14ac:dyDescent="0.2">
      <c r="E134" s="3"/>
      <c r="F134" s="3"/>
    </row>
    <row r="135" spans="1:12" x14ac:dyDescent="0.2">
      <c r="E135" s="3"/>
      <c r="F135" s="3"/>
    </row>
    <row r="136" spans="1:12" ht="18" x14ac:dyDescent="0.2">
      <c r="D136" s="190" t="s">
        <v>155</v>
      </c>
      <c r="E136" s="190"/>
      <c r="F136" s="190"/>
      <c r="G136" s="190"/>
      <c r="H136" s="190"/>
      <c r="I136" s="190"/>
      <c r="J136" s="190"/>
      <c r="K136" s="190"/>
      <c r="L136" s="190"/>
    </row>
    <row r="137" spans="1:12" ht="15.75" customHeight="1" x14ac:dyDescent="0.2">
      <c r="C137" s="2"/>
      <c r="D137" s="2"/>
      <c r="E137" s="2"/>
      <c r="F137" s="2"/>
      <c r="G137" s="2"/>
      <c r="H137" s="2"/>
      <c r="I137" s="2"/>
    </row>
    <row r="138" spans="1:12" x14ac:dyDescent="0.2">
      <c r="C138" s="182" t="s">
        <v>21</v>
      </c>
      <c r="D138" s="162">
        <v>2019</v>
      </c>
      <c r="E138" s="162">
        <v>2020</v>
      </c>
      <c r="F138" s="162">
        <v>2021</v>
      </c>
      <c r="G138" s="162">
        <v>2022</v>
      </c>
      <c r="H138" s="162">
        <v>2023</v>
      </c>
      <c r="I138" s="162">
        <v>2024</v>
      </c>
      <c r="J138" s="162">
        <v>2025</v>
      </c>
      <c r="K138" s="162" t="s">
        <v>178</v>
      </c>
    </row>
    <row r="139" spans="1:12" ht="12" thickBot="1" x14ac:dyDescent="0.25">
      <c r="C139" s="183"/>
      <c r="D139" s="163"/>
      <c r="E139" s="163"/>
      <c r="F139" s="163"/>
      <c r="G139" s="163"/>
      <c r="H139" s="163"/>
      <c r="I139" s="163"/>
      <c r="J139" s="163"/>
      <c r="K139" s="163"/>
    </row>
    <row r="140" spans="1:12" x14ac:dyDescent="0.2">
      <c r="C140" s="89" t="s">
        <v>61</v>
      </c>
      <c r="D140" s="120">
        <v>543.30313371418003</v>
      </c>
      <c r="E140" s="120">
        <v>574.29721363944009</v>
      </c>
      <c r="F140" s="120">
        <v>579.5146685071702</v>
      </c>
      <c r="G140" s="120">
        <v>689.05063996185982</v>
      </c>
      <c r="H140" s="120">
        <v>701.35102314647986</v>
      </c>
      <c r="I140" s="120">
        <v>806.45574877326987</v>
      </c>
      <c r="J140" s="120">
        <v>759.88888224333016</v>
      </c>
      <c r="K140" s="120">
        <v>390.47149446405996</v>
      </c>
    </row>
    <row r="141" spans="1:12" x14ac:dyDescent="0.2">
      <c r="C141" s="90" t="s">
        <v>28</v>
      </c>
      <c r="D141" s="121">
        <v>275.63310062067001</v>
      </c>
      <c r="E141" s="121">
        <v>306.70887116216994</v>
      </c>
      <c r="F141" s="121">
        <v>333.17001052223003</v>
      </c>
      <c r="G141" s="121">
        <v>337.91388946114</v>
      </c>
      <c r="H141" s="121">
        <v>408.27967933828995</v>
      </c>
      <c r="I141" s="121">
        <v>488.78369689702998</v>
      </c>
      <c r="J141" s="121">
        <v>671.51859695035</v>
      </c>
      <c r="K141" s="121">
        <v>240.24574697028001</v>
      </c>
    </row>
    <row r="142" spans="1:12" x14ac:dyDescent="0.2">
      <c r="C142" s="89" t="s">
        <v>62</v>
      </c>
      <c r="D142" s="120">
        <v>22.324289664080002</v>
      </c>
      <c r="E142" s="120">
        <v>21.951331779049998</v>
      </c>
      <c r="F142" s="120">
        <v>24.253313937450002</v>
      </c>
      <c r="G142" s="120">
        <v>23.966468713160001</v>
      </c>
      <c r="H142" s="120">
        <v>25.594834401749999</v>
      </c>
      <c r="I142" s="120">
        <v>26.208265119169997</v>
      </c>
      <c r="J142" s="120">
        <v>24.363023214790001</v>
      </c>
      <c r="K142" s="120">
        <v>7.4594821162799994</v>
      </c>
    </row>
    <row r="143" spans="1:12" x14ac:dyDescent="0.2">
      <c r="C143" s="90" t="s">
        <v>29</v>
      </c>
      <c r="D143" s="121">
        <v>407.71768834769989</v>
      </c>
      <c r="E143" s="121">
        <v>496.61617786027</v>
      </c>
      <c r="F143" s="121">
        <v>408.63740348052994</v>
      </c>
      <c r="G143" s="121">
        <v>402.01373598691998</v>
      </c>
      <c r="H143" s="121">
        <v>473.66100851776997</v>
      </c>
      <c r="I143" s="121">
        <v>537.06523562329994</v>
      </c>
      <c r="J143" s="121">
        <v>619.61760847686003</v>
      </c>
      <c r="K143" s="121">
        <v>272.59927620075001</v>
      </c>
    </row>
    <row r="144" spans="1:12" x14ac:dyDescent="0.2">
      <c r="C144" s="89" t="s">
        <v>63</v>
      </c>
      <c r="D144" s="120">
        <v>534.55512548138006</v>
      </c>
      <c r="E144" s="120">
        <v>574.45739305314999</v>
      </c>
      <c r="F144" s="120">
        <v>620.32288849422014</v>
      </c>
      <c r="G144" s="120">
        <v>723.07864129860013</v>
      </c>
      <c r="H144" s="120">
        <v>853.40507203029006</v>
      </c>
      <c r="I144" s="120">
        <v>956.79817893815994</v>
      </c>
      <c r="J144" s="120">
        <v>1097.22904794437</v>
      </c>
      <c r="K144" s="120">
        <v>507.82954320495003</v>
      </c>
    </row>
    <row r="145" spans="3:11" x14ac:dyDescent="0.2">
      <c r="C145" s="90" t="s">
        <v>30</v>
      </c>
      <c r="D145" s="121">
        <v>227.64196054019999</v>
      </c>
      <c r="E145" s="121">
        <v>227.53266568132997</v>
      </c>
      <c r="F145" s="121">
        <v>212.41250972851</v>
      </c>
      <c r="G145" s="121">
        <v>178.24536058685001</v>
      </c>
      <c r="H145" s="121">
        <v>270.88154978429998</v>
      </c>
      <c r="I145" s="121">
        <v>312.01767563880998</v>
      </c>
      <c r="J145" s="121">
        <v>306.34997114132</v>
      </c>
      <c r="K145" s="121">
        <v>166.48566292153001</v>
      </c>
    </row>
    <row r="146" spans="3:11" x14ac:dyDescent="0.2">
      <c r="C146" s="89" t="s">
        <v>64</v>
      </c>
      <c r="D146" s="120">
        <v>29581.900610642813</v>
      </c>
      <c r="E146" s="120">
        <v>31470.752082183579</v>
      </c>
      <c r="F146" s="120">
        <v>33334.975793688514</v>
      </c>
      <c r="G146" s="120">
        <v>36413.919907745323</v>
      </c>
      <c r="H146" s="120">
        <v>41654.516856614107</v>
      </c>
      <c r="I146" s="120">
        <v>46599.100392398585</v>
      </c>
      <c r="J146" s="120">
        <v>51991.479890016039</v>
      </c>
      <c r="K146" s="120">
        <v>21397.545649832613</v>
      </c>
    </row>
    <row r="147" spans="3:11" x14ac:dyDescent="0.2">
      <c r="C147" s="90" t="s">
        <v>65</v>
      </c>
      <c r="D147" s="121">
        <v>35.196356724010002</v>
      </c>
      <c r="E147" s="121">
        <v>37.528346421009999</v>
      </c>
      <c r="F147" s="121">
        <v>35.652609006630001</v>
      </c>
      <c r="G147" s="121">
        <v>48.700196504410002</v>
      </c>
      <c r="H147" s="121">
        <v>47.583090441849997</v>
      </c>
      <c r="I147" s="121">
        <v>60.119130097780001</v>
      </c>
      <c r="J147" s="121">
        <v>44.591678760210002</v>
      </c>
      <c r="K147" s="121">
        <v>18.153395915669996</v>
      </c>
    </row>
    <row r="148" spans="3:11" x14ac:dyDescent="0.2">
      <c r="C148" s="89" t="s">
        <v>66</v>
      </c>
      <c r="D148" s="120">
        <v>37361.721142281815</v>
      </c>
      <c r="E148" s="120">
        <v>40590.265222671929</v>
      </c>
      <c r="F148" s="120">
        <v>43191.164558718752</v>
      </c>
      <c r="G148" s="120">
        <v>44158.534078534052</v>
      </c>
      <c r="H148" s="120">
        <v>51109.016441255677</v>
      </c>
      <c r="I148" s="120">
        <v>61816.178270085984</v>
      </c>
      <c r="J148" s="120">
        <v>71889.181601156</v>
      </c>
      <c r="K148" s="120">
        <v>32051.685018064985</v>
      </c>
    </row>
    <row r="149" spans="3:11" x14ac:dyDescent="0.2">
      <c r="C149" s="90" t="s">
        <v>67</v>
      </c>
      <c r="D149" s="121">
        <v>22.644675993310003</v>
      </c>
      <c r="E149" s="121">
        <v>23.192632361160005</v>
      </c>
      <c r="F149" s="121">
        <v>29.971615694090001</v>
      </c>
      <c r="G149" s="121">
        <v>31.986495577110002</v>
      </c>
      <c r="H149" s="121">
        <v>34.77247861571</v>
      </c>
      <c r="I149" s="121">
        <v>39.045139755500003</v>
      </c>
      <c r="J149" s="121">
        <v>41.91778560985</v>
      </c>
      <c r="K149" s="121">
        <v>17.328998669320001</v>
      </c>
    </row>
    <row r="150" spans="3:11" x14ac:dyDescent="0.2">
      <c r="C150" s="89" t="s">
        <v>68</v>
      </c>
      <c r="D150" s="120">
        <v>3521.6717220953387</v>
      </c>
      <c r="E150" s="120">
        <v>3642.2051553095803</v>
      </c>
      <c r="F150" s="120">
        <v>3961.4575797385201</v>
      </c>
      <c r="G150" s="120">
        <v>4339.6961233515003</v>
      </c>
      <c r="H150" s="120">
        <v>4970.4028565841327</v>
      </c>
      <c r="I150" s="120">
        <v>5394.9281016864907</v>
      </c>
      <c r="J150" s="120">
        <v>6097.5975670865801</v>
      </c>
      <c r="K150" s="120">
        <v>2236.3395148963205</v>
      </c>
    </row>
    <row r="151" spans="3:11" x14ac:dyDescent="0.2">
      <c r="C151" s="90" t="s">
        <v>31</v>
      </c>
      <c r="D151" s="121">
        <v>7776.1140159278402</v>
      </c>
      <c r="E151" s="121">
        <v>16131.569964812101</v>
      </c>
      <c r="F151" s="121">
        <v>17701.907022313801</v>
      </c>
      <c r="G151" s="121">
        <v>12839.704020025127</v>
      </c>
      <c r="H151" s="121">
        <v>32694.935223583598</v>
      </c>
      <c r="I151" s="121">
        <v>21580.638520662367</v>
      </c>
      <c r="J151" s="121">
        <v>16208.951718390359</v>
      </c>
      <c r="K151" s="121">
        <v>5935.7056496671812</v>
      </c>
    </row>
    <row r="152" spans="3:11" x14ac:dyDescent="0.2">
      <c r="C152" s="89" t="s">
        <v>168</v>
      </c>
      <c r="D152" s="120">
        <v>0</v>
      </c>
      <c r="E152" s="120">
        <v>0</v>
      </c>
      <c r="F152" s="120">
        <v>0</v>
      </c>
      <c r="G152" s="120">
        <v>0</v>
      </c>
      <c r="H152" s="120">
        <v>2.9141402525900002</v>
      </c>
      <c r="I152" s="120">
        <v>67.507281283180006</v>
      </c>
      <c r="J152" s="120">
        <v>103.55996841088</v>
      </c>
      <c r="K152" s="120">
        <v>40.935007834069999</v>
      </c>
    </row>
    <row r="153" spans="3:11" x14ac:dyDescent="0.2">
      <c r="C153" s="90" t="s">
        <v>69</v>
      </c>
      <c r="D153" s="121">
        <v>819.90014046884994</v>
      </c>
      <c r="E153" s="121">
        <v>6777.8236094526101</v>
      </c>
      <c r="F153" s="121">
        <v>8566.2373223085597</v>
      </c>
      <c r="G153" s="121">
        <v>893.78689187127998</v>
      </c>
      <c r="H153" s="121">
        <v>1155.1170088535303</v>
      </c>
      <c r="I153" s="121">
        <v>1091.4816377622601</v>
      </c>
      <c r="J153" s="121">
        <v>1109.2007051335199</v>
      </c>
      <c r="K153" s="121">
        <v>269.30807632941998</v>
      </c>
    </row>
    <row r="154" spans="3:11" x14ac:dyDescent="0.2">
      <c r="C154" s="89" t="s">
        <v>70</v>
      </c>
      <c r="D154" s="120">
        <v>138.82213405099</v>
      </c>
      <c r="E154" s="120">
        <v>142.61878989853</v>
      </c>
      <c r="F154" s="120">
        <v>146.13498835788002</v>
      </c>
      <c r="G154" s="120">
        <v>166.61930328963001</v>
      </c>
      <c r="H154" s="120">
        <v>203.45946498993999</v>
      </c>
      <c r="I154" s="120">
        <v>226.21028168501002</v>
      </c>
      <c r="J154" s="120">
        <v>248.35357939094999</v>
      </c>
      <c r="K154" s="120">
        <v>102.69431826867999</v>
      </c>
    </row>
    <row r="155" spans="3:11" x14ac:dyDescent="0.2">
      <c r="C155" s="90" t="s">
        <v>32</v>
      </c>
      <c r="D155" s="121">
        <v>86.514637184009999</v>
      </c>
      <c r="E155" s="121">
        <v>90.775013681169995</v>
      </c>
      <c r="F155" s="121">
        <v>103.43565574278</v>
      </c>
      <c r="G155" s="121">
        <v>99.588347932959991</v>
      </c>
      <c r="H155" s="121">
        <v>101.14452172284</v>
      </c>
      <c r="I155" s="121">
        <v>121.30639423118001</v>
      </c>
      <c r="J155" s="121">
        <v>135.22252019535</v>
      </c>
      <c r="K155" s="121">
        <v>49.741036413119993</v>
      </c>
    </row>
    <row r="156" spans="3:11" x14ac:dyDescent="0.2">
      <c r="C156" s="89" t="s">
        <v>174</v>
      </c>
      <c r="D156" s="120">
        <v>1045.0113958618601</v>
      </c>
      <c r="E156" s="120">
        <v>1260.39943194177</v>
      </c>
      <c r="F156" s="120">
        <v>1436.18682936032</v>
      </c>
      <c r="G156" s="120">
        <v>1581.0132256099801</v>
      </c>
      <c r="H156" s="120">
        <v>1958.8332020196199</v>
      </c>
      <c r="I156" s="120">
        <v>2492.3683785363792</v>
      </c>
      <c r="J156" s="120">
        <v>3120.7390430345604</v>
      </c>
      <c r="K156" s="120">
        <v>1193.4723580165701</v>
      </c>
    </row>
    <row r="157" spans="3:11" x14ac:dyDescent="0.2">
      <c r="C157" s="90" t="s">
        <v>171</v>
      </c>
      <c r="D157" s="121">
        <v>1674.9601270695682</v>
      </c>
      <c r="E157" s="121">
        <v>1863.2491801582701</v>
      </c>
      <c r="F157" s="121">
        <v>1863.0222395808598</v>
      </c>
      <c r="G157" s="121">
        <v>2109.7102949653199</v>
      </c>
      <c r="H157" s="121">
        <v>2465.0262985325298</v>
      </c>
      <c r="I157" s="121">
        <v>2978.1809445731196</v>
      </c>
      <c r="J157" s="121">
        <v>3304.6168482696603</v>
      </c>
      <c r="K157" s="121">
        <v>1275.0317024456101</v>
      </c>
    </row>
    <row r="158" spans="3:11" x14ac:dyDescent="0.2">
      <c r="C158" s="89" t="s">
        <v>71</v>
      </c>
      <c r="D158" s="120">
        <v>173.28210162742002</v>
      </c>
      <c r="E158" s="120">
        <v>195.16659680769999</v>
      </c>
      <c r="F158" s="120">
        <v>205.55825146978</v>
      </c>
      <c r="G158" s="120">
        <v>275.51006429754005</v>
      </c>
      <c r="H158" s="120">
        <v>268.10553047819002</v>
      </c>
      <c r="I158" s="120">
        <v>271.75860477502005</v>
      </c>
      <c r="J158" s="120">
        <v>266.58950239352004</v>
      </c>
      <c r="K158" s="120">
        <v>155.10535776088997</v>
      </c>
    </row>
    <row r="159" spans="3:11" x14ac:dyDescent="0.2">
      <c r="C159" s="90" t="s">
        <v>34</v>
      </c>
      <c r="D159" s="121">
        <v>1586.5332114587497</v>
      </c>
      <c r="E159" s="121">
        <v>1768.6233227473301</v>
      </c>
      <c r="F159" s="121">
        <v>2182.1897268687599</v>
      </c>
      <c r="G159" s="121">
        <v>2514.6318931598967</v>
      </c>
      <c r="H159" s="121">
        <v>2953.3355405777102</v>
      </c>
      <c r="I159" s="121">
        <v>3378.78237534768</v>
      </c>
      <c r="J159" s="121">
        <v>3611.4738753809902</v>
      </c>
      <c r="K159" s="121">
        <v>1394.3405589498605</v>
      </c>
    </row>
    <row r="160" spans="3:11" x14ac:dyDescent="0.2">
      <c r="C160" s="89" t="s">
        <v>72</v>
      </c>
      <c r="D160" s="120">
        <v>78.256453180359998</v>
      </c>
      <c r="E160" s="120">
        <v>80.367286707039995</v>
      </c>
      <c r="F160" s="120">
        <v>224.62844248447001</v>
      </c>
      <c r="G160" s="120">
        <v>405.4041695299</v>
      </c>
      <c r="H160" s="120">
        <v>223.03062181762996</v>
      </c>
      <c r="I160" s="120">
        <v>247.64718990541002</v>
      </c>
      <c r="J160" s="120">
        <v>237.50452147116999</v>
      </c>
      <c r="K160" s="120">
        <v>167.20765318540001</v>
      </c>
    </row>
    <row r="161" spans="1:11" x14ac:dyDescent="0.2">
      <c r="C161" s="90" t="s">
        <v>73</v>
      </c>
      <c r="D161" s="121">
        <v>571.35197721376005</v>
      </c>
      <c r="E161" s="121">
        <v>1732.4836235913303</v>
      </c>
      <c r="F161" s="121">
        <v>3587.2830211102996</v>
      </c>
      <c r="G161" s="121">
        <v>919.23644559330978</v>
      </c>
      <c r="H161" s="121">
        <v>733.51044320256005</v>
      </c>
      <c r="I161" s="121">
        <v>713.69842254485002</v>
      </c>
      <c r="J161" s="121">
        <v>1330.4756354956701</v>
      </c>
      <c r="K161" s="121">
        <v>305.4663989542899</v>
      </c>
    </row>
    <row r="162" spans="1:11" x14ac:dyDescent="0.2">
      <c r="C162" s="89" t="s">
        <v>35</v>
      </c>
      <c r="D162" s="120">
        <v>4147.3228553074596</v>
      </c>
      <c r="E162" s="120">
        <v>4314.7335254599693</v>
      </c>
      <c r="F162" s="120">
        <v>4675.5391134622296</v>
      </c>
      <c r="G162" s="120">
        <v>5178.9954672040185</v>
      </c>
      <c r="H162" s="120">
        <v>6266.1114058750209</v>
      </c>
      <c r="I162" s="120">
        <v>7662.2559556817287</v>
      </c>
      <c r="J162" s="120">
        <v>8732.326196874219</v>
      </c>
      <c r="K162" s="120">
        <v>3141.4439566159103</v>
      </c>
    </row>
    <row r="163" spans="1:11" x14ac:dyDescent="0.2">
      <c r="C163" s="90" t="s">
        <v>74</v>
      </c>
      <c r="D163" s="121">
        <v>1293.0150959096102</v>
      </c>
      <c r="E163" s="121">
        <v>490.8118590638</v>
      </c>
      <c r="F163" s="121">
        <v>1102.22837284093</v>
      </c>
      <c r="G163" s="121">
        <v>2870.0252991024104</v>
      </c>
      <c r="H163" s="121">
        <v>2428.9423068477804</v>
      </c>
      <c r="I163" s="121">
        <v>725.70600988556009</v>
      </c>
      <c r="J163" s="121">
        <v>1990.5705291611098</v>
      </c>
      <c r="K163" s="121">
        <v>1581.52731801444</v>
      </c>
    </row>
    <row r="164" spans="1:11" x14ac:dyDescent="0.2">
      <c r="C164" s="89" t="s">
        <v>36</v>
      </c>
      <c r="D164" s="120">
        <v>656.8334482643171</v>
      </c>
      <c r="E164" s="120">
        <v>697.53786907511028</v>
      </c>
      <c r="F164" s="120">
        <v>796.42389861478978</v>
      </c>
      <c r="G164" s="120">
        <v>1069.7359403428197</v>
      </c>
      <c r="H164" s="120">
        <v>1099.1619088785201</v>
      </c>
      <c r="I164" s="120">
        <v>1082.61752766359</v>
      </c>
      <c r="J164" s="120">
        <v>1177.1236089022898</v>
      </c>
      <c r="K164" s="120">
        <v>450.46984097887008</v>
      </c>
    </row>
    <row r="165" spans="1:11" x14ac:dyDescent="0.2">
      <c r="C165" s="90" t="s">
        <v>172</v>
      </c>
      <c r="D165" s="121">
        <v>28343.596785763832</v>
      </c>
      <c r="E165" s="121">
        <v>33399.248740958494</v>
      </c>
      <c r="F165" s="121">
        <v>42205.686497323892</v>
      </c>
      <c r="G165" s="121">
        <v>40740.256632209232</v>
      </c>
      <c r="H165" s="121">
        <v>48139.402228574399</v>
      </c>
      <c r="I165" s="121">
        <v>56316.725030400485</v>
      </c>
      <c r="J165" s="121">
        <v>62785.910258015196</v>
      </c>
      <c r="K165" s="121">
        <v>28899.6040206129</v>
      </c>
    </row>
    <row r="166" spans="1:11" x14ac:dyDescent="0.2">
      <c r="C166" s="89" t="s">
        <v>76</v>
      </c>
      <c r="D166" s="120">
        <v>261.13458804366002</v>
      </c>
      <c r="E166" s="120">
        <v>312.86440454456005</v>
      </c>
      <c r="F166" s="120">
        <v>356.96159296429005</v>
      </c>
      <c r="G166" s="120">
        <v>358.20194401109995</v>
      </c>
      <c r="H166" s="120">
        <v>439.06493918916999</v>
      </c>
      <c r="I166" s="120">
        <v>576.45136574243998</v>
      </c>
      <c r="J166" s="120">
        <v>642.43666857635003</v>
      </c>
      <c r="K166" s="120">
        <v>260.10181668829</v>
      </c>
    </row>
    <row r="167" spans="1:11" x14ac:dyDescent="0.2">
      <c r="C167" s="90" t="s">
        <v>77</v>
      </c>
      <c r="D167" s="121">
        <v>63.184539911009999</v>
      </c>
      <c r="E167" s="121">
        <v>53.536573715149999</v>
      </c>
      <c r="F167" s="121">
        <v>65.620996254649995</v>
      </c>
      <c r="G167" s="121">
        <v>93.642346535429994</v>
      </c>
      <c r="H167" s="121">
        <v>94.087536007129998</v>
      </c>
      <c r="I167" s="121">
        <v>113.05162368229</v>
      </c>
      <c r="J167" s="121">
        <v>101.599217587</v>
      </c>
      <c r="K167" s="121">
        <v>33.807354736560001</v>
      </c>
    </row>
    <row r="168" spans="1:11" x14ac:dyDescent="0.2">
      <c r="C168" s="89" t="s">
        <v>173</v>
      </c>
      <c r="D168" s="120">
        <v>18168.852772915492</v>
      </c>
      <c r="E168" s="120">
        <v>22897.298814200705</v>
      </c>
      <c r="F168" s="120">
        <v>22240.30597325879</v>
      </c>
      <c r="G168" s="120">
        <v>18306.885300015878</v>
      </c>
      <c r="H168" s="120">
        <v>22208.322930694449</v>
      </c>
      <c r="I168" s="120">
        <v>27546.10536923118</v>
      </c>
      <c r="J168" s="120">
        <v>38670.2381929154</v>
      </c>
      <c r="K168" s="120">
        <v>11696.697644828102</v>
      </c>
    </row>
    <row r="169" spans="1:11" x14ac:dyDescent="0.2">
      <c r="C169" s="90" t="s">
        <v>37</v>
      </c>
      <c r="D169" s="121">
        <v>149.06642205071</v>
      </c>
      <c r="E169" s="121">
        <v>148.87979864401001</v>
      </c>
      <c r="F169" s="121">
        <v>289.70155812544994</v>
      </c>
      <c r="G169" s="121">
        <v>329.75570859785</v>
      </c>
      <c r="H169" s="121">
        <v>413.41502649010999</v>
      </c>
      <c r="I169" s="121">
        <v>393.41674990835998</v>
      </c>
      <c r="J169" s="121">
        <v>452.24333636376997</v>
      </c>
      <c r="K169" s="121">
        <v>201.24713897954999</v>
      </c>
    </row>
    <row r="170" spans="1:11" x14ac:dyDescent="0.2">
      <c r="C170" s="89" t="s">
        <v>38</v>
      </c>
      <c r="D170" s="120">
        <v>2184.3792462143897</v>
      </c>
      <c r="E170" s="120">
        <v>2339.4314913506801</v>
      </c>
      <c r="F170" s="120">
        <v>2722.9404256143798</v>
      </c>
      <c r="G170" s="120">
        <v>2651.1212601747998</v>
      </c>
      <c r="H170" s="120">
        <v>2924.4423574911998</v>
      </c>
      <c r="I170" s="120">
        <v>3756.2286585441998</v>
      </c>
      <c r="J170" s="120">
        <v>4332.1423969337202</v>
      </c>
      <c r="K170" s="120">
        <v>1777.3894930390099</v>
      </c>
    </row>
    <row r="171" spans="1:11" x14ac:dyDescent="0.2">
      <c r="C171" s="81" t="s">
        <v>78</v>
      </c>
      <c r="D171" s="45">
        <f>+SUM(D140:D170)</f>
        <v>141752.4417545294</v>
      </c>
      <c r="E171" s="45">
        <f>+SUM(E140:E170)</f>
        <v>172662.926988933</v>
      </c>
      <c r="F171" s="45">
        <f>+SUM(F140:F170)</f>
        <v>193203.52487957352</v>
      </c>
      <c r="G171" s="45">
        <f>+SUM(G140:G170)</f>
        <v>180750.9300921894</v>
      </c>
      <c r="H171" s="45">
        <f t="shared" ref="H171:J171" si="34">+SUM(H140:H170)</f>
        <v>227321.82752680883</v>
      </c>
      <c r="I171" s="45">
        <f t="shared" si="34"/>
        <v>248378.83815706035</v>
      </c>
      <c r="J171" s="45">
        <f t="shared" si="34"/>
        <v>282105.01397549541</v>
      </c>
      <c r="K171" s="45">
        <f>+SUM(K140:K170)</f>
        <v>116237.44048557548</v>
      </c>
    </row>
    <row r="172" spans="1:11" s="32" customFormat="1" x14ac:dyDescent="0.2">
      <c r="A172" s="5"/>
      <c r="B172" s="5"/>
      <c r="C172" s="74" t="str">
        <f>+'C1 Aprop Resumen 2000-2026'!B20</f>
        <v>* Información con corte a 31 de mayo</v>
      </c>
      <c r="D172" s="128">
        <f>+D171-'C6 Ejec. Nac 19-26'!D79</f>
        <v>0</v>
      </c>
      <c r="E172" s="128">
        <f>+E171-'C6 Ejec. Nac 19-26'!E79</f>
        <v>0</v>
      </c>
      <c r="F172" s="128">
        <f>+F171-'C6 Ejec. Nac 19-26'!F79</f>
        <v>0</v>
      </c>
      <c r="G172" s="128">
        <f>+G171-'C6 Ejec. Nac 19-26'!G79</f>
        <v>0</v>
      </c>
      <c r="H172" s="128">
        <f>+H171-'C6 Ejec. Nac 19-26'!H79</f>
        <v>0</v>
      </c>
      <c r="I172" s="128">
        <f>+I171-'C6 Ejec. Nac 19-26'!I79</f>
        <v>0</v>
      </c>
      <c r="J172" s="128">
        <f>+J171-'C6 Ejec. Nac 19-26'!J79</f>
        <v>0</v>
      </c>
      <c r="K172" s="128">
        <f>+K171-'C6 Ejec. Nac 19-26'!K79</f>
        <v>0</v>
      </c>
    </row>
    <row r="173" spans="1:11" x14ac:dyDescent="0.2">
      <c r="C173" s="1" t="s">
        <v>227</v>
      </c>
      <c r="D173" s="11"/>
      <c r="E173" s="11"/>
      <c r="F173" s="11"/>
    </row>
    <row r="174" spans="1:11" x14ac:dyDescent="0.2">
      <c r="B174" s="9"/>
      <c r="D174" s="11"/>
      <c r="E174" s="11"/>
      <c r="F174" s="11"/>
    </row>
    <row r="175" spans="1:11" x14ac:dyDescent="0.2">
      <c r="D175" s="11"/>
      <c r="E175" s="11"/>
      <c r="F175" s="11"/>
    </row>
    <row r="176" spans="1:11" x14ac:dyDescent="0.2">
      <c r="D176" s="11"/>
      <c r="E176" s="11"/>
      <c r="F176" s="11"/>
    </row>
    <row r="177" spans="3:12" ht="18" x14ac:dyDescent="0.2">
      <c r="D177" s="164" t="s">
        <v>156</v>
      </c>
      <c r="E177" s="164"/>
      <c r="F177" s="164"/>
      <c r="G177" s="164"/>
      <c r="H177" s="164"/>
      <c r="I177" s="164"/>
      <c r="J177" s="164"/>
      <c r="K177" s="164"/>
      <c r="L177" s="164"/>
    </row>
    <row r="178" spans="3:12" ht="3.75" customHeight="1" x14ac:dyDescent="0.2">
      <c r="D178" s="29"/>
      <c r="E178" s="29"/>
      <c r="F178" s="29"/>
    </row>
    <row r="179" spans="3:12" x14ac:dyDescent="0.2">
      <c r="D179" s="30"/>
      <c r="E179" s="30"/>
      <c r="F179" s="30"/>
    </row>
    <row r="180" spans="3:12" x14ac:dyDescent="0.2">
      <c r="C180" s="182" t="s">
        <v>21</v>
      </c>
      <c r="D180" s="162">
        <v>2019</v>
      </c>
      <c r="E180" s="162">
        <v>2020</v>
      </c>
      <c r="F180" s="162">
        <v>2021</v>
      </c>
      <c r="G180" s="162">
        <v>2022</v>
      </c>
      <c r="H180" s="162">
        <v>2023</v>
      </c>
      <c r="I180" s="162">
        <v>2024</v>
      </c>
      <c r="J180" s="162">
        <v>2025</v>
      </c>
      <c r="K180" s="162" t="s">
        <v>178</v>
      </c>
    </row>
    <row r="181" spans="3:12" ht="12" thickBot="1" x14ac:dyDescent="0.25">
      <c r="C181" s="183"/>
      <c r="D181" s="163"/>
      <c r="E181" s="163"/>
      <c r="F181" s="163"/>
      <c r="G181" s="163"/>
      <c r="H181" s="163"/>
      <c r="I181" s="163"/>
      <c r="J181" s="163"/>
      <c r="K181" s="163"/>
    </row>
    <row r="182" spans="3:12" x14ac:dyDescent="0.2">
      <c r="C182" s="89" t="s">
        <v>61</v>
      </c>
      <c r="D182" s="118">
        <f t="shared" ref="D182:K182" si="35">+IFERROR(IF(D140&gt;0,+((D140/D14)*100)," "),"")</f>
        <v>74.725217264448858</v>
      </c>
      <c r="E182" s="118">
        <f t="shared" si="35"/>
        <v>80.523627460160924</v>
      </c>
      <c r="F182" s="118">
        <f t="shared" si="35"/>
        <v>92.710622108358933</v>
      </c>
      <c r="G182" s="118">
        <f t="shared" si="35"/>
        <v>91.717086564565577</v>
      </c>
      <c r="H182" s="118">
        <f t="shared" si="35"/>
        <v>75.980662378801</v>
      </c>
      <c r="I182" s="118">
        <f t="shared" si="35"/>
        <v>76.999403589772996</v>
      </c>
      <c r="J182" s="118">
        <f t="shared" si="35"/>
        <v>91.281731680868361</v>
      </c>
      <c r="K182" s="118">
        <f t="shared" si="35"/>
        <v>44.17051864694627</v>
      </c>
    </row>
    <row r="183" spans="3:12" x14ac:dyDescent="0.2">
      <c r="C183" s="90" t="s">
        <v>28</v>
      </c>
      <c r="D183" s="119">
        <f t="shared" ref="D183:K183" si="36">+IFERROR(IF(D141&gt;0,+((D141/D15)*100)," "),"")</f>
        <v>95.198004377106642</v>
      </c>
      <c r="E183" s="119">
        <f t="shared" si="36"/>
        <v>96.375538249048503</v>
      </c>
      <c r="F183" s="119">
        <f t="shared" si="36"/>
        <v>92.690414549037314</v>
      </c>
      <c r="G183" s="119">
        <f t="shared" si="36"/>
        <v>91.261866401936771</v>
      </c>
      <c r="H183" s="119">
        <f t="shared" si="36"/>
        <v>94.538493985907508</v>
      </c>
      <c r="I183" s="119">
        <f t="shared" si="36"/>
        <v>95.883530322462249</v>
      </c>
      <c r="J183" s="119">
        <f t="shared" si="36"/>
        <v>97.489218306046638</v>
      </c>
      <c r="K183" s="119">
        <f t="shared" si="36"/>
        <v>41.358984570024724</v>
      </c>
    </row>
    <row r="184" spans="3:12" x14ac:dyDescent="0.2">
      <c r="C184" s="89" t="s">
        <v>62</v>
      </c>
      <c r="D184" s="118">
        <f t="shared" ref="D184:K184" si="37">+IFERROR(IF(D142&gt;0,+((D142/D16)*100)," "),"")</f>
        <v>95.122909680239744</v>
      </c>
      <c r="E184" s="118">
        <f t="shared" si="37"/>
        <v>90.811134757164822</v>
      </c>
      <c r="F184" s="118">
        <f t="shared" si="37"/>
        <v>94.850996911981241</v>
      </c>
      <c r="G184" s="118">
        <f t="shared" si="37"/>
        <v>86.826685511570219</v>
      </c>
      <c r="H184" s="118">
        <f t="shared" si="37"/>
        <v>94.01225793248021</v>
      </c>
      <c r="I184" s="118">
        <f t="shared" si="37"/>
        <v>94.226930002661248</v>
      </c>
      <c r="J184" s="118">
        <f t="shared" si="37"/>
        <v>90.147929508342244</v>
      </c>
      <c r="K184" s="118">
        <f t="shared" si="37"/>
        <v>23.840841501444938</v>
      </c>
    </row>
    <row r="185" spans="3:12" x14ac:dyDescent="0.2">
      <c r="C185" s="90" t="s">
        <v>29</v>
      </c>
      <c r="D185" s="119">
        <f t="shared" ref="D185:K185" si="38">+IFERROR(IF(D143&gt;0,+((D143/D17)*100)," "),"")</f>
        <v>90.570827895108934</v>
      </c>
      <c r="E185" s="119">
        <f t="shared" si="38"/>
        <v>96.294718568097721</v>
      </c>
      <c r="F185" s="119">
        <f t="shared" si="38"/>
        <v>94.182809857055645</v>
      </c>
      <c r="G185" s="119">
        <f t="shared" si="38"/>
        <v>98.268321515208186</v>
      </c>
      <c r="H185" s="119">
        <f t="shared" si="38"/>
        <v>96.242334681605755</v>
      </c>
      <c r="I185" s="119">
        <f t="shared" si="38"/>
        <v>69.843003456152601</v>
      </c>
      <c r="J185" s="119">
        <f t="shared" si="38"/>
        <v>89.462530226852138</v>
      </c>
      <c r="K185" s="119">
        <f t="shared" si="38"/>
        <v>27.75890370710734</v>
      </c>
    </row>
    <row r="186" spans="3:12" x14ac:dyDescent="0.2">
      <c r="C186" s="89" t="s">
        <v>63</v>
      </c>
      <c r="D186" s="118">
        <f t="shared" ref="D186:K186" si="39">+IFERROR(IF(D144&gt;0,+((D144/D18)*100)," "),"")</f>
        <v>95.90720754572483</v>
      </c>
      <c r="E186" s="118">
        <f t="shared" si="39"/>
        <v>94.588960814732332</v>
      </c>
      <c r="F186" s="118">
        <f t="shared" si="39"/>
        <v>93.898056337318536</v>
      </c>
      <c r="G186" s="118">
        <f t="shared" si="39"/>
        <v>94.817074610467628</v>
      </c>
      <c r="H186" s="118">
        <f t="shared" si="39"/>
        <v>94.075512625851985</v>
      </c>
      <c r="I186" s="118">
        <f t="shared" si="39"/>
        <v>86.306266862422063</v>
      </c>
      <c r="J186" s="118">
        <f t="shared" si="39"/>
        <v>80.284837329113131</v>
      </c>
      <c r="K186" s="118">
        <f t="shared" si="39"/>
        <v>44.830693485092326</v>
      </c>
    </row>
    <row r="187" spans="3:12" x14ac:dyDescent="0.2">
      <c r="C187" s="90" t="s">
        <v>30</v>
      </c>
      <c r="D187" s="119">
        <f t="shared" ref="D187:K187" si="40">+IFERROR(IF(D145&gt;0,+((D145/D19)*100)," "),"")</f>
        <v>97.507247263999744</v>
      </c>
      <c r="E187" s="119">
        <f t="shared" si="40"/>
        <v>97.171927445247832</v>
      </c>
      <c r="F187" s="119">
        <f t="shared" si="40"/>
        <v>89.41315078662268</v>
      </c>
      <c r="G187" s="119">
        <f t="shared" si="40"/>
        <v>93.535147386096114</v>
      </c>
      <c r="H187" s="119">
        <f t="shared" si="40"/>
        <v>91.663697377590253</v>
      </c>
      <c r="I187" s="119">
        <f t="shared" si="40"/>
        <v>93.196143149557983</v>
      </c>
      <c r="J187" s="119">
        <f t="shared" si="40"/>
        <v>90.729215464229881</v>
      </c>
      <c r="K187" s="119">
        <f t="shared" si="40"/>
        <v>40.568172477330869</v>
      </c>
    </row>
    <row r="188" spans="3:12" x14ac:dyDescent="0.2">
      <c r="C188" s="89" t="s">
        <v>64</v>
      </c>
      <c r="D188" s="118">
        <f t="shared" ref="D188:K188" si="41">+IFERROR(IF(D146&gt;0,+((D146/D20)*100)," "),"")</f>
        <v>97.62531757098202</v>
      </c>
      <c r="E188" s="118">
        <f t="shared" si="41"/>
        <v>97.811024549065991</v>
      </c>
      <c r="F188" s="118">
        <f t="shared" si="41"/>
        <v>96.785087245854925</v>
      </c>
      <c r="G188" s="118">
        <f t="shared" si="41"/>
        <v>96.787639416612436</v>
      </c>
      <c r="H188" s="118">
        <f t="shared" si="41"/>
        <v>96.013343960039947</v>
      </c>
      <c r="I188" s="118">
        <f t="shared" si="41"/>
        <v>93.277331799145188</v>
      </c>
      <c r="J188" s="118">
        <f t="shared" si="41"/>
        <v>94.377634166440174</v>
      </c>
      <c r="K188" s="118">
        <f t="shared" si="41"/>
        <v>36.238754925597263</v>
      </c>
    </row>
    <row r="189" spans="3:12" x14ac:dyDescent="0.2">
      <c r="C189" s="90" t="s">
        <v>65</v>
      </c>
      <c r="D189" s="119">
        <f t="shared" ref="D189:K189" si="42">+IFERROR(IF(D147&gt;0,+((D147/D21)*100)," "),"")</f>
        <v>93.531782249009296</v>
      </c>
      <c r="E189" s="119">
        <f t="shared" si="42"/>
        <v>94.783026652524143</v>
      </c>
      <c r="F189" s="119">
        <f t="shared" si="42"/>
        <v>89.394584068622109</v>
      </c>
      <c r="G189" s="119">
        <f t="shared" si="42"/>
        <v>92.17090053874665</v>
      </c>
      <c r="H189" s="119">
        <f t="shared" si="42"/>
        <v>83.374166406582532</v>
      </c>
      <c r="I189" s="119">
        <f t="shared" si="42"/>
        <v>93.023513732877689</v>
      </c>
      <c r="J189" s="119">
        <f t="shared" si="42"/>
        <v>89.901315579483807</v>
      </c>
      <c r="K189" s="119">
        <f t="shared" si="42"/>
        <v>33.496620482623044</v>
      </c>
    </row>
    <row r="190" spans="3:12" x14ac:dyDescent="0.2">
      <c r="C190" s="89" t="s">
        <v>66</v>
      </c>
      <c r="D190" s="118">
        <f t="shared" ref="D190:K190" si="43">+IFERROR(IF(D148&gt;0,+((D148/D22)*100)," "),"")</f>
        <v>99.941415984595423</v>
      </c>
      <c r="E190" s="118">
        <f t="shared" si="43"/>
        <v>99.972840918704136</v>
      </c>
      <c r="F190" s="118">
        <f t="shared" si="43"/>
        <v>99.943741098617068</v>
      </c>
      <c r="G190" s="118">
        <f t="shared" si="43"/>
        <v>99.905183390565995</v>
      </c>
      <c r="H190" s="118">
        <f t="shared" si="43"/>
        <v>99.000974709390988</v>
      </c>
      <c r="I190" s="118">
        <f t="shared" si="43"/>
        <v>99.681072497155995</v>
      </c>
      <c r="J190" s="118">
        <f t="shared" si="43"/>
        <v>97.93753856321463</v>
      </c>
      <c r="K190" s="118">
        <f t="shared" si="43"/>
        <v>39.384735805385439</v>
      </c>
    </row>
    <row r="191" spans="3:12" x14ac:dyDescent="0.2">
      <c r="C191" s="90" t="s">
        <v>67</v>
      </c>
      <c r="D191" s="119">
        <f t="shared" ref="D191:K191" si="44">+IFERROR(IF(D149&gt;0,+((D149/D23)*100)," "),"")</f>
        <v>88.115008340052142</v>
      </c>
      <c r="E191" s="119">
        <f t="shared" si="44"/>
        <v>89.317087689615278</v>
      </c>
      <c r="F191" s="119">
        <f t="shared" si="44"/>
        <v>93.648648416858165</v>
      </c>
      <c r="G191" s="119">
        <f t="shared" si="44"/>
        <v>91.869165296094707</v>
      </c>
      <c r="H191" s="119">
        <f t="shared" si="44"/>
        <v>97.05976652593688</v>
      </c>
      <c r="I191" s="119">
        <f t="shared" si="44"/>
        <v>94.059761103604117</v>
      </c>
      <c r="J191" s="119">
        <f t="shared" si="44"/>
        <v>91.024887214099422</v>
      </c>
      <c r="K191" s="119">
        <f t="shared" si="44"/>
        <v>33.123710798113194</v>
      </c>
    </row>
    <row r="192" spans="3:12" x14ac:dyDescent="0.2">
      <c r="C192" s="89" t="s">
        <v>68</v>
      </c>
      <c r="D192" s="118">
        <f t="shared" ref="D192:K192" si="45">+IFERROR(IF(D150&gt;0,+((D150/D24)*100)," "),"")</f>
        <v>95.488715314069424</v>
      </c>
      <c r="E192" s="118">
        <f t="shared" si="45"/>
        <v>95.456534498567947</v>
      </c>
      <c r="F192" s="118">
        <f t="shared" si="45"/>
        <v>92.500377457084511</v>
      </c>
      <c r="G192" s="118">
        <f t="shared" si="45"/>
        <v>95.237278642345814</v>
      </c>
      <c r="H192" s="118">
        <f t="shared" si="45"/>
        <v>95.490630411553028</v>
      </c>
      <c r="I192" s="118">
        <f t="shared" si="45"/>
        <v>93.878753581829926</v>
      </c>
      <c r="J192" s="118">
        <f t="shared" si="45"/>
        <v>93.862217935357833</v>
      </c>
      <c r="K192" s="118">
        <f t="shared" si="45"/>
        <v>33.047880163474275</v>
      </c>
    </row>
    <row r="193" spans="3:11" x14ac:dyDescent="0.2">
      <c r="C193" s="90" t="s">
        <v>31</v>
      </c>
      <c r="D193" s="119">
        <f t="shared" ref="D193:K193" si="46">+IFERROR(IF(D151&gt;0,+((D151/D25)*100)," "),"")</f>
        <v>91.59860887464859</v>
      </c>
      <c r="E193" s="119">
        <f t="shared" si="46"/>
        <v>41.661137688113172</v>
      </c>
      <c r="F193" s="119">
        <f t="shared" si="46"/>
        <v>81.884065242019091</v>
      </c>
      <c r="G193" s="119">
        <f t="shared" si="46"/>
        <v>83.561656694231672</v>
      </c>
      <c r="H193" s="119">
        <f t="shared" si="46"/>
        <v>89.5271016486913</v>
      </c>
      <c r="I193" s="119">
        <f t="shared" si="46"/>
        <v>74.160604691793566</v>
      </c>
      <c r="J193" s="119">
        <f t="shared" si="46"/>
        <v>74.434129149722622</v>
      </c>
      <c r="K193" s="119">
        <f t="shared" si="46"/>
        <v>21.148935868864562</v>
      </c>
    </row>
    <row r="194" spans="3:11" x14ac:dyDescent="0.2">
      <c r="C194" s="89" t="s">
        <v>168</v>
      </c>
      <c r="D194" s="118" t="str">
        <f t="shared" ref="D194:K194" si="47">+IFERROR(IF(D152&gt;0,+((D152/D26)*100)," "),"")</f>
        <v xml:space="preserve"> </v>
      </c>
      <c r="E194" s="118" t="str">
        <f t="shared" si="47"/>
        <v xml:space="preserve"> </v>
      </c>
      <c r="F194" s="118" t="str">
        <f t="shared" si="47"/>
        <v xml:space="preserve"> </v>
      </c>
      <c r="G194" s="118" t="str">
        <f t="shared" si="47"/>
        <v xml:space="preserve"> </v>
      </c>
      <c r="H194" s="118">
        <f t="shared" si="47"/>
        <v>0.58282805051800002</v>
      </c>
      <c r="I194" s="118">
        <f t="shared" si="47"/>
        <v>4.8861210663084451</v>
      </c>
      <c r="J194" s="118">
        <f t="shared" si="47"/>
        <v>92.242077906476439</v>
      </c>
      <c r="K194" s="118">
        <f t="shared" si="47"/>
        <v>11.972419615891134</v>
      </c>
    </row>
    <row r="195" spans="3:11" x14ac:dyDescent="0.2">
      <c r="C195" s="90" t="s">
        <v>69</v>
      </c>
      <c r="D195" s="119">
        <f t="shared" ref="D195:K195" si="48">+IFERROR(IF(D153&gt;0,+((D153/D27)*100)," "),"")</f>
        <v>97.077028644735435</v>
      </c>
      <c r="E195" s="119">
        <f t="shared" si="48"/>
        <v>98.472348115831878</v>
      </c>
      <c r="F195" s="119">
        <f t="shared" si="48"/>
        <v>97.889854753450663</v>
      </c>
      <c r="G195" s="119">
        <f t="shared" si="48"/>
        <v>96.395365110959787</v>
      </c>
      <c r="H195" s="119">
        <f t="shared" si="48"/>
        <v>93.968053512038622</v>
      </c>
      <c r="I195" s="119">
        <f t="shared" si="48"/>
        <v>49.519498186881769</v>
      </c>
      <c r="J195" s="119">
        <f t="shared" si="48"/>
        <v>54.515797322027936</v>
      </c>
      <c r="K195" s="119">
        <f t="shared" si="48"/>
        <v>13.978384284696336</v>
      </c>
    </row>
    <row r="196" spans="3:11" x14ac:dyDescent="0.2">
      <c r="C196" s="89" t="s">
        <v>70</v>
      </c>
      <c r="D196" s="118">
        <f t="shared" ref="D196:K196" si="49">+IFERROR(IF(D154&gt;0,+((D154/D28)*100)," "),"")</f>
        <v>89.828832057574999</v>
      </c>
      <c r="E196" s="118">
        <f t="shared" si="49"/>
        <v>88.067276695213735</v>
      </c>
      <c r="F196" s="118">
        <f t="shared" si="49"/>
        <v>80.761988951222463</v>
      </c>
      <c r="G196" s="118">
        <f t="shared" si="49"/>
        <v>88.926707098704696</v>
      </c>
      <c r="H196" s="118">
        <f t="shared" si="49"/>
        <v>92.386249183769465</v>
      </c>
      <c r="I196" s="118">
        <f t="shared" si="49"/>
        <v>94.311035220271322</v>
      </c>
      <c r="J196" s="118">
        <f t="shared" si="49"/>
        <v>94.273897845035108</v>
      </c>
      <c r="K196" s="118">
        <f t="shared" si="49"/>
        <v>34.891535282041993</v>
      </c>
    </row>
    <row r="197" spans="3:11" x14ac:dyDescent="0.2">
      <c r="C197" s="90" t="s">
        <v>32</v>
      </c>
      <c r="D197" s="119">
        <f t="shared" ref="D197:K197" si="50">+IFERROR(IF(D155&gt;0,+((D155/D29)*100)," "),"")</f>
        <v>95.715796722991129</v>
      </c>
      <c r="E197" s="119">
        <f t="shared" si="50"/>
        <v>98.028113822928475</v>
      </c>
      <c r="F197" s="119">
        <f t="shared" si="50"/>
        <v>94.611263222058597</v>
      </c>
      <c r="G197" s="119">
        <f t="shared" si="50"/>
        <v>95.938834662402201</v>
      </c>
      <c r="H197" s="119">
        <f t="shared" si="50"/>
        <v>88.109589109918645</v>
      </c>
      <c r="I197" s="119">
        <f t="shared" si="50"/>
        <v>94.735834678813262</v>
      </c>
      <c r="J197" s="119">
        <f t="shared" si="50"/>
        <v>96.140341651529297</v>
      </c>
      <c r="K197" s="119">
        <f t="shared" si="50"/>
        <v>32.194120882464986</v>
      </c>
    </row>
    <row r="198" spans="3:11" x14ac:dyDescent="0.2">
      <c r="C198" s="89" t="s">
        <v>174</v>
      </c>
      <c r="D198" s="118">
        <f t="shared" ref="D198:K198" si="51">+IFERROR(IF(D156&gt;0,+((D156/D30)*100)," "),"")</f>
        <v>88.106363701449865</v>
      </c>
      <c r="E198" s="118">
        <f t="shared" si="51"/>
        <v>86.290605827033218</v>
      </c>
      <c r="F198" s="118">
        <f t="shared" si="51"/>
        <v>81.944172946829681</v>
      </c>
      <c r="G198" s="118">
        <f t="shared" si="51"/>
        <v>70.901304377829405</v>
      </c>
      <c r="H198" s="118">
        <f t="shared" si="51"/>
        <v>72.109248743918158</v>
      </c>
      <c r="I198" s="118">
        <f t="shared" si="51"/>
        <v>74.901499358616988</v>
      </c>
      <c r="J198" s="118">
        <f t="shared" si="51"/>
        <v>82.335650395643199</v>
      </c>
      <c r="K198" s="118">
        <f t="shared" si="51"/>
        <v>32.755541930270091</v>
      </c>
    </row>
    <row r="199" spans="3:11" x14ac:dyDescent="0.2">
      <c r="C199" s="90" t="s">
        <v>171</v>
      </c>
      <c r="D199" s="119">
        <f t="shared" ref="D199:K199" si="52">+IFERROR(IF(D157&gt;0,+((D157/D31)*100)," "),"")</f>
        <v>84.492389211268502</v>
      </c>
      <c r="E199" s="119">
        <f t="shared" si="52"/>
        <v>88.640912641892328</v>
      </c>
      <c r="F199" s="119">
        <f t="shared" si="52"/>
        <v>74.54113945899627</v>
      </c>
      <c r="G199" s="119">
        <f t="shared" si="52"/>
        <v>77.408067333616671</v>
      </c>
      <c r="H199" s="119">
        <f t="shared" si="52"/>
        <v>82.951432673890238</v>
      </c>
      <c r="I199" s="119">
        <f t="shared" si="52"/>
        <v>87.599823726793886</v>
      </c>
      <c r="J199" s="119">
        <f t="shared" si="52"/>
        <v>87.781824312523284</v>
      </c>
      <c r="K199" s="119">
        <f t="shared" si="52"/>
        <v>30.989571691341983</v>
      </c>
    </row>
    <row r="200" spans="3:11" x14ac:dyDescent="0.2">
      <c r="C200" s="89" t="s">
        <v>71</v>
      </c>
      <c r="D200" s="118">
        <f t="shared" ref="D200:K200" si="53">+IFERROR(IF(D158&gt;0,+((D158/D32)*100)," "),"")</f>
        <v>92.216303273072015</v>
      </c>
      <c r="E200" s="118">
        <f t="shared" si="53"/>
        <v>89.603559157303209</v>
      </c>
      <c r="F200" s="118">
        <f t="shared" si="53"/>
        <v>90.272392870577718</v>
      </c>
      <c r="G200" s="118">
        <f t="shared" si="53"/>
        <v>93.652858310926078</v>
      </c>
      <c r="H200" s="118">
        <f t="shared" si="53"/>
        <v>89.243833460311819</v>
      </c>
      <c r="I200" s="118">
        <f t="shared" si="53"/>
        <v>84.734354393415032</v>
      </c>
      <c r="J200" s="118">
        <f t="shared" si="53"/>
        <v>88.001627227734204</v>
      </c>
      <c r="K200" s="118">
        <f t="shared" si="53"/>
        <v>46.389472274630762</v>
      </c>
    </row>
    <row r="201" spans="3:11" x14ac:dyDescent="0.2">
      <c r="C201" s="90" t="s">
        <v>34</v>
      </c>
      <c r="D201" s="119">
        <f t="shared" ref="D201:K201" si="54">+IFERROR(IF(D159&gt;0,+((D159/D33)*100)," "),"")</f>
        <v>92.350290286283993</v>
      </c>
      <c r="E201" s="119">
        <f t="shared" si="54"/>
        <v>83.365421390650127</v>
      </c>
      <c r="F201" s="119">
        <f t="shared" si="54"/>
        <v>87.67197469914835</v>
      </c>
      <c r="G201" s="119">
        <f t="shared" si="54"/>
        <v>92.23934356004429</v>
      </c>
      <c r="H201" s="119">
        <f t="shared" si="54"/>
        <v>86.740429594551927</v>
      </c>
      <c r="I201" s="119">
        <f t="shared" si="54"/>
        <v>90.06328269667614</v>
      </c>
      <c r="J201" s="119">
        <f t="shared" si="54"/>
        <v>93.548471190694258</v>
      </c>
      <c r="K201" s="119">
        <f t="shared" si="54"/>
        <v>33.845044187629412</v>
      </c>
    </row>
    <row r="202" spans="3:11" x14ac:dyDescent="0.2">
      <c r="C202" s="89" t="s">
        <v>72</v>
      </c>
      <c r="D202" s="118">
        <f t="shared" ref="D202:K202" si="55">+IFERROR(IF(D160&gt;0,+((D160/D34)*100)," "),"")</f>
        <v>94.420351456559516</v>
      </c>
      <c r="E202" s="118">
        <f t="shared" si="55"/>
        <v>94.212680015837719</v>
      </c>
      <c r="F202" s="118">
        <f t="shared" si="55"/>
        <v>80.47519050118936</v>
      </c>
      <c r="G202" s="118">
        <f t="shared" si="55"/>
        <v>93.540175891113435</v>
      </c>
      <c r="H202" s="118">
        <f t="shared" si="55"/>
        <v>90.38031508544428</v>
      </c>
      <c r="I202" s="118">
        <f t="shared" si="55"/>
        <v>90.531202398137879</v>
      </c>
      <c r="J202" s="118">
        <f t="shared" si="55"/>
        <v>85.018783941246937</v>
      </c>
      <c r="K202" s="118">
        <f t="shared" si="55"/>
        <v>60.362648212557971</v>
      </c>
    </row>
    <row r="203" spans="3:11" x14ac:dyDescent="0.2">
      <c r="C203" s="90" t="s">
        <v>73</v>
      </c>
      <c r="D203" s="119">
        <f t="shared" ref="D203:K203" si="56">+IFERROR(IF(D161&gt;0,+((D161/D35)*100)," "),"")</f>
        <v>43.309879343349174</v>
      </c>
      <c r="E203" s="119">
        <f t="shared" si="56"/>
        <v>37.485548782688348</v>
      </c>
      <c r="F203" s="119">
        <f t="shared" si="56"/>
        <v>56.352553108583201</v>
      </c>
      <c r="G203" s="119">
        <f t="shared" si="56"/>
        <v>19.369423027084743</v>
      </c>
      <c r="H203" s="119">
        <f t="shared" si="56"/>
        <v>22.313979381968522</v>
      </c>
      <c r="I203" s="119">
        <f t="shared" si="56"/>
        <v>33.774696654023209</v>
      </c>
      <c r="J203" s="119">
        <f t="shared" si="56"/>
        <v>37.086238859915937</v>
      </c>
      <c r="K203" s="119">
        <f t="shared" si="56"/>
        <v>3.3091865627239843</v>
      </c>
    </row>
    <row r="204" spans="3:11" x14ac:dyDescent="0.2">
      <c r="C204" s="89" t="s">
        <v>35</v>
      </c>
      <c r="D204" s="118">
        <f t="shared" ref="D204:K204" si="57">+IFERROR(IF(D162&gt;0,+((D162/D36)*100)," "),"")</f>
        <v>95.68540732532017</v>
      </c>
      <c r="E204" s="118">
        <f t="shared" si="57"/>
        <v>93.808135668951053</v>
      </c>
      <c r="F204" s="118">
        <f t="shared" si="57"/>
        <v>94.312895963805843</v>
      </c>
      <c r="G204" s="118">
        <f t="shared" si="57"/>
        <v>94.936697701786002</v>
      </c>
      <c r="H204" s="118">
        <f t="shared" si="57"/>
        <v>87.317600501419591</v>
      </c>
      <c r="I204" s="118">
        <f t="shared" si="57"/>
        <v>93.526775975854591</v>
      </c>
      <c r="J204" s="118">
        <f t="shared" si="57"/>
        <v>92.649004564731342</v>
      </c>
      <c r="K204" s="118">
        <f t="shared" si="57"/>
        <v>33.209467636306364</v>
      </c>
    </row>
    <row r="205" spans="3:11" x14ac:dyDescent="0.2">
      <c r="C205" s="90" t="s">
        <v>74</v>
      </c>
      <c r="D205" s="119">
        <f t="shared" ref="D205:K205" si="58">+IFERROR(IF(D163&gt;0,+((D163/D37)*100)," "),"")</f>
        <v>92.205727776210878</v>
      </c>
      <c r="E205" s="119">
        <f t="shared" si="58"/>
        <v>93.249037338169643</v>
      </c>
      <c r="F205" s="119">
        <f t="shared" si="58"/>
        <v>85.553407739243639</v>
      </c>
      <c r="G205" s="119">
        <f t="shared" si="58"/>
        <v>93.581883720472447</v>
      </c>
      <c r="H205" s="119">
        <f t="shared" si="58"/>
        <v>79.799421801172642</v>
      </c>
      <c r="I205" s="119">
        <f t="shared" si="58"/>
        <v>58.15687453415179</v>
      </c>
      <c r="J205" s="119">
        <f t="shared" si="58"/>
        <v>72.661795906684702</v>
      </c>
      <c r="K205" s="119">
        <f t="shared" si="58"/>
        <v>23.954537610085467</v>
      </c>
    </row>
    <row r="206" spans="3:11" x14ac:dyDescent="0.2">
      <c r="C206" s="89" t="s">
        <v>36</v>
      </c>
      <c r="D206" s="118">
        <f t="shared" ref="D206:K206" si="59">+IFERROR(IF(D164&gt;0,+((D164/D38)*100)," "),"")</f>
        <v>94.39528549504233</v>
      </c>
      <c r="E206" s="118">
        <f t="shared" si="59"/>
        <v>90.505361720241524</v>
      </c>
      <c r="F206" s="118">
        <f t="shared" si="59"/>
        <v>90.839212319687789</v>
      </c>
      <c r="G206" s="118">
        <f t="shared" si="59"/>
        <v>94.872975145828647</v>
      </c>
      <c r="H206" s="118">
        <f t="shared" si="59"/>
        <v>92.783605372259004</v>
      </c>
      <c r="I206" s="118">
        <f t="shared" si="59"/>
        <v>91.334215730151129</v>
      </c>
      <c r="J206" s="118">
        <f t="shared" si="59"/>
        <v>91.887921649333819</v>
      </c>
      <c r="K206" s="118">
        <f t="shared" si="59"/>
        <v>35.49947639421022</v>
      </c>
    </row>
    <row r="207" spans="3:11" x14ac:dyDescent="0.2">
      <c r="C207" s="90" t="s">
        <v>172</v>
      </c>
      <c r="D207" s="119">
        <f t="shared" ref="D207:K207" si="60">+IFERROR(IF(D165&gt;0,+((D165/D39)*100)," "),"")</f>
        <v>99.61117724903113</v>
      </c>
      <c r="E207" s="119">
        <f t="shared" si="60"/>
        <v>97.484190137438233</v>
      </c>
      <c r="F207" s="119">
        <f t="shared" si="60"/>
        <v>99.464259321187527</v>
      </c>
      <c r="G207" s="119">
        <f t="shared" si="60"/>
        <v>99.895956166317958</v>
      </c>
      <c r="H207" s="119">
        <f t="shared" si="60"/>
        <v>94.074436572229544</v>
      </c>
      <c r="I207" s="119">
        <f t="shared" si="60"/>
        <v>95.8135265151151</v>
      </c>
      <c r="J207" s="119">
        <f t="shared" si="60"/>
        <v>97.925997980149887</v>
      </c>
      <c r="K207" s="119">
        <f t="shared" si="60"/>
        <v>38.486971805597378</v>
      </c>
    </row>
    <row r="208" spans="3:11" x14ac:dyDescent="0.2">
      <c r="C208" s="89" t="s">
        <v>76</v>
      </c>
      <c r="D208" s="118">
        <f t="shared" ref="D208:K208" si="61">+IFERROR(IF(D166&gt;0,+((D166/D40)*100)," "),"")</f>
        <v>93.532884578094311</v>
      </c>
      <c r="E208" s="118">
        <f t="shared" si="61"/>
        <v>96.250713518023389</v>
      </c>
      <c r="F208" s="118">
        <f t="shared" si="61"/>
        <v>96.946058776895256</v>
      </c>
      <c r="G208" s="118">
        <f t="shared" si="61"/>
        <v>98.138786431149427</v>
      </c>
      <c r="H208" s="118">
        <f t="shared" si="61"/>
        <v>89.563425353192002</v>
      </c>
      <c r="I208" s="118">
        <f t="shared" si="61"/>
        <v>95.883189940933946</v>
      </c>
      <c r="J208" s="118">
        <f t="shared" si="61"/>
        <v>91.337649622033013</v>
      </c>
      <c r="K208" s="118">
        <f t="shared" si="61"/>
        <v>38.524676647829338</v>
      </c>
    </row>
    <row r="209" spans="1:12" x14ac:dyDescent="0.2">
      <c r="C209" s="90" t="s">
        <v>77</v>
      </c>
      <c r="D209" s="119">
        <f t="shared" ref="D209:K209" si="62">+IFERROR(IF(D167&gt;0,+((D167/D41)*100)," "),"")</f>
        <v>91.917491754497931</v>
      </c>
      <c r="E209" s="119">
        <f t="shared" si="62"/>
        <v>98.374462350665411</v>
      </c>
      <c r="F209" s="119">
        <f t="shared" si="62"/>
        <v>80.131535169235917</v>
      </c>
      <c r="G209" s="119">
        <f t="shared" si="62"/>
        <v>87.685846951981858</v>
      </c>
      <c r="H209" s="119">
        <f t="shared" si="62"/>
        <v>86.956893440752154</v>
      </c>
      <c r="I209" s="119">
        <f t="shared" si="62"/>
        <v>94.142217812476062</v>
      </c>
      <c r="J209" s="119">
        <f t="shared" si="62"/>
        <v>79.376326638443317</v>
      </c>
      <c r="K209" s="119">
        <f t="shared" si="62"/>
        <v>31.957848708327123</v>
      </c>
    </row>
    <row r="210" spans="1:12" x14ac:dyDescent="0.2">
      <c r="C210" s="89" t="s">
        <v>173</v>
      </c>
      <c r="D210" s="118">
        <f t="shared" ref="D210:K210" si="63">+IFERROR(IF(D168&gt;0,+((D168/D42)*100)," "),"")</f>
        <v>79.77673475741247</v>
      </c>
      <c r="E210" s="118">
        <f t="shared" si="63"/>
        <v>86.254335712230954</v>
      </c>
      <c r="F210" s="118">
        <f t="shared" si="63"/>
        <v>94.051546478178778</v>
      </c>
      <c r="G210" s="118">
        <f t="shared" si="63"/>
        <v>60.69917456199282</v>
      </c>
      <c r="H210" s="118">
        <f t="shared" si="63"/>
        <v>75.340395786684965</v>
      </c>
      <c r="I210" s="118">
        <f t="shared" si="63"/>
        <v>80.106172322246394</v>
      </c>
      <c r="J210" s="118">
        <f t="shared" si="63"/>
        <v>85.832419365393136</v>
      </c>
      <c r="K210" s="118">
        <f t="shared" si="63"/>
        <v>23.453458792405804</v>
      </c>
    </row>
    <row r="211" spans="1:12" x14ac:dyDescent="0.2">
      <c r="C211" s="90" t="s">
        <v>37</v>
      </c>
      <c r="D211" s="119">
        <f t="shared" ref="D211:K211" si="64">+IFERROR(IF(D169&gt;0,+((D169/D43)*100)," "),"")</f>
        <v>83.878900094524312</v>
      </c>
      <c r="E211" s="119">
        <f t="shared" si="64"/>
        <v>85.829758353569034</v>
      </c>
      <c r="F211" s="119">
        <f t="shared" si="64"/>
        <v>90.508820546961047</v>
      </c>
      <c r="G211" s="119">
        <f t="shared" si="64"/>
        <v>86.230583030534163</v>
      </c>
      <c r="H211" s="119">
        <f t="shared" si="64"/>
        <v>81.809120836510829</v>
      </c>
      <c r="I211" s="119">
        <f t="shared" si="64"/>
        <v>72.091516033076402</v>
      </c>
      <c r="J211" s="119">
        <f t="shared" si="64"/>
        <v>94.080644068601757</v>
      </c>
      <c r="K211" s="119">
        <f t="shared" si="64"/>
        <v>37.346457679163549</v>
      </c>
    </row>
    <row r="212" spans="1:12" x14ac:dyDescent="0.2">
      <c r="C212" s="89" t="s">
        <v>38</v>
      </c>
      <c r="D212" s="118">
        <f t="shared" ref="D212:K212" si="65">+IFERROR(IF(D170&gt;0,+((D170/D44)*100)," "),"")</f>
        <v>99.567930119145871</v>
      </c>
      <c r="E212" s="118">
        <f t="shared" si="65"/>
        <v>98.639315522602161</v>
      </c>
      <c r="F212" s="118">
        <f t="shared" si="65"/>
        <v>99.258780807990917</v>
      </c>
      <c r="G212" s="118">
        <f t="shared" si="65"/>
        <v>99.698220975307549</v>
      </c>
      <c r="H212" s="118">
        <f t="shared" si="65"/>
        <v>99.404395731704881</v>
      </c>
      <c r="I212" s="118">
        <f t="shared" si="65"/>
        <v>99.522863946330332</v>
      </c>
      <c r="J212" s="118">
        <f t="shared" si="65"/>
        <v>99.76784442537766</v>
      </c>
      <c r="K212" s="118">
        <f t="shared" si="65"/>
        <v>37.827892518362297</v>
      </c>
    </row>
    <row r="213" spans="1:12" x14ac:dyDescent="0.2">
      <c r="C213" s="93" t="s">
        <v>78</v>
      </c>
      <c r="D213" s="65">
        <f t="shared" ref="D213:K213" si="66">+IFERROR(IF(D171&gt;0,+((D171/D45)*100)," "),"")</f>
        <v>94.404928151171035</v>
      </c>
      <c r="E213" s="65">
        <f t="shared" si="66"/>
        <v>84.157490334955625</v>
      </c>
      <c r="F213" s="65">
        <f t="shared" si="66"/>
        <v>94.087989696853796</v>
      </c>
      <c r="G213" s="65">
        <f t="shared" si="66"/>
        <v>89.117465327572702</v>
      </c>
      <c r="H213" s="65">
        <f t="shared" si="66"/>
        <v>90.568481649866399</v>
      </c>
      <c r="I213" s="65">
        <f t="shared" si="66"/>
        <v>89.766984100902292</v>
      </c>
      <c r="J213" s="65">
        <f t="shared" si="66"/>
        <v>91.827964977156824</v>
      </c>
      <c r="K213" s="65">
        <f t="shared" si="66"/>
        <v>33.009274654409275</v>
      </c>
    </row>
    <row r="214" spans="1:12" s="32" customFormat="1" x14ac:dyDescent="0.2">
      <c r="A214" s="5"/>
      <c r="B214" s="5"/>
      <c r="C214" s="74" t="str">
        <f>+'C1 Aprop Resumen 2000-2026'!B20</f>
        <v>* Información con corte a 31 de mayo</v>
      </c>
      <c r="D214" s="48"/>
      <c r="E214" s="48"/>
      <c r="F214" s="48"/>
      <c r="G214" s="48"/>
      <c r="H214" s="48"/>
      <c r="I214" s="48"/>
    </row>
    <row r="215" spans="1:12" x14ac:dyDescent="0.2">
      <c r="C215" s="1" t="s">
        <v>227</v>
      </c>
      <c r="D215" s="11"/>
      <c r="E215" s="11"/>
      <c r="F215" s="11"/>
    </row>
    <row r="216" spans="1:12" x14ac:dyDescent="0.2">
      <c r="E216" s="3"/>
      <c r="F216" s="3"/>
    </row>
    <row r="217" spans="1:12" x14ac:dyDescent="0.2">
      <c r="E217" s="3"/>
      <c r="F217" s="3"/>
    </row>
    <row r="218" spans="1:12" x14ac:dyDescent="0.2">
      <c r="E218" s="3"/>
      <c r="F218" s="3"/>
    </row>
    <row r="219" spans="1:12" ht="18" x14ac:dyDescent="0.2">
      <c r="D219" s="190" t="s">
        <v>157</v>
      </c>
      <c r="E219" s="190"/>
      <c r="F219" s="190"/>
      <c r="G219" s="190"/>
      <c r="H219" s="190"/>
      <c r="I219" s="190"/>
      <c r="J219" s="190"/>
      <c r="K219" s="190"/>
      <c r="L219" s="190"/>
    </row>
    <row r="220" spans="1:12" x14ac:dyDescent="0.2">
      <c r="C220" s="2"/>
      <c r="D220" s="2"/>
      <c r="E220" s="2"/>
      <c r="F220" s="2"/>
      <c r="G220" s="2"/>
      <c r="H220" s="2"/>
      <c r="I220" s="2"/>
    </row>
    <row r="221" spans="1:12" x14ac:dyDescent="0.2">
      <c r="C221" s="182" t="s">
        <v>21</v>
      </c>
      <c r="D221" s="162">
        <v>2019</v>
      </c>
      <c r="E221" s="162">
        <v>2020</v>
      </c>
      <c r="F221" s="162">
        <v>2021</v>
      </c>
      <c r="G221" s="162">
        <v>2022</v>
      </c>
      <c r="H221" s="162">
        <v>2023</v>
      </c>
      <c r="I221" s="162">
        <v>2024</v>
      </c>
      <c r="J221" s="162">
        <v>2025</v>
      </c>
      <c r="K221" s="162" t="s">
        <v>178</v>
      </c>
    </row>
    <row r="222" spans="1:12" ht="15.75" customHeight="1" thickBot="1" x14ac:dyDescent="0.25">
      <c r="C222" s="183"/>
      <c r="D222" s="163"/>
      <c r="E222" s="163"/>
      <c r="F222" s="163"/>
      <c r="G222" s="163"/>
      <c r="H222" s="163"/>
      <c r="I222" s="163"/>
      <c r="J222" s="163"/>
      <c r="K222" s="163"/>
    </row>
    <row r="223" spans="1:12" x14ac:dyDescent="0.2">
      <c r="C223" s="89" t="s">
        <v>61</v>
      </c>
      <c r="D223" s="120">
        <v>543.02381428037995</v>
      </c>
      <c r="E223" s="120">
        <v>573.90733094228017</v>
      </c>
      <c r="F223" s="120">
        <v>578.71635256596005</v>
      </c>
      <c r="G223" s="120">
        <v>688.24175574509002</v>
      </c>
      <c r="H223" s="120">
        <v>700.11834571003988</v>
      </c>
      <c r="I223" s="120">
        <v>801.9228516142</v>
      </c>
      <c r="J223" s="120">
        <v>759.43086650291013</v>
      </c>
      <c r="K223" s="120">
        <v>389.00962376569993</v>
      </c>
    </row>
    <row r="224" spans="1:12" x14ac:dyDescent="0.2">
      <c r="C224" s="90" t="s">
        <v>28</v>
      </c>
      <c r="D224" s="121">
        <v>273.20362468811999</v>
      </c>
      <c r="E224" s="121">
        <v>302.73195376996989</v>
      </c>
      <c r="F224" s="121">
        <v>332.28376890240003</v>
      </c>
      <c r="G224" s="121">
        <v>335.89807917346997</v>
      </c>
      <c r="H224" s="121">
        <v>405.77709283487002</v>
      </c>
      <c r="I224" s="121">
        <v>484.63381586384997</v>
      </c>
      <c r="J224" s="121">
        <v>669.63559896893003</v>
      </c>
      <c r="K224" s="121">
        <v>238.92845846949999</v>
      </c>
    </row>
    <row r="225" spans="3:11" x14ac:dyDescent="0.2">
      <c r="C225" s="89" t="s">
        <v>62</v>
      </c>
      <c r="D225" s="120">
        <v>22.251490534080002</v>
      </c>
      <c r="E225" s="120">
        <v>21.951076697049999</v>
      </c>
      <c r="F225" s="120">
        <v>24.25307473745</v>
      </c>
      <c r="G225" s="120">
        <v>23.960396713160002</v>
      </c>
      <c r="H225" s="120">
        <v>25.568920561750001</v>
      </c>
      <c r="I225" s="120">
        <v>25.323571749790002</v>
      </c>
      <c r="J225" s="120">
        <v>23.99464129079</v>
      </c>
      <c r="K225" s="120">
        <v>7.4594821162799994</v>
      </c>
    </row>
    <row r="226" spans="3:11" x14ac:dyDescent="0.2">
      <c r="C226" s="90" t="s">
        <v>29</v>
      </c>
      <c r="D226" s="121">
        <v>407.59587100272984</v>
      </c>
      <c r="E226" s="121">
        <v>496.58345123833004</v>
      </c>
      <c r="F226" s="121">
        <v>408.45891409809002</v>
      </c>
      <c r="G226" s="121">
        <v>402.01373598691998</v>
      </c>
      <c r="H226" s="121">
        <v>473.59726467976998</v>
      </c>
      <c r="I226" s="121">
        <v>536.78853533415997</v>
      </c>
      <c r="J226" s="121">
        <v>619.48441693944994</v>
      </c>
      <c r="K226" s="121">
        <v>271.41534928375</v>
      </c>
    </row>
    <row r="227" spans="3:11" x14ac:dyDescent="0.2">
      <c r="C227" s="89" t="s">
        <v>63</v>
      </c>
      <c r="D227" s="120">
        <v>534.54812548138</v>
      </c>
      <c r="E227" s="120">
        <v>574.04592685615</v>
      </c>
      <c r="F227" s="120">
        <v>619.06556045522007</v>
      </c>
      <c r="G227" s="120">
        <v>722.31330696860005</v>
      </c>
      <c r="H227" s="120">
        <v>853.21862736429</v>
      </c>
      <c r="I227" s="120">
        <v>956.77452280315993</v>
      </c>
      <c r="J227" s="120">
        <v>1096.79041804132</v>
      </c>
      <c r="K227" s="120">
        <v>504.67110798595002</v>
      </c>
    </row>
    <row r="228" spans="3:11" x14ac:dyDescent="0.2">
      <c r="C228" s="90" t="s">
        <v>30</v>
      </c>
      <c r="D228" s="121">
        <v>227.11861188430998</v>
      </c>
      <c r="E228" s="121">
        <v>225.72763870782998</v>
      </c>
      <c r="F228" s="121">
        <v>197.03678748259998</v>
      </c>
      <c r="G228" s="121">
        <v>178.20416570913</v>
      </c>
      <c r="H228" s="121">
        <v>270.56885585278002</v>
      </c>
      <c r="I228" s="121">
        <v>300.46375677697006</v>
      </c>
      <c r="J228" s="121">
        <v>306.28600848734004</v>
      </c>
      <c r="K228" s="121">
        <v>165.64819799163001</v>
      </c>
    </row>
    <row r="229" spans="3:11" x14ac:dyDescent="0.2">
      <c r="C229" s="89" t="s">
        <v>64</v>
      </c>
      <c r="D229" s="120">
        <v>29514.940104361795</v>
      </c>
      <c r="E229" s="120">
        <v>31409.779223246391</v>
      </c>
      <c r="F229" s="120">
        <v>33266.446132591649</v>
      </c>
      <c r="G229" s="120">
        <v>36300.506928736708</v>
      </c>
      <c r="H229" s="120">
        <v>41510.208257821301</v>
      </c>
      <c r="I229" s="120">
        <v>46451.839819949739</v>
      </c>
      <c r="J229" s="120">
        <v>51917.918646041922</v>
      </c>
      <c r="K229" s="120">
        <v>21288.193987154864</v>
      </c>
    </row>
    <row r="230" spans="3:11" x14ac:dyDescent="0.2">
      <c r="C230" s="90" t="s">
        <v>65</v>
      </c>
      <c r="D230" s="121">
        <v>35.196356724010002</v>
      </c>
      <c r="E230" s="121">
        <v>37.527633213009999</v>
      </c>
      <c r="F230" s="121">
        <v>35.652609006630001</v>
      </c>
      <c r="G230" s="121">
        <v>48.671825694809996</v>
      </c>
      <c r="H230" s="121">
        <v>47.583090441849997</v>
      </c>
      <c r="I230" s="121">
        <v>60.119130097780001</v>
      </c>
      <c r="J230" s="121">
        <v>44.591678760210002</v>
      </c>
      <c r="K230" s="121">
        <v>18.14576104567</v>
      </c>
    </row>
    <row r="231" spans="3:11" x14ac:dyDescent="0.2">
      <c r="C231" s="89" t="s">
        <v>66</v>
      </c>
      <c r="D231" s="120">
        <v>37361.720413612813</v>
      </c>
      <c r="E231" s="120">
        <v>40589.710727895152</v>
      </c>
      <c r="F231" s="120">
        <v>43190.842773936514</v>
      </c>
      <c r="G231" s="120">
        <v>44157.95568418099</v>
      </c>
      <c r="H231" s="120">
        <v>51103.890050277318</v>
      </c>
      <c r="I231" s="120">
        <v>61803.528248381001</v>
      </c>
      <c r="J231" s="120">
        <v>71874.203741382007</v>
      </c>
      <c r="K231" s="120">
        <v>31322.338130971071</v>
      </c>
    </row>
    <row r="232" spans="3:11" x14ac:dyDescent="0.2">
      <c r="C232" s="90" t="s">
        <v>67</v>
      </c>
      <c r="D232" s="121">
        <v>22.442545164310001</v>
      </c>
      <c r="E232" s="121">
        <v>23.146216241260003</v>
      </c>
      <c r="F232" s="121">
        <v>29.934598785029998</v>
      </c>
      <c r="G232" s="121">
        <v>31.83422796036</v>
      </c>
      <c r="H232" s="121">
        <v>34.64410383365</v>
      </c>
      <c r="I232" s="121">
        <v>38.943944409499998</v>
      </c>
      <c r="J232" s="121">
        <v>41.868718942850002</v>
      </c>
      <c r="K232" s="121">
        <v>17.328998669320001</v>
      </c>
    </row>
    <row r="233" spans="3:11" x14ac:dyDescent="0.2">
      <c r="C233" s="89" t="s">
        <v>68</v>
      </c>
      <c r="D233" s="120">
        <v>3520.0810422216891</v>
      </c>
      <c r="E233" s="120">
        <v>3641.5522333415802</v>
      </c>
      <c r="F233" s="120">
        <v>3956.5848627405198</v>
      </c>
      <c r="G233" s="120">
        <v>4334.3365460784999</v>
      </c>
      <c r="H233" s="120">
        <v>4963.6092846871325</v>
      </c>
      <c r="I233" s="120">
        <v>5385.8552231209296</v>
      </c>
      <c r="J233" s="120">
        <v>6087.8641653110999</v>
      </c>
      <c r="K233" s="120">
        <v>2230.2660897822198</v>
      </c>
    </row>
    <row r="234" spans="3:11" x14ac:dyDescent="0.2">
      <c r="C234" s="90" t="s">
        <v>31</v>
      </c>
      <c r="D234" s="121">
        <v>7755.3110442549196</v>
      </c>
      <c r="E234" s="121">
        <v>16131.394278164022</v>
      </c>
      <c r="F234" s="121">
        <v>17660.075466831655</v>
      </c>
      <c r="G234" s="121">
        <v>12838.079514660178</v>
      </c>
      <c r="H234" s="121">
        <v>32685.395216912442</v>
      </c>
      <c r="I234" s="121">
        <v>21569.510934969039</v>
      </c>
      <c r="J234" s="121">
        <v>16204.07920947505</v>
      </c>
      <c r="K234" s="121">
        <v>5931.4239488507519</v>
      </c>
    </row>
    <row r="235" spans="3:11" x14ac:dyDescent="0.2">
      <c r="C235" s="89" t="s">
        <v>168</v>
      </c>
      <c r="D235" s="120">
        <v>0</v>
      </c>
      <c r="E235" s="120">
        <v>0</v>
      </c>
      <c r="F235" s="120">
        <v>0</v>
      </c>
      <c r="G235" s="120">
        <v>0</v>
      </c>
      <c r="H235" s="120">
        <v>2.127776892</v>
      </c>
      <c r="I235" s="120">
        <v>66.793941745729995</v>
      </c>
      <c r="J235" s="120">
        <v>103.4797454119</v>
      </c>
      <c r="K235" s="120">
        <v>40.841219854770003</v>
      </c>
    </row>
    <row r="236" spans="3:11" x14ac:dyDescent="0.2">
      <c r="C236" s="90" t="s">
        <v>69</v>
      </c>
      <c r="D236" s="121">
        <v>819.86160529885001</v>
      </c>
      <c r="E236" s="121">
        <v>6777.8060887886104</v>
      </c>
      <c r="F236" s="121">
        <v>8565.8383460415607</v>
      </c>
      <c r="G236" s="121">
        <v>891.87539829558011</v>
      </c>
      <c r="H236" s="121">
        <v>1146.6444947844302</v>
      </c>
      <c r="I236" s="121">
        <v>1088.61545742351</v>
      </c>
      <c r="J236" s="121">
        <v>1108.9219901512499</v>
      </c>
      <c r="K236" s="121">
        <v>269.00013521244</v>
      </c>
    </row>
    <row r="237" spans="3:11" x14ac:dyDescent="0.2">
      <c r="C237" s="89" t="s">
        <v>70</v>
      </c>
      <c r="D237" s="120">
        <v>138.80745074279</v>
      </c>
      <c r="E237" s="120">
        <v>142.60560799961999</v>
      </c>
      <c r="F237" s="120">
        <v>146.11112293388001</v>
      </c>
      <c r="G237" s="120">
        <v>166.55224488763</v>
      </c>
      <c r="H237" s="120">
        <v>202.93134764895001</v>
      </c>
      <c r="I237" s="120">
        <v>225.93222187271002</v>
      </c>
      <c r="J237" s="120">
        <v>248.32078533794999</v>
      </c>
      <c r="K237" s="120">
        <v>102.66495483867999</v>
      </c>
    </row>
    <row r="238" spans="3:11" x14ac:dyDescent="0.2">
      <c r="C238" s="90" t="s">
        <v>32</v>
      </c>
      <c r="D238" s="121">
        <v>86.155034776509993</v>
      </c>
      <c r="E238" s="121">
        <v>90.775013681169995</v>
      </c>
      <c r="F238" s="121">
        <v>103.43565574278</v>
      </c>
      <c r="G238" s="121">
        <v>97.92361061966001</v>
      </c>
      <c r="H238" s="121">
        <v>101.14452172284</v>
      </c>
      <c r="I238" s="121">
        <v>121.15914611053</v>
      </c>
      <c r="J238" s="121">
        <v>135.22252019535</v>
      </c>
      <c r="K238" s="121">
        <v>49.741036413119993</v>
      </c>
    </row>
    <row r="239" spans="3:11" x14ac:dyDescent="0.2">
      <c r="C239" s="89" t="s">
        <v>174</v>
      </c>
      <c r="D239" s="120">
        <v>1041.62321457086</v>
      </c>
      <c r="E239" s="120">
        <v>1259.1017966469299</v>
      </c>
      <c r="F239" s="120">
        <v>1414.5082109061502</v>
      </c>
      <c r="G239" s="120">
        <v>1571.5399394726596</v>
      </c>
      <c r="H239" s="120">
        <v>1953.77696586819</v>
      </c>
      <c r="I239" s="120">
        <v>2486.1018910568096</v>
      </c>
      <c r="J239" s="120">
        <v>3086.926433619301</v>
      </c>
      <c r="K239" s="120">
        <v>1187.1998325248101</v>
      </c>
    </row>
    <row r="240" spans="3:11" x14ac:dyDescent="0.2">
      <c r="C240" s="90" t="s">
        <v>171</v>
      </c>
      <c r="D240" s="121">
        <v>1674.8188270418977</v>
      </c>
      <c r="E240" s="121">
        <v>1862.46619374027</v>
      </c>
      <c r="F240" s="121">
        <v>1862.81914666019</v>
      </c>
      <c r="G240" s="121">
        <v>2098.0176415738697</v>
      </c>
      <c r="H240" s="121">
        <v>2461.4301883080298</v>
      </c>
      <c r="I240" s="121">
        <v>2974.3824955047694</v>
      </c>
      <c r="J240" s="121">
        <v>3304.0215013377801</v>
      </c>
      <c r="K240" s="121">
        <v>1267.7938325116002</v>
      </c>
    </row>
    <row r="241" spans="1:11" x14ac:dyDescent="0.2">
      <c r="C241" s="89" t="s">
        <v>71</v>
      </c>
      <c r="D241" s="120">
        <v>169.30934019276998</v>
      </c>
      <c r="E241" s="120">
        <v>194.59130073763998</v>
      </c>
      <c r="F241" s="120">
        <v>204.88458244580002</v>
      </c>
      <c r="G241" s="120">
        <v>275.09148683978003</v>
      </c>
      <c r="H241" s="120">
        <v>266.47041485110003</v>
      </c>
      <c r="I241" s="120">
        <v>270.57342965147001</v>
      </c>
      <c r="J241" s="120">
        <v>265.82032903052999</v>
      </c>
      <c r="K241" s="120">
        <v>153.61839993664</v>
      </c>
    </row>
    <row r="242" spans="1:11" x14ac:dyDescent="0.2">
      <c r="C242" s="90" t="s">
        <v>34</v>
      </c>
      <c r="D242" s="121">
        <v>1584.7929022512496</v>
      </c>
      <c r="E242" s="121">
        <v>1750.9869437972397</v>
      </c>
      <c r="F242" s="121">
        <v>2155.1801494663</v>
      </c>
      <c r="G242" s="121">
        <v>2483.0236027618062</v>
      </c>
      <c r="H242" s="121">
        <v>2942.3822437919098</v>
      </c>
      <c r="I242" s="121">
        <v>3371.0508226132397</v>
      </c>
      <c r="J242" s="121">
        <v>3598.7562259107199</v>
      </c>
      <c r="K242" s="121">
        <v>1386.8377897150704</v>
      </c>
    </row>
    <row r="243" spans="1:11" x14ac:dyDescent="0.2">
      <c r="C243" s="89" t="s">
        <v>72</v>
      </c>
      <c r="D243" s="120">
        <v>78.256217357360001</v>
      </c>
      <c r="E243" s="120">
        <v>79.472941569039989</v>
      </c>
      <c r="F243" s="120">
        <v>224.56627628846999</v>
      </c>
      <c r="G243" s="120">
        <v>405.27907150290002</v>
      </c>
      <c r="H243" s="120">
        <v>222.29599933127</v>
      </c>
      <c r="I243" s="120">
        <v>246.29604005652001</v>
      </c>
      <c r="J243" s="120">
        <v>237.28016070216998</v>
      </c>
      <c r="K243" s="120">
        <v>166.46418750039999</v>
      </c>
    </row>
    <row r="244" spans="1:11" x14ac:dyDescent="0.2">
      <c r="C244" s="90" t="s">
        <v>73</v>
      </c>
      <c r="D244" s="121">
        <v>567.97958582632998</v>
      </c>
      <c r="E244" s="121">
        <v>1729.4800182068</v>
      </c>
      <c r="F244" s="121">
        <v>3585.5221148280898</v>
      </c>
      <c r="G244" s="121">
        <v>914.4816582400598</v>
      </c>
      <c r="H244" s="121">
        <v>726.76705567876002</v>
      </c>
      <c r="I244" s="121">
        <v>712.29303404206007</v>
      </c>
      <c r="J244" s="121">
        <v>1328.9623520560701</v>
      </c>
      <c r="K244" s="121">
        <v>304.41560955049994</v>
      </c>
    </row>
    <row r="245" spans="1:11" x14ac:dyDescent="0.2">
      <c r="C245" s="89" t="s">
        <v>35</v>
      </c>
      <c r="D245" s="120">
        <v>4146.9616189301496</v>
      </c>
      <c r="E245" s="120">
        <v>4303.76763789497</v>
      </c>
      <c r="F245" s="120">
        <v>4651.0750539340306</v>
      </c>
      <c r="G245" s="120">
        <v>5148.8128321846298</v>
      </c>
      <c r="H245" s="120">
        <v>6254.4331914643217</v>
      </c>
      <c r="I245" s="120">
        <v>7643.247113386029</v>
      </c>
      <c r="J245" s="120">
        <v>8727.9697972398808</v>
      </c>
      <c r="K245" s="120">
        <v>3138.4746359986098</v>
      </c>
    </row>
    <row r="246" spans="1:11" x14ac:dyDescent="0.2">
      <c r="C246" s="90" t="s">
        <v>74</v>
      </c>
      <c r="D246" s="121">
        <v>1287.8365564801102</v>
      </c>
      <c r="E246" s="121">
        <v>490.69208272079999</v>
      </c>
      <c r="F246" s="121">
        <v>1099.57400858292</v>
      </c>
      <c r="G246" s="121">
        <v>2869.9812173714104</v>
      </c>
      <c r="H246" s="121">
        <v>2418.8033909657802</v>
      </c>
      <c r="I246" s="121">
        <v>725.02362097556011</v>
      </c>
      <c r="J246" s="121">
        <v>1988.76825603714</v>
      </c>
      <c r="K246" s="121">
        <v>1573.10138040743</v>
      </c>
    </row>
    <row r="247" spans="1:11" x14ac:dyDescent="0.2">
      <c r="C247" s="89" t="s">
        <v>36</v>
      </c>
      <c r="D247" s="120">
        <v>652.83439959611701</v>
      </c>
      <c r="E247" s="120">
        <v>696.99038734988028</v>
      </c>
      <c r="F247" s="120">
        <v>796.05441251784976</v>
      </c>
      <c r="G247" s="120">
        <v>1069.7269403428197</v>
      </c>
      <c r="H247" s="120">
        <v>1098.8432969493101</v>
      </c>
      <c r="I247" s="120">
        <v>1080.0186659552801</v>
      </c>
      <c r="J247" s="120">
        <v>1176.0279700401099</v>
      </c>
      <c r="K247" s="120">
        <v>446.01464162784004</v>
      </c>
    </row>
    <row r="248" spans="1:11" x14ac:dyDescent="0.2">
      <c r="C248" s="90" t="s">
        <v>172</v>
      </c>
      <c r="D248" s="121">
        <v>28341.675427677834</v>
      </c>
      <c r="E248" s="121">
        <v>33399.070013606834</v>
      </c>
      <c r="F248" s="121">
        <v>42198.058453145437</v>
      </c>
      <c r="G248" s="121">
        <v>40740.220013897029</v>
      </c>
      <c r="H248" s="121">
        <v>48138.238711492319</v>
      </c>
      <c r="I248" s="121">
        <v>56315.727852171345</v>
      </c>
      <c r="J248" s="121">
        <v>62785.084296059846</v>
      </c>
      <c r="K248" s="121">
        <v>28891.531448188191</v>
      </c>
    </row>
    <row r="249" spans="1:11" x14ac:dyDescent="0.2">
      <c r="C249" s="89" t="s">
        <v>76</v>
      </c>
      <c r="D249" s="120">
        <v>259.78888794685002</v>
      </c>
      <c r="E249" s="120">
        <v>312.25130553392006</v>
      </c>
      <c r="F249" s="120">
        <v>356.32473052329004</v>
      </c>
      <c r="G249" s="120">
        <v>357.94991980009996</v>
      </c>
      <c r="H249" s="120">
        <v>437.92387793794001</v>
      </c>
      <c r="I249" s="120">
        <v>573.84912724069</v>
      </c>
      <c r="J249" s="120">
        <v>640.88192650465999</v>
      </c>
      <c r="K249" s="120">
        <v>260.07272684628998</v>
      </c>
    </row>
    <row r="250" spans="1:11" x14ac:dyDescent="0.2">
      <c r="C250" s="90" t="s">
        <v>77</v>
      </c>
      <c r="D250" s="121">
        <v>63.069415490480004</v>
      </c>
      <c r="E250" s="121">
        <v>53.492545858870002</v>
      </c>
      <c r="F250" s="121">
        <v>65.412125415909998</v>
      </c>
      <c r="G250" s="121">
        <v>92.256610377429993</v>
      </c>
      <c r="H250" s="121">
        <v>92.480536467389996</v>
      </c>
      <c r="I250" s="121">
        <v>112.83623769028999</v>
      </c>
      <c r="J250" s="121">
        <v>98.575493366880011</v>
      </c>
      <c r="K250" s="121">
        <v>33.662873018559999</v>
      </c>
    </row>
    <row r="251" spans="1:11" x14ac:dyDescent="0.2">
      <c r="C251" s="89" t="s">
        <v>173</v>
      </c>
      <c r="D251" s="120">
        <v>18168.787833258491</v>
      </c>
      <c r="E251" s="120">
        <v>22897.298814200705</v>
      </c>
      <c r="F251" s="120">
        <v>22240.303225392789</v>
      </c>
      <c r="G251" s="120">
        <v>18304.604879085469</v>
      </c>
      <c r="H251" s="120">
        <v>22204.372039523842</v>
      </c>
      <c r="I251" s="120">
        <v>27544.247662481786</v>
      </c>
      <c r="J251" s="120">
        <v>38669.966855280632</v>
      </c>
      <c r="K251" s="120">
        <v>11696.436966069361</v>
      </c>
    </row>
    <row r="252" spans="1:11" x14ac:dyDescent="0.2">
      <c r="C252" s="90" t="s">
        <v>37</v>
      </c>
      <c r="D252" s="121">
        <v>147.78395671095001</v>
      </c>
      <c r="E252" s="121">
        <v>147.04389850980999</v>
      </c>
      <c r="F252" s="121">
        <v>289.38977432157998</v>
      </c>
      <c r="G252" s="121">
        <v>327.63152807985</v>
      </c>
      <c r="H252" s="121">
        <v>406.40736745863006</v>
      </c>
      <c r="I252" s="121">
        <v>386.93093675279994</v>
      </c>
      <c r="J252" s="121">
        <v>449.87648861073995</v>
      </c>
      <c r="K252" s="121">
        <v>197.44642118854</v>
      </c>
    </row>
    <row r="253" spans="1:11" x14ac:dyDescent="0.2">
      <c r="C253" s="89" t="s">
        <v>38</v>
      </c>
      <c r="D253" s="120">
        <v>2184.34873721739</v>
      </c>
      <c r="E253" s="120">
        <v>2334.0740149046801</v>
      </c>
      <c r="F253" s="120">
        <v>2718.8976144777598</v>
      </c>
      <c r="G253" s="120">
        <v>2645.99908813304</v>
      </c>
      <c r="H253" s="120">
        <v>2922.8267302536597</v>
      </c>
      <c r="I253" s="120">
        <v>3756.1458252721</v>
      </c>
      <c r="J253" s="120">
        <v>4331.8224096767199</v>
      </c>
      <c r="K253" s="120">
        <v>1777.38750587401</v>
      </c>
    </row>
    <row r="254" spans="1:11" x14ac:dyDescent="0.2">
      <c r="C254" s="81" t="s">
        <v>78</v>
      </c>
      <c r="D254" s="45">
        <f>+SUM(D223:D253)</f>
        <v>141632.12405557753</v>
      </c>
      <c r="E254" s="45">
        <f>+SUM(E223:E253)</f>
        <v>172550.02429606079</v>
      </c>
      <c r="F254" s="45">
        <f>+SUM(F223:F253)</f>
        <v>192977.30590575849</v>
      </c>
      <c r="G254" s="45">
        <f>+SUM(G223:G253)</f>
        <v>180522.98385107363</v>
      </c>
      <c r="H254" s="45">
        <f t="shared" ref="H254:J254" si="67">+SUM(H223:H253)</f>
        <v>227074.47926236791</v>
      </c>
      <c r="I254" s="45">
        <f t="shared" si="67"/>
        <v>248116.92987707333</v>
      </c>
      <c r="J254" s="45">
        <f t="shared" si="67"/>
        <v>281932.83364671358</v>
      </c>
      <c r="K254" s="45">
        <f>+SUM(K223:K253)</f>
        <v>115327.53473336359</v>
      </c>
    </row>
    <row r="255" spans="1:11" s="32" customFormat="1" x14ac:dyDescent="0.2">
      <c r="A255" s="5"/>
      <c r="B255" s="5"/>
      <c r="C255" s="74" t="str">
        <f>+'C1 Aprop Resumen 2000-2026'!B20</f>
        <v>* Información con corte a 31 de mayo</v>
      </c>
      <c r="D255" s="128">
        <f>+D254-'C6 Ejec. Nac 19-26'!D112</f>
        <v>0</v>
      </c>
      <c r="E255" s="128">
        <f>+E254-'C6 Ejec. Nac 19-26'!E112</f>
        <v>0</v>
      </c>
      <c r="F255" s="128">
        <f>+F254-'C6 Ejec. Nac 19-26'!F112</f>
        <v>0</v>
      </c>
      <c r="G255" s="128">
        <f>+G254-'C6 Ejec. Nac 19-26'!G112</f>
        <v>0</v>
      </c>
      <c r="H255" s="128">
        <f>+H254-'C6 Ejec. Nac 19-26'!H112</f>
        <v>0</v>
      </c>
      <c r="I255" s="128">
        <f>+I254-'C6 Ejec. Nac 19-26'!I112</f>
        <v>0</v>
      </c>
      <c r="J255" s="128">
        <f>+J254-'C6 Ejec. Nac 19-26'!J112</f>
        <v>0</v>
      </c>
      <c r="K255" s="128">
        <f>+K254-'C6 Ejec. Nac 19-26'!K112</f>
        <v>0</v>
      </c>
    </row>
    <row r="256" spans="1:11" x14ac:dyDescent="0.2">
      <c r="C256" s="1" t="s">
        <v>227</v>
      </c>
      <c r="E256" s="3"/>
      <c r="F256" s="3"/>
    </row>
    <row r="257" spans="2:12" x14ac:dyDescent="0.2">
      <c r="B257" s="9"/>
      <c r="E257" s="3"/>
      <c r="F257" s="3"/>
    </row>
    <row r="258" spans="2:12" x14ac:dyDescent="0.2">
      <c r="E258" s="3"/>
      <c r="F258" s="3"/>
    </row>
    <row r="259" spans="2:12" x14ac:dyDescent="0.2">
      <c r="E259" s="3"/>
      <c r="F259" s="3"/>
    </row>
    <row r="260" spans="2:12" ht="18" x14ac:dyDescent="0.2">
      <c r="D260" s="164" t="s">
        <v>158</v>
      </c>
      <c r="E260" s="164"/>
      <c r="F260" s="164"/>
      <c r="G260" s="164"/>
      <c r="H260" s="164"/>
      <c r="I260" s="164"/>
      <c r="J260" s="164"/>
      <c r="K260" s="164"/>
      <c r="L260" s="164"/>
    </row>
    <row r="261" spans="2:12" ht="1.5" customHeight="1" x14ac:dyDescent="0.2">
      <c r="D261" s="29"/>
      <c r="E261" s="29"/>
      <c r="F261" s="29"/>
    </row>
    <row r="262" spans="2:12" x14ac:dyDescent="0.2">
      <c r="E262" s="30"/>
      <c r="F262" s="30"/>
    </row>
    <row r="263" spans="2:12" ht="13.5" customHeight="1" x14ac:dyDescent="0.2">
      <c r="C263" s="182" t="s">
        <v>21</v>
      </c>
      <c r="D263" s="162">
        <v>2019</v>
      </c>
      <c r="E263" s="162">
        <v>2020</v>
      </c>
      <c r="F263" s="162">
        <v>2021</v>
      </c>
      <c r="G263" s="162">
        <v>2022</v>
      </c>
      <c r="H263" s="162">
        <v>2023</v>
      </c>
      <c r="I263" s="162">
        <v>2024</v>
      </c>
      <c r="J263" s="162">
        <v>2025</v>
      </c>
      <c r="K263" s="162" t="s">
        <v>178</v>
      </c>
    </row>
    <row r="264" spans="2:12" ht="12" thickBot="1" x14ac:dyDescent="0.25">
      <c r="C264" s="183"/>
      <c r="D264" s="163"/>
      <c r="E264" s="163"/>
      <c r="F264" s="163"/>
      <c r="G264" s="163"/>
      <c r="H264" s="163"/>
      <c r="I264" s="163"/>
      <c r="J264" s="163"/>
      <c r="K264" s="163"/>
    </row>
    <row r="265" spans="2:12" x14ac:dyDescent="0.2">
      <c r="C265" s="89" t="s">
        <v>61</v>
      </c>
      <c r="D265" s="118">
        <f t="shared" ref="D265:K265" si="68">+IFERROR(IF(D223&gt;0,+((D223/D14)*100)," "),"")</f>
        <v>74.686800027216677</v>
      </c>
      <c r="E265" s="118">
        <f t="shared" si="68"/>
        <v>80.468961046475386</v>
      </c>
      <c r="F265" s="118">
        <f t="shared" si="68"/>
        <v>92.582907709447738</v>
      </c>
      <c r="G265" s="118">
        <f t="shared" si="68"/>
        <v>91.60941885565191</v>
      </c>
      <c r="H265" s="118">
        <f t="shared" si="68"/>
        <v>75.8471206214939</v>
      </c>
      <c r="I265" s="118">
        <f t="shared" si="68"/>
        <v>76.56660814090543</v>
      </c>
      <c r="J265" s="118">
        <f t="shared" si="68"/>
        <v>91.22671249201116</v>
      </c>
      <c r="K265" s="118">
        <f t="shared" si="68"/>
        <v>44.005150398926105</v>
      </c>
    </row>
    <row r="266" spans="2:12" x14ac:dyDescent="0.2">
      <c r="C266" s="90" t="s">
        <v>28</v>
      </c>
      <c r="D266" s="119">
        <f t="shared" ref="D266:K266" si="69">+IFERROR(IF(D224&gt;0,+((D224/D15)*100)," "),"")</f>
        <v>94.358913353785525</v>
      </c>
      <c r="E266" s="119">
        <f t="shared" si="69"/>
        <v>95.125892117872127</v>
      </c>
      <c r="F266" s="119">
        <f t="shared" si="69"/>
        <v>92.443855433455781</v>
      </c>
      <c r="G266" s="119">
        <f t="shared" si="69"/>
        <v>90.717447794408216</v>
      </c>
      <c r="H266" s="119">
        <f t="shared" si="69"/>
        <v>93.959011902728079</v>
      </c>
      <c r="I266" s="119">
        <f t="shared" si="69"/>
        <v>95.069458072496531</v>
      </c>
      <c r="J266" s="119">
        <f t="shared" si="69"/>
        <v>97.215849851153251</v>
      </c>
      <c r="K266" s="119">
        <f t="shared" si="69"/>
        <v>41.132209630342771</v>
      </c>
    </row>
    <row r="267" spans="2:12" x14ac:dyDescent="0.2">
      <c r="C267" s="89" t="s">
        <v>62</v>
      </c>
      <c r="D267" s="118">
        <f t="shared" ref="D267:K267" si="70">+IFERROR(IF(D225&gt;0,+((D225/D16)*100)," "),"")</f>
        <v>94.812715484948868</v>
      </c>
      <c r="E267" s="118">
        <f t="shared" si="70"/>
        <v>90.810079500649678</v>
      </c>
      <c r="F267" s="118">
        <f t="shared" si="70"/>
        <v>94.850061437409806</v>
      </c>
      <c r="G267" s="118">
        <f t="shared" si="70"/>
        <v>86.804687626077097</v>
      </c>
      <c r="H267" s="118">
        <f t="shared" si="70"/>
        <v>93.917073936684005</v>
      </c>
      <c r="I267" s="118">
        <f t="shared" si="70"/>
        <v>91.046179967840644</v>
      </c>
      <c r="J267" s="118">
        <f t="shared" si="70"/>
        <v>88.784844663570624</v>
      </c>
      <c r="K267" s="118">
        <f t="shared" si="70"/>
        <v>23.840841501444938</v>
      </c>
    </row>
    <row r="268" spans="2:12" x14ac:dyDescent="0.2">
      <c r="C268" s="90" t="s">
        <v>29</v>
      </c>
      <c r="D268" s="119">
        <f t="shared" ref="D268:K268" si="71">+IFERROR(IF(D226&gt;0,+((D226/D17)*100)," "),"")</f>
        <v>90.54376726442932</v>
      </c>
      <c r="E268" s="119">
        <f t="shared" si="71"/>
        <v>96.288372820637434</v>
      </c>
      <c r="F268" s="119">
        <f t="shared" si="71"/>
        <v>94.14167159750167</v>
      </c>
      <c r="G268" s="119">
        <f t="shared" si="71"/>
        <v>98.268321515208186</v>
      </c>
      <c r="H268" s="119">
        <f t="shared" si="71"/>
        <v>96.229382684966041</v>
      </c>
      <c r="I268" s="119">
        <f t="shared" si="71"/>
        <v>69.807019784209487</v>
      </c>
      <c r="J268" s="119">
        <f t="shared" si="71"/>
        <v>89.443299572689796</v>
      </c>
      <c r="K268" s="119">
        <f t="shared" si="71"/>
        <v>27.638343910532338</v>
      </c>
    </row>
    <row r="269" spans="2:12" x14ac:dyDescent="0.2">
      <c r="C269" s="89" t="s">
        <v>63</v>
      </c>
      <c r="D269" s="118">
        <f t="shared" ref="D269:K269" si="72">+IFERROR(IF(D227&gt;0,+((D227/D18)*100)," "),"")</f>
        <v>95.905951640728645</v>
      </c>
      <c r="E269" s="118">
        <f t="shared" si="72"/>
        <v>94.521209645619933</v>
      </c>
      <c r="F269" s="118">
        <f t="shared" si="72"/>
        <v>93.70773503654064</v>
      </c>
      <c r="G269" s="118">
        <f t="shared" si="72"/>
        <v>94.716716560699695</v>
      </c>
      <c r="H269" s="118">
        <f t="shared" si="72"/>
        <v>94.054959809721453</v>
      </c>
      <c r="I269" s="118">
        <f t="shared" si="72"/>
        <v>86.304133003113819</v>
      </c>
      <c r="J269" s="118">
        <f t="shared" si="72"/>
        <v>80.252742544090779</v>
      </c>
      <c r="K269" s="118">
        <f t="shared" si="72"/>
        <v>44.551869924923118</v>
      </c>
    </row>
    <row r="270" spans="2:12" x14ac:dyDescent="0.2">
      <c r="C270" s="90" t="s">
        <v>30</v>
      </c>
      <c r="D270" s="119">
        <f t="shared" ref="D270:K270" si="73">+IFERROR(IF(D228&gt;0,+((D228/D19)*100)," "),"")</f>
        <v>97.283078193086567</v>
      </c>
      <c r="E270" s="119">
        <f t="shared" si="73"/>
        <v>96.401058130371922</v>
      </c>
      <c r="F270" s="119">
        <f t="shared" si="73"/>
        <v>82.940877692236953</v>
      </c>
      <c r="G270" s="119">
        <f t="shared" si="73"/>
        <v>93.513530167300573</v>
      </c>
      <c r="H270" s="119">
        <f t="shared" si="73"/>
        <v>91.557884774504245</v>
      </c>
      <c r="I270" s="119">
        <f t="shared" si="73"/>
        <v>89.745118543397894</v>
      </c>
      <c r="J270" s="119">
        <f t="shared" si="73"/>
        <v>90.710272157680876</v>
      </c>
      <c r="K270" s="119">
        <f t="shared" si="73"/>
        <v>40.364104324411834</v>
      </c>
    </row>
    <row r="271" spans="2:12" x14ac:dyDescent="0.2">
      <c r="C271" s="89" t="s">
        <v>64</v>
      </c>
      <c r="D271" s="118">
        <f t="shared" ref="D271:K271" si="74">+IFERROR(IF(D229&gt;0,+((D229/D20)*100)," "),"")</f>
        <v>97.404336479319284</v>
      </c>
      <c r="E271" s="118">
        <f t="shared" si="74"/>
        <v>97.62152104477228</v>
      </c>
      <c r="F271" s="118">
        <f t="shared" si="74"/>
        <v>96.586117573003236</v>
      </c>
      <c r="G271" s="118">
        <f t="shared" si="74"/>
        <v>96.486189461615567</v>
      </c>
      <c r="H271" s="118">
        <f t="shared" si="74"/>
        <v>95.680713739409157</v>
      </c>
      <c r="I271" s="118">
        <f t="shared" si="74"/>
        <v>92.982560587650227</v>
      </c>
      <c r="J271" s="118">
        <f t="shared" si="74"/>
        <v>94.244101976410121</v>
      </c>
      <c r="K271" s="118">
        <f t="shared" si="74"/>
        <v>36.053557605804812</v>
      </c>
    </row>
    <row r="272" spans="2:12" x14ac:dyDescent="0.2">
      <c r="C272" s="90" t="s">
        <v>65</v>
      </c>
      <c r="D272" s="119">
        <f t="shared" ref="D272:K272" si="75">+IFERROR(IF(D230&gt;0,+((D230/D21)*100)," "),"")</f>
        <v>93.531782249009296</v>
      </c>
      <c r="E272" s="119">
        <f t="shared" si="75"/>
        <v>94.781225347129151</v>
      </c>
      <c r="F272" s="119">
        <f t="shared" si="75"/>
        <v>89.394584068622109</v>
      </c>
      <c r="G272" s="119">
        <f t="shared" si="75"/>
        <v>92.117205415163141</v>
      </c>
      <c r="H272" s="119">
        <f t="shared" si="75"/>
        <v>83.374166406582532</v>
      </c>
      <c r="I272" s="119">
        <f t="shared" si="75"/>
        <v>93.023513732877689</v>
      </c>
      <c r="J272" s="119">
        <f t="shared" si="75"/>
        <v>89.901315579483807</v>
      </c>
      <c r="K272" s="119">
        <f t="shared" si="75"/>
        <v>33.48253263129142</v>
      </c>
    </row>
    <row r="273" spans="3:11" x14ac:dyDescent="0.2">
      <c r="C273" s="89" t="s">
        <v>66</v>
      </c>
      <c r="D273" s="118">
        <f t="shared" ref="D273:K273" si="76">+IFERROR(IF(D231&gt;0,+((D231/D22)*100)," "),"")</f>
        <v>99.94141403542902</v>
      </c>
      <c r="E273" s="118">
        <f t="shared" si="76"/>
        <v>99.971475211488269</v>
      </c>
      <c r="F273" s="118">
        <f t="shared" si="76"/>
        <v>99.942996493203111</v>
      </c>
      <c r="G273" s="118">
        <f t="shared" si="76"/>
        <v>99.903874819185162</v>
      </c>
      <c r="H273" s="118">
        <f t="shared" si="76"/>
        <v>98.991044608228066</v>
      </c>
      <c r="I273" s="118">
        <f t="shared" si="76"/>
        <v>99.66067382862046</v>
      </c>
      <c r="J273" s="118">
        <f t="shared" si="76"/>
        <v>97.917133619292073</v>
      </c>
      <c r="K273" s="118">
        <f t="shared" si="76"/>
        <v>38.488522877968869</v>
      </c>
    </row>
    <row r="274" spans="3:11" x14ac:dyDescent="0.2">
      <c r="C274" s="90" t="s">
        <v>67</v>
      </c>
      <c r="D274" s="119">
        <f t="shared" ref="D274:K274" si="77">+IFERROR(IF(D232&gt;0,+((D232/D23)*100)," "),"")</f>
        <v>87.328476455543012</v>
      </c>
      <c r="E274" s="119">
        <f t="shared" si="77"/>
        <v>89.138334687939491</v>
      </c>
      <c r="F274" s="119">
        <f t="shared" si="77"/>
        <v>93.532986200399066</v>
      </c>
      <c r="G274" s="119">
        <f t="shared" si="77"/>
        <v>91.43183389732593</v>
      </c>
      <c r="H274" s="119">
        <f t="shared" si="77"/>
        <v>96.701436407676852</v>
      </c>
      <c r="I274" s="119">
        <f t="shared" si="77"/>
        <v>93.81598146472561</v>
      </c>
      <c r="J274" s="119">
        <f t="shared" si="77"/>
        <v>90.918338460040317</v>
      </c>
      <c r="K274" s="119">
        <f t="shared" si="77"/>
        <v>33.123710798113194</v>
      </c>
    </row>
    <row r="275" spans="3:11" x14ac:dyDescent="0.2">
      <c r="C275" s="89" t="s">
        <v>68</v>
      </c>
      <c r="D275" s="118">
        <f t="shared" ref="D275:K275" si="78">+IFERROR(IF(D233&gt;0,+((D233/D24)*100)," "),"")</f>
        <v>95.445584667718222</v>
      </c>
      <c r="E275" s="118">
        <f t="shared" si="78"/>
        <v>95.439422428899817</v>
      </c>
      <c r="F275" s="118">
        <f t="shared" si="78"/>
        <v>92.38659909331713</v>
      </c>
      <c r="G275" s="118">
        <f t="shared" si="78"/>
        <v>95.119659449746734</v>
      </c>
      <c r="H275" s="118">
        <f t="shared" si="78"/>
        <v>95.36011333237272</v>
      </c>
      <c r="I275" s="118">
        <f t="shared" si="78"/>
        <v>93.720873714836358</v>
      </c>
      <c r="J275" s="118">
        <f t="shared" si="78"/>
        <v>93.712388651176482</v>
      </c>
      <c r="K275" s="118">
        <f t="shared" si="78"/>
        <v>32.958129110910171</v>
      </c>
    </row>
    <row r="276" spans="3:11" x14ac:dyDescent="0.2">
      <c r="C276" s="90" t="s">
        <v>31</v>
      </c>
      <c r="D276" s="119">
        <f t="shared" ref="D276:K276" si="79">+IFERROR(IF(D234&gt;0,+((D234/D25)*100)," "),"")</f>
        <v>91.353560607378441</v>
      </c>
      <c r="E276" s="119">
        <f t="shared" si="79"/>
        <v>41.66068396255195</v>
      </c>
      <c r="F276" s="119">
        <f t="shared" si="79"/>
        <v>81.690564179452366</v>
      </c>
      <c r="G276" s="119">
        <f t="shared" si="79"/>
        <v>83.551084304136694</v>
      </c>
      <c r="H276" s="119">
        <f t="shared" si="79"/>
        <v>89.500978668445669</v>
      </c>
      <c r="I276" s="119">
        <f t="shared" si="79"/>
        <v>74.122365393035707</v>
      </c>
      <c r="J276" s="119">
        <f t="shared" si="79"/>
        <v>74.411753800336299</v>
      </c>
      <c r="K276" s="119">
        <f t="shared" si="79"/>
        <v>21.133680156853067</v>
      </c>
    </row>
    <row r="277" spans="3:11" x14ac:dyDescent="0.2">
      <c r="C277" s="89" t="s">
        <v>168</v>
      </c>
      <c r="D277" s="118" t="str">
        <f t="shared" ref="D277:K277" si="80">+IFERROR(IF(D235&gt;0,+((D235/D26)*100)," "),"")</f>
        <v xml:space="preserve"> </v>
      </c>
      <c r="E277" s="118" t="str">
        <f t="shared" si="80"/>
        <v xml:space="preserve"> </v>
      </c>
      <c r="F277" s="118" t="str">
        <f t="shared" si="80"/>
        <v xml:space="preserve"> </v>
      </c>
      <c r="G277" s="118" t="str">
        <f t="shared" si="80"/>
        <v xml:space="preserve"> </v>
      </c>
      <c r="H277" s="118">
        <f t="shared" si="80"/>
        <v>0.42555537840000002</v>
      </c>
      <c r="I277" s="118">
        <f t="shared" si="80"/>
        <v>4.8344901418346184</v>
      </c>
      <c r="J277" s="118">
        <f t="shared" si="80"/>
        <v>92.170622340823456</v>
      </c>
      <c r="K277" s="118">
        <f t="shared" si="80"/>
        <v>11.944989083871754</v>
      </c>
    </row>
    <row r="278" spans="3:11" x14ac:dyDescent="0.2">
      <c r="C278" s="90" t="s">
        <v>69</v>
      </c>
      <c r="D278" s="119">
        <f t="shared" ref="D278:K278" si="81">+IFERROR(IF(D236&gt;0,+((D236/D27)*100)," "),"")</f>
        <v>97.072466040562972</v>
      </c>
      <c r="E278" s="119">
        <f t="shared" si="81"/>
        <v>98.472093564957731</v>
      </c>
      <c r="F278" s="119">
        <f t="shared" si="81"/>
        <v>97.885295490456059</v>
      </c>
      <c r="G278" s="119">
        <f t="shared" si="81"/>
        <v>96.189209568947902</v>
      </c>
      <c r="H278" s="119">
        <f t="shared" si="81"/>
        <v>93.278819738036034</v>
      </c>
      <c r="I278" s="119">
        <f t="shared" si="81"/>
        <v>49.38946227314986</v>
      </c>
      <c r="J278" s="119">
        <f t="shared" si="81"/>
        <v>54.502098836791021</v>
      </c>
      <c r="K278" s="119">
        <f t="shared" si="81"/>
        <v>13.962400659812618</v>
      </c>
    </row>
    <row r="279" spans="3:11" x14ac:dyDescent="0.2">
      <c r="C279" s="89" t="s">
        <v>70</v>
      </c>
      <c r="D279" s="118">
        <f t="shared" ref="D279:K279" si="82">+IFERROR(IF(D237&gt;0,+((D237/D28)*100)," "),"")</f>
        <v>89.819330803071423</v>
      </c>
      <c r="E279" s="118">
        <f t="shared" si="82"/>
        <v>88.059136856560627</v>
      </c>
      <c r="F279" s="118">
        <f t="shared" si="82"/>
        <v>80.748799645012753</v>
      </c>
      <c r="G279" s="118">
        <f t="shared" si="82"/>
        <v>88.890917230691642</v>
      </c>
      <c r="H279" s="118">
        <f t="shared" si="82"/>
        <v>92.146443283044306</v>
      </c>
      <c r="I279" s="118">
        <f t="shared" si="82"/>
        <v>94.195107206054516</v>
      </c>
      <c r="J279" s="118">
        <f t="shared" si="82"/>
        <v>94.261449370525384</v>
      </c>
      <c r="K279" s="118">
        <f t="shared" si="82"/>
        <v>34.881558730552882</v>
      </c>
    </row>
    <row r="280" spans="3:11" x14ac:dyDescent="0.2">
      <c r="C280" s="90" t="s">
        <v>32</v>
      </c>
      <c r="D280" s="119">
        <f t="shared" ref="D280:K280" si="83">+IFERROR(IF(D238&gt;0,+((D238/D29)*100)," "),"")</f>
        <v>95.317949236626944</v>
      </c>
      <c r="E280" s="119">
        <f t="shared" si="83"/>
        <v>98.028113822928475</v>
      </c>
      <c r="F280" s="119">
        <f t="shared" si="83"/>
        <v>94.611263222058597</v>
      </c>
      <c r="G280" s="119">
        <f t="shared" si="83"/>
        <v>94.335103290489769</v>
      </c>
      <c r="H280" s="119">
        <f t="shared" si="83"/>
        <v>88.109589109918645</v>
      </c>
      <c r="I280" s="119">
        <f t="shared" si="83"/>
        <v>94.620839309417633</v>
      </c>
      <c r="J280" s="119">
        <f t="shared" si="83"/>
        <v>96.140341651529297</v>
      </c>
      <c r="K280" s="119">
        <f t="shared" si="83"/>
        <v>32.194120882464986</v>
      </c>
    </row>
    <row r="281" spans="3:11" x14ac:dyDescent="0.2">
      <c r="C281" s="89" t="s">
        <v>174</v>
      </c>
      <c r="D281" s="118">
        <f t="shared" ref="D281:K281" si="84">+IFERROR(IF(D239&gt;0,+((D239/D30)*100)," "),"")</f>
        <v>87.820701426097258</v>
      </c>
      <c r="E281" s="118">
        <f t="shared" si="84"/>
        <v>86.201765945883963</v>
      </c>
      <c r="F281" s="118">
        <f t="shared" si="84"/>
        <v>80.707261130385817</v>
      </c>
      <c r="G281" s="118">
        <f t="shared" si="84"/>
        <v>70.476470269549694</v>
      </c>
      <c r="H281" s="118">
        <f t="shared" si="84"/>
        <v>71.923116821110469</v>
      </c>
      <c r="I281" s="118">
        <f t="shared" si="84"/>
        <v>74.713176752707739</v>
      </c>
      <c r="J281" s="118">
        <f t="shared" si="84"/>
        <v>81.443559403929868</v>
      </c>
      <c r="K281" s="118">
        <f t="shared" si="84"/>
        <v>32.583388825613788</v>
      </c>
    </row>
    <row r="282" spans="3:11" x14ac:dyDescent="0.2">
      <c r="C282" s="90" t="s">
        <v>171</v>
      </c>
      <c r="D282" s="119">
        <f t="shared" ref="D282:K282" si="85">+IFERROR(IF(D240&gt;0,+((D240/D31)*100)," "),"")</f>
        <v>84.48526141357317</v>
      </c>
      <c r="E282" s="119">
        <f t="shared" si="85"/>
        <v>88.603663393956609</v>
      </c>
      <c r="F282" s="119">
        <f t="shared" si="85"/>
        <v>74.533013534677622</v>
      </c>
      <c r="G282" s="119">
        <f t="shared" si="85"/>
        <v>76.97904838101735</v>
      </c>
      <c r="H282" s="119">
        <f t="shared" si="85"/>
        <v>82.830418753936087</v>
      </c>
      <c r="I282" s="119">
        <f t="shared" si="85"/>
        <v>87.488096644049293</v>
      </c>
      <c r="J282" s="119">
        <f t="shared" si="85"/>
        <v>87.766009880115874</v>
      </c>
      <c r="K282" s="119">
        <f t="shared" si="85"/>
        <v>30.813655681738151</v>
      </c>
    </row>
    <row r="283" spans="3:11" x14ac:dyDescent="0.2">
      <c r="C283" s="89" t="s">
        <v>71</v>
      </c>
      <c r="D283" s="118">
        <f t="shared" ref="D283:K283" si="86">+IFERROR(IF(D241&gt;0,+((D241/D32)*100)," "),"")</f>
        <v>90.102101229995696</v>
      </c>
      <c r="E283" s="118">
        <f t="shared" si="86"/>
        <v>89.339433142453572</v>
      </c>
      <c r="F283" s="118">
        <f t="shared" si="86"/>
        <v>89.976546246262572</v>
      </c>
      <c r="G283" s="118">
        <f t="shared" si="86"/>
        <v>93.510573217117638</v>
      </c>
      <c r="H283" s="118">
        <f t="shared" si="86"/>
        <v>88.699555293232962</v>
      </c>
      <c r="I283" s="118">
        <f t="shared" si="86"/>
        <v>84.364816696456785</v>
      </c>
      <c r="J283" s="118">
        <f t="shared" si="86"/>
        <v>87.747721852782732</v>
      </c>
      <c r="K283" s="118">
        <f t="shared" si="86"/>
        <v>45.944747541988527</v>
      </c>
    </row>
    <row r="284" spans="3:11" x14ac:dyDescent="0.2">
      <c r="C284" s="90" t="s">
        <v>34</v>
      </c>
      <c r="D284" s="119">
        <f t="shared" ref="D284:K284" si="87">+IFERROR(IF(D242&gt;0,+((D242/D33)*100)," "),"")</f>
        <v>92.2489888705054</v>
      </c>
      <c r="E284" s="119">
        <f t="shared" si="87"/>
        <v>82.534117096474247</v>
      </c>
      <c r="F284" s="119">
        <f t="shared" si="87"/>
        <v>86.586833953819578</v>
      </c>
      <c r="G284" s="119">
        <f t="shared" si="87"/>
        <v>91.079918212220733</v>
      </c>
      <c r="H284" s="119">
        <f t="shared" si="87"/>
        <v>86.418727689833347</v>
      </c>
      <c r="I284" s="119">
        <f t="shared" si="87"/>
        <v>89.85719395160433</v>
      </c>
      <c r="J284" s="119">
        <f t="shared" si="87"/>
        <v>93.21904428463435</v>
      </c>
      <c r="K284" s="119">
        <f t="shared" si="87"/>
        <v>33.662928308799707</v>
      </c>
    </row>
    <row r="285" spans="3:11" x14ac:dyDescent="0.2">
      <c r="C285" s="89" t="s">
        <v>72</v>
      </c>
      <c r="D285" s="118">
        <f t="shared" ref="D285:K285" si="88">+IFERROR(IF(D243&gt;0,+((D243/D34)*100)," "),"")</f>
        <v>94.420066924234874</v>
      </c>
      <c r="E285" s="118">
        <f t="shared" si="88"/>
        <v>93.164260245026483</v>
      </c>
      <c r="F285" s="118">
        <f t="shared" si="88"/>
        <v>80.452918893860812</v>
      </c>
      <c r="G285" s="118">
        <f t="shared" si="88"/>
        <v>93.511311630879561</v>
      </c>
      <c r="H285" s="118">
        <f t="shared" si="88"/>
        <v>90.082618691805735</v>
      </c>
      <c r="I285" s="118">
        <f t="shared" si="88"/>
        <v>90.037268990345936</v>
      </c>
      <c r="J285" s="118">
        <f t="shared" si="88"/>
        <v>84.938470187107228</v>
      </c>
      <c r="K285" s="118">
        <f t="shared" si="88"/>
        <v>60.094254052680583</v>
      </c>
    </row>
    <row r="286" spans="3:11" x14ac:dyDescent="0.2">
      <c r="C286" s="90" t="s">
        <v>73</v>
      </c>
      <c r="D286" s="119">
        <f t="shared" ref="D286:K286" si="89">+IFERROR(IF(D244&gt;0,+((D244/D35)*100)," "),"")</f>
        <v>43.054243815840529</v>
      </c>
      <c r="E286" s="119">
        <f t="shared" si="89"/>
        <v>37.420560118649867</v>
      </c>
      <c r="F286" s="119">
        <f t="shared" si="89"/>
        <v>56.32489106903865</v>
      </c>
      <c r="G286" s="119">
        <f t="shared" si="89"/>
        <v>19.269233910247141</v>
      </c>
      <c r="H286" s="119">
        <f t="shared" si="89"/>
        <v>22.108840093816429</v>
      </c>
      <c r="I286" s="119">
        <f t="shared" si="89"/>
        <v>33.708188772173706</v>
      </c>
      <c r="J286" s="119">
        <f t="shared" si="89"/>
        <v>37.044056959243363</v>
      </c>
      <c r="K286" s="119">
        <f t="shared" si="89"/>
        <v>3.2978031235399095</v>
      </c>
    </row>
    <row r="287" spans="3:11" x14ac:dyDescent="0.2">
      <c r="C287" s="89" t="s">
        <v>35</v>
      </c>
      <c r="D287" s="118">
        <f t="shared" ref="D287:K287" si="90">+IFERROR(IF(D245&gt;0,+((D245/D36)*100)," "),"")</f>
        <v>95.677073021213758</v>
      </c>
      <c r="E287" s="118">
        <f t="shared" si="90"/>
        <v>93.569722459338479</v>
      </c>
      <c r="F287" s="118">
        <f t="shared" si="90"/>
        <v>93.81941783323218</v>
      </c>
      <c r="G287" s="118">
        <f t="shared" si="90"/>
        <v>94.383416720015603</v>
      </c>
      <c r="H287" s="118">
        <f t="shared" si="90"/>
        <v>87.154865817269652</v>
      </c>
      <c r="I287" s="118">
        <f t="shared" si="90"/>
        <v>93.294750871860003</v>
      </c>
      <c r="J287" s="118">
        <f t="shared" si="90"/>
        <v>92.602783651711391</v>
      </c>
      <c r="K287" s="118">
        <f t="shared" si="90"/>
        <v>33.178077753722469</v>
      </c>
    </row>
    <row r="288" spans="3:11" x14ac:dyDescent="0.2">
      <c r="C288" s="90" t="s">
        <v>74</v>
      </c>
      <c r="D288" s="119">
        <f t="shared" ref="D288:K288" si="91">+IFERROR(IF(D246&gt;0,+((D246/D37)*100)," "),"")</f>
        <v>91.836442840230333</v>
      </c>
      <c r="E288" s="119">
        <f t="shared" si="91"/>
        <v>93.226281105869262</v>
      </c>
      <c r="F288" s="119">
        <f t="shared" si="91"/>
        <v>85.347379738831435</v>
      </c>
      <c r="G288" s="119">
        <f t="shared" si="91"/>
        <v>93.580446363308411</v>
      </c>
      <c r="H288" s="119">
        <f t="shared" si="91"/>
        <v>79.466322236480082</v>
      </c>
      <c r="I288" s="119">
        <f t="shared" si="91"/>
        <v>58.102189020070661</v>
      </c>
      <c r="J288" s="119">
        <f t="shared" si="91"/>
        <v>72.596007530948427</v>
      </c>
      <c r="K288" s="119">
        <f t="shared" si="91"/>
        <v>23.826914497282868</v>
      </c>
    </row>
    <row r="289" spans="1:11" x14ac:dyDescent="0.2">
      <c r="C289" s="89" t="s">
        <v>36</v>
      </c>
      <c r="D289" s="118">
        <f t="shared" ref="D289:K289" si="92">+IFERROR(IF(D247&gt;0,+((D247/D38)*100)," "),"")</f>
        <v>93.820571552351325</v>
      </c>
      <c r="E289" s="118">
        <f t="shared" si="92"/>
        <v>90.43432610515319</v>
      </c>
      <c r="F289" s="118">
        <f t="shared" si="92"/>
        <v>90.797069151875419</v>
      </c>
      <c r="G289" s="118">
        <f t="shared" si="92"/>
        <v>94.872176951859359</v>
      </c>
      <c r="H289" s="118">
        <f t="shared" si="92"/>
        <v>92.756710368649507</v>
      </c>
      <c r="I289" s="118">
        <f t="shared" si="92"/>
        <v>91.114964711343148</v>
      </c>
      <c r="J289" s="118">
        <f t="shared" si="92"/>
        <v>91.80239454142216</v>
      </c>
      <c r="K289" s="118">
        <f t="shared" si="92"/>
        <v>35.148382425633514</v>
      </c>
    </row>
    <row r="290" spans="1:11" x14ac:dyDescent="0.2">
      <c r="C290" s="90" t="s">
        <v>172</v>
      </c>
      <c r="D290" s="119">
        <f t="shared" ref="D290:K290" si="93">+IFERROR(IF(D248&gt;0,+((D248/D39)*100)," "),"")</f>
        <v>99.604424798299149</v>
      </c>
      <c r="E290" s="119">
        <f t="shared" si="93"/>
        <v>97.483668476269528</v>
      </c>
      <c r="F290" s="119">
        <f t="shared" si="93"/>
        <v>99.446282649623924</v>
      </c>
      <c r="G290" s="119">
        <f t="shared" si="93"/>
        <v>99.895866377455221</v>
      </c>
      <c r="H290" s="119">
        <f t="shared" si="93"/>
        <v>94.072162817075309</v>
      </c>
      <c r="I290" s="119">
        <f t="shared" si="93"/>
        <v>95.811829982466108</v>
      </c>
      <c r="J290" s="119">
        <f t="shared" si="93"/>
        <v>97.924709742893484</v>
      </c>
      <c r="K290" s="119">
        <f t="shared" si="93"/>
        <v>38.476221178457756</v>
      </c>
    </row>
    <row r="291" spans="1:11" x14ac:dyDescent="0.2">
      <c r="C291" s="89" t="s">
        <v>76</v>
      </c>
      <c r="D291" s="118">
        <f t="shared" ref="D291:K291" si="94">+IFERROR(IF(D249&gt;0,+((D249/D40)*100)," "),"")</f>
        <v>93.050883274572556</v>
      </c>
      <c r="E291" s="118">
        <f t="shared" si="94"/>
        <v>96.062097566914488</v>
      </c>
      <c r="F291" s="118">
        <f t="shared" si="94"/>
        <v>96.773095340898493</v>
      </c>
      <c r="G291" s="118">
        <f t="shared" si="94"/>
        <v>98.069737810302087</v>
      </c>
      <c r="H291" s="118">
        <f t="shared" si="94"/>
        <v>89.330663989037788</v>
      </c>
      <c r="I291" s="118">
        <f t="shared" si="94"/>
        <v>95.450350427727926</v>
      </c>
      <c r="J291" s="118">
        <f t="shared" si="94"/>
        <v>91.116606064679189</v>
      </c>
      <c r="K291" s="118">
        <f t="shared" si="94"/>
        <v>38.520368039873205</v>
      </c>
    </row>
    <row r="292" spans="1:11" x14ac:dyDescent="0.2">
      <c r="C292" s="90" t="s">
        <v>77</v>
      </c>
      <c r="D292" s="119">
        <f t="shared" ref="D292:K292" si="95">+IFERROR(IF(D250&gt;0,+((D250/D41)*100)," "),"")</f>
        <v>91.75001490035433</v>
      </c>
      <c r="E292" s="119">
        <f t="shared" si="95"/>
        <v>98.293560335660828</v>
      </c>
      <c r="F292" s="119">
        <f t="shared" si="95"/>
        <v>79.87647746033781</v>
      </c>
      <c r="G292" s="119">
        <f t="shared" si="95"/>
        <v>86.388256137977194</v>
      </c>
      <c r="H292" s="119">
        <f t="shared" si="95"/>
        <v>85.471684095638494</v>
      </c>
      <c r="I292" s="119">
        <f t="shared" si="95"/>
        <v>93.962858026988982</v>
      </c>
      <c r="J292" s="119">
        <f t="shared" si="95"/>
        <v>77.013984417103941</v>
      </c>
      <c r="K292" s="119">
        <f t="shared" si="95"/>
        <v>31.821271181900013</v>
      </c>
    </row>
    <row r="293" spans="1:11" x14ac:dyDescent="0.2">
      <c r="C293" s="89" t="s">
        <v>173</v>
      </c>
      <c r="D293" s="118">
        <f t="shared" ref="D293:K293" si="96">+IFERROR(IF(D251&gt;0,+((D251/D42)*100)," "),"")</f>
        <v>79.776449617021029</v>
      </c>
      <c r="E293" s="118">
        <f t="shared" si="96"/>
        <v>86.254335712230954</v>
      </c>
      <c r="F293" s="118">
        <f t="shared" si="96"/>
        <v>94.051534857787971</v>
      </c>
      <c r="G293" s="118">
        <f t="shared" si="96"/>
        <v>60.691613490523743</v>
      </c>
      <c r="H293" s="118">
        <f t="shared" si="96"/>
        <v>75.326992626733059</v>
      </c>
      <c r="I293" s="118">
        <f t="shared" si="96"/>
        <v>80.100769969536415</v>
      </c>
      <c r="J293" s="118">
        <f t="shared" si="96"/>
        <v>85.831817104668986</v>
      </c>
      <c r="K293" s="118">
        <f t="shared" si="96"/>
        <v>23.452936096281494</v>
      </c>
    </row>
    <row r="294" spans="1:11" x14ac:dyDescent="0.2">
      <c r="C294" s="90" t="s">
        <v>37</v>
      </c>
      <c r="D294" s="119">
        <f t="shared" ref="D294:K294" si="97">+IFERROR(IF(D252&gt;0,+((D252/D43)*100)," "),"")</f>
        <v>83.157263520515542</v>
      </c>
      <c r="E294" s="119">
        <f t="shared" si="97"/>
        <v>84.77135508922521</v>
      </c>
      <c r="F294" s="119">
        <f t="shared" si="97"/>
        <v>90.411412771398801</v>
      </c>
      <c r="G294" s="119">
        <f t="shared" si="97"/>
        <v>85.675113269879859</v>
      </c>
      <c r="H294" s="119">
        <f t="shared" si="97"/>
        <v>80.422401951726613</v>
      </c>
      <c r="I294" s="119">
        <f t="shared" si="97"/>
        <v>70.903025448472405</v>
      </c>
      <c r="J294" s="119">
        <f t="shared" si="97"/>
        <v>93.588266308416763</v>
      </c>
      <c r="K294" s="119">
        <f t="shared" si="97"/>
        <v>36.641139099967148</v>
      </c>
    </row>
    <row r="295" spans="1:11" x14ac:dyDescent="0.2">
      <c r="C295" s="89" t="s">
        <v>38</v>
      </c>
      <c r="D295" s="118">
        <f t="shared" ref="D295:K295" si="98">+IFERROR(IF(D253&gt;0,+((D253/D44)*100)," "),"")</f>
        <v>99.566539464255456</v>
      </c>
      <c r="E295" s="118">
        <f t="shared" si="98"/>
        <v>98.413423970951371</v>
      </c>
      <c r="F295" s="118">
        <f t="shared" si="98"/>
        <v>99.111409054763044</v>
      </c>
      <c r="G295" s="118">
        <f t="shared" si="98"/>
        <v>99.505596274293595</v>
      </c>
      <c r="H295" s="118">
        <f t="shared" si="98"/>
        <v>99.349479125513625</v>
      </c>
      <c r="I295" s="118">
        <f t="shared" si="98"/>
        <v>99.520669243819157</v>
      </c>
      <c r="J295" s="118">
        <f t="shared" si="98"/>
        <v>99.760475221886765</v>
      </c>
      <c r="K295" s="118">
        <f t="shared" si="98"/>
        <v>37.82785022585167</v>
      </c>
    </row>
    <row r="296" spans="1:11" x14ac:dyDescent="0.2">
      <c r="C296" s="93" t="s">
        <v>78</v>
      </c>
      <c r="D296" s="65">
        <f t="shared" ref="D296:K296" si="99">+IFERROR(IF(D254&gt;0,+((D254/D45)*100)," "),"")</f>
        <v>94.324798429352654</v>
      </c>
      <c r="E296" s="65">
        <f t="shared" si="99"/>
        <v>84.102460529485029</v>
      </c>
      <c r="F296" s="65">
        <f t="shared" si="99"/>
        <v>93.977823546982535</v>
      </c>
      <c r="G296" s="65">
        <f t="shared" si="99"/>
        <v>89.005078679112188</v>
      </c>
      <c r="H296" s="65">
        <f t="shared" si="99"/>
        <v>90.469934330443209</v>
      </c>
      <c r="I296" s="65">
        <f t="shared" si="99"/>
        <v>89.672327420083846</v>
      </c>
      <c r="J296" s="65">
        <f t="shared" si="99"/>
        <v>91.771918581602492</v>
      </c>
      <c r="K296" s="65">
        <f t="shared" si="99"/>
        <v>32.75087831705946</v>
      </c>
    </row>
    <row r="297" spans="1:11" s="32" customFormat="1" x14ac:dyDescent="0.2">
      <c r="A297" s="5"/>
      <c r="B297" s="5"/>
      <c r="C297" s="74" t="str">
        <f>+'C1 Aprop Resumen 2000-2026'!B20</f>
        <v>* Información con corte a 31 de mayo</v>
      </c>
      <c r="D297" s="48"/>
      <c r="E297" s="48"/>
      <c r="F297" s="48"/>
      <c r="G297" s="48"/>
      <c r="H297" s="48"/>
      <c r="I297" s="48"/>
    </row>
    <row r="298" spans="1:11" x14ac:dyDescent="0.2">
      <c r="C298" s="1" t="s">
        <v>227</v>
      </c>
      <c r="D298" s="11"/>
    </row>
  </sheetData>
  <mergeCells count="82">
    <mergeCell ref="H221:H222"/>
    <mergeCell ref="I221:I222"/>
    <mergeCell ref="J221:J222"/>
    <mergeCell ref="D96:D97"/>
    <mergeCell ref="F263:F264"/>
    <mergeCell ref="H263:H264"/>
    <mergeCell ref="I263:I264"/>
    <mergeCell ref="J263:J264"/>
    <mergeCell ref="D260:L260"/>
    <mergeCell ref="D180:D181"/>
    <mergeCell ref="K263:K264"/>
    <mergeCell ref="E96:E97"/>
    <mergeCell ref="F96:F97"/>
    <mergeCell ref="G180:G181"/>
    <mergeCell ref="H180:H181"/>
    <mergeCell ref="I180:I181"/>
    <mergeCell ref="A6:C7"/>
    <mergeCell ref="A8:C8"/>
    <mergeCell ref="D10:L10"/>
    <mergeCell ref="D93:L93"/>
    <mergeCell ref="K221:K222"/>
    <mergeCell ref="K54:K55"/>
    <mergeCell ref="K96:K97"/>
    <mergeCell ref="K138:K139"/>
    <mergeCell ref="H138:H139"/>
    <mergeCell ref="I138:I139"/>
    <mergeCell ref="J138:J139"/>
    <mergeCell ref="D138:D139"/>
    <mergeCell ref="C180:C181"/>
    <mergeCell ref="D219:L219"/>
    <mergeCell ref="K180:K181"/>
    <mergeCell ref="J180:J181"/>
    <mergeCell ref="C263:C264"/>
    <mergeCell ref="G263:G264"/>
    <mergeCell ref="D221:D222"/>
    <mergeCell ref="E221:E222"/>
    <mergeCell ref="F221:F222"/>
    <mergeCell ref="G221:G222"/>
    <mergeCell ref="C221:C222"/>
    <mergeCell ref="D263:D264"/>
    <mergeCell ref="E263:E264"/>
    <mergeCell ref="E138:E139"/>
    <mergeCell ref="F138:F139"/>
    <mergeCell ref="G138:G139"/>
    <mergeCell ref="E180:E181"/>
    <mergeCell ref="F180:F181"/>
    <mergeCell ref="C138:C139"/>
    <mergeCell ref="D136:L136"/>
    <mergeCell ref="D177:L177"/>
    <mergeCell ref="K12:K13"/>
    <mergeCell ref="H54:H55"/>
    <mergeCell ref="I54:I55"/>
    <mergeCell ref="J54:J55"/>
    <mergeCell ref="C96:C97"/>
    <mergeCell ref="D54:D55"/>
    <mergeCell ref="E54:E55"/>
    <mergeCell ref="F54:F55"/>
    <mergeCell ref="G54:G55"/>
    <mergeCell ref="G96:G97"/>
    <mergeCell ref="H96:H97"/>
    <mergeCell ref="I96:I97"/>
    <mergeCell ref="J96:J97"/>
    <mergeCell ref="C54:C55"/>
    <mergeCell ref="C12:C13"/>
    <mergeCell ref="J12:J13"/>
    <mergeCell ref="H12:H13"/>
    <mergeCell ref="I12:I13"/>
    <mergeCell ref="D12:D13"/>
    <mergeCell ref="E12:E13"/>
    <mergeCell ref="F12:F13"/>
    <mergeCell ref="G12:G13"/>
    <mergeCell ref="D51:L51"/>
    <mergeCell ref="D2:K4"/>
    <mergeCell ref="D6:K6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C342-9097-40AA-B0C1-2BE93C485DE0}">
  <sheetPr codeName="Hoja3"/>
  <dimension ref="A1:AA5"/>
  <sheetViews>
    <sheetView topLeftCell="H1" workbookViewId="0">
      <selection activeCell="AB4" sqref="AB4"/>
    </sheetView>
  </sheetViews>
  <sheetFormatPr baseColWidth="10" defaultRowHeight="15" x14ac:dyDescent="0.25"/>
  <sheetData>
    <row r="1" spans="1:27" x14ac:dyDescent="0.25">
      <c r="A1" t="s">
        <v>223</v>
      </c>
    </row>
    <row r="4" spans="1:27" s="152" customFormat="1" ht="11.25" x14ac:dyDescent="0.25">
      <c r="A4" s="152" t="s">
        <v>17</v>
      </c>
      <c r="B4" s="152" t="s">
        <v>18</v>
      </c>
      <c r="C4" s="152" t="s">
        <v>19</v>
      </c>
      <c r="D4" s="152" t="s">
        <v>20</v>
      </c>
      <c r="E4" s="152">
        <v>2004</v>
      </c>
      <c r="F4" s="152" t="s">
        <v>23</v>
      </c>
      <c r="G4" s="152" t="s">
        <v>24</v>
      </c>
      <c r="H4" s="152" t="s">
        <v>25</v>
      </c>
      <c r="I4" s="152" t="s">
        <v>26</v>
      </c>
      <c r="J4" s="152" t="s">
        <v>41</v>
      </c>
      <c r="K4" s="152">
        <v>2010</v>
      </c>
      <c r="L4" s="152">
        <v>2011</v>
      </c>
      <c r="M4" s="152">
        <v>2012</v>
      </c>
      <c r="N4" s="152">
        <v>2013</v>
      </c>
      <c r="O4" s="152">
        <v>2014</v>
      </c>
      <c r="P4" s="152">
        <v>2015</v>
      </c>
      <c r="Q4" s="152">
        <v>2016</v>
      </c>
      <c r="R4" s="152">
        <v>2017</v>
      </c>
      <c r="S4" s="152">
        <v>2018</v>
      </c>
      <c r="T4" s="152">
        <v>2019</v>
      </c>
      <c r="U4" s="152">
        <v>2020</v>
      </c>
      <c r="V4" s="152">
        <v>2021</v>
      </c>
      <c r="W4" s="152">
        <v>2022</v>
      </c>
      <c r="X4" s="152">
        <v>2023</v>
      </c>
      <c r="Y4" s="152">
        <v>2024</v>
      </c>
      <c r="Z4" s="152">
        <v>2025</v>
      </c>
      <c r="AA4" s="152" t="s">
        <v>178</v>
      </c>
    </row>
    <row r="5" spans="1:27" x14ac:dyDescent="0.25">
      <c r="A5" s="153">
        <v>3.630559128540694</v>
      </c>
      <c r="B5" s="153">
        <v>3.3726115445455833</v>
      </c>
      <c r="C5" s="153">
        <v>3.1522137872621152</v>
      </c>
      <c r="D5" s="153">
        <v>2.9600652429631049</v>
      </c>
      <c r="E5" s="153">
        <v>2.8058292888347771</v>
      </c>
      <c r="F5" s="153">
        <v>2.6759094582387135</v>
      </c>
      <c r="G5" s="153">
        <v>2.561219377257737</v>
      </c>
      <c r="H5" s="153">
        <v>2.4232295122432261</v>
      </c>
      <c r="I5" s="153">
        <v>2.2505165167496597</v>
      </c>
      <c r="J5" s="153">
        <v>2.2063496332826369</v>
      </c>
      <c r="K5" s="153">
        <v>2.1385320303562128</v>
      </c>
      <c r="L5" s="153">
        <v>2.0616989992419938</v>
      </c>
      <c r="M5" s="153">
        <v>2.0125917602908965</v>
      </c>
      <c r="N5" s="153">
        <v>1.9742905241229118</v>
      </c>
      <c r="O5" s="153">
        <v>1.9045827938673665</v>
      </c>
      <c r="P5" s="153">
        <v>1.783818295277106</v>
      </c>
      <c r="Q5" s="153">
        <v>1.6868258111367429</v>
      </c>
      <c r="R5" s="153">
        <v>1.6205455001794058</v>
      </c>
      <c r="S5" s="153">
        <v>1.5706004072295072</v>
      </c>
      <c r="T5" s="153">
        <v>1.5131025117817987</v>
      </c>
      <c r="U5" s="153">
        <v>1.4891275580964458</v>
      </c>
      <c r="V5" s="153">
        <v>1.4098916475065766</v>
      </c>
      <c r="W5" s="153">
        <v>1.2463681466642293</v>
      </c>
      <c r="X5" s="153">
        <v>1.1405272205931822</v>
      </c>
      <c r="Y5" s="153">
        <v>1.0841513503737472</v>
      </c>
      <c r="Z5" s="153">
        <v>1.0315426739997595</v>
      </c>
      <c r="AA5" s="153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V277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s="104" customFormat="1" ht="16.5" customHeight="1" x14ac:dyDescent="0.25">
      <c r="A3" s="101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6.5" customHeight="1" x14ac:dyDescent="0.25">
      <c r="A4" s="101"/>
      <c r="B4" s="100"/>
      <c r="C4" s="100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s="104" customFormat="1" ht="18" customHeight="1" x14ac:dyDescent="0.25">
      <c r="A5" s="175" t="s">
        <v>212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8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ht="16.5" customHeight="1" x14ac:dyDescent="0.2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ht="16.5" customHeight="1" x14ac:dyDescent="0.2"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6.5" customHeight="1" x14ac:dyDescent="0.2">
      <c r="D9" s="164" t="s">
        <v>159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spans="1:22" ht="16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82" t="s">
        <v>21</v>
      </c>
      <c r="D11" s="162" t="s">
        <v>17</v>
      </c>
      <c r="E11" s="162" t="s">
        <v>18</v>
      </c>
      <c r="F11" s="162" t="s">
        <v>19</v>
      </c>
      <c r="G11" s="162" t="s">
        <v>20</v>
      </c>
      <c r="H11" s="162" t="s">
        <v>22</v>
      </c>
      <c r="I11" s="162" t="s">
        <v>23</v>
      </c>
      <c r="J11" s="162" t="s">
        <v>24</v>
      </c>
      <c r="K11" s="162" t="s">
        <v>25</v>
      </c>
      <c r="L11" s="162" t="s">
        <v>26</v>
      </c>
      <c r="M11" s="162" t="s">
        <v>27</v>
      </c>
      <c r="N11" s="162">
        <v>2010</v>
      </c>
      <c r="O11" s="162">
        <v>2011</v>
      </c>
      <c r="P11" s="162">
        <v>2012</v>
      </c>
      <c r="Q11" s="162">
        <v>2013</v>
      </c>
      <c r="R11" s="162">
        <v>2014</v>
      </c>
      <c r="S11" s="162">
        <v>2015</v>
      </c>
      <c r="T11" s="162">
        <v>2016</v>
      </c>
      <c r="U11" s="162">
        <v>2017</v>
      </c>
      <c r="V11" s="162">
        <v>2018</v>
      </c>
    </row>
    <row r="12" spans="1:22" ht="9.9499999999999993" customHeight="1" thickBot="1" x14ac:dyDescent="0.25">
      <c r="C12" s="18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x14ac:dyDescent="0.2">
      <c r="C13" s="89" t="s">
        <v>61</v>
      </c>
      <c r="D13" s="57">
        <v>13.800856250000001</v>
      </c>
      <c r="E13" s="57">
        <v>7.1054317999999999</v>
      </c>
      <c r="F13" s="57">
        <v>11.319492</v>
      </c>
      <c r="G13" s="57">
        <v>11.181996</v>
      </c>
      <c r="H13" s="57">
        <v>5.591634</v>
      </c>
      <c r="I13" s="57">
        <v>5.6691000000000003</v>
      </c>
      <c r="J13" s="57">
        <v>12.163799603999999</v>
      </c>
      <c r="K13" s="57">
        <v>5.2309000000000001</v>
      </c>
      <c r="L13" s="57">
        <v>7.5780000000000003</v>
      </c>
      <c r="M13" s="57">
        <v>7.8521999999999998</v>
      </c>
      <c r="N13" s="57">
        <v>7.7420999999999998</v>
      </c>
      <c r="O13" s="57">
        <v>7.9401000000000002</v>
      </c>
      <c r="P13" s="57">
        <v>8.4748420000000007</v>
      </c>
      <c r="Q13" s="57">
        <v>16.220086999999999</v>
      </c>
      <c r="R13" s="57">
        <v>16.632597000000001</v>
      </c>
      <c r="S13" s="57">
        <v>15.256177246</v>
      </c>
      <c r="T13" s="57">
        <v>13.793099778</v>
      </c>
      <c r="U13" s="57">
        <v>9.7580449999999992</v>
      </c>
      <c r="V13" s="57">
        <v>10.095000000000001</v>
      </c>
    </row>
    <row r="14" spans="1:22" x14ac:dyDescent="0.2">
      <c r="C14" s="90" t="s">
        <v>28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7.3879999999999999</v>
      </c>
      <c r="Q14" s="58">
        <v>21.110890000000001</v>
      </c>
      <c r="R14" s="58">
        <v>27.486847000000001</v>
      </c>
      <c r="S14" s="58">
        <v>29.810493999999998</v>
      </c>
      <c r="T14" s="58">
        <v>26.905379795999998</v>
      </c>
      <c r="U14" s="58">
        <v>24.719985999999999</v>
      </c>
      <c r="V14" s="58">
        <v>30.531285</v>
      </c>
    </row>
    <row r="15" spans="1:22" x14ac:dyDescent="0.2">
      <c r="C15" s="89" t="s">
        <v>62</v>
      </c>
      <c r="D15" s="57">
        <v>1.5161303399999999</v>
      </c>
      <c r="E15" s="57">
        <v>2.3046897620000002</v>
      </c>
      <c r="F15" s="57">
        <v>1.7366189270000001</v>
      </c>
      <c r="G15" s="57">
        <v>1.7549748039999999</v>
      </c>
      <c r="H15" s="57">
        <v>1.8963561099999999</v>
      </c>
      <c r="I15" s="57">
        <v>1.911463098</v>
      </c>
      <c r="J15" s="57">
        <v>2.3312658210000001</v>
      </c>
      <c r="K15" s="57">
        <v>2.8061727830000001</v>
      </c>
      <c r="L15" s="57">
        <v>2.7534242779999998</v>
      </c>
      <c r="M15" s="57">
        <v>3.1037266859999999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spans="1:22" x14ac:dyDescent="0.2">
      <c r="C16" s="90" t="s">
        <v>29</v>
      </c>
      <c r="D16" s="58">
        <v>36.741606959000002</v>
      </c>
      <c r="E16" s="58">
        <v>38.249513999999998</v>
      </c>
      <c r="F16" s="58">
        <v>41.637999999999998</v>
      </c>
      <c r="G16" s="58">
        <v>41.023611459999998</v>
      </c>
      <c r="H16" s="58">
        <v>41.029699999999998</v>
      </c>
      <c r="I16" s="58">
        <v>47.9101</v>
      </c>
      <c r="J16" s="58">
        <v>51.526299999999999</v>
      </c>
      <c r="K16" s="58">
        <v>56.152664999999999</v>
      </c>
      <c r="L16" s="58">
        <v>84.862539154999993</v>
      </c>
      <c r="M16" s="58">
        <v>90.652900000000002</v>
      </c>
      <c r="N16" s="58">
        <v>102.8806</v>
      </c>
      <c r="O16" s="58">
        <v>105.24290000000001</v>
      </c>
      <c r="P16" s="58">
        <v>135.08553499999999</v>
      </c>
      <c r="Q16" s="58">
        <v>159.59418953400001</v>
      </c>
      <c r="R16" s="58">
        <v>172.884116968</v>
      </c>
      <c r="S16" s="58">
        <v>177.380948002</v>
      </c>
      <c r="T16" s="58">
        <v>187.20050603600001</v>
      </c>
      <c r="U16" s="58">
        <v>190.059078081</v>
      </c>
      <c r="V16" s="58">
        <v>201.717940457</v>
      </c>
    </row>
    <row r="17" spans="3:22" x14ac:dyDescent="0.2">
      <c r="C17" s="89" t="s">
        <v>63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spans="3:22" x14ac:dyDescent="0.2">
      <c r="C18" s="90" t="s">
        <v>30</v>
      </c>
      <c r="D18" s="58">
        <v>0.63367730300000003</v>
      </c>
      <c r="E18" s="58">
        <v>0.65286548</v>
      </c>
      <c r="F18" s="58">
        <v>0.61511623999999998</v>
      </c>
      <c r="G18" s="58">
        <v>0.68129041099999998</v>
      </c>
      <c r="H18" s="58">
        <v>0.64913199899999996</v>
      </c>
      <c r="I18" s="58">
        <v>0.62181861400000005</v>
      </c>
      <c r="J18" s="58">
        <v>2.52450888</v>
      </c>
      <c r="K18" s="58">
        <v>2.6381117789999999</v>
      </c>
      <c r="L18" s="58">
        <v>2.057585413</v>
      </c>
      <c r="M18" s="58">
        <v>2.8576761720000001</v>
      </c>
      <c r="N18" s="58">
        <v>2.5041884329999999</v>
      </c>
      <c r="O18" s="58">
        <v>2.4465916660000002</v>
      </c>
      <c r="P18" s="58">
        <v>2.51436576</v>
      </c>
      <c r="Q18" s="58">
        <v>3.2144473160000002</v>
      </c>
      <c r="R18" s="58">
        <v>3.3612870770000001</v>
      </c>
      <c r="S18" s="58">
        <v>2.6201616429999999</v>
      </c>
      <c r="T18" s="58">
        <v>3.330796699</v>
      </c>
      <c r="U18" s="58">
        <v>4.0007793669999998</v>
      </c>
      <c r="V18" s="58">
        <v>3.237860172</v>
      </c>
    </row>
    <row r="19" spans="3:22" x14ac:dyDescent="0.2">
      <c r="C19" s="89" t="s">
        <v>64</v>
      </c>
      <c r="D19" s="57">
        <v>677.02913969994995</v>
      </c>
      <c r="E19" s="57">
        <v>799.3352668325</v>
      </c>
      <c r="F19" s="57">
        <v>887.60504367584008</v>
      </c>
      <c r="G19" s="57">
        <v>1005.52511952191</v>
      </c>
      <c r="H19" s="57">
        <v>989.26006287044993</v>
      </c>
      <c r="I19" s="57">
        <v>1167.01286151563</v>
      </c>
      <c r="J19" s="57">
        <v>1090.7197112551601</v>
      </c>
      <c r="K19" s="57">
        <v>1145.6870855952998</v>
      </c>
      <c r="L19" s="57">
        <v>1193.1500014155602</v>
      </c>
      <c r="M19" s="57">
        <v>1481.8672452613198</v>
      </c>
      <c r="N19" s="57">
        <v>1710.5250121451802</v>
      </c>
      <c r="O19" s="57">
        <v>1871.8744434514899</v>
      </c>
      <c r="P19" s="57">
        <v>2010.8792732740003</v>
      </c>
      <c r="Q19" s="57">
        <v>2071.5606045799996</v>
      </c>
      <c r="R19" s="57">
        <v>1927.5918237000003</v>
      </c>
      <c r="S19" s="57">
        <v>2122.4792096900001</v>
      </c>
      <c r="T19" s="57">
        <v>2176.0333441019998</v>
      </c>
      <c r="U19" s="57">
        <v>2124.4887133131401</v>
      </c>
      <c r="V19" s="57">
        <v>2002.03084577662</v>
      </c>
    </row>
    <row r="20" spans="3:22" x14ac:dyDescent="0.2">
      <c r="C20" s="90" t="s">
        <v>65</v>
      </c>
      <c r="D20" s="58">
        <v>1.1174040000000001</v>
      </c>
      <c r="E20" s="58">
        <v>1.0791539999999999</v>
      </c>
      <c r="F20" s="58">
        <v>2.7492550410000001</v>
      </c>
      <c r="G20" s="58">
        <v>1.46931272</v>
      </c>
      <c r="H20" s="58">
        <v>1.8220511450000001</v>
      </c>
      <c r="I20" s="58">
        <v>1.989129999</v>
      </c>
      <c r="J20" s="58">
        <v>3.3414899999999998</v>
      </c>
      <c r="K20" s="58">
        <v>3.4918570510000002</v>
      </c>
      <c r="L20" s="58">
        <v>3.8773211320000001</v>
      </c>
      <c r="M20" s="58">
        <v>3.8900633390000001</v>
      </c>
      <c r="N20" s="58">
        <v>3.7272282890000001</v>
      </c>
      <c r="O20" s="58">
        <v>3.047493502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</row>
    <row r="21" spans="3:22" x14ac:dyDescent="0.2">
      <c r="C21" s="89" t="s">
        <v>66</v>
      </c>
      <c r="D21" s="57">
        <v>57.471637096999999</v>
      </c>
      <c r="E21" s="57">
        <v>59.486360417</v>
      </c>
      <c r="F21" s="57">
        <v>68.944614870999999</v>
      </c>
      <c r="G21" s="57">
        <v>75.394540508999995</v>
      </c>
      <c r="H21" s="57">
        <v>84.285393904000003</v>
      </c>
      <c r="I21" s="57">
        <v>53.874977407000003</v>
      </c>
      <c r="J21" s="57">
        <v>83.408252927999996</v>
      </c>
      <c r="K21" s="57">
        <v>51.040732308999999</v>
      </c>
      <c r="L21" s="57">
        <v>31.634407999</v>
      </c>
      <c r="M21" s="57">
        <v>32.967140237000002</v>
      </c>
      <c r="N21" s="57">
        <v>8.6741862049999998</v>
      </c>
      <c r="O21" s="57">
        <v>7.0661822770000002</v>
      </c>
      <c r="P21" s="57">
        <v>11.048655019</v>
      </c>
      <c r="Q21" s="57">
        <v>11.544805155000001</v>
      </c>
      <c r="R21" s="57">
        <v>13.363598585</v>
      </c>
      <c r="S21" s="57">
        <v>11.617948793</v>
      </c>
      <c r="T21" s="57">
        <v>13.452521243</v>
      </c>
      <c r="U21" s="57">
        <v>14.328747185999999</v>
      </c>
      <c r="V21" s="57">
        <v>13.968915652</v>
      </c>
    </row>
    <row r="22" spans="3:22" x14ac:dyDescent="0.2">
      <c r="C22" s="90" t="s">
        <v>67</v>
      </c>
      <c r="D22" s="58">
        <v>23.750291000000001</v>
      </c>
      <c r="E22" s="58">
        <v>25.105373061000002</v>
      </c>
      <c r="F22" s="58">
        <v>28.76394312</v>
      </c>
      <c r="G22" s="58">
        <v>28.804555000000001</v>
      </c>
      <c r="H22" s="58">
        <v>30.0428</v>
      </c>
      <c r="I22" s="58">
        <v>26.427900000000001</v>
      </c>
      <c r="J22" s="58">
        <v>45.334135000000003</v>
      </c>
      <c r="K22" s="58">
        <v>67.383831000000001</v>
      </c>
      <c r="L22" s="58">
        <v>60.956944999999997</v>
      </c>
      <c r="M22" s="58">
        <v>85.688320000000004</v>
      </c>
      <c r="N22" s="58">
        <v>57.071871000999998</v>
      </c>
      <c r="O22" s="58">
        <v>57.657536999999998</v>
      </c>
      <c r="P22" s="58">
        <v>54.775599999999997</v>
      </c>
      <c r="Q22" s="58">
        <v>82.986900000000006</v>
      </c>
      <c r="R22" s="58">
        <v>80.605439000000004</v>
      </c>
      <c r="S22" s="58">
        <v>78.631760923000002</v>
      </c>
      <c r="T22" s="58">
        <v>59.755594096999999</v>
      </c>
      <c r="U22" s="58">
        <v>59.292728619999998</v>
      </c>
      <c r="V22" s="58">
        <v>63.865403323999999</v>
      </c>
    </row>
    <row r="23" spans="3:22" x14ac:dyDescent="0.2">
      <c r="C23" s="89" t="s">
        <v>68</v>
      </c>
      <c r="D23" s="57">
        <v>0.22555689700000001</v>
      </c>
      <c r="E23" s="57">
        <v>0.33515621099999998</v>
      </c>
      <c r="F23" s="57">
        <v>0.30062640000000002</v>
      </c>
      <c r="G23" s="57">
        <v>0.21646109999999999</v>
      </c>
      <c r="H23" s="57">
        <v>0.29899759999999997</v>
      </c>
      <c r="I23" s="57">
        <v>0.22993649199999999</v>
      </c>
      <c r="J23" s="57">
        <v>0.24</v>
      </c>
      <c r="K23" s="57">
        <v>0.91262288000000003</v>
      </c>
      <c r="L23" s="57">
        <v>0.25900000000000001</v>
      </c>
      <c r="M23" s="57">
        <v>0.28899999999999998</v>
      </c>
      <c r="N23" s="57">
        <v>0.68872734899999999</v>
      </c>
      <c r="O23" s="57">
        <v>1.207619169</v>
      </c>
      <c r="P23" s="57">
        <v>1.7135020780000001</v>
      </c>
      <c r="Q23" s="57">
        <v>0.70499999999999996</v>
      </c>
      <c r="R23" s="57">
        <v>0.72384300000000001</v>
      </c>
      <c r="S23" s="57">
        <v>3.0713236479999999</v>
      </c>
      <c r="T23" s="57">
        <v>1.2701069190000001</v>
      </c>
      <c r="U23" s="57">
        <v>1.1754524019999999</v>
      </c>
      <c r="V23" s="57">
        <v>5.1479999999999997</v>
      </c>
    </row>
    <row r="24" spans="3:22" x14ac:dyDescent="0.2">
      <c r="C24" s="90" t="s">
        <v>31</v>
      </c>
      <c r="D24" s="58">
        <v>124.046038978</v>
      </c>
      <c r="E24" s="58">
        <v>110.193429036</v>
      </c>
      <c r="F24" s="58">
        <v>112.165425957</v>
      </c>
      <c r="G24" s="58">
        <v>105.17076903500001</v>
      </c>
      <c r="H24" s="58">
        <v>110.16047466400001</v>
      </c>
      <c r="I24" s="58">
        <v>112.19177772802</v>
      </c>
      <c r="J24" s="58">
        <v>115.60349472601999</v>
      </c>
      <c r="K24" s="58">
        <v>147.53513916</v>
      </c>
      <c r="L24" s="58">
        <v>147.68756648499999</v>
      </c>
      <c r="M24" s="58">
        <v>160.36188624299999</v>
      </c>
      <c r="N24" s="58">
        <v>164.32256500400004</v>
      </c>
      <c r="O24" s="58">
        <v>172.74622747399999</v>
      </c>
      <c r="P24" s="58">
        <v>168.90955572600001</v>
      </c>
      <c r="Q24" s="58">
        <v>200.302740406</v>
      </c>
      <c r="R24" s="58">
        <v>202.059</v>
      </c>
      <c r="S24" s="58">
        <v>204.43950000000001</v>
      </c>
      <c r="T24" s="58">
        <v>194.91449716</v>
      </c>
      <c r="U24" s="58">
        <v>205.67491119799999</v>
      </c>
      <c r="V24" s="58">
        <v>219.83557080099999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121.34056223100001</v>
      </c>
      <c r="E26" s="58">
        <v>129.504627196</v>
      </c>
      <c r="F26" s="58">
        <v>146.786565959</v>
      </c>
      <c r="G26" s="58">
        <v>135.66962868600001</v>
      </c>
      <c r="H26" s="58">
        <v>141.49358000000001</v>
      </c>
      <c r="I26" s="58">
        <v>147.156956025</v>
      </c>
      <c r="J26" s="58">
        <v>203.85418899999999</v>
      </c>
      <c r="K26" s="58">
        <v>212.88573</v>
      </c>
      <c r="L26" s="58">
        <v>257.99902600000001</v>
      </c>
      <c r="M26" s="58">
        <v>296.88754999999998</v>
      </c>
      <c r="N26" s="58">
        <v>305.83724699999999</v>
      </c>
      <c r="O26" s="58">
        <v>311.00356549999998</v>
      </c>
      <c r="P26" s="58">
        <v>323.28705195999999</v>
      </c>
      <c r="Q26" s="58">
        <v>351.53176498800002</v>
      </c>
      <c r="R26" s="58">
        <v>368.84734758299999</v>
      </c>
      <c r="S26" s="58">
        <v>369.97270036999998</v>
      </c>
      <c r="T26" s="58">
        <v>405.81470157199999</v>
      </c>
      <c r="U26" s="58">
        <v>400.56905935399999</v>
      </c>
      <c r="V26" s="58">
        <v>640.91057044700005</v>
      </c>
    </row>
    <row r="27" spans="3:22" x14ac:dyDescent="0.2">
      <c r="C27" s="89" t="s">
        <v>70</v>
      </c>
      <c r="D27" s="57">
        <v>5.1888402610000002</v>
      </c>
      <c r="E27" s="57">
        <v>5.4305499460000002</v>
      </c>
      <c r="F27" s="57">
        <v>4.9578053349999998</v>
      </c>
      <c r="G27" s="57">
        <v>5.2780218550000004</v>
      </c>
      <c r="H27" s="57">
        <v>5.6120498269999999</v>
      </c>
      <c r="I27" s="57">
        <v>5.4735323569999998</v>
      </c>
      <c r="J27" s="57">
        <v>5.7472184340000005</v>
      </c>
      <c r="K27" s="57">
        <v>6.0894126079999999</v>
      </c>
      <c r="L27" s="57">
        <v>6.4874000000000001</v>
      </c>
      <c r="M27" s="57">
        <v>6.7634750000000006</v>
      </c>
      <c r="N27" s="57">
        <v>6.9391043000000003</v>
      </c>
      <c r="O27" s="57">
        <v>7.1481230289999997</v>
      </c>
      <c r="P27" s="57">
        <v>8.1560538050000009</v>
      </c>
      <c r="Q27" s="57">
        <v>5.8823999999999996</v>
      </c>
      <c r="R27" s="57">
        <v>7.2880000000000003</v>
      </c>
      <c r="S27" s="57">
        <v>6.6281779209999998</v>
      </c>
      <c r="T27" s="57">
        <v>5.3573482400000003</v>
      </c>
      <c r="U27" s="57">
        <v>3.8375435320000002</v>
      </c>
      <c r="V27" s="57">
        <v>4.9351942309999997</v>
      </c>
    </row>
    <row r="28" spans="3:22" x14ac:dyDescent="0.2">
      <c r="C28" s="90" t="s">
        <v>32</v>
      </c>
      <c r="D28" s="58">
        <v>10.726020194</v>
      </c>
      <c r="E28" s="58">
        <v>13.291698999999999</v>
      </c>
      <c r="F28" s="58">
        <v>13.745616679999999</v>
      </c>
      <c r="G28" s="58">
        <v>13.445055999999999</v>
      </c>
      <c r="H28" s="58">
        <v>32.096392999999999</v>
      </c>
      <c r="I28" s="58">
        <v>16.281800051000001</v>
      </c>
      <c r="J28" s="58">
        <v>22.412382999999998</v>
      </c>
      <c r="K28" s="58">
        <v>30.404</v>
      </c>
      <c r="L28" s="58">
        <v>44.725000000000001</v>
      </c>
      <c r="M28" s="58">
        <v>46.692129999999999</v>
      </c>
      <c r="N28" s="58">
        <v>48.519374999999997</v>
      </c>
      <c r="O28" s="58">
        <v>33.989953</v>
      </c>
      <c r="P28" s="58">
        <v>20.347235000000001</v>
      </c>
      <c r="Q28" s="58">
        <v>20.362461</v>
      </c>
      <c r="R28" s="58">
        <v>53.783499999999997</v>
      </c>
      <c r="S28" s="58">
        <v>0</v>
      </c>
      <c r="T28" s="58">
        <v>0</v>
      </c>
      <c r="U28" s="58">
        <v>0</v>
      </c>
      <c r="V28" s="58">
        <v>0</v>
      </c>
    </row>
    <row r="29" spans="3:22" x14ac:dyDescent="0.2">
      <c r="C29" s="89" t="s">
        <v>33</v>
      </c>
      <c r="D29" s="57">
        <v>106.97947355399999</v>
      </c>
      <c r="E29" s="57">
        <v>180.07728342999999</v>
      </c>
      <c r="F29" s="57">
        <v>118.75088055000001</v>
      </c>
      <c r="G29" s="57">
        <v>135.63830560100001</v>
      </c>
      <c r="H29" s="57">
        <v>126.18836426</v>
      </c>
      <c r="I29" s="57">
        <v>132.77632913804001</v>
      </c>
      <c r="J29" s="57">
        <v>203.97829052704009</v>
      </c>
      <c r="K29" s="57">
        <v>172.12298121599997</v>
      </c>
      <c r="L29" s="57">
        <v>191.62609874099999</v>
      </c>
      <c r="M29" s="57">
        <v>456.41082965499999</v>
      </c>
      <c r="N29" s="57">
        <v>579.84492372399995</v>
      </c>
      <c r="O29" s="57">
        <v>616.78300882200006</v>
      </c>
      <c r="P29" s="57">
        <v>585.80107110100005</v>
      </c>
      <c r="Q29" s="57">
        <v>722.85571961100004</v>
      </c>
      <c r="R29" s="57">
        <v>649.20058719799999</v>
      </c>
      <c r="S29" s="57">
        <v>503.13181978199998</v>
      </c>
      <c r="T29" s="57">
        <v>479.74220144899999</v>
      </c>
      <c r="U29" s="57">
        <v>458.38611713826003</v>
      </c>
      <c r="V29" s="57">
        <v>465.142400646</v>
      </c>
    </row>
    <row r="30" spans="3:22" x14ac:dyDescent="0.2">
      <c r="C30" s="90" t="s">
        <v>71</v>
      </c>
      <c r="D30" s="58">
        <v>14.276947494</v>
      </c>
      <c r="E30" s="58">
        <v>4.570054056</v>
      </c>
      <c r="F30" s="58">
        <v>9.3891589500000006</v>
      </c>
      <c r="G30" s="58">
        <v>9.8232259099999997</v>
      </c>
      <c r="H30" s="58">
        <v>2279.8938899999998</v>
      </c>
      <c r="I30" s="58">
        <v>2040.920686961</v>
      </c>
      <c r="J30" s="58">
        <v>129.265054937</v>
      </c>
      <c r="K30" s="58">
        <v>80.305856000000006</v>
      </c>
      <c r="L30" s="58">
        <v>74.009900000000002</v>
      </c>
      <c r="M30" s="58">
        <v>77.781999999999996</v>
      </c>
      <c r="N30" s="58">
        <v>918.57403639699999</v>
      </c>
      <c r="O30" s="58">
        <v>685.38819999999998</v>
      </c>
      <c r="P30" s="58">
        <v>152.900642702</v>
      </c>
      <c r="Q30" s="58">
        <v>266.70876399999997</v>
      </c>
      <c r="R30" s="58">
        <v>370.29320106400002</v>
      </c>
      <c r="S30" s="58">
        <v>666.25523133499996</v>
      </c>
      <c r="T30" s="58">
        <v>444.31043866599998</v>
      </c>
      <c r="U30" s="58">
        <v>540.211884629</v>
      </c>
      <c r="V30" s="58">
        <v>475.601225</v>
      </c>
    </row>
    <row r="31" spans="3:22" x14ac:dyDescent="0.2">
      <c r="C31" s="89" t="s">
        <v>34</v>
      </c>
      <c r="D31" s="57">
        <v>9.1842232940000006</v>
      </c>
      <c r="E31" s="57">
        <v>8.3825298289999992</v>
      </c>
      <c r="F31" s="57">
        <v>10.845507335000001</v>
      </c>
      <c r="G31" s="57">
        <v>11.930545652999999</v>
      </c>
      <c r="H31" s="57">
        <v>14.276763447</v>
      </c>
      <c r="I31" s="57">
        <v>14.562986552</v>
      </c>
      <c r="J31" s="57">
        <v>24.913591299</v>
      </c>
      <c r="K31" s="57">
        <v>20.154658000000001</v>
      </c>
      <c r="L31" s="57">
        <v>25.638000000000002</v>
      </c>
      <c r="M31" s="57">
        <v>27.864385949999999</v>
      </c>
      <c r="N31" s="57">
        <v>30.773414526</v>
      </c>
      <c r="O31" s="57">
        <v>25.431882887</v>
      </c>
      <c r="P31" s="57">
        <v>26.194855358000002</v>
      </c>
      <c r="Q31" s="57">
        <v>26.981000000000002</v>
      </c>
      <c r="R31" s="57">
        <v>29.803999999999998</v>
      </c>
      <c r="S31" s="57">
        <v>31.346699999999998</v>
      </c>
      <c r="T31" s="57">
        <v>42.563385941999996</v>
      </c>
      <c r="U31" s="57">
        <v>24.299951725</v>
      </c>
      <c r="V31" s="57">
        <v>21.823</v>
      </c>
    </row>
    <row r="32" spans="3:22" x14ac:dyDescent="0.2">
      <c r="C32" s="90" t="s">
        <v>72</v>
      </c>
      <c r="D32" s="58">
        <v>18.629317587999999</v>
      </c>
      <c r="E32" s="58">
        <v>20.231653333000001</v>
      </c>
      <c r="F32" s="58">
        <v>22.780749905</v>
      </c>
      <c r="G32" s="58">
        <v>23.511103627000001</v>
      </c>
      <c r="H32" s="58">
        <v>31.311627702999999</v>
      </c>
      <c r="I32" s="58">
        <v>25.481814913000001</v>
      </c>
      <c r="J32" s="58">
        <v>43.239761194000003</v>
      </c>
      <c r="K32" s="58">
        <v>45.185550448000001</v>
      </c>
      <c r="L32" s="58">
        <v>40.904823782999998</v>
      </c>
      <c r="M32" s="58">
        <v>44.676139825999996</v>
      </c>
      <c r="N32" s="58">
        <v>55.929517333</v>
      </c>
      <c r="O32" s="58">
        <v>48.181120575999998</v>
      </c>
      <c r="P32" s="58">
        <v>54.620596755000001</v>
      </c>
      <c r="Q32" s="58">
        <v>79.205162000000001</v>
      </c>
      <c r="R32" s="58">
        <v>105.17100000000001</v>
      </c>
      <c r="S32" s="58">
        <v>107.5389</v>
      </c>
      <c r="T32" s="58">
        <v>100.577171697</v>
      </c>
      <c r="U32" s="58">
        <v>107.550848</v>
      </c>
      <c r="V32" s="58">
        <v>94.863065000000006</v>
      </c>
    </row>
    <row r="33" spans="3:22" x14ac:dyDescent="0.2">
      <c r="C33" s="89" t="s">
        <v>73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</row>
    <row r="34" spans="3:22" x14ac:dyDescent="0.2">
      <c r="C34" s="90" t="s">
        <v>35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</row>
    <row r="35" spans="3:22" x14ac:dyDescent="0.2">
      <c r="C35" s="89" t="s">
        <v>74</v>
      </c>
      <c r="D35" s="57">
        <v>14.118407318999999</v>
      </c>
      <c r="E35" s="57">
        <v>14.591125569000001</v>
      </c>
      <c r="F35" s="57">
        <v>29.568428695000001</v>
      </c>
      <c r="G35" s="57">
        <v>15.196325395000001</v>
      </c>
      <c r="H35" s="57">
        <v>15.590637919000001</v>
      </c>
      <c r="I35" s="57">
        <v>11.651784810000001</v>
      </c>
      <c r="J35" s="57">
        <v>16.409502241999999</v>
      </c>
      <c r="K35" s="57">
        <v>17.532942188</v>
      </c>
      <c r="L35" s="57">
        <v>19.812000000000001</v>
      </c>
      <c r="M35" s="57">
        <v>21.733815159999999</v>
      </c>
      <c r="N35" s="57">
        <v>22.058290566</v>
      </c>
      <c r="O35" s="57">
        <v>23.647803243999999</v>
      </c>
      <c r="P35" s="57">
        <v>23.104685341</v>
      </c>
      <c r="Q35" s="57">
        <v>25.861749798999998</v>
      </c>
      <c r="R35" s="57">
        <v>35.045999999999999</v>
      </c>
      <c r="S35" s="57">
        <v>39.737043266999997</v>
      </c>
      <c r="T35" s="57">
        <v>40.230054000000003</v>
      </c>
      <c r="U35" s="57">
        <v>45.866804000000002</v>
      </c>
      <c r="V35" s="57">
        <v>48.724266800000002</v>
      </c>
    </row>
    <row r="36" spans="3:22" x14ac:dyDescent="0.2">
      <c r="C36" s="90" t="s">
        <v>36</v>
      </c>
      <c r="D36" s="58">
        <v>50.635100000000001</v>
      </c>
      <c r="E36" s="58">
        <v>53.045352745000002</v>
      </c>
      <c r="F36" s="58">
        <v>51.924564244999999</v>
      </c>
      <c r="G36" s="58">
        <v>36.783219580000001</v>
      </c>
      <c r="H36" s="58">
        <v>47.552715517999999</v>
      </c>
      <c r="I36" s="58">
        <v>43.246396689000001</v>
      </c>
      <c r="J36" s="58">
        <v>54.461920309999996</v>
      </c>
      <c r="K36" s="58">
        <v>53.161601715000003</v>
      </c>
      <c r="L36" s="58">
        <v>56.65</v>
      </c>
      <c r="M36" s="58">
        <v>71.452760131000005</v>
      </c>
      <c r="N36" s="58">
        <v>110.531394776</v>
      </c>
      <c r="O36" s="58">
        <v>109.34480000000001</v>
      </c>
      <c r="P36" s="58">
        <v>176.736641177</v>
      </c>
      <c r="Q36" s="58">
        <v>176.643</v>
      </c>
      <c r="R36" s="58">
        <v>168.75030000000001</v>
      </c>
      <c r="S36" s="58">
        <v>199.21776086</v>
      </c>
      <c r="T36" s="58">
        <v>284.76217892900002</v>
      </c>
      <c r="U36" s="58">
        <v>264.56735685400002</v>
      </c>
      <c r="V36" s="58">
        <v>253.63399999999999</v>
      </c>
    </row>
    <row r="37" spans="3:22" x14ac:dyDescent="0.2">
      <c r="C37" s="92" t="s">
        <v>75</v>
      </c>
      <c r="D37" s="59">
        <v>150.996119206</v>
      </c>
      <c r="E37" s="59">
        <v>140.57089280100001</v>
      </c>
      <c r="F37" s="59">
        <v>172.479690304</v>
      </c>
      <c r="G37" s="59">
        <v>149.110067351</v>
      </c>
      <c r="H37" s="59">
        <v>147.33967978315999</v>
      </c>
      <c r="I37" s="59">
        <v>138.03557799999999</v>
      </c>
      <c r="J37" s="59">
        <v>167.89481956</v>
      </c>
      <c r="K37" s="59">
        <v>190.495341</v>
      </c>
      <c r="L37" s="59">
        <v>175.663272745</v>
      </c>
      <c r="M37" s="59">
        <v>240.27052676623001</v>
      </c>
      <c r="N37" s="59">
        <v>267.77817763500002</v>
      </c>
      <c r="O37" s="59">
        <v>320.44766325199998</v>
      </c>
      <c r="P37" s="59">
        <v>421.54627693999998</v>
      </c>
      <c r="Q37" s="59">
        <v>485.33078101742001</v>
      </c>
      <c r="R37" s="59">
        <v>459.52079228952005</v>
      </c>
      <c r="S37" s="59">
        <v>487.56374669100001</v>
      </c>
      <c r="T37" s="59">
        <v>510.20016665000003</v>
      </c>
      <c r="U37" s="59">
        <v>559.36379799500003</v>
      </c>
      <c r="V37" s="59">
        <v>528.78533016599999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</row>
    <row r="39" spans="3:22" x14ac:dyDescent="0.2">
      <c r="C39" s="89" t="s">
        <v>77</v>
      </c>
      <c r="D39" s="57">
        <v>194.61804839999999</v>
      </c>
      <c r="E39" s="57">
        <v>182.98753486000001</v>
      </c>
      <c r="F39" s="57">
        <v>179.90419202199999</v>
      </c>
      <c r="G39" s="57">
        <v>188.22453198299999</v>
      </c>
      <c r="H39" s="57">
        <v>172.97652199999999</v>
      </c>
      <c r="I39" s="57">
        <v>112.77809999999999</v>
      </c>
      <c r="J39" s="57">
        <v>206.19</v>
      </c>
      <c r="K39" s="57">
        <v>208.84553</v>
      </c>
      <c r="L39" s="57">
        <v>265.14454511999998</v>
      </c>
      <c r="M39" s="57">
        <v>299.8972</v>
      </c>
      <c r="N39" s="57">
        <v>378.21629999999999</v>
      </c>
      <c r="O39" s="57">
        <v>409.94688400000001</v>
      </c>
      <c r="P39" s="57">
        <v>493.144092</v>
      </c>
      <c r="Q39" s="57">
        <v>393.67754389599997</v>
      </c>
      <c r="R39" s="57">
        <v>432.12050698500002</v>
      </c>
      <c r="S39" s="57">
        <v>438.191902309</v>
      </c>
      <c r="T39" s="57">
        <v>124.24335046100001</v>
      </c>
      <c r="U39" s="57">
        <v>129.71277859099999</v>
      </c>
      <c r="V39" s="57">
        <v>286.04116895499999</v>
      </c>
    </row>
    <row r="40" spans="3:22" x14ac:dyDescent="0.2">
      <c r="C40" s="90" t="s">
        <v>37</v>
      </c>
      <c r="D40" s="58">
        <v>142.71037263700001</v>
      </c>
      <c r="E40" s="58">
        <v>160.29835356199999</v>
      </c>
      <c r="F40" s="58">
        <v>181.324006</v>
      </c>
      <c r="G40" s="58">
        <v>188.95580000000001</v>
      </c>
      <c r="H40" s="58">
        <v>199.4742</v>
      </c>
      <c r="I40" s="58">
        <v>211.52918960299999</v>
      </c>
      <c r="J40" s="58">
        <v>228.06787496999999</v>
      </c>
      <c r="K40" s="58">
        <v>228.39721300000002</v>
      </c>
      <c r="L40" s="58">
        <v>243.58496299999999</v>
      </c>
      <c r="M40" s="58">
        <v>261.42479999999995</v>
      </c>
      <c r="N40" s="58">
        <v>341.11287862199998</v>
      </c>
      <c r="O40" s="58">
        <v>247.92830000000001</v>
      </c>
      <c r="P40" s="58">
        <v>327.28376180999999</v>
      </c>
      <c r="Q40" s="58">
        <v>360.11432000000002</v>
      </c>
      <c r="R40" s="58">
        <v>382.97928230000002</v>
      </c>
      <c r="S40" s="58">
        <v>402.50563031299998</v>
      </c>
      <c r="T40" s="58">
        <v>508.90772042899999</v>
      </c>
      <c r="U40" s="58">
        <v>731.09271897799999</v>
      </c>
      <c r="V40" s="58">
        <v>701.71714666800005</v>
      </c>
    </row>
    <row r="41" spans="3:22" x14ac:dyDescent="0.2">
      <c r="C41" s="89" t="s">
        <v>38</v>
      </c>
      <c r="D41" s="57">
        <v>26.718857568000001</v>
      </c>
      <c r="E41" s="57">
        <v>22.3197869</v>
      </c>
      <c r="F41" s="57">
        <v>11.013184000000001</v>
      </c>
      <c r="G41" s="57">
        <v>14.6774</v>
      </c>
      <c r="H41" s="57">
        <v>26.733599999999999</v>
      </c>
      <c r="I41" s="57">
        <v>8.85</v>
      </c>
      <c r="J41" s="57">
        <v>23.578299999999999</v>
      </c>
      <c r="K41" s="57">
        <v>24.6393235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</row>
    <row r="42" spans="3:22" ht="21.75" customHeight="1" x14ac:dyDescent="0.2">
      <c r="C42" s="81" t="s">
        <v>78</v>
      </c>
      <c r="D42" s="45">
        <f>+SUM(D13:D41)</f>
        <v>1802.4546282699498</v>
      </c>
      <c r="E42" s="45">
        <f t="shared" ref="E42:U42" si="0">+SUM(E13:E41)</f>
        <v>1979.1486838265</v>
      </c>
      <c r="F42" s="45">
        <f t="shared" si="0"/>
        <v>2109.3084862118399</v>
      </c>
      <c r="G42" s="45">
        <f t="shared" si="0"/>
        <v>2199.4658622019101</v>
      </c>
      <c r="H42" s="45">
        <f t="shared" si="0"/>
        <v>4505.5766257496089</v>
      </c>
      <c r="I42" s="45">
        <f t="shared" si="0"/>
        <v>4326.5842199526915</v>
      </c>
      <c r="J42" s="45">
        <f t="shared" si="0"/>
        <v>2737.2058636872207</v>
      </c>
      <c r="K42" s="45">
        <f t="shared" si="0"/>
        <v>2773.0992572322998</v>
      </c>
      <c r="L42" s="45">
        <f t="shared" si="0"/>
        <v>2937.0618202665596</v>
      </c>
      <c r="M42" s="45">
        <f t="shared" si="0"/>
        <v>3721.3857704265497</v>
      </c>
      <c r="N42" s="45">
        <f t="shared" si="0"/>
        <v>5124.2511383051806</v>
      </c>
      <c r="O42" s="45">
        <f t="shared" si="0"/>
        <v>5068.4703988494894</v>
      </c>
      <c r="P42" s="45">
        <f t="shared" si="0"/>
        <v>5013.9122928060006</v>
      </c>
      <c r="Q42" s="45">
        <f t="shared" si="0"/>
        <v>5482.3943303024198</v>
      </c>
      <c r="R42" s="45">
        <f t="shared" si="0"/>
        <v>5507.5130697495206</v>
      </c>
      <c r="S42" s="45">
        <f t="shared" si="0"/>
        <v>5897.3971367930008</v>
      </c>
      <c r="T42" s="45">
        <f t="shared" si="0"/>
        <v>5623.3645638649987</v>
      </c>
      <c r="U42" s="45">
        <f t="shared" si="0"/>
        <v>5898.957301963399</v>
      </c>
      <c r="V42" s="45">
        <f>+SUM(V13:V41)</f>
        <v>6072.6081890956202</v>
      </c>
    </row>
    <row r="43" spans="3:22" x14ac:dyDescent="0.2">
      <c r="C43" s="1" t="s">
        <v>227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5" customHeight="1" x14ac:dyDescent="0.2">
      <c r="D48" s="164" t="s">
        <v>160</v>
      </c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2">
      <c r="C51" s="182" t="s">
        <v>21</v>
      </c>
      <c r="D51" s="162">
        <v>2000</v>
      </c>
      <c r="E51" s="162">
        <v>2001</v>
      </c>
      <c r="F51" s="162">
        <v>2002</v>
      </c>
      <c r="G51" s="162">
        <v>2003</v>
      </c>
      <c r="H51" s="162">
        <v>2004</v>
      </c>
      <c r="I51" s="162">
        <v>2005</v>
      </c>
      <c r="J51" s="162">
        <v>2006</v>
      </c>
      <c r="K51" s="162">
        <v>2007</v>
      </c>
      <c r="L51" s="162">
        <v>2008</v>
      </c>
      <c r="M51" s="162">
        <v>2009</v>
      </c>
      <c r="N51" s="162">
        <v>2010</v>
      </c>
      <c r="O51" s="162">
        <v>2011</v>
      </c>
      <c r="P51" s="162">
        <v>2012</v>
      </c>
      <c r="Q51" s="162">
        <v>2013</v>
      </c>
      <c r="R51" s="162">
        <v>2014</v>
      </c>
      <c r="S51" s="162">
        <v>2015</v>
      </c>
      <c r="T51" s="162">
        <v>2016</v>
      </c>
      <c r="U51" s="162">
        <v>2017</v>
      </c>
      <c r="V51" s="162">
        <v>2018</v>
      </c>
    </row>
    <row r="52" spans="3:22" ht="12" thickBot="1" x14ac:dyDescent="0.25">
      <c r="C52" s="18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3:22" x14ac:dyDescent="0.2">
      <c r="C53" s="89" t="s">
        <v>61</v>
      </c>
      <c r="D53" s="57">
        <v>13.0008627965</v>
      </c>
      <c r="E53" s="57">
        <v>6.2152110174999997</v>
      </c>
      <c r="F53" s="57">
        <v>10.31522884</v>
      </c>
      <c r="G53" s="57">
        <v>8.4881133779999995</v>
      </c>
      <c r="H53" s="57">
        <v>4.2216880999999997</v>
      </c>
      <c r="I53" s="57">
        <v>4.71331582</v>
      </c>
      <c r="J53" s="57">
        <v>10.719782407</v>
      </c>
      <c r="K53" s="57">
        <v>4.455188411</v>
      </c>
      <c r="L53" s="57">
        <v>7.0595638159999998</v>
      </c>
      <c r="M53" s="57">
        <v>7.1058338660000002</v>
      </c>
      <c r="N53" s="57">
        <v>6.892572608</v>
      </c>
      <c r="O53" s="57">
        <v>6.9753350546199995</v>
      </c>
      <c r="P53" s="57">
        <v>8.2150790662799995</v>
      </c>
      <c r="Q53" s="57">
        <v>14.043607440630002</v>
      </c>
      <c r="R53" s="57">
        <v>15.509285711</v>
      </c>
      <c r="S53" s="57">
        <v>13.33244315708</v>
      </c>
      <c r="T53" s="57">
        <v>11.536138540290001</v>
      </c>
      <c r="U53" s="57">
        <v>9.4287774866900005</v>
      </c>
      <c r="V53" s="57">
        <v>8.7728580578899997</v>
      </c>
    </row>
    <row r="54" spans="3:22" x14ac:dyDescent="0.2">
      <c r="C54" s="90" t="s">
        <v>28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6.0327086158700007</v>
      </c>
      <c r="Q54" s="58">
        <v>18.50319104594</v>
      </c>
      <c r="R54" s="58">
        <v>19.174330197869999</v>
      </c>
      <c r="S54" s="58">
        <v>28.898175421989997</v>
      </c>
      <c r="T54" s="58">
        <v>24.716703422169999</v>
      </c>
      <c r="U54" s="58">
        <v>24.025640766259997</v>
      </c>
      <c r="V54" s="58">
        <v>29.600873222880001</v>
      </c>
    </row>
    <row r="55" spans="3:22" x14ac:dyDescent="0.2">
      <c r="C55" s="89" t="s">
        <v>62</v>
      </c>
      <c r="D55" s="57">
        <v>1.1487685320000001</v>
      </c>
      <c r="E55" s="57">
        <v>1.91698540897</v>
      </c>
      <c r="F55" s="57">
        <v>1.7123244049999999</v>
      </c>
      <c r="G55" s="57">
        <v>1.5605419563399998</v>
      </c>
      <c r="H55" s="57">
        <v>1.4253713513600001</v>
      </c>
      <c r="I55" s="57">
        <v>1.4482425952</v>
      </c>
      <c r="J55" s="57">
        <v>1.905352336</v>
      </c>
      <c r="K55" s="57">
        <v>1.4926929799999999</v>
      </c>
      <c r="L55" s="57">
        <v>2.4291370807499999</v>
      </c>
      <c r="M55" s="57">
        <v>2.4679257139800002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</row>
    <row r="56" spans="3:22" x14ac:dyDescent="0.2">
      <c r="C56" s="90" t="s">
        <v>29</v>
      </c>
      <c r="D56" s="58">
        <v>34.909329012339995</v>
      </c>
      <c r="E56" s="58">
        <v>35.495205958</v>
      </c>
      <c r="F56" s="58">
        <v>36.232747103000001</v>
      </c>
      <c r="G56" s="58">
        <v>36.525183767999998</v>
      </c>
      <c r="H56" s="58">
        <v>37.693249801999997</v>
      </c>
      <c r="I56" s="58">
        <v>44.52215717</v>
      </c>
      <c r="J56" s="58">
        <v>47.373209717000002</v>
      </c>
      <c r="K56" s="58">
        <v>52.968440133000001</v>
      </c>
      <c r="L56" s="58">
        <v>79.436507730580004</v>
      </c>
      <c r="M56" s="58">
        <v>86.53862172960001</v>
      </c>
      <c r="N56" s="58">
        <v>95.679244661880006</v>
      </c>
      <c r="O56" s="58">
        <v>92.690100285189999</v>
      </c>
      <c r="P56" s="58">
        <v>125.58575609036001</v>
      </c>
      <c r="Q56" s="58">
        <v>153.01368452798999</v>
      </c>
      <c r="R56" s="58">
        <v>165.37952907426998</v>
      </c>
      <c r="S56" s="58">
        <v>169.82489390118002</v>
      </c>
      <c r="T56" s="58">
        <v>178.49869965775</v>
      </c>
      <c r="U56" s="58">
        <v>183.77990912226002</v>
      </c>
      <c r="V56" s="58">
        <v>191.44967192432</v>
      </c>
    </row>
    <row r="57" spans="3:22" x14ac:dyDescent="0.2">
      <c r="C57" s="89" t="s">
        <v>63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</row>
    <row r="58" spans="3:22" x14ac:dyDescent="0.2">
      <c r="C58" s="90" t="s">
        <v>30</v>
      </c>
      <c r="D58" s="58">
        <v>0.54804602199999997</v>
      </c>
      <c r="E58" s="58">
        <v>0.59362005230999992</v>
      </c>
      <c r="F58" s="58">
        <v>0.47750217499999997</v>
      </c>
      <c r="G58" s="58">
        <v>0.59144500099999997</v>
      </c>
      <c r="H58" s="58">
        <v>0.55716889460000008</v>
      </c>
      <c r="I58" s="58">
        <v>0.54787090999999999</v>
      </c>
      <c r="J58" s="58">
        <v>0.90762548899999995</v>
      </c>
      <c r="K58" s="58">
        <v>1.5602744930000001</v>
      </c>
      <c r="L58" s="58">
        <v>1.753603732</v>
      </c>
      <c r="M58" s="58">
        <v>1.946914569</v>
      </c>
      <c r="N58" s="58">
        <v>2.053266888</v>
      </c>
      <c r="O58" s="58">
        <v>2.0232541910799995</v>
      </c>
      <c r="P58" s="58">
        <v>2.1845970135100004</v>
      </c>
      <c r="Q58" s="58">
        <v>2.6133345001399997</v>
      </c>
      <c r="R58" s="58">
        <v>2.9814221768000002</v>
      </c>
      <c r="S58" s="58">
        <v>2.4813228283400002</v>
      </c>
      <c r="T58" s="58">
        <v>3.1883869353400001</v>
      </c>
      <c r="U58" s="58">
        <v>3.8772110911099995</v>
      </c>
      <c r="V58" s="58">
        <v>3.1204909713299998</v>
      </c>
    </row>
    <row r="59" spans="3:22" x14ac:dyDescent="0.2">
      <c r="C59" s="89" t="s">
        <v>64</v>
      </c>
      <c r="D59" s="57">
        <v>590.54236652987993</v>
      </c>
      <c r="E59" s="57">
        <v>721.73101603201019</v>
      </c>
      <c r="F59" s="57">
        <v>792.23395295389003</v>
      </c>
      <c r="G59" s="57">
        <v>915.57915951404993</v>
      </c>
      <c r="H59" s="57">
        <v>923.06455706839017</v>
      </c>
      <c r="I59" s="57">
        <v>1099.4662577268002</v>
      </c>
      <c r="J59" s="57">
        <v>1020.1410077289902</v>
      </c>
      <c r="K59" s="57">
        <v>1058.5089263421398</v>
      </c>
      <c r="L59" s="57">
        <v>1101.9672693694599</v>
      </c>
      <c r="M59" s="57">
        <v>1352.2296477223997</v>
      </c>
      <c r="N59" s="57">
        <v>1633.5550169483611</v>
      </c>
      <c r="O59" s="57">
        <v>1636.5458750494304</v>
      </c>
      <c r="P59" s="57">
        <v>1734.9446488914859</v>
      </c>
      <c r="Q59" s="57">
        <v>1755.0256980862869</v>
      </c>
      <c r="R59" s="57">
        <v>1761.3199529083781</v>
      </c>
      <c r="S59" s="57">
        <v>1853.9351609816106</v>
      </c>
      <c r="T59" s="57">
        <v>2055.1799674691802</v>
      </c>
      <c r="U59" s="57">
        <v>2080.4385540487206</v>
      </c>
      <c r="V59" s="57">
        <v>1945.7785345533</v>
      </c>
    </row>
    <row r="60" spans="3:22" x14ac:dyDescent="0.2">
      <c r="C60" s="90" t="s">
        <v>65</v>
      </c>
      <c r="D60" s="58">
        <v>1.086122563</v>
      </c>
      <c r="E60" s="58">
        <v>0.95494697184999999</v>
      </c>
      <c r="F60" s="58">
        <v>2.38157127242</v>
      </c>
      <c r="G60" s="58">
        <v>1.21193142806</v>
      </c>
      <c r="H60" s="58">
        <v>1.6587350917100001</v>
      </c>
      <c r="I60" s="58">
        <v>1.9386703428800001</v>
      </c>
      <c r="J60" s="58">
        <v>3.1886020670000002</v>
      </c>
      <c r="K60" s="58">
        <v>3.2174077565000001</v>
      </c>
      <c r="L60" s="58">
        <v>3.7144934431799999</v>
      </c>
      <c r="M60" s="58">
        <v>3.7576092140999999</v>
      </c>
      <c r="N60" s="58">
        <v>3.5910780314199999</v>
      </c>
      <c r="O60" s="58">
        <v>2.2856555829700005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</row>
    <row r="61" spans="3:22" x14ac:dyDescent="0.2">
      <c r="C61" s="89" t="s">
        <v>66</v>
      </c>
      <c r="D61" s="57">
        <v>52.918093255559995</v>
      </c>
      <c r="E61" s="57">
        <v>55.378335294480031</v>
      </c>
      <c r="F61" s="57">
        <v>64.207934600990001</v>
      </c>
      <c r="G61" s="57">
        <v>68.490215407180003</v>
      </c>
      <c r="H61" s="57">
        <v>77.007574605719995</v>
      </c>
      <c r="I61" s="57">
        <v>49.721380805359992</v>
      </c>
      <c r="J61" s="57">
        <v>69.149706936390004</v>
      </c>
      <c r="K61" s="57">
        <v>43.73293204270999</v>
      </c>
      <c r="L61" s="57">
        <v>28.110409053040001</v>
      </c>
      <c r="M61" s="57">
        <v>30.871219885990005</v>
      </c>
      <c r="N61" s="57">
        <v>7.6941901247800004</v>
      </c>
      <c r="O61" s="57">
        <v>6.6854380582799999</v>
      </c>
      <c r="P61" s="57">
        <v>10.588893290930001</v>
      </c>
      <c r="Q61" s="57">
        <v>9.801703561010001</v>
      </c>
      <c r="R61" s="57">
        <v>12.192802208840002</v>
      </c>
      <c r="S61" s="57">
        <v>10.625588973139998</v>
      </c>
      <c r="T61" s="57">
        <v>12.392148715369999</v>
      </c>
      <c r="U61" s="57">
        <v>12.61989795355</v>
      </c>
      <c r="V61" s="57">
        <v>12.431188131499997</v>
      </c>
    </row>
    <row r="62" spans="3:22" x14ac:dyDescent="0.2">
      <c r="C62" s="90" t="s">
        <v>67</v>
      </c>
      <c r="D62" s="58">
        <v>19.775745767469996</v>
      </c>
      <c r="E62" s="58">
        <v>22.040530404140004</v>
      </c>
      <c r="F62" s="58">
        <v>23.967455301699996</v>
      </c>
      <c r="G62" s="58">
        <v>24.779428002259994</v>
      </c>
      <c r="H62" s="58">
        <v>24.58611119</v>
      </c>
      <c r="I62" s="58">
        <v>24.754138165599997</v>
      </c>
      <c r="J62" s="58">
        <v>33.801486311820007</v>
      </c>
      <c r="K62" s="58">
        <v>36.054761261529997</v>
      </c>
      <c r="L62" s="58">
        <v>34.022728219169998</v>
      </c>
      <c r="M62" s="58">
        <v>31.536444660849998</v>
      </c>
      <c r="N62" s="58">
        <v>38.522496192169996</v>
      </c>
      <c r="O62" s="58">
        <v>35.977635298149998</v>
      </c>
      <c r="P62" s="58">
        <v>35.409265167979996</v>
      </c>
      <c r="Q62" s="58">
        <v>37.80743621517999</v>
      </c>
      <c r="R62" s="58">
        <v>41.837014510249993</v>
      </c>
      <c r="S62" s="58">
        <v>42.184426837268099</v>
      </c>
      <c r="T62" s="58">
        <v>45.575436518409994</v>
      </c>
      <c r="U62" s="58">
        <v>47.099631592119998</v>
      </c>
      <c r="V62" s="58">
        <v>52.73272959378</v>
      </c>
    </row>
    <row r="63" spans="3:22" x14ac:dyDescent="0.2">
      <c r="C63" s="89" t="s">
        <v>68</v>
      </c>
      <c r="D63" s="57">
        <v>0.11853800175</v>
      </c>
      <c r="E63" s="57">
        <v>0.214188289</v>
      </c>
      <c r="F63" s="57">
        <v>0.260938646</v>
      </c>
      <c r="G63" s="57">
        <v>7.3901137539999995E-2</v>
      </c>
      <c r="H63" s="57">
        <v>0.28628364463</v>
      </c>
      <c r="I63" s="57">
        <v>0.22612981674999999</v>
      </c>
      <c r="J63" s="57">
        <v>0.2395643486</v>
      </c>
      <c r="K63" s="57">
        <v>0.57475618137999995</v>
      </c>
      <c r="L63" s="57">
        <v>0.10764562699999999</v>
      </c>
      <c r="M63" s="57">
        <v>0.15916067675000001</v>
      </c>
      <c r="N63" s="57">
        <v>0.35240037627999998</v>
      </c>
      <c r="O63" s="57">
        <v>0.67965257099999998</v>
      </c>
      <c r="P63" s="57">
        <v>0.87218772577999992</v>
      </c>
      <c r="Q63" s="57">
        <v>0.18181771399999999</v>
      </c>
      <c r="R63" s="57">
        <v>0.66065344801000003</v>
      </c>
      <c r="S63" s="57">
        <v>1.50038977266</v>
      </c>
      <c r="T63" s="57">
        <v>1.16710580212</v>
      </c>
      <c r="U63" s="57">
        <v>1.1678732523299999</v>
      </c>
      <c r="V63" s="57">
        <v>4.7854256389200005</v>
      </c>
    </row>
    <row r="64" spans="3:22" x14ac:dyDescent="0.2">
      <c r="C64" s="90" t="s">
        <v>31</v>
      </c>
      <c r="D64" s="58">
        <v>87.776348338199966</v>
      </c>
      <c r="E64" s="58">
        <v>98.738976137530003</v>
      </c>
      <c r="F64" s="58">
        <v>106.63319613198004</v>
      </c>
      <c r="G64" s="58">
        <v>95.481011171179986</v>
      </c>
      <c r="H64" s="58">
        <v>106.72409089831</v>
      </c>
      <c r="I64" s="58">
        <v>99.93120736489</v>
      </c>
      <c r="J64" s="58">
        <v>112.88150099670999</v>
      </c>
      <c r="K64" s="58">
        <v>130.89860444591002</v>
      </c>
      <c r="L64" s="58">
        <v>135.50108573929</v>
      </c>
      <c r="M64" s="58">
        <v>143.33258236126002</v>
      </c>
      <c r="N64" s="58">
        <v>152.34149682384998</v>
      </c>
      <c r="O64" s="58">
        <v>160.73850049251999</v>
      </c>
      <c r="P64" s="58">
        <v>150.59069713122</v>
      </c>
      <c r="Q64" s="58">
        <v>155.11208905466</v>
      </c>
      <c r="R64" s="58">
        <v>142.82768828486221</v>
      </c>
      <c r="S64" s="58">
        <v>143.72790038354</v>
      </c>
      <c r="T64" s="58">
        <v>151.78158632031003</v>
      </c>
      <c r="U64" s="58">
        <v>155.57855353852</v>
      </c>
      <c r="V64" s="58">
        <v>175.11499510111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>
        <v>0</v>
      </c>
      <c r="S65" s="57"/>
      <c r="T65" s="57"/>
      <c r="U65" s="57"/>
      <c r="V65" s="57"/>
    </row>
    <row r="66" spans="3:22" x14ac:dyDescent="0.2">
      <c r="C66" s="90" t="s">
        <v>69</v>
      </c>
      <c r="D66" s="58">
        <v>117.74786918309003</v>
      </c>
      <c r="E66" s="58">
        <v>128.27804213386</v>
      </c>
      <c r="F66" s="58">
        <v>140.64878817678999</v>
      </c>
      <c r="G66" s="58">
        <v>133.31566642652999</v>
      </c>
      <c r="H66" s="58">
        <v>136.62008344084001</v>
      </c>
      <c r="I66" s="58">
        <v>143.07687272364001</v>
      </c>
      <c r="J66" s="58">
        <v>148.93366923304001</v>
      </c>
      <c r="K66" s="58">
        <v>151.79142300903999</v>
      </c>
      <c r="L66" s="58">
        <v>190.52418564332001</v>
      </c>
      <c r="M66" s="58">
        <v>222.65100746947999</v>
      </c>
      <c r="N66" s="58">
        <v>243.12928624626002</v>
      </c>
      <c r="O66" s="58">
        <v>244.71811273415</v>
      </c>
      <c r="P66" s="58">
        <v>259.79584487136998</v>
      </c>
      <c r="Q66" s="58">
        <v>289.85526842603997</v>
      </c>
      <c r="R66" s="58">
        <v>310.42840631089001</v>
      </c>
      <c r="S66" s="58">
        <v>319.70712612475</v>
      </c>
      <c r="T66" s="58">
        <v>358.25737999448</v>
      </c>
      <c r="U66" s="58">
        <v>394.30136130084998</v>
      </c>
      <c r="V66" s="58">
        <v>562.61968548120012</v>
      </c>
    </row>
    <row r="67" spans="3:22" x14ac:dyDescent="0.2">
      <c r="C67" s="89" t="s">
        <v>70</v>
      </c>
      <c r="D67" s="57">
        <v>4.5078332671000005</v>
      </c>
      <c r="E67" s="57">
        <v>4.6158015274799995</v>
      </c>
      <c r="F67" s="57">
        <v>4.9129624120100006</v>
      </c>
      <c r="G67" s="57">
        <v>4.8326619213699988</v>
      </c>
      <c r="H67" s="57">
        <v>5.2774597627500004</v>
      </c>
      <c r="I67" s="57">
        <v>5.260983788029999</v>
      </c>
      <c r="J67" s="57">
        <v>5.5575982381200015</v>
      </c>
      <c r="K67" s="57">
        <v>5.5729556832599974</v>
      </c>
      <c r="L67" s="57">
        <v>5.8817407184400015</v>
      </c>
      <c r="M67" s="57">
        <v>6.4139525252999983</v>
      </c>
      <c r="N67" s="57">
        <v>6.5300812908199983</v>
      </c>
      <c r="O67" s="57">
        <v>6.7841463582300001</v>
      </c>
      <c r="P67" s="57">
        <v>7.6952562337919996</v>
      </c>
      <c r="Q67" s="57">
        <v>5.0369057300299991</v>
      </c>
      <c r="R67" s="57">
        <v>6.7493300072560007</v>
      </c>
      <c r="S67" s="57">
        <v>4.3952371744500001</v>
      </c>
      <c r="T67" s="57">
        <v>4.0196432031899993</v>
      </c>
      <c r="U67" s="57">
        <v>3.7664088675299996</v>
      </c>
      <c r="V67" s="57">
        <v>3.5389075690199996</v>
      </c>
    </row>
    <row r="68" spans="3:22" x14ac:dyDescent="0.2">
      <c r="C68" s="90" t="s">
        <v>32</v>
      </c>
      <c r="D68" s="58">
        <v>9.59272877161</v>
      </c>
      <c r="E68" s="58">
        <v>11.055066360490002</v>
      </c>
      <c r="F68" s="58">
        <v>13.190729001219998</v>
      </c>
      <c r="G68" s="58">
        <v>12.81520900258</v>
      </c>
      <c r="H68" s="58">
        <v>30.924365778799999</v>
      </c>
      <c r="I68" s="58">
        <v>14.603954566779999</v>
      </c>
      <c r="J68" s="58">
        <v>21.749399912149997</v>
      </c>
      <c r="K68" s="58">
        <v>29.181629006539993</v>
      </c>
      <c r="L68" s="58">
        <v>42.972826404379987</v>
      </c>
      <c r="M68" s="58">
        <v>40.828682918929999</v>
      </c>
      <c r="N68" s="58">
        <v>39.858715631069998</v>
      </c>
      <c r="O68" s="58">
        <v>27.389700470959998</v>
      </c>
      <c r="P68" s="58">
        <v>17.79408531754375</v>
      </c>
      <c r="Q68" s="58">
        <v>19.481079611430001</v>
      </c>
      <c r="R68" s="58">
        <v>43.702499107500003</v>
      </c>
      <c r="S68" s="58">
        <v>0</v>
      </c>
      <c r="T68" s="58">
        <v>0</v>
      </c>
      <c r="U68" s="58">
        <v>0</v>
      </c>
      <c r="V68" s="58">
        <v>0</v>
      </c>
    </row>
    <row r="69" spans="3:22" x14ac:dyDescent="0.2">
      <c r="C69" s="89" t="s">
        <v>33</v>
      </c>
      <c r="D69" s="57">
        <v>102.55123962816</v>
      </c>
      <c r="E69" s="57">
        <v>174.67592811742</v>
      </c>
      <c r="F69" s="57">
        <v>97.291211591410004</v>
      </c>
      <c r="G69" s="57">
        <v>111.54577922608999</v>
      </c>
      <c r="H69" s="57">
        <v>108.67582002527</v>
      </c>
      <c r="I69" s="57">
        <v>117.16215306297001</v>
      </c>
      <c r="J69" s="57">
        <v>196.40632278326999</v>
      </c>
      <c r="K69" s="57">
        <v>153.41640543269003</v>
      </c>
      <c r="L69" s="57">
        <v>162.49332213999003</v>
      </c>
      <c r="M69" s="57">
        <v>404.44420697131005</v>
      </c>
      <c r="N69" s="57">
        <v>427.25907949093016</v>
      </c>
      <c r="O69" s="57">
        <v>539.57929518310982</v>
      </c>
      <c r="P69" s="57">
        <v>490.07052372571002</v>
      </c>
      <c r="Q69" s="57">
        <v>627.21410869598003</v>
      </c>
      <c r="R69" s="57">
        <v>514.29028430218</v>
      </c>
      <c r="S69" s="57">
        <v>449.21095882546007</v>
      </c>
      <c r="T69" s="57">
        <v>451.90282627743994</v>
      </c>
      <c r="U69" s="57">
        <v>421.62922813503002</v>
      </c>
      <c r="V69" s="57">
        <v>435.30291523819994</v>
      </c>
    </row>
    <row r="70" spans="3:22" x14ac:dyDescent="0.2">
      <c r="C70" s="90" t="s">
        <v>71</v>
      </c>
      <c r="D70" s="58">
        <v>12.63487507648</v>
      </c>
      <c r="E70" s="58">
        <v>4.1264440525600001</v>
      </c>
      <c r="F70" s="58">
        <v>6.83168130509</v>
      </c>
      <c r="G70" s="58">
        <v>8.1325584951600014</v>
      </c>
      <c r="H70" s="58">
        <v>2271.4970188749303</v>
      </c>
      <c r="I70" s="58">
        <v>2038.0998567224499</v>
      </c>
      <c r="J70" s="58">
        <v>125.42383213219999</v>
      </c>
      <c r="K70" s="58">
        <v>58.143866644119996</v>
      </c>
      <c r="L70" s="58">
        <v>69.055276087889993</v>
      </c>
      <c r="M70" s="58">
        <v>63.21166557083</v>
      </c>
      <c r="N70" s="58">
        <v>906.70772851146012</v>
      </c>
      <c r="O70" s="58">
        <v>668.08263248571996</v>
      </c>
      <c r="P70" s="58">
        <v>110.65239713871503</v>
      </c>
      <c r="Q70" s="58">
        <v>195.529212528351</v>
      </c>
      <c r="R70" s="58">
        <v>340.06357286539821</v>
      </c>
      <c r="S70" s="58">
        <v>620.91321596455998</v>
      </c>
      <c r="T70" s="58">
        <v>413.21864433780013</v>
      </c>
      <c r="U70" s="58">
        <v>520.15340545079994</v>
      </c>
      <c r="V70" s="58">
        <v>420.37260581885005</v>
      </c>
    </row>
    <row r="71" spans="3:22" x14ac:dyDescent="0.2">
      <c r="C71" s="89" t="s">
        <v>34</v>
      </c>
      <c r="D71" s="57">
        <v>9.1276630475800005</v>
      </c>
      <c r="E71" s="57">
        <v>8.3808397793699996</v>
      </c>
      <c r="F71" s="57">
        <v>10.83871057821</v>
      </c>
      <c r="G71" s="57">
        <v>11.928277066170001</v>
      </c>
      <c r="H71" s="57">
        <v>14.09637140133</v>
      </c>
      <c r="I71" s="57">
        <v>14.462273266800002</v>
      </c>
      <c r="J71" s="57">
        <v>24.657209612799999</v>
      </c>
      <c r="K71" s="57">
        <v>19.24574008798</v>
      </c>
      <c r="L71" s="57">
        <v>25.300662784600004</v>
      </c>
      <c r="M71" s="57">
        <v>26.756746812379998</v>
      </c>
      <c r="N71" s="57">
        <v>26.596145470339998</v>
      </c>
      <c r="O71" s="57">
        <v>24.16688493318</v>
      </c>
      <c r="P71" s="57">
        <v>22.87418363546</v>
      </c>
      <c r="Q71" s="57">
        <v>22.656959755560003</v>
      </c>
      <c r="R71" s="57">
        <v>27.888819543149999</v>
      </c>
      <c r="S71" s="57">
        <v>28.517710761530001</v>
      </c>
      <c r="T71" s="57">
        <v>31.325494688329997</v>
      </c>
      <c r="U71" s="57">
        <v>18.49309151377</v>
      </c>
      <c r="V71" s="57">
        <v>18.15825791927</v>
      </c>
    </row>
    <row r="72" spans="3:22" x14ac:dyDescent="0.2">
      <c r="C72" s="90" t="s">
        <v>72</v>
      </c>
      <c r="D72" s="58">
        <v>17.311952112800004</v>
      </c>
      <c r="E72" s="58">
        <v>19.322976234090003</v>
      </c>
      <c r="F72" s="58">
        <v>19.615765241280002</v>
      </c>
      <c r="G72" s="58">
        <v>18.962969714180002</v>
      </c>
      <c r="H72" s="58">
        <v>28.321068833130003</v>
      </c>
      <c r="I72" s="58">
        <v>23.42672434268</v>
      </c>
      <c r="J72" s="58">
        <v>30.2866363212</v>
      </c>
      <c r="K72" s="58">
        <v>32.088039513890003</v>
      </c>
      <c r="L72" s="58">
        <v>33.399568647150005</v>
      </c>
      <c r="M72" s="58">
        <v>30.971913342489998</v>
      </c>
      <c r="N72" s="58">
        <v>50.236527604720003</v>
      </c>
      <c r="O72" s="58">
        <v>42.885385305539991</v>
      </c>
      <c r="P72" s="58">
        <v>48.556028284839996</v>
      </c>
      <c r="Q72" s="58">
        <v>46.491074790800006</v>
      </c>
      <c r="R72" s="58">
        <v>93.147930997779994</v>
      </c>
      <c r="S72" s="58">
        <v>97.340666314629999</v>
      </c>
      <c r="T72" s="58">
        <v>96.153493942470007</v>
      </c>
      <c r="U72" s="58">
        <v>99.064450845459987</v>
      </c>
      <c r="V72" s="58">
        <v>89.699676580779993</v>
      </c>
    </row>
    <row r="73" spans="3:22" x14ac:dyDescent="0.2">
      <c r="C73" s="89" t="s">
        <v>73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</row>
    <row r="74" spans="3:22" x14ac:dyDescent="0.2">
      <c r="C74" s="90" t="s">
        <v>35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</row>
    <row r="75" spans="3:22" x14ac:dyDescent="0.2">
      <c r="C75" s="89" t="s">
        <v>74</v>
      </c>
      <c r="D75" s="57">
        <v>13.397312568299999</v>
      </c>
      <c r="E75" s="57">
        <v>13.96122486604</v>
      </c>
      <c r="F75" s="57">
        <v>28.878024793000002</v>
      </c>
      <c r="G75" s="57">
        <v>14.164391075999999</v>
      </c>
      <c r="H75" s="57">
        <v>15.2725196755</v>
      </c>
      <c r="I75" s="57">
        <v>11.372307505</v>
      </c>
      <c r="J75" s="57">
        <v>11.197813476</v>
      </c>
      <c r="K75" s="57">
        <v>14.429687287010001</v>
      </c>
      <c r="L75" s="57">
        <v>13.989468594</v>
      </c>
      <c r="M75" s="57">
        <v>19.352003161419997</v>
      </c>
      <c r="N75" s="57">
        <v>20.350714034999999</v>
      </c>
      <c r="O75" s="57">
        <v>22.557461796149997</v>
      </c>
      <c r="P75" s="57">
        <v>21.053564114250005</v>
      </c>
      <c r="Q75" s="57">
        <v>24.10146468264</v>
      </c>
      <c r="R75" s="57">
        <v>32.974580323220003</v>
      </c>
      <c r="S75" s="57">
        <v>38.017225263749999</v>
      </c>
      <c r="T75" s="57">
        <v>39.654864320480002</v>
      </c>
      <c r="U75" s="57">
        <v>45.543911124250002</v>
      </c>
      <c r="V75" s="57">
        <v>46.366845280190006</v>
      </c>
    </row>
    <row r="76" spans="3:22" x14ac:dyDescent="0.2">
      <c r="C76" s="90" t="s">
        <v>36</v>
      </c>
      <c r="D76" s="58">
        <v>49.583845600989996</v>
      </c>
      <c r="E76" s="58">
        <v>51.023479837310006</v>
      </c>
      <c r="F76" s="58">
        <v>50.721782140439991</v>
      </c>
      <c r="G76" s="58">
        <v>36.440446481110001</v>
      </c>
      <c r="H76" s="58">
        <v>37.520253529990001</v>
      </c>
      <c r="I76" s="58">
        <v>39.768132892179999</v>
      </c>
      <c r="J76" s="58">
        <v>51.328836686420004</v>
      </c>
      <c r="K76" s="58">
        <v>48.855797636150008</v>
      </c>
      <c r="L76" s="58">
        <v>47.630514271449996</v>
      </c>
      <c r="M76" s="58">
        <v>69.18777689529</v>
      </c>
      <c r="N76" s="58">
        <v>108.94838340074998</v>
      </c>
      <c r="O76" s="58">
        <v>103.97432006514006</v>
      </c>
      <c r="P76" s="58">
        <v>170.75912669424045</v>
      </c>
      <c r="Q76" s="58">
        <v>174.86956880037079</v>
      </c>
      <c r="R76" s="58">
        <v>165.83971868639117</v>
      </c>
      <c r="S76" s="58">
        <v>196.20321214396662</v>
      </c>
      <c r="T76" s="58">
        <v>282.82947349313002</v>
      </c>
      <c r="U76" s="58">
        <v>262.15708698661103</v>
      </c>
      <c r="V76" s="58">
        <v>206.79094589016597</v>
      </c>
    </row>
    <row r="77" spans="3:22" x14ac:dyDescent="0.2">
      <c r="C77" s="92" t="s">
        <v>75</v>
      </c>
      <c r="D77" s="59">
        <v>113.57164155161999</v>
      </c>
      <c r="E77" s="59">
        <v>113.70600655136003</v>
      </c>
      <c r="F77" s="59">
        <v>152.28923868600003</v>
      </c>
      <c r="G77" s="59">
        <v>131.94324648064</v>
      </c>
      <c r="H77" s="59">
        <v>118.04696540818001</v>
      </c>
      <c r="I77" s="59">
        <v>119.82983621475</v>
      </c>
      <c r="J77" s="59">
        <v>145.63143382432003</v>
      </c>
      <c r="K77" s="59">
        <v>145.50076507744001</v>
      </c>
      <c r="L77" s="59">
        <v>158.38252741780005</v>
      </c>
      <c r="M77" s="59">
        <v>212.28644243258998</v>
      </c>
      <c r="N77" s="59">
        <v>241.22768452791999</v>
      </c>
      <c r="O77" s="59">
        <v>262.86277379775998</v>
      </c>
      <c r="P77" s="59">
        <v>378.87907145882997</v>
      </c>
      <c r="Q77" s="59">
        <v>369.66311651395</v>
      </c>
      <c r="R77" s="59">
        <v>387.25292522937002</v>
      </c>
      <c r="S77" s="59">
        <v>442.09207778766006</v>
      </c>
      <c r="T77" s="59">
        <v>474.49511602292012</v>
      </c>
      <c r="U77" s="59">
        <v>524.12840321871988</v>
      </c>
      <c r="V77" s="59">
        <v>467.04848062350021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</row>
    <row r="79" spans="3:22" x14ac:dyDescent="0.2">
      <c r="C79" s="89" t="s">
        <v>77</v>
      </c>
      <c r="D79" s="57">
        <v>69.741502727660006</v>
      </c>
      <c r="E79" s="57">
        <v>69.137313303510012</v>
      </c>
      <c r="F79" s="57">
        <v>76.275272233899997</v>
      </c>
      <c r="G79" s="57">
        <v>104.35763073560001</v>
      </c>
      <c r="H79" s="57">
        <v>85.505834732929998</v>
      </c>
      <c r="I79" s="57">
        <v>6.0964423940200003</v>
      </c>
      <c r="J79" s="57">
        <v>95.481394972289991</v>
      </c>
      <c r="K79" s="57">
        <v>100.27310952088</v>
      </c>
      <c r="L79" s="57">
        <v>152.68230219825</v>
      </c>
      <c r="M79" s="57">
        <v>184.71831321988998</v>
      </c>
      <c r="N79" s="57">
        <v>258.06001506734998</v>
      </c>
      <c r="O79" s="57">
        <v>285.8359323766</v>
      </c>
      <c r="P79" s="57">
        <v>485.57987456694002</v>
      </c>
      <c r="Q79" s="57">
        <v>297.90228398699998</v>
      </c>
      <c r="R79" s="57">
        <v>354.72007051411003</v>
      </c>
      <c r="S79" s="57">
        <v>374.25294026015001</v>
      </c>
      <c r="T79" s="57">
        <v>114.05856782854001</v>
      </c>
      <c r="U79" s="57">
        <v>126.2342094265</v>
      </c>
      <c r="V79" s="57">
        <v>223.75610027382999</v>
      </c>
    </row>
    <row r="80" spans="3:22" x14ac:dyDescent="0.2">
      <c r="C80" s="90" t="s">
        <v>37</v>
      </c>
      <c r="D80" s="58">
        <v>139.49400300229999</v>
      </c>
      <c r="E80" s="58">
        <v>154.99416464870998</v>
      </c>
      <c r="F80" s="58">
        <v>171.58627863091999</v>
      </c>
      <c r="G80" s="58">
        <v>182.30855052279</v>
      </c>
      <c r="H80" s="58">
        <v>197.28998762878999</v>
      </c>
      <c r="I80" s="58">
        <v>209.63606482804002</v>
      </c>
      <c r="J80" s="58">
        <v>212.97684624607001</v>
      </c>
      <c r="K80" s="58">
        <v>204.22763107630999</v>
      </c>
      <c r="L80" s="58">
        <v>208.68190149354004</v>
      </c>
      <c r="M80" s="58">
        <v>229.10212764406998</v>
      </c>
      <c r="N80" s="58">
        <v>324.36220657933001</v>
      </c>
      <c r="O80" s="58">
        <v>217.59143298586</v>
      </c>
      <c r="P80" s="58">
        <v>317.91832381291999</v>
      </c>
      <c r="Q80" s="58">
        <v>325.12017421989003</v>
      </c>
      <c r="R80" s="58">
        <v>366.30951125757207</v>
      </c>
      <c r="S80" s="58">
        <v>391.76311833133997</v>
      </c>
      <c r="T80" s="58">
        <v>485.10032091312002</v>
      </c>
      <c r="U80" s="58">
        <v>660.81048765884998</v>
      </c>
      <c r="V80" s="58">
        <v>674.07422776880003</v>
      </c>
    </row>
    <row r="81" spans="3:22" x14ac:dyDescent="0.2">
      <c r="C81" s="89" t="s">
        <v>38</v>
      </c>
      <c r="D81" s="57">
        <v>23.786001049999999</v>
      </c>
      <c r="E81" s="57">
        <v>17.145031320680001</v>
      </c>
      <c r="F81" s="57">
        <v>6.1476294054500009</v>
      </c>
      <c r="G81" s="57">
        <v>11.26058101111</v>
      </c>
      <c r="H81" s="57">
        <v>22.928445545700001</v>
      </c>
      <c r="I81" s="57">
        <v>8.5704168650600021</v>
      </c>
      <c r="J81" s="57">
        <v>23.46058260405</v>
      </c>
      <c r="K81" s="57">
        <v>13.869998912670003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</row>
    <row r="82" spans="3:22" x14ac:dyDescent="0.2">
      <c r="C82" s="81" t="s">
        <v>78</v>
      </c>
      <c r="D82" s="45">
        <f>+SUM(D53:D81)</f>
        <v>1484.8726884063901</v>
      </c>
      <c r="E82" s="45">
        <f t="shared" ref="E82:U82" si="1">+SUM(E53:E81)</f>
        <v>1713.7013342986702</v>
      </c>
      <c r="F82" s="45">
        <f t="shared" si="1"/>
        <v>1817.6509256257004</v>
      </c>
      <c r="G82" s="45">
        <f t="shared" si="1"/>
        <v>1934.7888989229396</v>
      </c>
      <c r="H82" s="45">
        <f t="shared" si="1"/>
        <v>4249.2010252848604</v>
      </c>
      <c r="I82" s="45">
        <f t="shared" si="1"/>
        <v>4078.6353898898797</v>
      </c>
      <c r="J82" s="45">
        <f t="shared" si="1"/>
        <v>2393.3994143804402</v>
      </c>
      <c r="K82" s="45">
        <f t="shared" si="1"/>
        <v>2310.0610329351503</v>
      </c>
      <c r="L82" s="45">
        <f t="shared" si="1"/>
        <v>2505.0967402112797</v>
      </c>
      <c r="M82" s="45">
        <f t="shared" si="1"/>
        <v>3169.8707993639096</v>
      </c>
      <c r="N82" s="45">
        <f t="shared" si="1"/>
        <v>4593.9483305106914</v>
      </c>
      <c r="O82" s="45">
        <f t="shared" si="1"/>
        <v>4391.0295250756399</v>
      </c>
      <c r="P82" s="45">
        <f t="shared" si="1"/>
        <v>4406.0521128480277</v>
      </c>
      <c r="Q82" s="45">
        <f t="shared" si="1"/>
        <v>4544.0237798878788</v>
      </c>
      <c r="R82" s="45">
        <f t="shared" si="1"/>
        <v>4805.2503276650978</v>
      </c>
      <c r="S82" s="45">
        <f t="shared" si="1"/>
        <v>5228.9237912090557</v>
      </c>
      <c r="T82" s="45">
        <f t="shared" si="1"/>
        <v>5235.0519984028397</v>
      </c>
      <c r="U82" s="45">
        <f t="shared" si="1"/>
        <v>5594.2980933799317</v>
      </c>
      <c r="V82" s="45">
        <f>+SUM(V53:V81)</f>
        <v>5571.5154156388362</v>
      </c>
    </row>
    <row r="83" spans="3:22" x14ac:dyDescent="0.2">
      <c r="C83" s="1" t="s">
        <v>227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4" t="s">
        <v>161</v>
      </c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</row>
    <row r="88" spans="3:22" ht="11.25" hidden="1" customHeight="1" x14ac:dyDescent="0.2">
      <c r="H88" s="28"/>
      <c r="I88" s="28"/>
      <c r="J88" s="28"/>
      <c r="L88" s="184"/>
      <c r="M88" s="184"/>
      <c r="N88" s="184"/>
      <c r="O88" s="184"/>
      <c r="P88" s="184"/>
      <c r="Q88" s="189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82" t="s">
        <v>21</v>
      </c>
      <c r="D90" s="162">
        <v>2000</v>
      </c>
      <c r="E90" s="162">
        <v>2001</v>
      </c>
      <c r="F90" s="162">
        <v>2002</v>
      </c>
      <c r="G90" s="162">
        <v>2003</v>
      </c>
      <c r="H90" s="162">
        <v>2004</v>
      </c>
      <c r="I90" s="162">
        <v>2005</v>
      </c>
      <c r="J90" s="162">
        <v>2006</v>
      </c>
      <c r="K90" s="162">
        <v>2007</v>
      </c>
      <c r="L90" s="162">
        <v>2008</v>
      </c>
      <c r="M90" s="162">
        <v>2009</v>
      </c>
      <c r="N90" s="162">
        <v>2010</v>
      </c>
      <c r="O90" s="162">
        <v>2011</v>
      </c>
      <c r="P90" s="162">
        <v>2012</v>
      </c>
      <c r="Q90" s="162">
        <v>2013</v>
      </c>
      <c r="R90" s="162">
        <v>2014</v>
      </c>
      <c r="S90" s="162">
        <v>2015</v>
      </c>
      <c r="T90" s="162">
        <v>2016</v>
      </c>
      <c r="U90" s="162">
        <v>2017</v>
      </c>
      <c r="V90" s="162">
        <v>2018</v>
      </c>
    </row>
    <row r="91" spans="3:22" ht="12" thickBot="1" x14ac:dyDescent="0.25">
      <c r="C91" s="18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</row>
    <row r="92" spans="3:22" x14ac:dyDescent="0.2">
      <c r="C92" s="89" t="s">
        <v>61</v>
      </c>
      <c r="D92" s="61">
        <f t="shared" ref="D92:V92" si="2">+IFERROR(IF(D53&gt;0,+((D53/D13)*100)," "),"")</f>
        <v>94.203305657212383</v>
      </c>
      <c r="E92" s="61">
        <f t="shared" si="2"/>
        <v>87.471264132040503</v>
      </c>
      <c r="F92" s="61">
        <f t="shared" si="2"/>
        <v>91.128019172591834</v>
      </c>
      <c r="G92" s="61">
        <f t="shared" si="2"/>
        <v>75.908749904757613</v>
      </c>
      <c r="H92" s="61">
        <f t="shared" si="2"/>
        <v>75.500079225500087</v>
      </c>
      <c r="I92" s="61">
        <f t="shared" si="2"/>
        <v>83.140460037748497</v>
      </c>
      <c r="J92" s="61">
        <f t="shared" si="2"/>
        <v>88.128568013195959</v>
      </c>
      <c r="K92" s="61">
        <f t="shared" si="2"/>
        <v>85.170590357299886</v>
      </c>
      <c r="L92" s="61">
        <f t="shared" si="2"/>
        <v>93.158667405647918</v>
      </c>
      <c r="M92" s="61">
        <f t="shared" si="2"/>
        <v>90.494815032729676</v>
      </c>
      <c r="N92" s="61">
        <f t="shared" si="2"/>
        <v>89.027171025949031</v>
      </c>
      <c r="O92" s="61">
        <f t="shared" si="2"/>
        <v>87.849461022153363</v>
      </c>
      <c r="P92" s="61">
        <f t="shared" si="2"/>
        <v>96.934893491583665</v>
      </c>
      <c r="Q92" s="61">
        <f t="shared" si="2"/>
        <v>86.581579005279082</v>
      </c>
      <c r="R92" s="61">
        <f t="shared" si="2"/>
        <v>93.246326541790197</v>
      </c>
      <c r="S92" s="61">
        <f t="shared" si="2"/>
        <v>87.390457924678472</v>
      </c>
      <c r="T92" s="61">
        <f t="shared" si="2"/>
        <v>83.637026672497115</v>
      </c>
      <c r="U92" s="61">
        <f t="shared" si="2"/>
        <v>96.625681544715164</v>
      </c>
      <c r="V92" s="61">
        <f t="shared" si="2"/>
        <v>86.903002059336302</v>
      </c>
    </row>
    <row r="93" spans="3:22" x14ac:dyDescent="0.2">
      <c r="C93" s="90" t="s">
        <v>28</v>
      </c>
      <c r="D93" s="63" t="str">
        <f t="shared" ref="D93:V93" si="3">+IFERROR(IF(D54&gt;0,+((D54/D14)*100)," "),"")</f>
        <v xml:space="preserve"> </v>
      </c>
      <c r="E93" s="63" t="str">
        <f t="shared" si="3"/>
        <v xml:space="preserve"> </v>
      </c>
      <c r="F93" s="63" t="str">
        <f t="shared" si="3"/>
        <v xml:space="preserve"> </v>
      </c>
      <c r="G93" s="63" t="str">
        <f t="shared" si="3"/>
        <v xml:space="preserve"> </v>
      </c>
      <c r="H93" s="63" t="str">
        <f t="shared" si="3"/>
        <v xml:space="preserve"> </v>
      </c>
      <c r="I93" s="63" t="str">
        <f t="shared" si="3"/>
        <v xml:space="preserve"> </v>
      </c>
      <c r="J93" s="63" t="str">
        <f t="shared" si="3"/>
        <v xml:space="preserve"> </v>
      </c>
      <c r="K93" s="63" t="str">
        <f t="shared" si="3"/>
        <v xml:space="preserve"> </v>
      </c>
      <c r="L93" s="63" t="str">
        <f t="shared" si="3"/>
        <v xml:space="preserve"> </v>
      </c>
      <c r="M93" s="63" t="str">
        <f t="shared" si="3"/>
        <v xml:space="preserve"> </v>
      </c>
      <c r="N93" s="63" t="str">
        <f t="shared" si="3"/>
        <v xml:space="preserve"> </v>
      </c>
      <c r="O93" s="63" t="str">
        <f t="shared" si="3"/>
        <v xml:space="preserve"> </v>
      </c>
      <c r="P93" s="63">
        <f t="shared" si="3"/>
        <v>81.655503734028173</v>
      </c>
      <c r="Q93" s="63">
        <f t="shared" si="3"/>
        <v>87.647612421551145</v>
      </c>
      <c r="R93" s="63">
        <f t="shared" si="3"/>
        <v>69.758201796917632</v>
      </c>
      <c r="S93" s="63">
        <f t="shared" si="3"/>
        <v>96.939605972279423</v>
      </c>
      <c r="T93" s="63">
        <f t="shared" si="3"/>
        <v>91.865283484474787</v>
      </c>
      <c r="U93" s="63">
        <f t="shared" si="3"/>
        <v>97.19115846691821</v>
      </c>
      <c r="V93" s="63">
        <f t="shared" si="3"/>
        <v>96.952595420991955</v>
      </c>
    </row>
    <row r="94" spans="3:22" x14ac:dyDescent="0.2">
      <c r="C94" s="89" t="s">
        <v>62</v>
      </c>
      <c r="D94" s="61">
        <f t="shared" ref="D94:V94" si="4">+IFERROR(IF(D55&gt;0,+((D55/D15)*100)," "),"")</f>
        <v>75.769773989220496</v>
      </c>
      <c r="E94" s="61">
        <f t="shared" si="4"/>
        <v>83.177590345454917</v>
      </c>
      <c r="F94" s="61">
        <f t="shared" si="4"/>
        <v>98.601044729947233</v>
      </c>
      <c r="G94" s="61">
        <f t="shared" si="4"/>
        <v>88.921046204376154</v>
      </c>
      <c r="H94" s="61">
        <f t="shared" si="4"/>
        <v>75.16369651478594</v>
      </c>
      <c r="I94" s="61">
        <f t="shared" si="4"/>
        <v>75.766181241757877</v>
      </c>
      <c r="J94" s="61">
        <f t="shared" si="4"/>
        <v>81.730376640734008</v>
      </c>
      <c r="K94" s="61">
        <f t="shared" si="4"/>
        <v>53.193195694963734</v>
      </c>
      <c r="L94" s="61">
        <f t="shared" si="4"/>
        <v>88.222403650571721</v>
      </c>
      <c r="M94" s="61">
        <f t="shared" si="4"/>
        <v>79.514917505851557</v>
      </c>
      <c r="N94" s="61" t="str">
        <f t="shared" si="4"/>
        <v xml:space="preserve"> </v>
      </c>
      <c r="O94" s="61" t="str">
        <f t="shared" si="4"/>
        <v xml:space="preserve"> </v>
      </c>
      <c r="P94" s="61" t="str">
        <f t="shared" si="4"/>
        <v xml:space="preserve"> </v>
      </c>
      <c r="Q94" s="61" t="str">
        <f t="shared" si="4"/>
        <v xml:space="preserve"> </v>
      </c>
      <c r="R94" s="61" t="str">
        <f t="shared" si="4"/>
        <v xml:space="preserve"> </v>
      </c>
      <c r="S94" s="61" t="str">
        <f t="shared" si="4"/>
        <v xml:space="preserve"> </v>
      </c>
      <c r="T94" s="61" t="str">
        <f t="shared" si="4"/>
        <v xml:space="preserve"> </v>
      </c>
      <c r="U94" s="61" t="str">
        <f t="shared" si="4"/>
        <v xml:space="preserve"> </v>
      </c>
      <c r="V94" s="61" t="str">
        <f t="shared" si="4"/>
        <v xml:space="preserve"> </v>
      </c>
    </row>
    <row r="95" spans="3:22" x14ac:dyDescent="0.2">
      <c r="C95" s="90" t="s">
        <v>29</v>
      </c>
      <c r="D95" s="63">
        <f t="shared" ref="D95:V95" si="5">+IFERROR(IF(D56&gt;0,+((D56/D16)*100)," "),"")</f>
        <v>95.01307074373571</v>
      </c>
      <c r="E95" s="63">
        <f t="shared" si="5"/>
        <v>92.799103167689921</v>
      </c>
      <c r="F95" s="63">
        <f t="shared" si="5"/>
        <v>87.01846174888324</v>
      </c>
      <c r="G95" s="63">
        <f t="shared" si="5"/>
        <v>89.034540032180772</v>
      </c>
      <c r="H95" s="63">
        <f t="shared" si="5"/>
        <v>91.868207181626957</v>
      </c>
      <c r="I95" s="63">
        <f t="shared" si="5"/>
        <v>92.928541518385472</v>
      </c>
      <c r="J95" s="63">
        <f t="shared" si="5"/>
        <v>91.939863170846735</v>
      </c>
      <c r="K95" s="63">
        <f t="shared" si="5"/>
        <v>94.329343287624908</v>
      </c>
      <c r="L95" s="63">
        <f t="shared" si="5"/>
        <v>93.606093479586519</v>
      </c>
      <c r="M95" s="63">
        <f t="shared" si="5"/>
        <v>95.461503966889097</v>
      </c>
      <c r="N95" s="63">
        <f t="shared" si="5"/>
        <v>93.000278635505623</v>
      </c>
      <c r="O95" s="63">
        <f t="shared" si="5"/>
        <v>88.072544832183453</v>
      </c>
      <c r="P95" s="63">
        <f t="shared" si="5"/>
        <v>92.967582421285897</v>
      </c>
      <c r="Q95" s="63">
        <f t="shared" si="5"/>
        <v>95.876726448986346</v>
      </c>
      <c r="R95" s="63">
        <f t="shared" si="5"/>
        <v>95.659180250133062</v>
      </c>
      <c r="S95" s="63">
        <f t="shared" si="5"/>
        <v>95.740211005786946</v>
      </c>
      <c r="T95" s="63">
        <f t="shared" si="5"/>
        <v>95.351611722365433</v>
      </c>
      <c r="U95" s="63">
        <f t="shared" si="5"/>
        <v>96.69620150632116</v>
      </c>
      <c r="V95" s="63">
        <f t="shared" si="5"/>
        <v>94.909590832914105</v>
      </c>
    </row>
    <row r="96" spans="3:22" x14ac:dyDescent="0.2">
      <c r="C96" s="89" t="s">
        <v>63</v>
      </c>
      <c r="D96" s="61" t="str">
        <f t="shared" ref="D96:V96" si="6">+IFERROR(IF(D57&gt;0,+((D57/D17)*100)," "),"")</f>
        <v xml:space="preserve"> </v>
      </c>
      <c r="E96" s="61" t="str">
        <f t="shared" si="6"/>
        <v xml:space="preserve"> </v>
      </c>
      <c r="F96" s="61" t="str">
        <f t="shared" si="6"/>
        <v xml:space="preserve"> </v>
      </c>
      <c r="G96" s="61" t="str">
        <f t="shared" si="6"/>
        <v xml:space="preserve"> </v>
      </c>
      <c r="H96" s="61" t="str">
        <f t="shared" si="6"/>
        <v xml:space="preserve"> </v>
      </c>
      <c r="I96" s="61" t="str">
        <f t="shared" si="6"/>
        <v xml:space="preserve"> </v>
      </c>
      <c r="J96" s="61" t="str">
        <f t="shared" si="6"/>
        <v xml:space="preserve"> </v>
      </c>
      <c r="K96" s="61" t="str">
        <f t="shared" si="6"/>
        <v xml:space="preserve"> </v>
      </c>
      <c r="L96" s="61" t="str">
        <f t="shared" si="6"/>
        <v xml:space="preserve"> </v>
      </c>
      <c r="M96" s="61" t="str">
        <f t="shared" si="6"/>
        <v xml:space="preserve"> </v>
      </c>
      <c r="N96" s="61" t="str">
        <f t="shared" si="6"/>
        <v xml:space="preserve"> </v>
      </c>
      <c r="O96" s="61" t="str">
        <f t="shared" si="6"/>
        <v xml:space="preserve"> </v>
      </c>
      <c r="P96" s="61" t="str">
        <f t="shared" si="6"/>
        <v xml:space="preserve"> </v>
      </c>
      <c r="Q96" s="61" t="str">
        <f t="shared" si="6"/>
        <v xml:space="preserve"> </v>
      </c>
      <c r="R96" s="61" t="str">
        <f t="shared" si="6"/>
        <v xml:space="preserve"> </v>
      </c>
      <c r="S96" s="61" t="str">
        <f t="shared" si="6"/>
        <v xml:space="preserve"> </v>
      </c>
      <c r="T96" s="61" t="str">
        <f t="shared" si="6"/>
        <v xml:space="preserve"> </v>
      </c>
      <c r="U96" s="61" t="str">
        <f t="shared" si="6"/>
        <v xml:space="preserve"> </v>
      </c>
      <c r="V96" s="61" t="str">
        <f t="shared" si="6"/>
        <v xml:space="preserve"> </v>
      </c>
    </row>
    <row r="97" spans="3:22" x14ac:dyDescent="0.2">
      <c r="C97" s="90" t="s">
        <v>30</v>
      </c>
      <c r="D97" s="63">
        <f t="shared" ref="D97:V97" si="7">+IFERROR(IF(D58&gt;0,+((D58/D18)*100)," "),"")</f>
        <v>86.486610677927331</v>
      </c>
      <c r="E97" s="63">
        <f t="shared" si="7"/>
        <v>90.925323898270733</v>
      </c>
      <c r="F97" s="63">
        <f t="shared" si="7"/>
        <v>77.627957766161401</v>
      </c>
      <c r="G97" s="63">
        <f t="shared" si="7"/>
        <v>86.812465205825418</v>
      </c>
      <c r="H97" s="63">
        <f t="shared" si="7"/>
        <v>85.832911558562699</v>
      </c>
      <c r="I97" s="63">
        <f t="shared" si="7"/>
        <v>88.107833645520302</v>
      </c>
      <c r="J97" s="63">
        <f t="shared" si="7"/>
        <v>35.952556799879424</v>
      </c>
      <c r="K97" s="63">
        <f t="shared" si="7"/>
        <v>59.143608145043657</v>
      </c>
      <c r="L97" s="63">
        <f t="shared" si="7"/>
        <v>85.226291016673343</v>
      </c>
      <c r="M97" s="63">
        <f t="shared" si="7"/>
        <v>68.12929288756375</v>
      </c>
      <c r="N97" s="63">
        <f t="shared" si="7"/>
        <v>81.993306132326509</v>
      </c>
      <c r="O97" s="63">
        <f t="shared" si="7"/>
        <v>82.696847994576601</v>
      </c>
      <c r="P97" s="63">
        <f t="shared" si="7"/>
        <v>86.884615128946081</v>
      </c>
      <c r="Q97" s="63">
        <f t="shared" si="7"/>
        <v>81.299652575796003</v>
      </c>
      <c r="R97" s="63">
        <f t="shared" si="7"/>
        <v>88.698826030086224</v>
      </c>
      <c r="S97" s="63">
        <f t="shared" si="7"/>
        <v>94.701135518454734</v>
      </c>
      <c r="T97" s="63">
        <f t="shared" si="7"/>
        <v>95.724453440741215</v>
      </c>
      <c r="U97" s="63">
        <f t="shared" si="7"/>
        <v>96.911394891974297</v>
      </c>
      <c r="V97" s="63">
        <f t="shared" si="7"/>
        <v>96.375099774691563</v>
      </c>
    </row>
    <row r="98" spans="3:22" x14ac:dyDescent="0.2">
      <c r="C98" s="89" t="s">
        <v>64</v>
      </c>
      <c r="D98" s="61">
        <f t="shared" ref="D98:V98" si="8">+IFERROR(IF(D59&gt;0,+((D59/D19)*100)," "),"")</f>
        <v>87.225546420586895</v>
      </c>
      <c r="E98" s="61">
        <f t="shared" si="8"/>
        <v>90.291401615743837</v>
      </c>
      <c r="F98" s="61">
        <f t="shared" si="8"/>
        <v>89.255233349397201</v>
      </c>
      <c r="G98" s="61">
        <f t="shared" si="8"/>
        <v>91.05482714836343</v>
      </c>
      <c r="H98" s="61">
        <f t="shared" si="8"/>
        <v>93.308584033000784</v>
      </c>
      <c r="I98" s="61">
        <f t="shared" si="8"/>
        <v>94.212008623357818</v>
      </c>
      <c r="J98" s="61">
        <f t="shared" si="8"/>
        <v>93.529162185493973</v>
      </c>
      <c r="K98" s="61">
        <f t="shared" si="8"/>
        <v>92.390753081775188</v>
      </c>
      <c r="L98" s="61">
        <f t="shared" si="8"/>
        <v>92.357814865027819</v>
      </c>
      <c r="M98" s="61">
        <f t="shared" si="8"/>
        <v>91.25174013033407</v>
      </c>
      <c r="N98" s="61">
        <f t="shared" si="8"/>
        <v>95.500212235991185</v>
      </c>
      <c r="O98" s="61">
        <f t="shared" si="8"/>
        <v>87.42818626402395</v>
      </c>
      <c r="P98" s="61">
        <f t="shared" si="8"/>
        <v>86.277911953746823</v>
      </c>
      <c r="Q98" s="61">
        <f t="shared" si="8"/>
        <v>84.719978464840096</v>
      </c>
      <c r="R98" s="61">
        <f t="shared" si="8"/>
        <v>91.374114127934803</v>
      </c>
      <c r="S98" s="61">
        <f t="shared" si="8"/>
        <v>87.347624067063919</v>
      </c>
      <c r="T98" s="61">
        <f t="shared" si="8"/>
        <v>94.446161546173684</v>
      </c>
      <c r="U98" s="61">
        <f t="shared" si="8"/>
        <v>97.92655244584833</v>
      </c>
      <c r="V98" s="61">
        <f t="shared" si="8"/>
        <v>97.1902375359507</v>
      </c>
    </row>
    <row r="99" spans="3:22" x14ac:dyDescent="0.2">
      <c r="C99" s="90" t="s">
        <v>65</v>
      </c>
      <c r="D99" s="63">
        <f t="shared" ref="D99:V99" si="9">+IFERROR(IF(D60&gt;0,+((D60/D20)*100)," "),"")</f>
        <v>97.200525772236361</v>
      </c>
      <c r="E99" s="63">
        <f t="shared" si="9"/>
        <v>88.490333339819898</v>
      </c>
      <c r="F99" s="63">
        <f t="shared" si="9"/>
        <v>86.626058219529142</v>
      </c>
      <c r="G99" s="63">
        <f t="shared" si="9"/>
        <v>82.482878665884002</v>
      </c>
      <c r="H99" s="63">
        <f t="shared" si="9"/>
        <v>91.036692151141565</v>
      </c>
      <c r="I99" s="63">
        <f t="shared" si="9"/>
        <v>97.463229846949801</v>
      </c>
      <c r="J99" s="63">
        <f t="shared" si="9"/>
        <v>95.424558116289447</v>
      </c>
      <c r="K99" s="63">
        <f t="shared" si="9"/>
        <v>92.140305559719209</v>
      </c>
      <c r="L99" s="63">
        <f t="shared" si="9"/>
        <v>95.800510628945233</v>
      </c>
      <c r="M99" s="63">
        <f t="shared" si="9"/>
        <v>96.595065083591948</v>
      </c>
      <c r="N99" s="63">
        <f t="shared" si="9"/>
        <v>96.347144660234136</v>
      </c>
      <c r="O99" s="63">
        <f t="shared" si="9"/>
        <v>75.001163463350366</v>
      </c>
      <c r="P99" s="63" t="str">
        <f t="shared" si="9"/>
        <v xml:space="preserve"> </v>
      </c>
      <c r="Q99" s="63" t="str">
        <f t="shared" si="9"/>
        <v xml:space="preserve"> </v>
      </c>
      <c r="R99" s="63" t="str">
        <f t="shared" si="9"/>
        <v xml:space="preserve"> </v>
      </c>
      <c r="S99" s="63" t="str">
        <f t="shared" si="9"/>
        <v xml:space="preserve"> </v>
      </c>
      <c r="T99" s="63" t="str">
        <f t="shared" si="9"/>
        <v xml:space="preserve"> </v>
      </c>
      <c r="U99" s="63" t="str">
        <f t="shared" si="9"/>
        <v xml:space="preserve"> </v>
      </c>
      <c r="V99" s="63" t="str">
        <f t="shared" si="9"/>
        <v xml:space="preserve"> </v>
      </c>
    </row>
    <row r="100" spans="3:22" x14ac:dyDescent="0.2">
      <c r="C100" s="89" t="s">
        <v>66</v>
      </c>
      <c r="D100" s="61">
        <f t="shared" ref="D100:V100" si="10">+IFERROR(IF(D61&gt;0,+((D61/D21)*100)," "),"")</f>
        <v>92.076885101159405</v>
      </c>
      <c r="E100" s="61">
        <f t="shared" si="10"/>
        <v>93.094173027694637</v>
      </c>
      <c r="F100" s="61">
        <f t="shared" si="10"/>
        <v>93.129731337432744</v>
      </c>
      <c r="G100" s="61">
        <f t="shared" si="10"/>
        <v>90.842407082518378</v>
      </c>
      <c r="H100" s="61">
        <f t="shared" si="10"/>
        <v>91.365266315811084</v>
      </c>
      <c r="I100" s="61">
        <f t="shared" si="10"/>
        <v>92.290304698855735</v>
      </c>
      <c r="J100" s="61">
        <f t="shared" si="10"/>
        <v>82.905113713485505</v>
      </c>
      <c r="K100" s="61">
        <f t="shared" si="10"/>
        <v>85.682414934706131</v>
      </c>
      <c r="L100" s="61">
        <f t="shared" si="10"/>
        <v>88.860234254829749</v>
      </c>
      <c r="M100" s="61">
        <f t="shared" si="10"/>
        <v>93.642395621996712</v>
      </c>
      <c r="N100" s="61">
        <f t="shared" si="10"/>
        <v>88.70215537158856</v>
      </c>
      <c r="O100" s="61">
        <f t="shared" si="10"/>
        <v>94.611740770411487</v>
      </c>
      <c r="P100" s="61">
        <f t="shared" si="10"/>
        <v>95.838753881994123</v>
      </c>
      <c r="Q100" s="61">
        <f t="shared" si="10"/>
        <v>84.901420417346145</v>
      </c>
      <c r="R100" s="61">
        <f t="shared" si="10"/>
        <v>91.23891391444397</v>
      </c>
      <c r="S100" s="61">
        <f t="shared" si="10"/>
        <v>91.458390482337848</v>
      </c>
      <c r="T100" s="61">
        <f t="shared" si="10"/>
        <v>92.117666952715169</v>
      </c>
      <c r="U100" s="61">
        <f t="shared" si="10"/>
        <v>88.073980158435333</v>
      </c>
      <c r="V100" s="61">
        <f t="shared" si="10"/>
        <v>88.991790352174988</v>
      </c>
    </row>
    <row r="101" spans="3:22" x14ac:dyDescent="0.2">
      <c r="C101" s="90" t="s">
        <v>67</v>
      </c>
      <c r="D101" s="63">
        <f t="shared" ref="D101:V101" si="11">+IFERROR(IF(D62&gt;0,+((D62/D22)*100)," "),"")</f>
        <v>83.265277749523136</v>
      </c>
      <c r="E101" s="63">
        <f t="shared" si="11"/>
        <v>87.792084788331294</v>
      </c>
      <c r="F101" s="63">
        <f t="shared" si="11"/>
        <v>83.32465128897806</v>
      </c>
      <c r="G101" s="63">
        <f t="shared" si="11"/>
        <v>86.0260747033238</v>
      </c>
      <c r="H101" s="63">
        <f t="shared" si="11"/>
        <v>81.836949918116815</v>
      </c>
      <c r="I101" s="63">
        <f t="shared" si="11"/>
        <v>93.666686212676737</v>
      </c>
      <c r="J101" s="63">
        <f t="shared" si="11"/>
        <v>74.560783638686402</v>
      </c>
      <c r="K101" s="63">
        <f t="shared" si="11"/>
        <v>53.506547084759838</v>
      </c>
      <c r="L101" s="63">
        <f t="shared" si="11"/>
        <v>55.814359166408359</v>
      </c>
      <c r="M101" s="63">
        <f t="shared" si="11"/>
        <v>36.803667828765924</v>
      </c>
      <c r="N101" s="63">
        <f t="shared" si="11"/>
        <v>67.498218503288626</v>
      </c>
      <c r="O101" s="63">
        <f t="shared" si="11"/>
        <v>62.398841799555193</v>
      </c>
      <c r="P101" s="63">
        <f t="shared" si="11"/>
        <v>64.644230584384289</v>
      </c>
      <c r="Q101" s="63">
        <f t="shared" si="11"/>
        <v>45.558318499883704</v>
      </c>
      <c r="R101" s="63">
        <f t="shared" si="11"/>
        <v>51.903463375777889</v>
      </c>
      <c r="S101" s="63">
        <f t="shared" si="11"/>
        <v>53.648075970951638</v>
      </c>
      <c r="T101" s="63">
        <f t="shared" si="11"/>
        <v>76.269740443762217</v>
      </c>
      <c r="U101" s="63">
        <f t="shared" si="11"/>
        <v>79.435763353000496</v>
      </c>
      <c r="V101" s="63">
        <f t="shared" si="11"/>
        <v>82.568537657639055</v>
      </c>
    </row>
    <row r="102" spans="3:22" x14ac:dyDescent="0.2">
      <c r="C102" s="89" t="s">
        <v>68</v>
      </c>
      <c r="D102" s="61">
        <f t="shared" ref="D102:V102" si="12">+IFERROR(IF(D63&gt;0,+((D63/D23)*100)," "),"")</f>
        <v>52.553481328482718</v>
      </c>
      <c r="E102" s="61">
        <f t="shared" si="12"/>
        <v>63.907002755798558</v>
      </c>
      <c r="F102" s="61">
        <f t="shared" si="12"/>
        <v>86.798313787478406</v>
      </c>
      <c r="G102" s="61">
        <f t="shared" si="12"/>
        <v>34.140608885384019</v>
      </c>
      <c r="H102" s="61">
        <f t="shared" si="12"/>
        <v>95.747806882061937</v>
      </c>
      <c r="I102" s="61">
        <f t="shared" si="12"/>
        <v>98.344466675607094</v>
      </c>
      <c r="J102" s="61">
        <f t="shared" si="12"/>
        <v>99.818478583333331</v>
      </c>
      <c r="K102" s="61">
        <f t="shared" si="12"/>
        <v>62.978497907043483</v>
      </c>
      <c r="L102" s="61">
        <f t="shared" si="12"/>
        <v>41.562018146718145</v>
      </c>
      <c r="M102" s="61">
        <f t="shared" si="12"/>
        <v>55.072898529411773</v>
      </c>
      <c r="N102" s="61">
        <f t="shared" si="12"/>
        <v>51.166891628692966</v>
      </c>
      <c r="O102" s="61">
        <f t="shared" si="12"/>
        <v>56.2803728565193</v>
      </c>
      <c r="P102" s="61">
        <f t="shared" si="12"/>
        <v>50.900885209197853</v>
      </c>
      <c r="Q102" s="61">
        <f t="shared" si="12"/>
        <v>25.789746666666669</v>
      </c>
      <c r="R102" s="61">
        <f t="shared" si="12"/>
        <v>91.270268277789526</v>
      </c>
      <c r="S102" s="61">
        <f t="shared" si="12"/>
        <v>48.851568399085238</v>
      </c>
      <c r="T102" s="61">
        <f t="shared" si="12"/>
        <v>91.890358572245518</v>
      </c>
      <c r="U102" s="61">
        <f t="shared" si="12"/>
        <v>99.355214242864761</v>
      </c>
      <c r="V102" s="61">
        <f t="shared" si="12"/>
        <v>92.956985993007009</v>
      </c>
    </row>
    <row r="103" spans="3:22" x14ac:dyDescent="0.2">
      <c r="C103" s="90" t="s">
        <v>31</v>
      </c>
      <c r="D103" s="63">
        <f t="shared" ref="D103:V103" si="13">+IFERROR(IF(D64&gt;0,+((D64/D24)*100)," "),"")</f>
        <v>70.761105361669323</v>
      </c>
      <c r="E103" s="63">
        <f t="shared" si="13"/>
        <v>89.605139799463146</v>
      </c>
      <c r="F103" s="63">
        <f t="shared" si="13"/>
        <v>95.067794039189224</v>
      </c>
      <c r="G103" s="63">
        <f t="shared" si="13"/>
        <v>90.786643520125494</v>
      </c>
      <c r="H103" s="63">
        <f t="shared" si="13"/>
        <v>96.880565578378892</v>
      </c>
      <c r="I103" s="63">
        <f t="shared" si="13"/>
        <v>89.071774588640011</v>
      </c>
      <c r="J103" s="63">
        <f t="shared" si="13"/>
        <v>97.645405326403747</v>
      </c>
      <c r="K103" s="63">
        <f t="shared" si="13"/>
        <v>88.723679789905603</v>
      </c>
      <c r="L103" s="63">
        <f t="shared" si="13"/>
        <v>91.748472105166883</v>
      </c>
      <c r="M103" s="63">
        <f t="shared" si="13"/>
        <v>89.380703681712077</v>
      </c>
      <c r="N103" s="63">
        <f t="shared" si="13"/>
        <v>92.708811367532874</v>
      </c>
      <c r="O103" s="63">
        <f t="shared" si="13"/>
        <v>93.048920860927467</v>
      </c>
      <c r="P103" s="63">
        <f t="shared" si="13"/>
        <v>89.154634552176375</v>
      </c>
      <c r="Q103" s="63">
        <f t="shared" si="13"/>
        <v>77.438825220393085</v>
      </c>
      <c r="R103" s="63">
        <f t="shared" si="13"/>
        <v>70.68613042965778</v>
      </c>
      <c r="S103" s="63">
        <f t="shared" si="13"/>
        <v>70.303390677212576</v>
      </c>
      <c r="T103" s="63">
        <f t="shared" si="13"/>
        <v>77.870855442690171</v>
      </c>
      <c r="U103" s="63">
        <f t="shared" si="13"/>
        <v>75.642941879647623</v>
      </c>
      <c r="V103" s="63">
        <f t="shared" si="13"/>
        <v>79.657261317199641</v>
      </c>
    </row>
    <row r="104" spans="3:22" x14ac:dyDescent="0.2">
      <c r="C104" s="89" t="s">
        <v>168</v>
      </c>
      <c r="D104" s="61" t="str">
        <f t="shared" ref="D104:V104" si="14">+IFERROR(IF(D65&gt;0,+((D65/D25)*100),"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+IFERROR(IF(D66&gt;0,+((D66/D26)*100)," "),"")</f>
        <v>97.039165649265371</v>
      </c>
      <c r="E105" s="63">
        <f t="shared" si="15"/>
        <v>99.052863910195569</v>
      </c>
      <c r="F105" s="63">
        <f t="shared" si="15"/>
        <v>95.818569811133543</v>
      </c>
      <c r="G105" s="63">
        <f t="shared" si="15"/>
        <v>98.264930565323397</v>
      </c>
      <c r="H105" s="63">
        <f t="shared" si="15"/>
        <v>96.555676547897079</v>
      </c>
      <c r="I105" s="63">
        <f t="shared" si="15"/>
        <v>97.227393518070031</v>
      </c>
      <c r="J105" s="63">
        <f t="shared" si="15"/>
        <v>73.058920183896745</v>
      </c>
      <c r="K105" s="63">
        <f t="shared" si="15"/>
        <v>71.301830803332848</v>
      </c>
      <c r="L105" s="63">
        <f t="shared" si="15"/>
        <v>73.846862368899025</v>
      </c>
      <c r="M105" s="63">
        <f t="shared" si="15"/>
        <v>74.995063777339269</v>
      </c>
      <c r="N105" s="63">
        <f t="shared" si="15"/>
        <v>79.49629701128589</v>
      </c>
      <c r="O105" s="63">
        <f t="shared" si="15"/>
        <v>78.686593943293559</v>
      </c>
      <c r="P105" s="63">
        <f t="shared" si="15"/>
        <v>80.360733068738639</v>
      </c>
      <c r="Q105" s="63">
        <f t="shared" si="15"/>
        <v>82.45492933929728</v>
      </c>
      <c r="R105" s="63">
        <f t="shared" si="15"/>
        <v>84.161756440728027</v>
      </c>
      <c r="S105" s="63">
        <f t="shared" si="15"/>
        <v>86.413707228944006</v>
      </c>
      <c r="T105" s="63">
        <f t="shared" si="15"/>
        <v>88.281025454894134</v>
      </c>
      <c r="U105" s="63">
        <f t="shared" si="15"/>
        <v>98.435301502502966</v>
      </c>
      <c r="V105" s="63">
        <f t="shared" si="15"/>
        <v>87.784429126953498</v>
      </c>
    </row>
    <row r="106" spans="3:22" x14ac:dyDescent="0.2">
      <c r="C106" s="89" t="s">
        <v>70</v>
      </c>
      <c r="D106" s="61">
        <f t="shared" ref="D106:V106" si="16">+IFERROR(IF(D67&gt;0,+((D67/D27)*100)," "),"")</f>
        <v>86.875545215401274</v>
      </c>
      <c r="E106" s="61">
        <f t="shared" si="16"/>
        <v>84.9969445705932</v>
      </c>
      <c r="F106" s="61">
        <f t="shared" si="16"/>
        <v>99.095508597858256</v>
      </c>
      <c r="G106" s="61">
        <f t="shared" si="16"/>
        <v>91.561991483455103</v>
      </c>
      <c r="H106" s="61">
        <f t="shared" si="16"/>
        <v>94.038006173069576</v>
      </c>
      <c r="I106" s="61">
        <f t="shared" si="16"/>
        <v>96.1167934140706</v>
      </c>
      <c r="J106" s="61">
        <f t="shared" si="16"/>
        <v>96.700661405903361</v>
      </c>
      <c r="K106" s="61">
        <f t="shared" si="16"/>
        <v>91.51877269637626</v>
      </c>
      <c r="L106" s="61">
        <f t="shared" si="16"/>
        <v>90.664067553102953</v>
      </c>
      <c r="M106" s="61">
        <f t="shared" si="16"/>
        <v>94.832205712300222</v>
      </c>
      <c r="N106" s="61">
        <f t="shared" si="16"/>
        <v>94.105535938118095</v>
      </c>
      <c r="O106" s="61">
        <f t="shared" si="16"/>
        <v>94.908080494790823</v>
      </c>
      <c r="P106" s="61">
        <f t="shared" si="16"/>
        <v>94.350238703360276</v>
      </c>
      <c r="Q106" s="61">
        <f t="shared" si="16"/>
        <v>85.626712396810817</v>
      </c>
      <c r="R106" s="61">
        <f t="shared" si="16"/>
        <v>92.608809100658632</v>
      </c>
      <c r="S106" s="61">
        <f t="shared" si="16"/>
        <v>66.311393973366464</v>
      </c>
      <c r="T106" s="61">
        <f t="shared" si="16"/>
        <v>75.030463264975268</v>
      </c>
      <c r="U106" s="61">
        <f t="shared" si="16"/>
        <v>98.146348989221039</v>
      </c>
      <c r="V106" s="61">
        <f t="shared" si="16"/>
        <v>71.707564147944879</v>
      </c>
    </row>
    <row r="107" spans="3:22" x14ac:dyDescent="0.2">
      <c r="C107" s="90" t="s">
        <v>32</v>
      </c>
      <c r="D107" s="63">
        <f t="shared" ref="D107:V107" si="17">+IFERROR(IF(D68&gt;0,+((D68/D28)*100)," "),"")</f>
        <v>89.434185262638707</v>
      </c>
      <c r="E107" s="63">
        <f t="shared" si="17"/>
        <v>83.172710730885512</v>
      </c>
      <c r="F107" s="63">
        <f t="shared" si="17"/>
        <v>95.963166355516321</v>
      </c>
      <c r="G107" s="63">
        <f t="shared" si="17"/>
        <v>95.315400713689854</v>
      </c>
      <c r="H107" s="63">
        <f t="shared" si="17"/>
        <v>96.348414536175454</v>
      </c>
      <c r="I107" s="63">
        <f t="shared" si="17"/>
        <v>89.69496321681612</v>
      </c>
      <c r="J107" s="63">
        <f t="shared" si="17"/>
        <v>97.041889352640453</v>
      </c>
      <c r="K107" s="63">
        <f t="shared" si="17"/>
        <v>95.979571788383083</v>
      </c>
      <c r="L107" s="63">
        <f t="shared" si="17"/>
        <v>96.082339640871965</v>
      </c>
      <c r="M107" s="63">
        <f t="shared" si="17"/>
        <v>87.442322547568509</v>
      </c>
      <c r="N107" s="63">
        <f t="shared" si="17"/>
        <v>82.150101131908642</v>
      </c>
      <c r="O107" s="63">
        <f t="shared" si="17"/>
        <v>80.581754470092974</v>
      </c>
      <c r="P107" s="63">
        <f t="shared" si="17"/>
        <v>87.45210500367125</v>
      </c>
      <c r="Q107" s="63">
        <f t="shared" si="17"/>
        <v>95.671537990570016</v>
      </c>
      <c r="R107" s="63">
        <f t="shared" si="17"/>
        <v>81.256331602629075</v>
      </c>
      <c r="S107" s="63" t="str">
        <f t="shared" si="17"/>
        <v xml:space="preserve"> </v>
      </c>
      <c r="T107" s="63" t="str">
        <f t="shared" si="17"/>
        <v xml:space="preserve"> </v>
      </c>
      <c r="U107" s="63" t="str">
        <f t="shared" si="17"/>
        <v xml:space="preserve"> </v>
      </c>
      <c r="V107" s="63" t="str">
        <f t="shared" si="17"/>
        <v xml:space="preserve"> </v>
      </c>
    </row>
    <row r="108" spans="3:22" x14ac:dyDescent="0.2">
      <c r="C108" s="89" t="s">
        <v>33</v>
      </c>
      <c r="D108" s="61">
        <f t="shared" ref="D108:V108" si="18">+IFERROR(IF(D69&gt;0,+((D69/D29)*100)," "),"")</f>
        <v>95.860669548345882</v>
      </c>
      <c r="E108" s="61">
        <f t="shared" si="18"/>
        <v>97.000534876083009</v>
      </c>
      <c r="F108" s="61">
        <f t="shared" si="18"/>
        <v>81.928833824895804</v>
      </c>
      <c r="G108" s="61">
        <f t="shared" si="18"/>
        <v>82.237667841574392</v>
      </c>
      <c r="H108" s="61">
        <f t="shared" si="18"/>
        <v>86.121902492810705</v>
      </c>
      <c r="I108" s="61">
        <f t="shared" si="18"/>
        <v>88.240241181214742</v>
      </c>
      <c r="J108" s="61">
        <f t="shared" si="18"/>
        <v>96.287856063404774</v>
      </c>
      <c r="K108" s="61">
        <f t="shared" si="18"/>
        <v>89.131854647674984</v>
      </c>
      <c r="L108" s="61">
        <f t="shared" si="18"/>
        <v>84.797072636548549</v>
      </c>
      <c r="M108" s="61">
        <f t="shared" si="18"/>
        <v>88.61406888110622</v>
      </c>
      <c r="N108" s="61">
        <f t="shared" si="18"/>
        <v>73.685059920314316</v>
      </c>
      <c r="O108" s="61">
        <f t="shared" si="18"/>
        <v>87.482840393683617</v>
      </c>
      <c r="P108" s="61">
        <f t="shared" si="18"/>
        <v>83.658181574272888</v>
      </c>
      <c r="Q108" s="61">
        <f t="shared" si="18"/>
        <v>86.768921055713733</v>
      </c>
      <c r="R108" s="61">
        <f t="shared" si="18"/>
        <v>79.219010956520648</v>
      </c>
      <c r="S108" s="61">
        <f t="shared" si="18"/>
        <v>89.282955512552746</v>
      </c>
      <c r="T108" s="61">
        <f t="shared" si="18"/>
        <v>94.197013502778205</v>
      </c>
      <c r="U108" s="61">
        <f t="shared" si="18"/>
        <v>91.981238604540181</v>
      </c>
      <c r="V108" s="61">
        <f t="shared" si="18"/>
        <v>93.584870919882107</v>
      </c>
    </row>
    <row r="109" spans="3:22" x14ac:dyDescent="0.2">
      <c r="C109" s="90" t="s">
        <v>71</v>
      </c>
      <c r="D109" s="63">
        <f t="shared" ref="D109:V109" si="19">+IFERROR(IF(D70&gt;0,+((D70/D30)*100)," "),"")</f>
        <v>88.498434849535641</v>
      </c>
      <c r="E109" s="63">
        <f t="shared" si="19"/>
        <v>90.293112553940432</v>
      </c>
      <c r="F109" s="63">
        <f t="shared" si="19"/>
        <v>72.761376620320178</v>
      </c>
      <c r="G109" s="63">
        <f t="shared" si="19"/>
        <v>82.789081404318438</v>
      </c>
      <c r="H109" s="63">
        <f t="shared" si="19"/>
        <v>99.631699038192096</v>
      </c>
      <c r="I109" s="63">
        <f t="shared" si="19"/>
        <v>99.861786386086834</v>
      </c>
      <c r="J109" s="63">
        <f t="shared" si="19"/>
        <v>97.028413590454051</v>
      </c>
      <c r="K109" s="63">
        <f t="shared" si="19"/>
        <v>72.403022071167499</v>
      </c>
      <c r="L109" s="63">
        <f t="shared" si="19"/>
        <v>93.305457902104976</v>
      </c>
      <c r="M109" s="63">
        <f t="shared" si="19"/>
        <v>81.267729771450973</v>
      </c>
      <c r="N109" s="63">
        <f t="shared" si="19"/>
        <v>98.708181658161806</v>
      </c>
      <c r="O109" s="63">
        <f t="shared" si="19"/>
        <v>97.475070695077619</v>
      </c>
      <c r="P109" s="63">
        <f t="shared" si="19"/>
        <v>72.368824082953083</v>
      </c>
      <c r="Q109" s="63">
        <f t="shared" si="19"/>
        <v>73.311881317987371</v>
      </c>
      <c r="R109" s="63">
        <f t="shared" si="19"/>
        <v>91.836299421177586</v>
      </c>
      <c r="S109" s="63">
        <f t="shared" si="19"/>
        <v>93.194497658264311</v>
      </c>
      <c r="T109" s="63">
        <f t="shared" si="19"/>
        <v>93.002236359435969</v>
      </c>
      <c r="U109" s="63">
        <f t="shared" si="19"/>
        <v>96.286923751783888</v>
      </c>
      <c r="V109" s="63">
        <f t="shared" si="19"/>
        <v>88.387620494217629</v>
      </c>
    </row>
    <row r="110" spans="3:22" x14ac:dyDescent="0.2">
      <c r="C110" s="89" t="s">
        <v>34</v>
      </c>
      <c r="D110" s="61">
        <f t="shared" ref="D110:V110" si="20">+IFERROR(IF(D71&gt;0,+((D71/D31)*100)," "),"")</f>
        <v>99.384158631498536</v>
      </c>
      <c r="E110" s="61">
        <f t="shared" si="20"/>
        <v>99.979838429871705</v>
      </c>
      <c r="F110" s="61">
        <f t="shared" si="20"/>
        <v>99.93733113094612</v>
      </c>
      <c r="G110" s="61">
        <f t="shared" si="20"/>
        <v>99.980985053861076</v>
      </c>
      <c r="H110" s="61">
        <f t="shared" si="20"/>
        <v>98.736464000824313</v>
      </c>
      <c r="I110" s="61">
        <f t="shared" si="20"/>
        <v>99.30842973149511</v>
      </c>
      <c r="J110" s="61">
        <f t="shared" si="20"/>
        <v>98.970916384061042</v>
      </c>
      <c r="K110" s="61">
        <f t="shared" si="20"/>
        <v>95.490283625651202</v>
      </c>
      <c r="L110" s="61">
        <f t="shared" si="20"/>
        <v>98.68422959903269</v>
      </c>
      <c r="M110" s="61">
        <f t="shared" si="20"/>
        <v>96.024893067417466</v>
      </c>
      <c r="N110" s="61">
        <f t="shared" si="20"/>
        <v>86.425721292219009</v>
      </c>
      <c r="O110" s="61">
        <f t="shared" si="20"/>
        <v>95.025936697488376</v>
      </c>
      <c r="P110" s="61">
        <f t="shared" si="20"/>
        <v>87.32319122531112</v>
      </c>
      <c r="Q110" s="61">
        <f t="shared" si="20"/>
        <v>83.973758406137648</v>
      </c>
      <c r="R110" s="61">
        <f t="shared" si="20"/>
        <v>93.574082482720442</v>
      </c>
      <c r="S110" s="61">
        <f t="shared" si="20"/>
        <v>90.975160899010106</v>
      </c>
      <c r="T110" s="61">
        <f t="shared" si="20"/>
        <v>73.597280843719588</v>
      </c>
      <c r="U110" s="61">
        <f t="shared" si="20"/>
        <v>76.103408447285716</v>
      </c>
      <c r="V110" s="61">
        <f t="shared" si="20"/>
        <v>83.20697392324611</v>
      </c>
    </row>
    <row r="111" spans="3:22" x14ac:dyDescent="0.2">
      <c r="C111" s="90" t="s">
        <v>72</v>
      </c>
      <c r="D111" s="63">
        <f t="shared" ref="D111:V111" si="21">+IFERROR(IF(D72&gt;0,+((D72/D32)*100)," "),"")</f>
        <v>92.92853606162916</v>
      </c>
      <c r="E111" s="63">
        <f t="shared" si="21"/>
        <v>95.508636471998827</v>
      </c>
      <c r="F111" s="63">
        <f t="shared" si="21"/>
        <v>86.106758219467849</v>
      </c>
      <c r="G111" s="63">
        <f t="shared" si="21"/>
        <v>80.655378901069739</v>
      </c>
      <c r="H111" s="63">
        <f t="shared" si="21"/>
        <v>90.449046922005053</v>
      </c>
      <c r="I111" s="63">
        <f t="shared" si="21"/>
        <v>91.935069863208369</v>
      </c>
      <c r="J111" s="63">
        <f t="shared" si="21"/>
        <v>70.043486561629322</v>
      </c>
      <c r="K111" s="63">
        <f t="shared" si="21"/>
        <v>71.013939623945163</v>
      </c>
      <c r="L111" s="63">
        <f t="shared" si="21"/>
        <v>81.65190693482667</v>
      </c>
      <c r="M111" s="63">
        <f t="shared" si="21"/>
        <v>69.325401574791826</v>
      </c>
      <c r="N111" s="63">
        <f t="shared" si="21"/>
        <v>89.82113560110956</v>
      </c>
      <c r="O111" s="63">
        <f t="shared" si="21"/>
        <v>89.008692186586629</v>
      </c>
      <c r="P111" s="63">
        <f t="shared" si="21"/>
        <v>88.896920153834003</v>
      </c>
      <c r="Q111" s="63">
        <f t="shared" si="21"/>
        <v>58.697026326137689</v>
      </c>
      <c r="R111" s="63">
        <f t="shared" si="21"/>
        <v>88.568075798252352</v>
      </c>
      <c r="S111" s="63">
        <f t="shared" si="21"/>
        <v>90.516702620753975</v>
      </c>
      <c r="T111" s="63">
        <f t="shared" si="21"/>
        <v>95.601707942377999</v>
      </c>
      <c r="U111" s="63">
        <f t="shared" si="21"/>
        <v>92.109409351621281</v>
      </c>
      <c r="V111" s="63">
        <f t="shared" si="21"/>
        <v>94.557008653241368</v>
      </c>
    </row>
    <row r="112" spans="3:22" x14ac:dyDescent="0.2">
      <c r="C112" s="89" t="s">
        <v>73</v>
      </c>
      <c r="D112" s="61" t="str">
        <f t="shared" ref="D112:V112" si="22">+IFERROR(IF(D73&gt;0,+((D73/D33)*100)," "),"")</f>
        <v xml:space="preserve"> </v>
      </c>
      <c r="E112" s="61" t="str">
        <f t="shared" si="22"/>
        <v xml:space="preserve"> </v>
      </c>
      <c r="F112" s="61" t="str">
        <f t="shared" si="22"/>
        <v xml:space="preserve"> </v>
      </c>
      <c r="G112" s="61" t="str">
        <f t="shared" si="22"/>
        <v xml:space="preserve"> </v>
      </c>
      <c r="H112" s="61" t="str">
        <f t="shared" si="22"/>
        <v xml:space="preserve"> </v>
      </c>
      <c r="I112" s="61" t="str">
        <f t="shared" si="22"/>
        <v xml:space="preserve"> </v>
      </c>
      <c r="J112" s="61" t="str">
        <f t="shared" si="22"/>
        <v xml:space="preserve"> </v>
      </c>
      <c r="K112" s="61" t="str">
        <f t="shared" si="22"/>
        <v xml:space="preserve"> </v>
      </c>
      <c r="L112" s="61" t="str">
        <f t="shared" si="22"/>
        <v xml:space="preserve"> </v>
      </c>
      <c r="M112" s="61" t="str">
        <f t="shared" si="22"/>
        <v xml:space="preserve"> </v>
      </c>
      <c r="N112" s="61" t="str">
        <f t="shared" si="22"/>
        <v xml:space="preserve"> </v>
      </c>
      <c r="O112" s="61" t="str">
        <f t="shared" si="22"/>
        <v xml:space="preserve"> </v>
      </c>
      <c r="P112" s="61" t="str">
        <f t="shared" si="22"/>
        <v xml:space="preserve"> </v>
      </c>
      <c r="Q112" s="61" t="str">
        <f t="shared" si="22"/>
        <v xml:space="preserve"> </v>
      </c>
      <c r="R112" s="61" t="str">
        <f t="shared" si="22"/>
        <v xml:space="preserve"> </v>
      </c>
      <c r="S112" s="61" t="str">
        <f t="shared" si="22"/>
        <v xml:space="preserve"> </v>
      </c>
      <c r="T112" s="61" t="str">
        <f t="shared" si="22"/>
        <v xml:space="preserve"> </v>
      </c>
      <c r="U112" s="61" t="str">
        <f t="shared" si="22"/>
        <v xml:space="preserve"> </v>
      </c>
      <c r="V112" s="61" t="str">
        <f t="shared" si="22"/>
        <v xml:space="preserve"> </v>
      </c>
    </row>
    <row r="113" spans="3:22" x14ac:dyDescent="0.2">
      <c r="C113" s="90" t="s">
        <v>35</v>
      </c>
      <c r="D113" s="63" t="str">
        <f t="shared" ref="D113:V113" si="23">+IFERROR(IF(D74&gt;0,+((D74/D34)*100)," "),"")</f>
        <v xml:space="preserve"> </v>
      </c>
      <c r="E113" s="63" t="str">
        <f t="shared" si="23"/>
        <v xml:space="preserve"> </v>
      </c>
      <c r="F113" s="63" t="str">
        <f t="shared" si="23"/>
        <v xml:space="preserve"> </v>
      </c>
      <c r="G113" s="63" t="str">
        <f t="shared" si="23"/>
        <v xml:space="preserve"> </v>
      </c>
      <c r="H113" s="63" t="str">
        <f t="shared" si="23"/>
        <v xml:space="preserve"> </v>
      </c>
      <c r="I113" s="63" t="str">
        <f t="shared" si="23"/>
        <v xml:space="preserve"> </v>
      </c>
      <c r="J113" s="63" t="str">
        <f t="shared" si="23"/>
        <v xml:space="preserve"> </v>
      </c>
      <c r="K113" s="63" t="str">
        <f t="shared" si="23"/>
        <v xml:space="preserve"> </v>
      </c>
      <c r="L113" s="63" t="str">
        <f t="shared" si="23"/>
        <v xml:space="preserve"> </v>
      </c>
      <c r="M113" s="63" t="str">
        <f t="shared" si="23"/>
        <v xml:space="preserve"> </v>
      </c>
      <c r="N113" s="63" t="str">
        <f t="shared" si="23"/>
        <v xml:space="preserve"> </v>
      </c>
      <c r="O113" s="63" t="str">
        <f t="shared" si="23"/>
        <v xml:space="preserve"> </v>
      </c>
      <c r="P113" s="63" t="str">
        <f t="shared" si="23"/>
        <v xml:space="preserve"> </v>
      </c>
      <c r="Q113" s="63" t="str">
        <f t="shared" si="23"/>
        <v xml:space="preserve"> </v>
      </c>
      <c r="R113" s="63" t="str">
        <f t="shared" si="23"/>
        <v xml:space="preserve"> </v>
      </c>
      <c r="S113" s="63" t="str">
        <f t="shared" si="23"/>
        <v xml:space="preserve"> </v>
      </c>
      <c r="T113" s="63" t="str">
        <f t="shared" si="23"/>
        <v xml:space="preserve"> </v>
      </c>
      <c r="U113" s="63" t="str">
        <f t="shared" si="23"/>
        <v xml:space="preserve"> </v>
      </c>
      <c r="V113" s="63" t="str">
        <f t="shared" si="23"/>
        <v xml:space="preserve"> </v>
      </c>
    </row>
    <row r="114" spans="3:22" x14ac:dyDescent="0.2">
      <c r="C114" s="89" t="s">
        <v>74</v>
      </c>
      <c r="D114" s="61">
        <f t="shared" ref="D114:V114" si="24">+IFERROR(IF(D75&gt;0,+((D75/D35)*100)," "),"")</f>
        <v>94.892520562644634</v>
      </c>
      <c r="E114" s="61">
        <f t="shared" si="24"/>
        <v>95.682987580490192</v>
      </c>
      <c r="F114" s="61">
        <f t="shared" si="24"/>
        <v>97.665063946679226</v>
      </c>
      <c r="G114" s="61">
        <f t="shared" si="24"/>
        <v>93.209316777728816</v>
      </c>
      <c r="H114" s="61">
        <f t="shared" si="24"/>
        <v>97.959555951765665</v>
      </c>
      <c r="I114" s="61">
        <f t="shared" si="24"/>
        <v>97.601420644499527</v>
      </c>
      <c r="J114" s="61">
        <f t="shared" si="24"/>
        <v>68.239811975157167</v>
      </c>
      <c r="K114" s="61">
        <f t="shared" si="24"/>
        <v>82.300432707101805</v>
      </c>
      <c r="L114" s="61">
        <f t="shared" si="24"/>
        <v>70.611087189582065</v>
      </c>
      <c r="M114" s="61">
        <f t="shared" si="24"/>
        <v>89.040985298505689</v>
      </c>
      <c r="N114" s="61">
        <f t="shared" si="24"/>
        <v>92.258799357589353</v>
      </c>
      <c r="O114" s="61">
        <f t="shared" si="24"/>
        <v>95.389248478601715</v>
      </c>
      <c r="P114" s="61">
        <f t="shared" si="24"/>
        <v>91.122487943559165</v>
      </c>
      <c r="Q114" s="61">
        <f t="shared" si="24"/>
        <v>93.193480216763732</v>
      </c>
      <c r="R114" s="61">
        <f t="shared" si="24"/>
        <v>94.089426248987053</v>
      </c>
      <c r="S114" s="61">
        <f t="shared" si="24"/>
        <v>95.672003093702145</v>
      </c>
      <c r="T114" s="61">
        <f t="shared" si="24"/>
        <v>98.570248800759757</v>
      </c>
      <c r="U114" s="61">
        <f t="shared" si="24"/>
        <v>99.296020547344</v>
      </c>
      <c r="V114" s="61">
        <f t="shared" si="24"/>
        <v>95.1617096066595</v>
      </c>
    </row>
    <row r="115" spans="3:22" x14ac:dyDescent="0.2">
      <c r="C115" s="90" t="s">
        <v>36</v>
      </c>
      <c r="D115" s="63">
        <f t="shared" ref="D115:V115" si="25">+IFERROR(IF(D76&gt;0,+((D76/D36)*100)," "),"")</f>
        <v>97.923862303007198</v>
      </c>
      <c r="E115" s="63">
        <f t="shared" si="25"/>
        <v>96.188407083633592</v>
      </c>
      <c r="F115" s="63">
        <f t="shared" si="25"/>
        <v>97.683597114296774</v>
      </c>
      <c r="G115" s="63">
        <f t="shared" si="25"/>
        <v>99.068126436989829</v>
      </c>
      <c r="H115" s="63">
        <f t="shared" si="25"/>
        <v>78.902441472112272</v>
      </c>
      <c r="I115" s="63">
        <f t="shared" si="25"/>
        <v>91.957101485625685</v>
      </c>
      <c r="J115" s="63">
        <f t="shared" si="25"/>
        <v>94.247203172884241</v>
      </c>
      <c r="K115" s="63">
        <f t="shared" si="25"/>
        <v>91.90053734284858</v>
      </c>
      <c r="L115" s="63">
        <f t="shared" si="25"/>
        <v>84.078577707766982</v>
      </c>
      <c r="M115" s="63">
        <f t="shared" si="25"/>
        <v>96.8300969317946</v>
      </c>
      <c r="N115" s="63">
        <f t="shared" si="25"/>
        <v>98.567817425575683</v>
      </c>
      <c r="O115" s="63">
        <f t="shared" si="25"/>
        <v>95.088490778839102</v>
      </c>
      <c r="P115" s="63">
        <f t="shared" si="25"/>
        <v>96.617840848987782</v>
      </c>
      <c r="Q115" s="63">
        <f t="shared" si="25"/>
        <v>98.996036525857676</v>
      </c>
      <c r="R115" s="63">
        <f t="shared" si="25"/>
        <v>98.275214139702953</v>
      </c>
      <c r="S115" s="63">
        <f t="shared" si="25"/>
        <v>98.486807249002339</v>
      </c>
      <c r="T115" s="63">
        <f t="shared" si="25"/>
        <v>99.32129138667959</v>
      </c>
      <c r="U115" s="63">
        <f t="shared" si="25"/>
        <v>99.088976850337929</v>
      </c>
      <c r="V115" s="63">
        <f t="shared" si="25"/>
        <v>81.531240247824016</v>
      </c>
    </row>
    <row r="116" spans="3:22" x14ac:dyDescent="0.2">
      <c r="C116" s="92" t="s">
        <v>75</v>
      </c>
      <c r="D116" s="62">
        <f t="shared" ref="D116:V116" si="26">+IFERROR(IF(D77&gt;0,+((D77/D37)*100)," "),"")</f>
        <v>75.214940720878531</v>
      </c>
      <c r="E116" s="62">
        <f t="shared" si="26"/>
        <v>80.888727591940807</v>
      </c>
      <c r="F116" s="62">
        <f t="shared" si="26"/>
        <v>88.294012134174309</v>
      </c>
      <c r="G116" s="62">
        <f t="shared" si="26"/>
        <v>88.487148335900159</v>
      </c>
      <c r="H116" s="62">
        <f t="shared" si="26"/>
        <v>80.118923552643722</v>
      </c>
      <c r="I116" s="62">
        <f t="shared" si="26"/>
        <v>86.810833808911212</v>
      </c>
      <c r="J116" s="62">
        <f t="shared" si="26"/>
        <v>86.739682740643602</v>
      </c>
      <c r="K116" s="62">
        <f t="shared" si="26"/>
        <v>76.380222379002959</v>
      </c>
      <c r="L116" s="62">
        <f t="shared" si="26"/>
        <v>90.162573509440762</v>
      </c>
      <c r="M116" s="62">
        <f t="shared" si="26"/>
        <v>88.353093194461181</v>
      </c>
      <c r="N116" s="62">
        <f t="shared" si="26"/>
        <v>90.084892898453376</v>
      </c>
      <c r="O116" s="62">
        <f t="shared" si="26"/>
        <v>82.029861329038539</v>
      </c>
      <c r="P116" s="62">
        <f t="shared" si="26"/>
        <v>89.87840533407369</v>
      </c>
      <c r="Q116" s="62">
        <f t="shared" si="26"/>
        <v>76.167251485473301</v>
      </c>
      <c r="R116" s="62">
        <f t="shared" si="26"/>
        <v>84.273210641877156</v>
      </c>
      <c r="S116" s="62">
        <f t="shared" si="26"/>
        <v>90.673697703746996</v>
      </c>
      <c r="T116" s="62">
        <f t="shared" si="26"/>
        <v>93.001756377007666</v>
      </c>
      <c r="U116" s="62">
        <f t="shared" si="26"/>
        <v>93.700808864896345</v>
      </c>
      <c r="V116" s="62">
        <f t="shared" si="26"/>
        <v>88.324780204640149</v>
      </c>
    </row>
    <row r="117" spans="3:22" ht="22.5" x14ac:dyDescent="0.2">
      <c r="C117" s="91" t="s">
        <v>76</v>
      </c>
      <c r="D117" s="64" t="str">
        <f t="shared" ref="D117:V117" si="27">+IFERROR(IF(D78&gt;0,+((D78/D38)*100),"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 t="str">
        <f t="shared" si="27"/>
        <v xml:space="preserve"> </v>
      </c>
      <c r="V117" s="64" t="str">
        <f t="shared" si="27"/>
        <v xml:space="preserve"> </v>
      </c>
    </row>
    <row r="118" spans="3:22" x14ac:dyDescent="0.2">
      <c r="C118" s="89" t="s">
        <v>77</v>
      </c>
      <c r="D118" s="61">
        <f t="shared" ref="D118:V118" si="28">+IFERROR(IF(D79&gt;0,+((D79/D39)*100)," "),"")</f>
        <v>35.835064271284722</v>
      </c>
      <c r="E118" s="61">
        <f t="shared" si="28"/>
        <v>37.782526201254932</v>
      </c>
      <c r="F118" s="61">
        <f t="shared" si="28"/>
        <v>42.397718127975864</v>
      </c>
      <c r="G118" s="61">
        <f t="shared" si="28"/>
        <v>55.443161226733906</v>
      </c>
      <c r="H118" s="61">
        <f t="shared" si="28"/>
        <v>49.432046467514247</v>
      </c>
      <c r="I118" s="61">
        <f t="shared" si="28"/>
        <v>5.4056970227553052</v>
      </c>
      <c r="J118" s="61">
        <f t="shared" si="28"/>
        <v>46.307480950720205</v>
      </c>
      <c r="K118" s="61">
        <f t="shared" si="28"/>
        <v>48.013050373105905</v>
      </c>
      <c r="L118" s="61">
        <f t="shared" si="28"/>
        <v>57.58455340997061</v>
      </c>
      <c r="M118" s="61">
        <f t="shared" si="28"/>
        <v>61.59387724189822</v>
      </c>
      <c r="N118" s="61">
        <f t="shared" si="28"/>
        <v>68.230802074725489</v>
      </c>
      <c r="O118" s="61">
        <f t="shared" si="28"/>
        <v>69.72511404101806</v>
      </c>
      <c r="P118" s="61">
        <f t="shared" si="28"/>
        <v>98.466124291911825</v>
      </c>
      <c r="Q118" s="61">
        <f t="shared" si="28"/>
        <v>75.671647673583976</v>
      </c>
      <c r="R118" s="61">
        <f t="shared" si="28"/>
        <v>82.088228811233719</v>
      </c>
      <c r="S118" s="61">
        <f t="shared" si="28"/>
        <v>85.408456497728224</v>
      </c>
      <c r="T118" s="61">
        <f t="shared" si="28"/>
        <v>91.802553138924722</v>
      </c>
      <c r="U118" s="61">
        <f t="shared" si="28"/>
        <v>97.318252525089804</v>
      </c>
      <c r="V118" s="61">
        <f t="shared" si="28"/>
        <v>78.225138392240069</v>
      </c>
    </row>
    <row r="119" spans="3:22" x14ac:dyDescent="0.2">
      <c r="C119" s="90" t="s">
        <v>37</v>
      </c>
      <c r="D119" s="63">
        <f t="shared" ref="D119:V119" si="29">+IFERROR(IF(D80&gt;0,+((D80/D40)*100)," "),"")</f>
        <v>97.746225747107246</v>
      </c>
      <c r="E119" s="63">
        <f t="shared" si="29"/>
        <v>96.691052156541048</v>
      </c>
      <c r="F119" s="63">
        <f t="shared" si="29"/>
        <v>94.629653522501584</v>
      </c>
      <c r="G119" s="63">
        <f t="shared" si="29"/>
        <v>96.48211408318241</v>
      </c>
      <c r="H119" s="63">
        <f t="shared" si="29"/>
        <v>98.905015099090505</v>
      </c>
      <c r="I119" s="63">
        <f t="shared" si="29"/>
        <v>99.105029060758469</v>
      </c>
      <c r="J119" s="63">
        <f t="shared" si="29"/>
        <v>93.383097586227322</v>
      </c>
      <c r="K119" s="63">
        <f t="shared" si="29"/>
        <v>89.417742184231457</v>
      </c>
      <c r="L119" s="63">
        <f t="shared" si="29"/>
        <v>85.671093536894588</v>
      </c>
      <c r="M119" s="63">
        <f t="shared" si="29"/>
        <v>87.635957890785434</v>
      </c>
      <c r="N119" s="63">
        <f t="shared" si="29"/>
        <v>95.089404976341569</v>
      </c>
      <c r="O119" s="63">
        <f t="shared" si="29"/>
        <v>87.763854705517673</v>
      </c>
      <c r="P119" s="63">
        <f t="shared" si="29"/>
        <v>97.138434872147144</v>
      </c>
      <c r="Q119" s="63">
        <f t="shared" si="29"/>
        <v>90.282489799319848</v>
      </c>
      <c r="R119" s="63">
        <f t="shared" si="29"/>
        <v>95.647343913144113</v>
      </c>
      <c r="S119" s="63">
        <f t="shared" si="29"/>
        <v>97.331090257468873</v>
      </c>
      <c r="T119" s="63">
        <f t="shared" si="29"/>
        <v>95.321863166899732</v>
      </c>
      <c r="U119" s="63">
        <f t="shared" si="29"/>
        <v>90.386687010452235</v>
      </c>
      <c r="V119" s="63">
        <f t="shared" si="29"/>
        <v>96.0606750126517</v>
      </c>
    </row>
    <row r="120" spans="3:22" x14ac:dyDescent="0.2">
      <c r="C120" s="89" t="s">
        <v>38</v>
      </c>
      <c r="D120" s="61">
        <f t="shared" ref="D120:V120" si="30">+IFERROR(IF(D81&gt;0,+((D81/D41)*100)," "),"")</f>
        <v>89.023271258751151</v>
      </c>
      <c r="E120" s="61">
        <f t="shared" si="30"/>
        <v>76.815389848905781</v>
      </c>
      <c r="F120" s="61">
        <f t="shared" si="30"/>
        <v>55.820636479423214</v>
      </c>
      <c r="G120" s="61">
        <f t="shared" si="30"/>
        <v>76.720543223663597</v>
      </c>
      <c r="H120" s="61">
        <f t="shared" si="30"/>
        <v>85.766397139554712</v>
      </c>
      <c r="I120" s="61">
        <f t="shared" si="30"/>
        <v>96.84086853175144</v>
      </c>
      <c r="J120" s="61">
        <f t="shared" si="30"/>
        <v>99.50073840798531</v>
      </c>
      <c r="K120" s="61">
        <f t="shared" si="30"/>
        <v>56.292125523129734</v>
      </c>
      <c r="L120" s="61" t="str">
        <f t="shared" si="30"/>
        <v xml:space="preserve"> </v>
      </c>
      <c r="M120" s="61" t="str">
        <f t="shared" si="30"/>
        <v xml:space="preserve"> </v>
      </c>
      <c r="N120" s="61" t="str">
        <f t="shared" si="30"/>
        <v xml:space="preserve"> </v>
      </c>
      <c r="O120" s="61" t="str">
        <f t="shared" si="30"/>
        <v xml:space="preserve"> </v>
      </c>
      <c r="P120" s="61" t="str">
        <f t="shared" si="30"/>
        <v xml:space="preserve"> </v>
      </c>
      <c r="Q120" s="61" t="str">
        <f t="shared" si="30"/>
        <v xml:space="preserve"> </v>
      </c>
      <c r="R120" s="61" t="str">
        <f t="shared" si="30"/>
        <v xml:space="preserve"> </v>
      </c>
      <c r="S120" s="61" t="str">
        <f t="shared" si="30"/>
        <v xml:space="preserve"> </v>
      </c>
      <c r="T120" s="61" t="str">
        <f t="shared" si="30"/>
        <v xml:space="preserve"> </v>
      </c>
      <c r="U120" s="61" t="str">
        <f t="shared" si="30"/>
        <v xml:space="preserve"> </v>
      </c>
      <c r="V120" s="61" t="str">
        <f t="shared" si="30"/>
        <v xml:space="preserve"> </v>
      </c>
    </row>
    <row r="121" spans="3:22" x14ac:dyDescent="0.2">
      <c r="C121" s="93" t="s">
        <v>78</v>
      </c>
      <c r="D121" s="65">
        <f t="shared" ref="D121:V121" si="31">+IFERROR(IF(D82&gt;0,+((D82/D42)*100)," "),"")</f>
        <v>82.380586180502959</v>
      </c>
      <c r="E121" s="65">
        <f t="shared" si="31"/>
        <v>86.58780152814937</v>
      </c>
      <c r="F121" s="65">
        <f t="shared" si="31"/>
        <v>86.172835197286162</v>
      </c>
      <c r="G121" s="65">
        <f t="shared" si="31"/>
        <v>87.966307282714567</v>
      </c>
      <c r="H121" s="65">
        <f t="shared" si="31"/>
        <v>94.309815995592032</v>
      </c>
      <c r="I121" s="65">
        <f t="shared" si="31"/>
        <v>94.269178237202482</v>
      </c>
      <c r="J121" s="65">
        <f t="shared" si="31"/>
        <v>87.439510711713609</v>
      </c>
      <c r="K121" s="65">
        <f t="shared" si="31"/>
        <v>83.302500871920245</v>
      </c>
      <c r="L121" s="65">
        <f t="shared" si="31"/>
        <v>85.292611920028421</v>
      </c>
      <c r="M121" s="65">
        <f t="shared" si="31"/>
        <v>85.179849521501637</v>
      </c>
      <c r="N121" s="65">
        <f t="shared" si="31"/>
        <v>89.651115968334764</v>
      </c>
      <c r="O121" s="65">
        <f t="shared" si="31"/>
        <v>86.634214655221726</v>
      </c>
      <c r="P121" s="65">
        <f t="shared" si="31"/>
        <v>87.876529455249241</v>
      </c>
      <c r="Q121" s="65">
        <f t="shared" si="31"/>
        <v>82.883928191229202</v>
      </c>
      <c r="R121" s="65">
        <f t="shared" si="31"/>
        <v>87.249004529073929</v>
      </c>
      <c r="S121" s="65">
        <f t="shared" si="31"/>
        <v>88.664942684401609</v>
      </c>
      <c r="T121" s="65">
        <f t="shared" si="31"/>
        <v>93.094657814693278</v>
      </c>
      <c r="U121" s="65">
        <f t="shared" si="31"/>
        <v>94.835371863395849</v>
      </c>
      <c r="V121" s="65">
        <f t="shared" si="31"/>
        <v>91.748310481210041</v>
      </c>
    </row>
    <row r="122" spans="3:22" x14ac:dyDescent="0.2">
      <c r="C122" s="1" t="s">
        <v>227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D127" s="164" t="s">
        <v>162</v>
      </c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82" t="s">
        <v>21</v>
      </c>
      <c r="D129" s="162">
        <v>2000</v>
      </c>
      <c r="E129" s="162">
        <v>2001</v>
      </c>
      <c r="F129" s="162">
        <v>2002</v>
      </c>
      <c r="G129" s="162">
        <v>2003</v>
      </c>
      <c r="H129" s="162">
        <v>2004</v>
      </c>
      <c r="I129" s="162">
        <v>2005</v>
      </c>
      <c r="J129" s="162">
        <v>2006</v>
      </c>
      <c r="K129" s="162">
        <v>2007</v>
      </c>
      <c r="L129" s="162">
        <v>2008</v>
      </c>
      <c r="M129" s="162">
        <v>2009</v>
      </c>
      <c r="N129" s="162">
        <v>2010</v>
      </c>
      <c r="O129" s="162">
        <v>2011</v>
      </c>
      <c r="P129" s="162">
        <v>2012</v>
      </c>
      <c r="Q129" s="162">
        <v>2013</v>
      </c>
      <c r="R129" s="162">
        <v>2014</v>
      </c>
      <c r="S129" s="162">
        <v>2015</v>
      </c>
      <c r="T129" s="162">
        <v>2016</v>
      </c>
      <c r="U129" s="162">
        <v>2017</v>
      </c>
      <c r="V129" s="162">
        <v>2018</v>
      </c>
    </row>
    <row r="130" spans="3:22" ht="12" thickBot="1" x14ac:dyDescent="0.25">
      <c r="C130" s="18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</row>
    <row r="131" spans="3:22" x14ac:dyDescent="0.2">
      <c r="C131" s="89" t="s">
        <v>61</v>
      </c>
      <c r="D131" s="57">
        <v>13.0008627965</v>
      </c>
      <c r="E131" s="57">
        <v>6.2108111524999998</v>
      </c>
      <c r="F131" s="57">
        <v>10.232396557</v>
      </c>
      <c r="G131" s="57">
        <v>6.7202378070000002</v>
      </c>
      <c r="H131" s="57">
        <v>3.5654092890000002</v>
      </c>
      <c r="I131" s="57">
        <v>4.1615431579999997</v>
      </c>
      <c r="J131" s="57">
        <v>9.2433340059999995</v>
      </c>
      <c r="K131" s="57">
        <v>4.3666311389999999</v>
      </c>
      <c r="L131" s="57">
        <v>6.8619073009999996</v>
      </c>
      <c r="M131" s="57">
        <v>6.7005885640000002</v>
      </c>
      <c r="N131" s="57">
        <v>6.3019436219999996</v>
      </c>
      <c r="O131" s="57">
        <v>6.3591193822099994</v>
      </c>
      <c r="P131" s="57">
        <v>6.7219164422799995</v>
      </c>
      <c r="Q131" s="57">
        <v>13.428637484869999</v>
      </c>
      <c r="R131" s="57">
        <v>15.257690275</v>
      </c>
      <c r="S131" s="57">
        <v>12.290046690630001</v>
      </c>
      <c r="T131" s="57">
        <v>10.40732299559</v>
      </c>
      <c r="U131" s="57">
        <v>8.4958649906900003</v>
      </c>
      <c r="V131" s="57">
        <v>8.6734053848899997</v>
      </c>
    </row>
    <row r="132" spans="3:22" x14ac:dyDescent="0.2">
      <c r="C132" s="90" t="s">
        <v>28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6.0327086158700007</v>
      </c>
      <c r="Q132" s="58">
        <v>18.263621767089997</v>
      </c>
      <c r="R132" s="58">
        <v>19.03676991407</v>
      </c>
      <c r="S132" s="58">
        <v>20.582465460989997</v>
      </c>
      <c r="T132" s="58">
        <v>24.716703422169999</v>
      </c>
      <c r="U132" s="58">
        <v>23.936430856849999</v>
      </c>
      <c r="V132" s="58">
        <v>29.580885968</v>
      </c>
    </row>
    <row r="133" spans="3:22" x14ac:dyDescent="0.2">
      <c r="C133" s="89" t="s">
        <v>62</v>
      </c>
      <c r="D133" s="57">
        <v>1.1420203840000001</v>
      </c>
      <c r="E133" s="57">
        <v>1.450197159</v>
      </c>
      <c r="F133" s="57">
        <v>1.580813496</v>
      </c>
      <c r="G133" s="57">
        <v>1.3794726123399998</v>
      </c>
      <c r="H133" s="57">
        <v>1.2461778073600001</v>
      </c>
      <c r="I133" s="57">
        <v>1.3048335992</v>
      </c>
      <c r="J133" s="57">
        <v>1.6202714309999999</v>
      </c>
      <c r="K133" s="57">
        <v>1.484490528</v>
      </c>
      <c r="L133" s="57">
        <v>2.40729585875</v>
      </c>
      <c r="M133" s="57">
        <v>2.3558765749799999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7">
        <v>0</v>
      </c>
      <c r="T133" s="57">
        <v>0</v>
      </c>
      <c r="U133" s="57">
        <v>0</v>
      </c>
      <c r="V133" s="57">
        <v>0</v>
      </c>
    </row>
    <row r="134" spans="3:22" x14ac:dyDescent="0.2">
      <c r="C134" s="90" t="s">
        <v>29</v>
      </c>
      <c r="D134" s="58">
        <v>34.782568457380002</v>
      </c>
      <c r="E134" s="58">
        <v>33.863014090999997</v>
      </c>
      <c r="F134" s="58">
        <v>35.829788819999997</v>
      </c>
      <c r="G134" s="58">
        <v>35.938030937000001</v>
      </c>
      <c r="H134" s="58">
        <v>37.021865181000003</v>
      </c>
      <c r="I134" s="58">
        <v>43.693344752000002</v>
      </c>
      <c r="J134" s="58">
        <v>46.712220500999997</v>
      </c>
      <c r="K134" s="58">
        <v>52.678314628999999</v>
      </c>
      <c r="L134" s="58">
        <v>77.989586944199999</v>
      </c>
      <c r="M134" s="58">
        <v>84.501835099250002</v>
      </c>
      <c r="N134" s="58">
        <v>93.127985551050003</v>
      </c>
      <c r="O134" s="58">
        <v>88.031752201329994</v>
      </c>
      <c r="P134" s="58">
        <v>121.50110127926001</v>
      </c>
      <c r="Q134" s="58">
        <v>151.21390773195998</v>
      </c>
      <c r="R134" s="58">
        <v>163.95893337882003</v>
      </c>
      <c r="S134" s="58">
        <v>168.73622050411001</v>
      </c>
      <c r="T134" s="58">
        <v>177.91869879972</v>
      </c>
      <c r="U134" s="58">
        <v>182.69927446507</v>
      </c>
      <c r="V134" s="58">
        <v>190.35190609966</v>
      </c>
    </row>
    <row r="135" spans="3:22" x14ac:dyDescent="0.2">
      <c r="C135" s="89" t="s">
        <v>63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</row>
    <row r="136" spans="3:22" x14ac:dyDescent="0.2">
      <c r="C136" s="90" t="s">
        <v>30</v>
      </c>
      <c r="D136" s="58">
        <v>0.54804602199999997</v>
      </c>
      <c r="E136" s="58">
        <v>0.56435017130999998</v>
      </c>
      <c r="F136" s="58">
        <v>0.45482124499999999</v>
      </c>
      <c r="G136" s="58">
        <v>0.34835334400000001</v>
      </c>
      <c r="H136" s="58">
        <v>0.37002214560000002</v>
      </c>
      <c r="I136" s="58">
        <v>0.45621089199999998</v>
      </c>
      <c r="J136" s="58">
        <v>0.63319174199999995</v>
      </c>
      <c r="K136" s="58">
        <v>1.4766233010000001</v>
      </c>
      <c r="L136" s="58">
        <v>1.653544256</v>
      </c>
      <c r="M136" s="58">
        <v>1.9043050530000001</v>
      </c>
      <c r="N136" s="58">
        <v>1.8438093600000001</v>
      </c>
      <c r="O136" s="58">
        <v>1.9739053980000001</v>
      </c>
      <c r="P136" s="58">
        <v>2.1643280775100004</v>
      </c>
      <c r="Q136" s="58">
        <v>2.6124856081400001</v>
      </c>
      <c r="R136" s="58">
        <v>2.9797408368</v>
      </c>
      <c r="S136" s="58">
        <v>2.4729227858400002</v>
      </c>
      <c r="T136" s="58">
        <v>3.1660511478600002</v>
      </c>
      <c r="U136" s="58">
        <v>3.85653374331</v>
      </c>
      <c r="V136" s="58">
        <v>3.0463974976999997</v>
      </c>
    </row>
    <row r="137" spans="3:22" x14ac:dyDescent="0.2">
      <c r="C137" s="89" t="s">
        <v>64</v>
      </c>
      <c r="D137" s="57">
        <v>549.44089330236</v>
      </c>
      <c r="E137" s="57">
        <v>628.47252468291015</v>
      </c>
      <c r="F137" s="57">
        <v>683.69258506765004</v>
      </c>
      <c r="G137" s="57">
        <v>805.06685792243002</v>
      </c>
      <c r="H137" s="57">
        <v>833.23685433260005</v>
      </c>
      <c r="I137" s="57">
        <v>960.39803717015013</v>
      </c>
      <c r="J137" s="57">
        <v>811.93855324871993</v>
      </c>
      <c r="K137" s="57">
        <v>1045.5004157047797</v>
      </c>
      <c r="L137" s="57">
        <v>1077.3125001600799</v>
      </c>
      <c r="M137" s="57">
        <v>1291.2847988129799</v>
      </c>
      <c r="N137" s="57">
        <v>1526.5534720661608</v>
      </c>
      <c r="O137" s="57">
        <v>1569.8295468177103</v>
      </c>
      <c r="P137" s="57">
        <v>1623.5910108554604</v>
      </c>
      <c r="Q137" s="57">
        <v>1714.53009180139</v>
      </c>
      <c r="R137" s="57">
        <v>1735.7902941197201</v>
      </c>
      <c r="S137" s="57">
        <v>1829.7034273247202</v>
      </c>
      <c r="T137" s="57">
        <v>1985.9772176538002</v>
      </c>
      <c r="U137" s="57">
        <v>2032.2322522448303</v>
      </c>
      <c r="V137" s="57">
        <v>1847.8059713387599</v>
      </c>
    </row>
    <row r="138" spans="3:22" x14ac:dyDescent="0.2">
      <c r="C138" s="90" t="s">
        <v>65</v>
      </c>
      <c r="D138" s="58">
        <v>1.086122563</v>
      </c>
      <c r="E138" s="58">
        <v>0.94531819184999999</v>
      </c>
      <c r="F138" s="58">
        <v>2.3004767854199999</v>
      </c>
      <c r="G138" s="58">
        <v>1.09919273606</v>
      </c>
      <c r="H138" s="58">
        <v>1.5031780937100001</v>
      </c>
      <c r="I138" s="58">
        <v>1.8254425508800001</v>
      </c>
      <c r="J138" s="58">
        <v>3.06298045</v>
      </c>
      <c r="K138" s="58">
        <v>3.1610623455</v>
      </c>
      <c r="L138" s="58">
        <v>3.6170728881700001</v>
      </c>
      <c r="M138" s="58">
        <v>3.6520750171</v>
      </c>
      <c r="N138" s="58">
        <v>3.0754390834200001</v>
      </c>
      <c r="O138" s="58">
        <v>2.2167007959700005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</row>
    <row r="139" spans="3:22" x14ac:dyDescent="0.2">
      <c r="C139" s="89" t="s">
        <v>66</v>
      </c>
      <c r="D139" s="57">
        <v>50.939217565750006</v>
      </c>
      <c r="E139" s="57">
        <v>52.928650616080034</v>
      </c>
      <c r="F139" s="57">
        <v>60.517543413590012</v>
      </c>
      <c r="G139" s="57">
        <v>61.473853541660006</v>
      </c>
      <c r="H139" s="57">
        <v>72.64292566264001</v>
      </c>
      <c r="I139" s="57">
        <v>46.107211623549993</v>
      </c>
      <c r="J139" s="57">
        <v>66.956600121560001</v>
      </c>
      <c r="K139" s="57">
        <v>42.302434270699997</v>
      </c>
      <c r="L139" s="57">
        <v>27.646858145790002</v>
      </c>
      <c r="M139" s="57">
        <v>30.173183422390004</v>
      </c>
      <c r="N139" s="57">
        <v>7.3727800097800005</v>
      </c>
      <c r="O139" s="57">
        <v>5.9580850390900002</v>
      </c>
      <c r="P139" s="57">
        <v>9.3147834829300002</v>
      </c>
      <c r="Q139" s="57">
        <v>9.3021585773299993</v>
      </c>
      <c r="R139" s="57">
        <v>11.614562711410002</v>
      </c>
      <c r="S139" s="57">
        <v>10.442658687639998</v>
      </c>
      <c r="T139" s="57">
        <v>12.059524305349999</v>
      </c>
      <c r="U139" s="57">
        <v>11.716914885620001</v>
      </c>
      <c r="V139" s="57">
        <v>11.874346499239998</v>
      </c>
    </row>
    <row r="140" spans="3:22" x14ac:dyDescent="0.2">
      <c r="C140" s="90" t="s">
        <v>67</v>
      </c>
      <c r="D140" s="58">
        <v>19.641549010969996</v>
      </c>
      <c r="E140" s="58">
        <v>21.560184091260002</v>
      </c>
      <c r="F140" s="58">
        <v>23.593175271679996</v>
      </c>
      <c r="G140" s="58">
        <v>24.075359574019998</v>
      </c>
      <c r="H140" s="58">
        <v>23.774659084210001</v>
      </c>
      <c r="I140" s="58">
        <v>23.929217420280001</v>
      </c>
      <c r="J140" s="58">
        <v>30.750240606820007</v>
      </c>
      <c r="K140" s="58">
        <v>33.598380101529997</v>
      </c>
      <c r="L140" s="58">
        <v>33.87985430917</v>
      </c>
      <c r="M140" s="58">
        <v>31.19692915285</v>
      </c>
      <c r="N140" s="58">
        <v>37.06830293718</v>
      </c>
      <c r="O140" s="58">
        <v>34.492422887529997</v>
      </c>
      <c r="P140" s="58">
        <v>35.082006725979994</v>
      </c>
      <c r="Q140" s="58">
        <v>37.499195538479995</v>
      </c>
      <c r="R140" s="58">
        <v>41.638750790149992</v>
      </c>
      <c r="S140" s="58">
        <v>41.968981842250003</v>
      </c>
      <c r="T140" s="58">
        <v>45.260057299079996</v>
      </c>
      <c r="U140" s="58">
        <v>46.835114389799998</v>
      </c>
      <c r="V140" s="58">
        <v>51.451720347830005</v>
      </c>
    </row>
    <row r="141" spans="3:22" x14ac:dyDescent="0.2">
      <c r="C141" s="89" t="s">
        <v>68</v>
      </c>
      <c r="D141" s="57">
        <v>0.11853800175</v>
      </c>
      <c r="E141" s="57">
        <v>0.119989148</v>
      </c>
      <c r="F141" s="57">
        <v>0.24219960219999997</v>
      </c>
      <c r="G141" s="57">
        <v>4.953657048E-2</v>
      </c>
      <c r="H141" s="57">
        <v>0.24597413263000001</v>
      </c>
      <c r="I141" s="57">
        <v>0.18166454840000001</v>
      </c>
      <c r="J141" s="57">
        <v>0.18345538159999999</v>
      </c>
      <c r="K141" s="57">
        <v>0.54330925027999999</v>
      </c>
      <c r="L141" s="57">
        <v>0.105111591</v>
      </c>
      <c r="M141" s="57">
        <v>0.15829475674999999</v>
      </c>
      <c r="N141" s="57">
        <v>0.30036242627999998</v>
      </c>
      <c r="O141" s="57">
        <v>0.55487880599999995</v>
      </c>
      <c r="P141" s="57">
        <v>0.78852863677999996</v>
      </c>
      <c r="Q141" s="57">
        <v>0.17378052012</v>
      </c>
      <c r="R141" s="57">
        <v>0.20421778600000001</v>
      </c>
      <c r="S141" s="57">
        <v>1.2411453756399999</v>
      </c>
      <c r="T141" s="57">
        <v>1.0079786960199999</v>
      </c>
      <c r="U141" s="57">
        <v>1.1588689033299999</v>
      </c>
      <c r="V141" s="57">
        <v>4.2931412034100003</v>
      </c>
    </row>
    <row r="142" spans="3:22" x14ac:dyDescent="0.2">
      <c r="C142" s="90" t="s">
        <v>31</v>
      </c>
      <c r="D142" s="58">
        <v>86.26064446809994</v>
      </c>
      <c r="E142" s="58">
        <v>96.342494059949999</v>
      </c>
      <c r="F142" s="58">
        <v>102.66718447449004</v>
      </c>
      <c r="G142" s="58">
        <v>91.969774004529995</v>
      </c>
      <c r="H142" s="58">
        <v>102.56989962048999</v>
      </c>
      <c r="I142" s="58">
        <v>96.010556343379989</v>
      </c>
      <c r="J142" s="58">
        <v>108.33358076991</v>
      </c>
      <c r="K142" s="58">
        <v>125.92866533774004</v>
      </c>
      <c r="L142" s="58">
        <v>131.72339922581003</v>
      </c>
      <c r="M142" s="58">
        <v>140.52691508582998</v>
      </c>
      <c r="N142" s="58">
        <v>147.46797014061005</v>
      </c>
      <c r="O142" s="58">
        <v>157.21855246651998</v>
      </c>
      <c r="P142" s="58">
        <v>150.51532185305001</v>
      </c>
      <c r="Q142" s="58">
        <v>154.89390792146</v>
      </c>
      <c r="R142" s="58">
        <v>141.55918205986001</v>
      </c>
      <c r="S142" s="58">
        <v>143.50531526554002</v>
      </c>
      <c r="T142" s="58">
        <v>145.33957904277003</v>
      </c>
      <c r="U142" s="58">
        <v>154.2196955167</v>
      </c>
      <c r="V142" s="58">
        <v>172.10899203510999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>
        <v>0</v>
      </c>
      <c r="S143" s="57"/>
      <c r="T143" s="57"/>
      <c r="U143" s="57"/>
      <c r="V143" s="57"/>
    </row>
    <row r="144" spans="3:22" x14ac:dyDescent="0.2">
      <c r="C144" s="90" t="s">
        <v>69</v>
      </c>
      <c r="D144" s="58">
        <v>117.74627788809002</v>
      </c>
      <c r="E144" s="58">
        <v>126.68671888513001</v>
      </c>
      <c r="F144" s="58">
        <v>132.46416445174998</v>
      </c>
      <c r="G144" s="58">
        <v>129.62224547488</v>
      </c>
      <c r="H144" s="58">
        <v>131.87221947001001</v>
      </c>
      <c r="I144" s="58">
        <v>133.82089467806</v>
      </c>
      <c r="J144" s="58">
        <v>140.10611820687001</v>
      </c>
      <c r="K144" s="58">
        <v>151.77268476194001</v>
      </c>
      <c r="L144" s="58">
        <v>190.52418564332001</v>
      </c>
      <c r="M144" s="58">
        <v>222.33527634359001</v>
      </c>
      <c r="N144" s="58">
        <v>242.70484489649002</v>
      </c>
      <c r="O144" s="58">
        <v>241.67272588769001</v>
      </c>
      <c r="P144" s="58">
        <v>256.89389014223997</v>
      </c>
      <c r="Q144" s="58">
        <v>288.45957145233001</v>
      </c>
      <c r="R144" s="58">
        <v>309.24451232807002</v>
      </c>
      <c r="S144" s="58">
        <v>318.56511985700001</v>
      </c>
      <c r="T144" s="58">
        <v>353.75226993775993</v>
      </c>
      <c r="U144" s="58">
        <v>392.89757956779999</v>
      </c>
      <c r="V144" s="58">
        <v>551.25478516127987</v>
      </c>
    </row>
    <row r="145" spans="3:22" x14ac:dyDescent="0.2">
      <c r="C145" s="89" t="s">
        <v>70</v>
      </c>
      <c r="D145" s="57">
        <v>4.5078332671000005</v>
      </c>
      <c r="E145" s="57">
        <v>4.4712204333500001</v>
      </c>
      <c r="F145" s="57">
        <v>4.7443880634400006</v>
      </c>
      <c r="G145" s="57">
        <v>4.3645679081100006</v>
      </c>
      <c r="H145" s="57">
        <v>4.8439426644799992</v>
      </c>
      <c r="I145" s="57">
        <v>4.83842261689</v>
      </c>
      <c r="J145" s="57">
        <v>5.1560258924900007</v>
      </c>
      <c r="K145" s="57">
        <v>5.5648089033499986</v>
      </c>
      <c r="L145" s="57">
        <v>5.8177103300000015</v>
      </c>
      <c r="M145" s="57">
        <v>6.3606418902899984</v>
      </c>
      <c r="N145" s="57">
        <v>6.5182976976899987</v>
      </c>
      <c r="O145" s="57">
        <v>6.7784255630700008</v>
      </c>
      <c r="P145" s="57">
        <v>6.4290280560300008</v>
      </c>
      <c r="Q145" s="57">
        <v>5.0010172016999999</v>
      </c>
      <c r="R145" s="57">
        <v>6.66539946355</v>
      </c>
      <c r="S145" s="57">
        <v>4.3402471459600003</v>
      </c>
      <c r="T145" s="57">
        <v>3.90054584611</v>
      </c>
      <c r="U145" s="57">
        <v>3.7536765948700004</v>
      </c>
      <c r="V145" s="57">
        <v>3.3891006419599994</v>
      </c>
    </row>
    <row r="146" spans="3:22" x14ac:dyDescent="0.2">
      <c r="C146" s="90" t="s">
        <v>32</v>
      </c>
      <c r="D146" s="58">
        <v>9.357239636120001</v>
      </c>
      <c r="E146" s="58">
        <v>10.665773447720003</v>
      </c>
      <c r="F146" s="58">
        <v>11.813371639590001</v>
      </c>
      <c r="G146" s="58">
        <v>10.090696479329999</v>
      </c>
      <c r="H146" s="58">
        <v>23.461133096729998</v>
      </c>
      <c r="I146" s="58">
        <v>12.400273885159997</v>
      </c>
      <c r="J146" s="58">
        <v>18.257263100120003</v>
      </c>
      <c r="K146" s="58">
        <v>27.662277713369999</v>
      </c>
      <c r="L146" s="58">
        <v>40.827535849909985</v>
      </c>
      <c r="M146" s="58">
        <v>36.753945926719993</v>
      </c>
      <c r="N146" s="58">
        <v>36.28214472793001</v>
      </c>
      <c r="O146" s="58">
        <v>25.029821808409999</v>
      </c>
      <c r="P146" s="58">
        <v>15.719664751190003</v>
      </c>
      <c r="Q146" s="58">
        <v>18.67323709319</v>
      </c>
      <c r="R146" s="58">
        <v>43.656988474510001</v>
      </c>
      <c r="S146" s="58">
        <v>0</v>
      </c>
      <c r="T146" s="58">
        <v>0</v>
      </c>
      <c r="U146" s="58">
        <v>0</v>
      </c>
      <c r="V146" s="58">
        <v>0</v>
      </c>
    </row>
    <row r="147" spans="3:22" x14ac:dyDescent="0.2">
      <c r="C147" s="89" t="s">
        <v>33</v>
      </c>
      <c r="D147" s="57">
        <v>102.55123962816</v>
      </c>
      <c r="E147" s="57">
        <v>106.30411177096001</v>
      </c>
      <c r="F147" s="57">
        <v>93.476578060999998</v>
      </c>
      <c r="G147" s="57">
        <v>92.745851226469995</v>
      </c>
      <c r="H147" s="57">
        <v>100.63998468576003</v>
      </c>
      <c r="I147" s="57">
        <v>108.69621889717003</v>
      </c>
      <c r="J147" s="57">
        <v>141.85244263827002</v>
      </c>
      <c r="K147" s="57">
        <v>141.88206475798</v>
      </c>
      <c r="L147" s="57">
        <v>159.04615517641</v>
      </c>
      <c r="M147" s="57">
        <v>324.29228340972014</v>
      </c>
      <c r="N147" s="57">
        <v>418.53571975256011</v>
      </c>
      <c r="O147" s="57">
        <v>523.94466897530003</v>
      </c>
      <c r="P147" s="57">
        <v>471.96886133333004</v>
      </c>
      <c r="Q147" s="57">
        <v>621.56921692252013</v>
      </c>
      <c r="R147" s="57">
        <v>511.59819548789005</v>
      </c>
      <c r="S147" s="57">
        <v>446.1412497918501</v>
      </c>
      <c r="T147" s="57">
        <v>446.54747225637993</v>
      </c>
      <c r="U147" s="57">
        <v>413.99995671323012</v>
      </c>
      <c r="V147" s="57">
        <v>412.78109724141996</v>
      </c>
    </row>
    <row r="148" spans="3:22" x14ac:dyDescent="0.2">
      <c r="C148" s="90" t="s">
        <v>71</v>
      </c>
      <c r="D148" s="58">
        <v>12.604971725470001</v>
      </c>
      <c r="E148" s="58">
        <v>4.0640660769199997</v>
      </c>
      <c r="F148" s="58">
        <v>6.3079024608300003</v>
      </c>
      <c r="G148" s="58">
        <v>6.1729325128100001</v>
      </c>
      <c r="H148" s="58">
        <v>2044.14721301285</v>
      </c>
      <c r="I148" s="58">
        <v>2030.7458816456299</v>
      </c>
      <c r="J148" s="58">
        <v>66.633539465930014</v>
      </c>
      <c r="K148" s="58">
        <v>54.46943074883</v>
      </c>
      <c r="L148" s="58">
        <v>64.96474105786001</v>
      </c>
      <c r="M148" s="58">
        <v>60.376564466470001</v>
      </c>
      <c r="N148" s="58">
        <v>898.20775496611998</v>
      </c>
      <c r="O148" s="58">
        <v>660.34152773478002</v>
      </c>
      <c r="P148" s="58">
        <v>102.87831623141</v>
      </c>
      <c r="Q148" s="58">
        <v>193.29922518843998</v>
      </c>
      <c r="R148" s="58">
        <v>335.45308861681002</v>
      </c>
      <c r="S148" s="58">
        <v>614.1489724761999</v>
      </c>
      <c r="T148" s="58">
        <v>406.40124746328001</v>
      </c>
      <c r="U148" s="58">
        <v>511.16260277948993</v>
      </c>
      <c r="V148" s="58">
        <v>413.49769092247004</v>
      </c>
    </row>
    <row r="149" spans="3:22" x14ac:dyDescent="0.2">
      <c r="C149" s="89" t="s">
        <v>34</v>
      </c>
      <c r="D149" s="57">
        <v>3.6828630577999997</v>
      </c>
      <c r="E149" s="57">
        <v>4.6598499745100002</v>
      </c>
      <c r="F149" s="57">
        <v>8.7329470811899998</v>
      </c>
      <c r="G149" s="57">
        <v>7.0029378223499998</v>
      </c>
      <c r="H149" s="57">
        <v>11.530286206549999</v>
      </c>
      <c r="I149" s="57">
        <v>7.8492603844299991</v>
      </c>
      <c r="J149" s="57">
        <v>19.314584418020001</v>
      </c>
      <c r="K149" s="57">
        <v>17.385737324179999</v>
      </c>
      <c r="L149" s="57">
        <v>21.632279839050003</v>
      </c>
      <c r="M149" s="57">
        <v>23.820799412379998</v>
      </c>
      <c r="N149" s="57">
        <v>22.645132215339999</v>
      </c>
      <c r="O149" s="57">
        <v>18.67731597018</v>
      </c>
      <c r="P149" s="57">
        <v>15.222445693460001</v>
      </c>
      <c r="Q149" s="57">
        <v>17.64322537876</v>
      </c>
      <c r="R149" s="57">
        <v>19.186657613119998</v>
      </c>
      <c r="S149" s="57">
        <v>25.758484662280004</v>
      </c>
      <c r="T149" s="57">
        <v>30.569114672929999</v>
      </c>
      <c r="U149" s="57">
        <v>18.022545020159999</v>
      </c>
      <c r="V149" s="57">
        <v>17.11967456132</v>
      </c>
    </row>
    <row r="150" spans="3:22" x14ac:dyDescent="0.2">
      <c r="C150" s="90" t="s">
        <v>72</v>
      </c>
      <c r="D150" s="58">
        <v>17.221650532230004</v>
      </c>
      <c r="E150" s="58">
        <v>18.942541932140003</v>
      </c>
      <c r="F150" s="58">
        <v>18.99309764326</v>
      </c>
      <c r="G150" s="58">
        <v>16.74985254325</v>
      </c>
      <c r="H150" s="58">
        <v>24.923976902630002</v>
      </c>
      <c r="I150" s="58">
        <v>20.248470181439998</v>
      </c>
      <c r="J150" s="58">
        <v>28.147980783240001</v>
      </c>
      <c r="K150" s="58">
        <v>31.954335306780003</v>
      </c>
      <c r="L150" s="58">
        <v>32.623240384550002</v>
      </c>
      <c r="M150" s="58">
        <v>30.19427197852</v>
      </c>
      <c r="N150" s="58">
        <v>49.961338936360001</v>
      </c>
      <c r="O150" s="58">
        <v>42.207703270550006</v>
      </c>
      <c r="P150" s="58">
        <v>47.900894494339994</v>
      </c>
      <c r="Q150" s="58">
        <v>45.485778092839993</v>
      </c>
      <c r="R150" s="58">
        <v>91.768715038780002</v>
      </c>
      <c r="S150" s="58">
        <v>97.184135764130005</v>
      </c>
      <c r="T150" s="58">
        <v>94.221007480159997</v>
      </c>
      <c r="U150" s="58">
        <v>97.94357677056</v>
      </c>
      <c r="V150" s="58">
        <v>88.342599570860003</v>
      </c>
    </row>
    <row r="151" spans="3:22" x14ac:dyDescent="0.2">
      <c r="C151" s="89" t="s">
        <v>73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57">
        <v>0</v>
      </c>
      <c r="U151" s="57">
        <v>0</v>
      </c>
      <c r="V151" s="57">
        <v>0</v>
      </c>
    </row>
    <row r="152" spans="3:22" x14ac:dyDescent="0.2">
      <c r="C152" s="90" t="s">
        <v>35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</row>
    <row r="153" spans="3:22" x14ac:dyDescent="0.2">
      <c r="C153" s="89" t="s">
        <v>74</v>
      </c>
      <c r="D153" s="57">
        <v>13.006528921019999</v>
      </c>
      <c r="E153" s="57">
        <v>9.2769891160400011</v>
      </c>
      <c r="F153" s="57">
        <v>25.427017716000002</v>
      </c>
      <c r="G153" s="57">
        <v>10.968440965999999</v>
      </c>
      <c r="H153" s="57">
        <v>8.2390841914999999</v>
      </c>
      <c r="I153" s="57">
        <v>9.3368958240000008</v>
      </c>
      <c r="J153" s="57">
        <v>10.031553346999999</v>
      </c>
      <c r="K153" s="57">
        <v>13.46616842401</v>
      </c>
      <c r="L153" s="57">
        <v>13.075460292000001</v>
      </c>
      <c r="M153" s="57">
        <v>16.381294223419999</v>
      </c>
      <c r="N153" s="57">
        <v>18.210493335999999</v>
      </c>
      <c r="O153" s="57">
        <v>19.699733732599999</v>
      </c>
      <c r="P153" s="57">
        <v>19.57989425293</v>
      </c>
      <c r="Q153" s="57">
        <v>23.920982674680001</v>
      </c>
      <c r="R153" s="57">
        <v>31.675942482500002</v>
      </c>
      <c r="S153" s="57">
        <v>37.676324109749999</v>
      </c>
      <c r="T153" s="57">
        <v>39.039141984480004</v>
      </c>
      <c r="U153" s="57">
        <v>45.248200192250003</v>
      </c>
      <c r="V153" s="57">
        <v>45.178991477190003</v>
      </c>
    </row>
    <row r="154" spans="3:22" x14ac:dyDescent="0.2">
      <c r="C154" s="90" t="s">
        <v>36</v>
      </c>
      <c r="D154" s="58">
        <v>49.583845600989996</v>
      </c>
      <c r="E154" s="58">
        <v>48.360975476619998</v>
      </c>
      <c r="F154" s="58">
        <v>48.76536937633</v>
      </c>
      <c r="G154" s="58">
        <v>32.395780108620002</v>
      </c>
      <c r="H154" s="58">
        <v>37.062760606040001</v>
      </c>
      <c r="I154" s="58">
        <v>37.843274591579991</v>
      </c>
      <c r="J154" s="58">
        <v>40.95944962869001</v>
      </c>
      <c r="K154" s="58">
        <v>46.448146447739987</v>
      </c>
      <c r="L154" s="58">
        <v>45.836166911220005</v>
      </c>
      <c r="M154" s="58">
        <v>68.023351036999998</v>
      </c>
      <c r="N154" s="58">
        <v>96.558250131849974</v>
      </c>
      <c r="O154" s="58">
        <v>103.43489604978143</v>
      </c>
      <c r="P154" s="58">
        <v>170.09195457430019</v>
      </c>
      <c r="Q154" s="58">
        <v>174.81535280030178</v>
      </c>
      <c r="R154" s="58">
        <v>165.66858932778217</v>
      </c>
      <c r="S154" s="58">
        <v>196.20321214314401</v>
      </c>
      <c r="T154" s="58">
        <v>282.72132708883004</v>
      </c>
      <c r="U154" s="58">
        <v>254.26872161177999</v>
      </c>
      <c r="V154" s="58">
        <v>206.59059805675</v>
      </c>
    </row>
    <row r="155" spans="3:22" x14ac:dyDescent="0.2">
      <c r="C155" s="92" t="s">
        <v>75</v>
      </c>
      <c r="D155" s="59">
        <v>113.56467937389999</v>
      </c>
      <c r="E155" s="59">
        <v>107.63989642727999</v>
      </c>
      <c r="F155" s="59">
        <v>141.59585363107004</v>
      </c>
      <c r="G155" s="59">
        <v>125.13348178635</v>
      </c>
      <c r="H155" s="59">
        <v>109.64638298278999</v>
      </c>
      <c r="I155" s="59">
        <v>110.95551011417001</v>
      </c>
      <c r="J155" s="59">
        <v>120.74079162872003</v>
      </c>
      <c r="K155" s="59">
        <v>139.62695357621999</v>
      </c>
      <c r="L155" s="59">
        <v>151.69963781614999</v>
      </c>
      <c r="M155" s="59">
        <v>200.24101992299998</v>
      </c>
      <c r="N155" s="59">
        <v>232.14370293846997</v>
      </c>
      <c r="O155" s="59">
        <v>259.00601596214995</v>
      </c>
      <c r="P155" s="59">
        <v>375.72390816543987</v>
      </c>
      <c r="Q155" s="59">
        <v>365.26569431637</v>
      </c>
      <c r="R155" s="59">
        <v>384.19607618560997</v>
      </c>
      <c r="S155" s="59">
        <v>440.06114538689997</v>
      </c>
      <c r="T155" s="59">
        <v>468.2798830529801</v>
      </c>
      <c r="U155" s="59">
        <v>516.67739303392</v>
      </c>
      <c r="V155" s="59">
        <v>453.65427874095013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</v>
      </c>
      <c r="V156" s="60">
        <v>0</v>
      </c>
    </row>
    <row r="157" spans="3:22" x14ac:dyDescent="0.2">
      <c r="C157" s="89" t="s">
        <v>77</v>
      </c>
      <c r="D157" s="57">
        <v>69.741502727660006</v>
      </c>
      <c r="E157" s="57">
        <v>68.542475041510002</v>
      </c>
      <c r="F157" s="57">
        <v>75.573852547099989</v>
      </c>
      <c r="G157" s="57">
        <v>103.76577780613</v>
      </c>
      <c r="H157" s="57">
        <v>84.799909243929989</v>
      </c>
      <c r="I157" s="57">
        <v>4.9924220950200002</v>
      </c>
      <c r="J157" s="57">
        <v>93.932369582289994</v>
      </c>
      <c r="K157" s="57">
        <v>100.27310952088</v>
      </c>
      <c r="L157" s="57">
        <v>152.68230219825</v>
      </c>
      <c r="M157" s="57">
        <v>184.71831321988998</v>
      </c>
      <c r="N157" s="57">
        <v>258.06001506734998</v>
      </c>
      <c r="O157" s="57">
        <v>285.8359323766</v>
      </c>
      <c r="P157" s="57">
        <v>485.57987456694002</v>
      </c>
      <c r="Q157" s="57">
        <v>288.31607343335997</v>
      </c>
      <c r="R157" s="57">
        <v>354.72007051411003</v>
      </c>
      <c r="S157" s="57">
        <v>374.24055469931</v>
      </c>
      <c r="T157" s="57">
        <v>113.86016685395001</v>
      </c>
      <c r="U157" s="57">
        <v>126.10859003357001</v>
      </c>
      <c r="V157" s="57">
        <v>223.63685499823998</v>
      </c>
    </row>
    <row r="158" spans="3:22" x14ac:dyDescent="0.2">
      <c r="C158" s="90" t="s">
        <v>37</v>
      </c>
      <c r="D158" s="58">
        <v>138.10140297929999</v>
      </c>
      <c r="E158" s="58">
        <v>146.79765198304997</v>
      </c>
      <c r="F158" s="58">
        <v>166.10434492459001</v>
      </c>
      <c r="G158" s="58">
        <v>178.35793966200998</v>
      </c>
      <c r="H158" s="58">
        <v>190.15538789303997</v>
      </c>
      <c r="I158" s="58">
        <v>202.22967489844004</v>
      </c>
      <c r="J158" s="58">
        <v>206.54492000981</v>
      </c>
      <c r="K158" s="58">
        <v>198.84377995393001</v>
      </c>
      <c r="L158" s="58">
        <v>203.05706540428002</v>
      </c>
      <c r="M158" s="58">
        <v>219.50525574687001</v>
      </c>
      <c r="N158" s="58">
        <v>317.87843488140004</v>
      </c>
      <c r="O158" s="58">
        <v>211.19882846561998</v>
      </c>
      <c r="P158" s="58">
        <v>310.04921957654705</v>
      </c>
      <c r="Q158" s="58">
        <v>322.54150914753995</v>
      </c>
      <c r="R158" s="58">
        <v>361.78055088874021</v>
      </c>
      <c r="S158" s="58">
        <v>389.5476858671899</v>
      </c>
      <c r="T158" s="58">
        <v>480.95370920935005</v>
      </c>
      <c r="U158" s="58">
        <v>657.36736089974988</v>
      </c>
      <c r="V158" s="58">
        <v>664.92201046887999</v>
      </c>
    </row>
    <row r="159" spans="3:22" x14ac:dyDescent="0.2">
      <c r="C159" s="89" t="s">
        <v>38</v>
      </c>
      <c r="D159" s="57">
        <v>23.412490534</v>
      </c>
      <c r="E159" s="57">
        <v>16.78039614854</v>
      </c>
      <c r="F159" s="57">
        <v>5.8407021800900001</v>
      </c>
      <c r="G159" s="57">
        <v>6.8657275026599995</v>
      </c>
      <c r="H159" s="57">
        <v>11.786659271040003</v>
      </c>
      <c r="I159" s="57">
        <v>7.231395355640001</v>
      </c>
      <c r="J159" s="57">
        <v>10.676265022240001</v>
      </c>
      <c r="K159" s="57">
        <v>13.869998912670003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</row>
    <row r="160" spans="3:22" x14ac:dyDescent="0.2">
      <c r="C160" s="81" t="s">
        <v>78</v>
      </c>
      <c r="D160" s="45">
        <f>+SUM(D131:D159)</f>
        <v>1432.0429884436498</v>
      </c>
      <c r="E160" s="45">
        <f t="shared" ref="E160:U160" si="32">+SUM(E131:E159)</f>
        <v>1515.6502000776304</v>
      </c>
      <c r="F160" s="45">
        <f t="shared" si="32"/>
        <v>1660.9505745092702</v>
      </c>
      <c r="G160" s="45">
        <f t="shared" si="32"/>
        <v>1752.3569008484903</v>
      </c>
      <c r="H160" s="45">
        <f t="shared" si="32"/>
        <v>3859.2859055765903</v>
      </c>
      <c r="I160" s="45">
        <f t="shared" si="32"/>
        <v>3869.2566572254705</v>
      </c>
      <c r="J160" s="45">
        <f t="shared" si="32"/>
        <v>1981.7877319823003</v>
      </c>
      <c r="K160" s="45">
        <f t="shared" si="32"/>
        <v>2254.2598229594096</v>
      </c>
      <c r="L160" s="45">
        <f t="shared" si="32"/>
        <v>2444.9836115829694</v>
      </c>
      <c r="M160" s="45">
        <f t="shared" si="32"/>
        <v>2985.4578191169994</v>
      </c>
      <c r="N160" s="45">
        <f t="shared" si="32"/>
        <v>4420.8181947440398</v>
      </c>
      <c r="O160" s="45">
        <f t="shared" si="32"/>
        <v>4264.462559591092</v>
      </c>
      <c r="P160" s="45">
        <f t="shared" si="32"/>
        <v>4233.7496578072769</v>
      </c>
      <c r="Q160" s="45">
        <f t="shared" si="32"/>
        <v>4466.9086706528706</v>
      </c>
      <c r="R160" s="45">
        <f t="shared" si="32"/>
        <v>4747.6549282933029</v>
      </c>
      <c r="S160" s="45">
        <f t="shared" si="32"/>
        <v>5174.810315841074</v>
      </c>
      <c r="T160" s="45">
        <f t="shared" si="32"/>
        <v>5126.099019208571</v>
      </c>
      <c r="U160" s="45">
        <f t="shared" si="32"/>
        <v>5502.6011532135799</v>
      </c>
      <c r="V160" s="45">
        <f>+SUM(V131:V159)</f>
        <v>5399.5544482159194</v>
      </c>
    </row>
    <row r="161" spans="2:22" x14ac:dyDescent="0.2">
      <c r="C161" s="1" t="s">
        <v>227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x14ac:dyDescent="0.2">
      <c r="D165" s="164" t="s">
        <v>163</v>
      </c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</row>
    <row r="166" spans="2:22" ht="0.75" customHeight="1" x14ac:dyDescent="0.2">
      <c r="H166" s="28"/>
      <c r="I166" s="28"/>
      <c r="J166" s="28"/>
      <c r="L166" s="184"/>
      <c r="M166" s="184"/>
      <c r="N166" s="184"/>
      <c r="O166" s="184"/>
      <c r="P166" s="184"/>
      <c r="Q166" s="189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82" t="s">
        <v>21</v>
      </c>
      <c r="D168" s="162">
        <v>2000</v>
      </c>
      <c r="E168" s="162">
        <v>2001</v>
      </c>
      <c r="F168" s="162">
        <v>2002</v>
      </c>
      <c r="G168" s="162">
        <v>2003</v>
      </c>
      <c r="H168" s="162">
        <v>2004</v>
      </c>
      <c r="I168" s="162">
        <v>2005</v>
      </c>
      <c r="J168" s="162">
        <v>2006</v>
      </c>
      <c r="K168" s="162">
        <v>2007</v>
      </c>
      <c r="L168" s="162">
        <v>2008</v>
      </c>
      <c r="M168" s="162">
        <v>2009</v>
      </c>
      <c r="N168" s="162">
        <v>2010</v>
      </c>
      <c r="O168" s="162">
        <v>2011</v>
      </c>
      <c r="P168" s="162">
        <v>2012</v>
      </c>
      <c r="Q168" s="162">
        <v>2013</v>
      </c>
      <c r="R168" s="162">
        <v>2014</v>
      </c>
      <c r="S168" s="162">
        <v>2015</v>
      </c>
      <c r="T168" s="162">
        <v>2016</v>
      </c>
      <c r="U168" s="162">
        <v>2017</v>
      </c>
      <c r="V168" s="162">
        <v>2018</v>
      </c>
    </row>
    <row r="169" spans="2:22" ht="12" thickBot="1" x14ac:dyDescent="0.25">
      <c r="C169" s="18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</row>
    <row r="170" spans="2:22" x14ac:dyDescent="0.2">
      <c r="C170" s="89" t="s">
        <v>61</v>
      </c>
      <c r="D170" s="61">
        <f t="shared" ref="D170:V170" si="33">+IFERROR(IF(D131&gt;0,+((D131/D13)*100)," "),"")</f>
        <v>94.203305657212383</v>
      </c>
      <c r="E170" s="61">
        <f t="shared" si="33"/>
        <v>87.409341575834986</v>
      </c>
      <c r="F170" s="61">
        <f t="shared" si="33"/>
        <v>90.396252384824322</v>
      </c>
      <c r="G170" s="61">
        <f t="shared" si="33"/>
        <v>60.098731988457168</v>
      </c>
      <c r="H170" s="61">
        <f t="shared" si="33"/>
        <v>63.763280804859548</v>
      </c>
      <c r="I170" s="61">
        <f t="shared" si="33"/>
        <v>73.407474872554729</v>
      </c>
      <c r="J170" s="61">
        <f t="shared" si="33"/>
        <v>75.99051535640541</v>
      </c>
      <c r="K170" s="61">
        <f t="shared" si="33"/>
        <v>83.477626010820316</v>
      </c>
      <c r="L170" s="61">
        <f t="shared" si="33"/>
        <v>90.550373462655045</v>
      </c>
      <c r="M170" s="61">
        <f t="shared" si="33"/>
        <v>85.333900868546394</v>
      </c>
      <c r="N170" s="61">
        <f t="shared" si="33"/>
        <v>81.398375402022708</v>
      </c>
      <c r="O170" s="61">
        <f t="shared" si="33"/>
        <v>80.088656090099605</v>
      </c>
      <c r="P170" s="61">
        <f t="shared" si="33"/>
        <v>79.316126982426326</v>
      </c>
      <c r="Q170" s="61">
        <f t="shared" si="33"/>
        <v>82.790169281274501</v>
      </c>
      <c r="R170" s="61">
        <f t="shared" si="33"/>
        <v>91.73366176671027</v>
      </c>
      <c r="S170" s="61">
        <f t="shared" si="33"/>
        <v>80.557838916379367</v>
      </c>
      <c r="T170" s="61">
        <f t="shared" si="33"/>
        <v>75.453111795723288</v>
      </c>
      <c r="U170" s="61">
        <f t="shared" si="33"/>
        <v>87.065236844982792</v>
      </c>
      <c r="V170" s="61">
        <f t="shared" si="33"/>
        <v>85.91783442189201</v>
      </c>
    </row>
    <row r="171" spans="2:22" x14ac:dyDescent="0.2">
      <c r="C171" s="90" t="s">
        <v>28</v>
      </c>
      <c r="D171" s="63" t="str">
        <f t="shared" ref="D171:V171" si="34">+IFERROR(IF(D132&gt;0,+((D132/D14)*100)," "),"")</f>
        <v xml:space="preserve"> </v>
      </c>
      <c r="E171" s="63" t="str">
        <f t="shared" si="34"/>
        <v xml:space="preserve"> </v>
      </c>
      <c r="F171" s="63" t="str">
        <f t="shared" si="34"/>
        <v xml:space="preserve"> </v>
      </c>
      <c r="G171" s="63" t="str">
        <f t="shared" si="34"/>
        <v xml:space="preserve"> </v>
      </c>
      <c r="H171" s="63" t="str">
        <f t="shared" si="34"/>
        <v xml:space="preserve"> </v>
      </c>
      <c r="I171" s="63" t="str">
        <f t="shared" si="34"/>
        <v xml:space="preserve"> </v>
      </c>
      <c r="J171" s="63" t="str">
        <f t="shared" si="34"/>
        <v xml:space="preserve"> </v>
      </c>
      <c r="K171" s="63" t="str">
        <f t="shared" si="34"/>
        <v xml:space="preserve"> </v>
      </c>
      <c r="L171" s="63" t="str">
        <f t="shared" si="34"/>
        <v xml:space="preserve"> </v>
      </c>
      <c r="M171" s="63" t="str">
        <f t="shared" si="34"/>
        <v xml:space="preserve"> </v>
      </c>
      <c r="N171" s="63" t="str">
        <f t="shared" si="34"/>
        <v xml:space="preserve"> </v>
      </c>
      <c r="O171" s="63" t="str">
        <f t="shared" si="34"/>
        <v xml:space="preserve"> </v>
      </c>
      <c r="P171" s="63">
        <f t="shared" si="34"/>
        <v>81.655503734028173</v>
      </c>
      <c r="Q171" s="63">
        <f t="shared" si="34"/>
        <v>86.512798688686246</v>
      </c>
      <c r="R171" s="63">
        <f t="shared" si="34"/>
        <v>69.257743218310921</v>
      </c>
      <c r="S171" s="63">
        <f t="shared" si="34"/>
        <v>69.044362233614777</v>
      </c>
      <c r="T171" s="63">
        <f t="shared" si="34"/>
        <v>91.865283484474787</v>
      </c>
      <c r="U171" s="63">
        <f t="shared" si="34"/>
        <v>96.830276751977124</v>
      </c>
      <c r="V171" s="63">
        <f t="shared" si="34"/>
        <v>96.887130587526855</v>
      </c>
    </row>
    <row r="172" spans="2:22" x14ac:dyDescent="0.2">
      <c r="C172" s="89" t="s">
        <v>62</v>
      </c>
      <c r="D172" s="61">
        <f t="shared" ref="D172:V172" si="35">+IFERROR(IF(D133&gt;0,+((D133/D15)*100)," "),"")</f>
        <v>75.324683760368529</v>
      </c>
      <c r="E172" s="61">
        <f t="shared" si="35"/>
        <v>62.923747174609957</v>
      </c>
      <c r="F172" s="61">
        <f t="shared" si="35"/>
        <v>91.02823143421837</v>
      </c>
      <c r="G172" s="61">
        <f t="shared" si="35"/>
        <v>78.603556540860737</v>
      </c>
      <c r="H172" s="61">
        <f t="shared" si="35"/>
        <v>65.714335023288427</v>
      </c>
      <c r="I172" s="61">
        <f t="shared" si="35"/>
        <v>68.263603967310289</v>
      </c>
      <c r="J172" s="61">
        <f t="shared" si="35"/>
        <v>69.501788101752453</v>
      </c>
      <c r="K172" s="61">
        <f t="shared" si="35"/>
        <v>52.900895375835454</v>
      </c>
      <c r="L172" s="61">
        <f t="shared" si="35"/>
        <v>87.429165130285824</v>
      </c>
      <c r="M172" s="61">
        <f t="shared" si="35"/>
        <v>75.904769115356302</v>
      </c>
      <c r="N172" s="61" t="str">
        <f t="shared" si="35"/>
        <v xml:space="preserve"> </v>
      </c>
      <c r="O172" s="61" t="str">
        <f t="shared" si="35"/>
        <v xml:space="preserve"> </v>
      </c>
      <c r="P172" s="61" t="str">
        <f t="shared" si="35"/>
        <v xml:space="preserve"> </v>
      </c>
      <c r="Q172" s="61" t="str">
        <f t="shared" si="35"/>
        <v xml:space="preserve"> </v>
      </c>
      <c r="R172" s="61" t="str">
        <f t="shared" si="35"/>
        <v xml:space="preserve"> </v>
      </c>
      <c r="S172" s="61" t="str">
        <f t="shared" si="35"/>
        <v xml:space="preserve"> </v>
      </c>
      <c r="T172" s="61" t="str">
        <f t="shared" si="35"/>
        <v xml:space="preserve"> </v>
      </c>
      <c r="U172" s="61" t="str">
        <f t="shared" si="35"/>
        <v xml:space="preserve"> </v>
      </c>
      <c r="V172" s="61" t="str">
        <f t="shared" si="35"/>
        <v xml:space="preserve"> </v>
      </c>
    </row>
    <row r="173" spans="2:22" x14ac:dyDescent="0.2">
      <c r="C173" s="90" t="s">
        <v>29</v>
      </c>
      <c r="D173" s="63">
        <f t="shared" ref="D173:V173" si="36">+IFERROR(IF(D134&gt;0,+((D134/D16)*100)," "),"")</f>
        <v>94.668065270509004</v>
      </c>
      <c r="E173" s="63">
        <f t="shared" si="36"/>
        <v>88.53188066912432</v>
      </c>
      <c r="F173" s="63">
        <f t="shared" si="36"/>
        <v>86.050696046880248</v>
      </c>
      <c r="G173" s="63">
        <f t="shared" si="36"/>
        <v>87.603284201444126</v>
      </c>
      <c r="H173" s="63">
        <f t="shared" si="36"/>
        <v>90.231869063142085</v>
      </c>
      <c r="I173" s="63">
        <f t="shared" si="36"/>
        <v>91.198608961367228</v>
      </c>
      <c r="J173" s="63">
        <f t="shared" si="36"/>
        <v>90.657044074579389</v>
      </c>
      <c r="K173" s="63">
        <f t="shared" si="36"/>
        <v>93.81267056336506</v>
      </c>
      <c r="L173" s="63">
        <f t="shared" si="36"/>
        <v>91.901076400451956</v>
      </c>
      <c r="M173" s="63">
        <f t="shared" si="36"/>
        <v>93.214706974900963</v>
      </c>
      <c r="N173" s="63">
        <f t="shared" si="36"/>
        <v>90.520453371238119</v>
      </c>
      <c r="O173" s="63">
        <f t="shared" si="36"/>
        <v>83.646262314445906</v>
      </c>
      <c r="P173" s="63">
        <f t="shared" si="36"/>
        <v>89.943828019232413</v>
      </c>
      <c r="Q173" s="63">
        <f t="shared" si="36"/>
        <v>94.749005695940653</v>
      </c>
      <c r="R173" s="63">
        <f t="shared" si="36"/>
        <v>94.837476255362446</v>
      </c>
      <c r="S173" s="63">
        <f t="shared" si="36"/>
        <v>95.126462229871194</v>
      </c>
      <c r="T173" s="63">
        <f t="shared" si="36"/>
        <v>95.041783041710886</v>
      </c>
      <c r="U173" s="63">
        <f t="shared" si="36"/>
        <v>96.127623215770114</v>
      </c>
      <c r="V173" s="63">
        <f t="shared" si="36"/>
        <v>94.365382508075484</v>
      </c>
    </row>
    <row r="174" spans="2:22" x14ac:dyDescent="0.2">
      <c r="C174" s="89" t="s">
        <v>63</v>
      </c>
      <c r="D174" s="61" t="str">
        <f t="shared" ref="D174:V174" si="37">+IFERROR(IF(D135&gt;0,+((D135/D17)*100)," "),"")</f>
        <v xml:space="preserve"> </v>
      </c>
      <c r="E174" s="61" t="str">
        <f t="shared" si="37"/>
        <v xml:space="preserve"> </v>
      </c>
      <c r="F174" s="61" t="str">
        <f t="shared" si="37"/>
        <v xml:space="preserve"> </v>
      </c>
      <c r="G174" s="61" t="str">
        <f t="shared" si="37"/>
        <v xml:space="preserve"> </v>
      </c>
      <c r="H174" s="61" t="str">
        <f t="shared" si="37"/>
        <v xml:space="preserve"> </v>
      </c>
      <c r="I174" s="61" t="str">
        <f t="shared" si="37"/>
        <v xml:space="preserve"> </v>
      </c>
      <c r="J174" s="61" t="str">
        <f t="shared" si="37"/>
        <v xml:space="preserve"> </v>
      </c>
      <c r="K174" s="61" t="str">
        <f t="shared" si="37"/>
        <v xml:space="preserve"> </v>
      </c>
      <c r="L174" s="61" t="str">
        <f t="shared" si="37"/>
        <v xml:space="preserve"> </v>
      </c>
      <c r="M174" s="61" t="str">
        <f t="shared" si="37"/>
        <v xml:space="preserve"> </v>
      </c>
      <c r="N174" s="61" t="str">
        <f t="shared" si="37"/>
        <v xml:space="preserve"> </v>
      </c>
      <c r="O174" s="61" t="str">
        <f t="shared" si="37"/>
        <v xml:space="preserve"> </v>
      </c>
      <c r="P174" s="61" t="str">
        <f t="shared" si="37"/>
        <v xml:space="preserve"> </v>
      </c>
      <c r="Q174" s="61" t="str">
        <f t="shared" si="37"/>
        <v xml:space="preserve"> </v>
      </c>
      <c r="R174" s="61" t="str">
        <f t="shared" si="37"/>
        <v xml:space="preserve"> </v>
      </c>
      <c r="S174" s="61" t="str">
        <f t="shared" si="37"/>
        <v xml:space="preserve"> </v>
      </c>
      <c r="T174" s="61" t="str">
        <f t="shared" si="37"/>
        <v xml:space="preserve"> </v>
      </c>
      <c r="U174" s="61" t="str">
        <f t="shared" si="37"/>
        <v xml:space="preserve"> </v>
      </c>
      <c r="V174" s="61" t="str">
        <f t="shared" si="37"/>
        <v xml:space="preserve"> </v>
      </c>
    </row>
    <row r="175" spans="2:22" x14ac:dyDescent="0.2">
      <c r="C175" s="90" t="s">
        <v>30</v>
      </c>
      <c r="D175" s="63">
        <f t="shared" ref="D175:V175" si="38">+IFERROR(IF(D136&gt;0,+((D136/D18)*100)," "),"")</f>
        <v>86.486610677927331</v>
      </c>
      <c r="E175" s="63">
        <f t="shared" si="38"/>
        <v>86.442029575526036</v>
      </c>
      <c r="F175" s="63">
        <f t="shared" si="38"/>
        <v>73.94069859056232</v>
      </c>
      <c r="G175" s="63">
        <f t="shared" si="38"/>
        <v>51.131402757993612</v>
      </c>
      <c r="H175" s="63">
        <f t="shared" si="38"/>
        <v>57.002604427146728</v>
      </c>
      <c r="I175" s="63">
        <f t="shared" si="38"/>
        <v>73.367197721102627</v>
      </c>
      <c r="J175" s="63">
        <f t="shared" si="38"/>
        <v>25.081779153813077</v>
      </c>
      <c r="K175" s="63">
        <f t="shared" si="38"/>
        <v>55.972734466912065</v>
      </c>
      <c r="L175" s="63">
        <f t="shared" si="38"/>
        <v>80.363334885286733</v>
      </c>
      <c r="M175" s="63">
        <f t="shared" si="38"/>
        <v>66.638238148139621</v>
      </c>
      <c r="N175" s="63">
        <f t="shared" si="38"/>
        <v>73.629018315971123</v>
      </c>
      <c r="O175" s="63">
        <f t="shared" si="38"/>
        <v>80.679805520109213</v>
      </c>
      <c r="P175" s="63">
        <f t="shared" si="38"/>
        <v>86.078489929404725</v>
      </c>
      <c r="Q175" s="63">
        <f t="shared" si="38"/>
        <v>81.273243930186098</v>
      </c>
      <c r="R175" s="63">
        <f t="shared" si="38"/>
        <v>88.648805310002388</v>
      </c>
      <c r="S175" s="63">
        <f t="shared" si="38"/>
        <v>94.380542988507528</v>
      </c>
      <c r="T175" s="63">
        <f t="shared" si="38"/>
        <v>95.053869508473426</v>
      </c>
      <c r="U175" s="63">
        <f t="shared" si="38"/>
        <v>96.394561897619397</v>
      </c>
      <c r="V175" s="63">
        <f t="shared" si="38"/>
        <v>94.0867528512902</v>
      </c>
    </row>
    <row r="176" spans="2:22" x14ac:dyDescent="0.2">
      <c r="C176" s="89" t="s">
        <v>64</v>
      </c>
      <c r="D176" s="61">
        <f t="shared" ref="D176:V176" si="39">+IFERROR(IF(D137&gt;0,+((D137/D19)*100)," "),"")</f>
        <v>81.154689079684914</v>
      </c>
      <c r="E176" s="61">
        <f t="shared" si="39"/>
        <v>78.624395890017198</v>
      </c>
      <c r="F176" s="61">
        <f t="shared" si="39"/>
        <v>77.026667428147206</v>
      </c>
      <c r="G176" s="61">
        <f t="shared" si="39"/>
        <v>80.064320850105617</v>
      </c>
      <c r="H176" s="61">
        <f t="shared" si="39"/>
        <v>84.228291993802827</v>
      </c>
      <c r="I176" s="61">
        <f t="shared" si="39"/>
        <v>82.295411545238338</v>
      </c>
      <c r="J176" s="61">
        <f t="shared" si="39"/>
        <v>74.440623459015967</v>
      </c>
      <c r="K176" s="61">
        <f t="shared" si="39"/>
        <v>91.255319960383162</v>
      </c>
      <c r="L176" s="61">
        <f t="shared" si="39"/>
        <v>90.291455297485655</v>
      </c>
      <c r="M176" s="61">
        <f t="shared" si="39"/>
        <v>87.139033738833234</v>
      </c>
      <c r="N176" s="61">
        <f t="shared" si="39"/>
        <v>89.24473253692446</v>
      </c>
      <c r="O176" s="61">
        <f t="shared" si="39"/>
        <v>83.864040791280388</v>
      </c>
      <c r="P176" s="61">
        <f t="shared" si="39"/>
        <v>80.740352363969663</v>
      </c>
      <c r="Q176" s="61">
        <f t="shared" si="39"/>
        <v>82.765142762936634</v>
      </c>
      <c r="R176" s="61">
        <f t="shared" si="39"/>
        <v>90.049681305862862</v>
      </c>
      <c r="S176" s="61">
        <f t="shared" si="39"/>
        <v>86.205952876775584</v>
      </c>
      <c r="T176" s="61">
        <f t="shared" si="39"/>
        <v>91.265936849573805</v>
      </c>
      <c r="U176" s="61">
        <f t="shared" si="39"/>
        <v>95.657474643655036</v>
      </c>
      <c r="V176" s="61">
        <f t="shared" si="39"/>
        <v>92.296578508607652</v>
      </c>
    </row>
    <row r="177" spans="3:22" x14ac:dyDescent="0.2">
      <c r="C177" s="90" t="s">
        <v>65</v>
      </c>
      <c r="D177" s="63">
        <f t="shared" ref="D177:V177" si="40">+IFERROR(IF(D138&gt;0,+((D138/D20)*100)," "),"")</f>
        <v>97.200525772236361</v>
      </c>
      <c r="E177" s="63">
        <f t="shared" si="40"/>
        <v>87.59808070488549</v>
      </c>
      <c r="F177" s="63">
        <f t="shared" si="40"/>
        <v>83.676368729444476</v>
      </c>
      <c r="G177" s="63">
        <f t="shared" si="40"/>
        <v>74.809992529024044</v>
      </c>
      <c r="H177" s="63">
        <f t="shared" si="40"/>
        <v>82.499226096641763</v>
      </c>
      <c r="I177" s="63">
        <f t="shared" si="40"/>
        <v>91.770902444672259</v>
      </c>
      <c r="J177" s="63">
        <f t="shared" si="40"/>
        <v>91.665108978330039</v>
      </c>
      <c r="K177" s="63">
        <f t="shared" si="40"/>
        <v>90.526682488182985</v>
      </c>
      <c r="L177" s="63">
        <f t="shared" si="40"/>
        <v>93.287936826224168</v>
      </c>
      <c r="M177" s="63">
        <f t="shared" si="40"/>
        <v>93.882147894250522</v>
      </c>
      <c r="N177" s="63">
        <f t="shared" si="40"/>
        <v>82.51276404228858</v>
      </c>
      <c r="O177" s="63">
        <f t="shared" si="40"/>
        <v>72.738491304911093</v>
      </c>
      <c r="P177" s="63" t="str">
        <f t="shared" si="40"/>
        <v xml:space="preserve"> </v>
      </c>
      <c r="Q177" s="63" t="str">
        <f t="shared" si="40"/>
        <v xml:space="preserve"> </v>
      </c>
      <c r="R177" s="63" t="str">
        <f t="shared" si="40"/>
        <v xml:space="preserve"> </v>
      </c>
      <c r="S177" s="63" t="str">
        <f t="shared" si="40"/>
        <v xml:space="preserve"> </v>
      </c>
      <c r="T177" s="63" t="str">
        <f t="shared" si="40"/>
        <v xml:space="preserve"> </v>
      </c>
      <c r="U177" s="63" t="str">
        <f t="shared" si="40"/>
        <v xml:space="preserve"> </v>
      </c>
      <c r="V177" s="63" t="str">
        <f t="shared" si="40"/>
        <v xml:space="preserve"> </v>
      </c>
    </row>
    <row r="178" spans="3:22" x14ac:dyDescent="0.2">
      <c r="C178" s="89" t="s">
        <v>66</v>
      </c>
      <c r="D178" s="61">
        <f t="shared" ref="D178:V178" si="41">+IFERROR(IF(D139&gt;0,+((D139/D21)*100)," "),"")</f>
        <v>88.63366373186021</v>
      </c>
      <c r="E178" s="61">
        <f t="shared" si="41"/>
        <v>88.976111910444089</v>
      </c>
      <c r="F178" s="61">
        <f t="shared" si="41"/>
        <v>87.77704179916357</v>
      </c>
      <c r="G178" s="61">
        <f t="shared" si="41"/>
        <v>81.536213533023329</v>
      </c>
      <c r="H178" s="61">
        <f t="shared" si="41"/>
        <v>86.186849580817508</v>
      </c>
      <c r="I178" s="61">
        <f t="shared" si="41"/>
        <v>85.581867209394431</v>
      </c>
      <c r="J178" s="61">
        <f t="shared" si="41"/>
        <v>80.275749426568794</v>
      </c>
      <c r="K178" s="61">
        <f t="shared" si="41"/>
        <v>82.879755749979353</v>
      </c>
      <c r="L178" s="61">
        <f t="shared" si="41"/>
        <v>87.39489655271548</v>
      </c>
      <c r="M178" s="61">
        <f t="shared" si="41"/>
        <v>91.525025238694326</v>
      </c>
      <c r="N178" s="61">
        <f t="shared" si="41"/>
        <v>84.996792039467181</v>
      </c>
      <c r="O178" s="61">
        <f t="shared" si="41"/>
        <v>84.31830379585891</v>
      </c>
      <c r="P178" s="61">
        <f t="shared" si="41"/>
        <v>84.30694475401468</v>
      </c>
      <c r="Q178" s="61">
        <f t="shared" si="41"/>
        <v>80.574409463301151</v>
      </c>
      <c r="R178" s="61">
        <f t="shared" si="41"/>
        <v>86.911939456538249</v>
      </c>
      <c r="S178" s="61">
        <f t="shared" si="41"/>
        <v>89.883841577369211</v>
      </c>
      <c r="T178" s="61">
        <f t="shared" si="41"/>
        <v>89.645086504696323</v>
      </c>
      <c r="U178" s="61">
        <f t="shared" si="41"/>
        <v>81.772081910050673</v>
      </c>
      <c r="V178" s="61">
        <f t="shared" si="41"/>
        <v>85.005499317621613</v>
      </c>
    </row>
    <row r="179" spans="3:22" x14ac:dyDescent="0.2">
      <c r="C179" s="90" t="s">
        <v>67</v>
      </c>
      <c r="D179" s="63">
        <f t="shared" ref="D179:V179" si="42">+IFERROR(IF(D140&gt;0,+((D140/D22)*100)," "),"")</f>
        <v>82.700245697915847</v>
      </c>
      <c r="E179" s="63">
        <f t="shared" si="42"/>
        <v>85.878764035387775</v>
      </c>
      <c r="F179" s="63">
        <f t="shared" si="42"/>
        <v>82.023438765859979</v>
      </c>
      <c r="G179" s="63">
        <f t="shared" si="42"/>
        <v>83.581779249913765</v>
      </c>
      <c r="H179" s="63">
        <f t="shared" si="42"/>
        <v>79.135962973524443</v>
      </c>
      <c r="I179" s="63">
        <f t="shared" si="42"/>
        <v>90.545285173169262</v>
      </c>
      <c r="J179" s="63">
        <f t="shared" si="42"/>
        <v>67.83021360575205</v>
      </c>
      <c r="K179" s="63">
        <f t="shared" si="42"/>
        <v>49.861190144457645</v>
      </c>
      <c r="L179" s="63">
        <f t="shared" si="42"/>
        <v>55.579974208303916</v>
      </c>
      <c r="M179" s="63">
        <f t="shared" si="42"/>
        <v>36.407446374079925</v>
      </c>
      <c r="N179" s="63">
        <f t="shared" si="42"/>
        <v>64.950215030676844</v>
      </c>
      <c r="O179" s="63">
        <f t="shared" si="42"/>
        <v>59.822921134369643</v>
      </c>
      <c r="P179" s="63">
        <f t="shared" si="42"/>
        <v>64.046777627228181</v>
      </c>
      <c r="Q179" s="63">
        <f t="shared" si="42"/>
        <v>45.186885566854521</v>
      </c>
      <c r="R179" s="63">
        <f t="shared" si="42"/>
        <v>51.657495209659473</v>
      </c>
      <c r="S179" s="63">
        <f t="shared" si="42"/>
        <v>53.374083639495296</v>
      </c>
      <c r="T179" s="63">
        <f t="shared" si="42"/>
        <v>75.741958527950189</v>
      </c>
      <c r="U179" s="63">
        <f t="shared" si="42"/>
        <v>78.98964254109579</v>
      </c>
      <c r="V179" s="63">
        <f t="shared" si="42"/>
        <v>80.562742376818193</v>
      </c>
    </row>
    <row r="180" spans="3:22" x14ac:dyDescent="0.2">
      <c r="C180" s="89" t="s">
        <v>68</v>
      </c>
      <c r="D180" s="61">
        <f t="shared" ref="D180:V180" si="43">+IFERROR(IF(D141&gt;0,+((D141/D23)*100)," "),"")</f>
        <v>52.553481328482718</v>
      </c>
      <c r="E180" s="61">
        <f t="shared" si="43"/>
        <v>35.800962077352047</v>
      </c>
      <c r="F180" s="61">
        <f t="shared" si="43"/>
        <v>80.564981052894879</v>
      </c>
      <c r="G180" s="61">
        <f t="shared" si="43"/>
        <v>22.884744871018398</v>
      </c>
      <c r="H180" s="61">
        <f t="shared" si="43"/>
        <v>82.266256528480511</v>
      </c>
      <c r="I180" s="61">
        <f t="shared" si="43"/>
        <v>79.006401645894471</v>
      </c>
      <c r="J180" s="61">
        <f t="shared" si="43"/>
        <v>76.439742333333342</v>
      </c>
      <c r="K180" s="61">
        <f t="shared" si="43"/>
        <v>59.532722900832816</v>
      </c>
      <c r="L180" s="61">
        <f t="shared" si="43"/>
        <v>40.583625868725868</v>
      </c>
      <c r="M180" s="61">
        <f t="shared" si="43"/>
        <v>54.773272231833914</v>
      </c>
      <c r="N180" s="61">
        <f t="shared" si="43"/>
        <v>43.611223906835157</v>
      </c>
      <c r="O180" s="61">
        <f t="shared" si="43"/>
        <v>45.948161493617363</v>
      </c>
      <c r="P180" s="61">
        <f t="shared" si="43"/>
        <v>46.018539860796125</v>
      </c>
      <c r="Q180" s="61">
        <f t="shared" si="43"/>
        <v>24.64971916595745</v>
      </c>
      <c r="R180" s="61">
        <f t="shared" si="43"/>
        <v>28.212994530581909</v>
      </c>
      <c r="S180" s="61">
        <f t="shared" si="43"/>
        <v>40.410764799998049</v>
      </c>
      <c r="T180" s="61">
        <f t="shared" si="43"/>
        <v>79.361719941941345</v>
      </c>
      <c r="U180" s="61">
        <f t="shared" si="43"/>
        <v>98.589181608563337</v>
      </c>
      <c r="V180" s="61">
        <f t="shared" si="43"/>
        <v>83.394351270590533</v>
      </c>
    </row>
    <row r="181" spans="3:22" x14ac:dyDescent="0.2">
      <c r="C181" s="90" t="s">
        <v>31</v>
      </c>
      <c r="D181" s="63">
        <f t="shared" ref="D181:V181" si="44">+IFERROR(IF(D142&gt;0,+((D142/D24)*100)," "),"")</f>
        <v>69.5392171961239</v>
      </c>
      <c r="E181" s="63">
        <f t="shared" si="44"/>
        <v>87.430343989454286</v>
      </c>
      <c r="F181" s="63">
        <f t="shared" si="44"/>
        <v>91.531934728129841</v>
      </c>
      <c r="G181" s="63">
        <f t="shared" si="44"/>
        <v>87.448037937160251</v>
      </c>
      <c r="H181" s="63">
        <f t="shared" si="44"/>
        <v>93.109529469020529</v>
      </c>
      <c r="I181" s="63">
        <f t="shared" si="44"/>
        <v>85.577177122670065</v>
      </c>
      <c r="J181" s="63">
        <f t="shared" si="44"/>
        <v>93.71133721057511</v>
      </c>
      <c r="K181" s="63">
        <f t="shared" si="44"/>
        <v>85.355032065392905</v>
      </c>
      <c r="L181" s="63">
        <f t="shared" si="44"/>
        <v>89.19058141511772</v>
      </c>
      <c r="M181" s="63">
        <f t="shared" si="44"/>
        <v>87.631118826381453</v>
      </c>
      <c r="N181" s="63">
        <f t="shared" si="44"/>
        <v>89.74298212605207</v>
      </c>
      <c r="O181" s="63">
        <f t="shared" si="44"/>
        <v>91.011279820963338</v>
      </c>
      <c r="P181" s="63">
        <f t="shared" si="44"/>
        <v>89.110009913951487</v>
      </c>
      <c r="Q181" s="63">
        <f t="shared" si="44"/>
        <v>77.329899534824449</v>
      </c>
      <c r="R181" s="63">
        <f t="shared" si="44"/>
        <v>70.058340415353939</v>
      </c>
      <c r="S181" s="63">
        <f t="shared" si="44"/>
        <v>70.194514888531828</v>
      </c>
      <c r="T181" s="63">
        <f t="shared" si="44"/>
        <v>74.565812784805189</v>
      </c>
      <c r="U181" s="63">
        <f t="shared" si="44"/>
        <v>74.982259439623704</v>
      </c>
      <c r="V181" s="63">
        <f t="shared" si="44"/>
        <v>78.289874294686754</v>
      </c>
    </row>
    <row r="182" spans="3:22" x14ac:dyDescent="0.2">
      <c r="C182" s="89" t="s">
        <v>168</v>
      </c>
      <c r="D182" s="61" t="str">
        <f t="shared" ref="D182:V182" si="45">+IFERROR(IF(D143&gt;0,+((D143/D25)*100),"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+IFERROR(IF(D144&gt;0,+((D144/D26)*100)," "),"")</f>
        <v>97.037854220530619</v>
      </c>
      <c r="E183" s="63">
        <f t="shared" si="46"/>
        <v>97.824086774439962</v>
      </c>
      <c r="F183" s="63">
        <f t="shared" si="46"/>
        <v>90.242702788448298</v>
      </c>
      <c r="G183" s="63">
        <f t="shared" si="46"/>
        <v>95.542566696989823</v>
      </c>
      <c r="H183" s="63">
        <f t="shared" si="46"/>
        <v>93.200143405806827</v>
      </c>
      <c r="I183" s="63">
        <f t="shared" si="46"/>
        <v>90.937525681983814</v>
      </c>
      <c r="J183" s="63">
        <f t="shared" si="46"/>
        <v>68.72859414572541</v>
      </c>
      <c r="K183" s="63">
        <f t="shared" si="46"/>
        <v>71.293028782126456</v>
      </c>
      <c r="L183" s="63">
        <f t="shared" si="46"/>
        <v>73.846862368899025</v>
      </c>
      <c r="M183" s="63">
        <f t="shared" si="46"/>
        <v>74.888716735878631</v>
      </c>
      <c r="N183" s="63">
        <f t="shared" si="46"/>
        <v>79.357516874486521</v>
      </c>
      <c r="O183" s="63">
        <f t="shared" si="46"/>
        <v>77.707381103220825</v>
      </c>
      <c r="P183" s="63">
        <f t="shared" si="46"/>
        <v>79.463092810170821</v>
      </c>
      <c r="Q183" s="63">
        <f t="shared" si="46"/>
        <v>82.057896378774458</v>
      </c>
      <c r="R183" s="63">
        <f t="shared" si="46"/>
        <v>83.840785179696098</v>
      </c>
      <c r="S183" s="63">
        <f t="shared" si="46"/>
        <v>86.105034111546985</v>
      </c>
      <c r="T183" s="63">
        <f t="shared" si="46"/>
        <v>87.170885768167992</v>
      </c>
      <c r="U183" s="63">
        <f t="shared" si="46"/>
        <v>98.084854631914951</v>
      </c>
      <c r="V183" s="63">
        <f t="shared" si="46"/>
        <v>86.011186362055142</v>
      </c>
    </row>
    <row r="184" spans="3:22" x14ac:dyDescent="0.2">
      <c r="C184" s="89" t="s">
        <v>70</v>
      </c>
      <c r="D184" s="61">
        <f t="shared" ref="D184:V184" si="47">+IFERROR(IF(D145&gt;0,+((D145/D27)*100)," "),"")</f>
        <v>86.875545215401274</v>
      </c>
      <c r="E184" s="61">
        <f t="shared" si="47"/>
        <v>82.334578961811829</v>
      </c>
      <c r="F184" s="61">
        <f t="shared" si="47"/>
        <v>95.695327727908889</v>
      </c>
      <c r="G184" s="61">
        <f t="shared" si="47"/>
        <v>82.693251904126498</v>
      </c>
      <c r="H184" s="61">
        <f t="shared" si="47"/>
        <v>86.313251197012207</v>
      </c>
      <c r="I184" s="61">
        <f t="shared" si="47"/>
        <v>88.396711690252999</v>
      </c>
      <c r="J184" s="61">
        <f t="shared" si="47"/>
        <v>89.71341444040894</v>
      </c>
      <c r="K184" s="61">
        <f t="shared" si="47"/>
        <v>91.384986723336823</v>
      </c>
      <c r="L184" s="61">
        <f t="shared" si="47"/>
        <v>89.677071399944523</v>
      </c>
      <c r="M184" s="61">
        <f t="shared" si="47"/>
        <v>94.043992035011556</v>
      </c>
      <c r="N184" s="61">
        <f t="shared" si="47"/>
        <v>93.935721613090578</v>
      </c>
      <c r="O184" s="61">
        <f t="shared" si="47"/>
        <v>94.828048364163109</v>
      </c>
      <c r="P184" s="61">
        <f t="shared" si="47"/>
        <v>78.825228593866541</v>
      </c>
      <c r="Q184" s="61">
        <f t="shared" si="47"/>
        <v>85.016612296001639</v>
      </c>
      <c r="R184" s="61">
        <f t="shared" si="47"/>
        <v>91.457182540477504</v>
      </c>
      <c r="S184" s="61">
        <f t="shared" si="47"/>
        <v>65.481753774424675</v>
      </c>
      <c r="T184" s="61">
        <f t="shared" si="47"/>
        <v>72.807397827661092</v>
      </c>
      <c r="U184" s="61">
        <f t="shared" si="47"/>
        <v>97.814567146127175</v>
      </c>
      <c r="V184" s="61">
        <f t="shared" si="47"/>
        <v>68.672082259126782</v>
      </c>
    </row>
    <row r="185" spans="3:22" x14ac:dyDescent="0.2">
      <c r="C185" s="90" t="s">
        <v>32</v>
      </c>
      <c r="D185" s="63">
        <f t="shared" ref="D185:V185" si="48">+IFERROR(IF(D146&gt;0,+((D146/D28)*100)," "),"")</f>
        <v>87.238691209572053</v>
      </c>
      <c r="E185" s="63">
        <f t="shared" si="48"/>
        <v>80.243868355129038</v>
      </c>
      <c r="F185" s="63">
        <f t="shared" si="48"/>
        <v>85.942827554463719</v>
      </c>
      <c r="G185" s="63">
        <f t="shared" si="48"/>
        <v>75.051353295441842</v>
      </c>
      <c r="H185" s="63">
        <f t="shared" si="48"/>
        <v>73.095855651848467</v>
      </c>
      <c r="I185" s="63">
        <f t="shared" si="48"/>
        <v>76.160337593621236</v>
      </c>
      <c r="J185" s="63">
        <f t="shared" si="48"/>
        <v>81.460606398346854</v>
      </c>
      <c r="K185" s="63">
        <f t="shared" si="48"/>
        <v>90.982363219872383</v>
      </c>
      <c r="L185" s="63">
        <f t="shared" si="48"/>
        <v>91.28571458895469</v>
      </c>
      <c r="M185" s="63">
        <f t="shared" si="48"/>
        <v>78.715505004205184</v>
      </c>
      <c r="N185" s="63">
        <f t="shared" si="48"/>
        <v>74.778672907328286</v>
      </c>
      <c r="O185" s="63">
        <f t="shared" si="48"/>
        <v>73.638883255913882</v>
      </c>
      <c r="P185" s="63">
        <f t="shared" si="48"/>
        <v>77.257006916123999</v>
      </c>
      <c r="Q185" s="63">
        <f t="shared" si="48"/>
        <v>91.70422520730672</v>
      </c>
      <c r="R185" s="63">
        <f t="shared" si="48"/>
        <v>81.171713396320442</v>
      </c>
      <c r="S185" s="63" t="str">
        <f t="shared" si="48"/>
        <v xml:space="preserve"> </v>
      </c>
      <c r="T185" s="63" t="str">
        <f t="shared" si="48"/>
        <v xml:space="preserve"> </v>
      </c>
      <c r="U185" s="63" t="str">
        <f t="shared" si="48"/>
        <v xml:space="preserve"> </v>
      </c>
      <c r="V185" s="63" t="str">
        <f t="shared" si="48"/>
        <v xml:space="preserve"> </v>
      </c>
    </row>
    <row r="186" spans="3:22" x14ac:dyDescent="0.2">
      <c r="C186" s="89" t="s">
        <v>33</v>
      </c>
      <c r="D186" s="61">
        <f t="shared" ref="D186:V186" si="49">+IFERROR(IF(D147&gt;0,+((D147/D29)*100)," "),"")</f>
        <v>95.860669548345882</v>
      </c>
      <c r="E186" s="61">
        <f t="shared" si="49"/>
        <v>59.032494130378609</v>
      </c>
      <c r="F186" s="61">
        <f t="shared" si="49"/>
        <v>78.716534671624373</v>
      </c>
      <c r="G186" s="61">
        <f t="shared" si="49"/>
        <v>68.377329557105739</v>
      </c>
      <c r="H186" s="61">
        <f t="shared" si="49"/>
        <v>79.753775457775333</v>
      </c>
      <c r="I186" s="61">
        <f t="shared" si="49"/>
        <v>81.864154253100892</v>
      </c>
      <c r="J186" s="61">
        <f t="shared" si="49"/>
        <v>69.542911783283898</v>
      </c>
      <c r="K186" s="61">
        <f t="shared" si="49"/>
        <v>82.430634047599867</v>
      </c>
      <c r="L186" s="61">
        <f t="shared" si="49"/>
        <v>82.998169989034352</v>
      </c>
      <c r="M186" s="61">
        <f t="shared" si="49"/>
        <v>71.052714427230399</v>
      </c>
      <c r="N186" s="61">
        <f t="shared" si="49"/>
        <v>72.180630135477159</v>
      </c>
      <c r="O186" s="61">
        <f t="shared" si="49"/>
        <v>84.947973838641744</v>
      </c>
      <c r="P186" s="61">
        <f t="shared" si="49"/>
        <v>80.568111704929976</v>
      </c>
      <c r="Q186" s="61">
        <f t="shared" si="49"/>
        <v>85.988005636451689</v>
      </c>
      <c r="R186" s="61">
        <f t="shared" si="49"/>
        <v>78.804333448924851</v>
      </c>
      <c r="S186" s="61">
        <f t="shared" si="49"/>
        <v>88.672835279064017</v>
      </c>
      <c r="T186" s="61">
        <f t="shared" si="49"/>
        <v>93.080715206550607</v>
      </c>
      <c r="U186" s="61">
        <f t="shared" si="49"/>
        <v>90.316861971707141</v>
      </c>
      <c r="V186" s="61">
        <f t="shared" si="49"/>
        <v>88.742951979467037</v>
      </c>
    </row>
    <row r="187" spans="3:22" x14ac:dyDescent="0.2">
      <c r="C187" s="90" t="s">
        <v>71</v>
      </c>
      <c r="D187" s="63">
        <f t="shared" ref="D187:V187" si="50">+IFERROR(IF(D148&gt;0,+((D148/D30)*100)," "),"")</f>
        <v>88.288982856926111</v>
      </c>
      <c r="E187" s="63">
        <f t="shared" si="50"/>
        <v>88.928183936562164</v>
      </c>
      <c r="F187" s="63">
        <f t="shared" si="50"/>
        <v>67.18282749734469</v>
      </c>
      <c r="G187" s="63">
        <f t="shared" si="50"/>
        <v>62.840176632057123</v>
      </c>
      <c r="H187" s="63">
        <f t="shared" si="50"/>
        <v>89.659752235787167</v>
      </c>
      <c r="I187" s="63">
        <f t="shared" si="50"/>
        <v>99.501460033191165</v>
      </c>
      <c r="J187" s="63">
        <f t="shared" si="50"/>
        <v>51.547991449355933</v>
      </c>
      <c r="K187" s="63">
        <f t="shared" si="50"/>
        <v>67.827470451009191</v>
      </c>
      <c r="L187" s="63">
        <f t="shared" si="50"/>
        <v>87.778447285917167</v>
      </c>
      <c r="M187" s="63">
        <f t="shared" si="50"/>
        <v>77.622797647874833</v>
      </c>
      <c r="N187" s="63">
        <f t="shared" si="50"/>
        <v>97.782837242954926</v>
      </c>
      <c r="O187" s="63">
        <f t="shared" si="50"/>
        <v>96.345622485881734</v>
      </c>
      <c r="P187" s="63">
        <f t="shared" si="50"/>
        <v>67.284423671074805</v>
      </c>
      <c r="Q187" s="63">
        <f t="shared" si="50"/>
        <v>72.475768058540439</v>
      </c>
      <c r="R187" s="63">
        <f t="shared" si="50"/>
        <v>90.591209250647736</v>
      </c>
      <c r="S187" s="63">
        <f t="shared" si="50"/>
        <v>92.179234562347403</v>
      </c>
      <c r="T187" s="63">
        <f t="shared" si="50"/>
        <v>91.467859428074945</v>
      </c>
      <c r="U187" s="63">
        <f t="shared" si="50"/>
        <v>94.622613334495568</v>
      </c>
      <c r="V187" s="63">
        <f t="shared" si="50"/>
        <v>86.942099638719412</v>
      </c>
    </row>
    <row r="188" spans="3:22" x14ac:dyDescent="0.2">
      <c r="C188" s="89" t="s">
        <v>34</v>
      </c>
      <c r="D188" s="61">
        <f t="shared" ref="D188:V188" si="51">+IFERROR(IF(D149&gt;0,+((D149/D31)*100)," "),"")</f>
        <v>40.0998858575879</v>
      </c>
      <c r="E188" s="61">
        <f t="shared" si="51"/>
        <v>55.590019595145314</v>
      </c>
      <c r="F188" s="61">
        <f t="shared" si="51"/>
        <v>80.521333040894575</v>
      </c>
      <c r="G188" s="61">
        <f t="shared" si="51"/>
        <v>58.697548511446954</v>
      </c>
      <c r="H188" s="61">
        <f t="shared" si="51"/>
        <v>80.762605960056561</v>
      </c>
      <c r="I188" s="61">
        <f t="shared" si="51"/>
        <v>53.898699668523861</v>
      </c>
      <c r="J188" s="61">
        <f t="shared" si="51"/>
        <v>77.526295531689414</v>
      </c>
      <c r="K188" s="61">
        <f t="shared" si="51"/>
        <v>86.261634031100883</v>
      </c>
      <c r="L188" s="61">
        <f t="shared" si="51"/>
        <v>84.375847722326242</v>
      </c>
      <c r="M188" s="61">
        <f t="shared" si="51"/>
        <v>85.488334302877391</v>
      </c>
      <c r="N188" s="61">
        <f t="shared" si="51"/>
        <v>73.586673965631803</v>
      </c>
      <c r="O188" s="61">
        <f t="shared" si="51"/>
        <v>73.440555121961779</v>
      </c>
      <c r="P188" s="61">
        <f t="shared" si="51"/>
        <v>58.112348724273502</v>
      </c>
      <c r="Q188" s="61">
        <f t="shared" si="51"/>
        <v>65.391295277269194</v>
      </c>
      <c r="R188" s="61">
        <f t="shared" si="51"/>
        <v>64.376116001610512</v>
      </c>
      <c r="S188" s="61">
        <f t="shared" si="51"/>
        <v>82.172875174356491</v>
      </c>
      <c r="T188" s="61">
        <f t="shared" si="51"/>
        <v>71.820213538898727</v>
      </c>
      <c r="U188" s="61">
        <f t="shared" si="51"/>
        <v>74.166999276867912</v>
      </c>
      <c r="V188" s="61">
        <f t="shared" si="51"/>
        <v>78.447851172249457</v>
      </c>
    </row>
    <row r="189" spans="3:22" x14ac:dyDescent="0.2">
      <c r="C189" s="90" t="s">
        <v>72</v>
      </c>
      <c r="D189" s="63">
        <f t="shared" ref="D189:V189" si="52">+IFERROR(IF(D150&gt;0,+((D150/D32)*100)," "),"")</f>
        <v>92.443807728755786</v>
      </c>
      <c r="E189" s="63">
        <f t="shared" si="52"/>
        <v>93.628244910872809</v>
      </c>
      <c r="F189" s="63">
        <f t="shared" si="52"/>
        <v>83.37345224571088</v>
      </c>
      <c r="G189" s="63">
        <f t="shared" si="52"/>
        <v>71.242306652141068</v>
      </c>
      <c r="H189" s="63">
        <f t="shared" si="52"/>
        <v>79.59974849931551</v>
      </c>
      <c r="I189" s="63">
        <f t="shared" si="52"/>
        <v>79.462433310077458</v>
      </c>
      <c r="J189" s="63">
        <f t="shared" si="52"/>
        <v>65.097447363205703</v>
      </c>
      <c r="K189" s="63">
        <f t="shared" si="52"/>
        <v>70.718039262470384</v>
      </c>
      <c r="L189" s="63">
        <f t="shared" si="52"/>
        <v>79.754017662112958</v>
      </c>
      <c r="M189" s="63">
        <f t="shared" si="52"/>
        <v>67.584782606817697</v>
      </c>
      <c r="N189" s="63">
        <f t="shared" si="52"/>
        <v>89.329107989425466</v>
      </c>
      <c r="O189" s="63">
        <f t="shared" si="52"/>
        <v>87.602161938040368</v>
      </c>
      <c r="P189" s="63">
        <f t="shared" si="52"/>
        <v>87.697493876163335</v>
      </c>
      <c r="Q189" s="63">
        <f t="shared" si="52"/>
        <v>57.427795037954709</v>
      </c>
      <c r="R189" s="63">
        <f t="shared" si="52"/>
        <v>87.256672503617921</v>
      </c>
      <c r="S189" s="63">
        <f t="shared" si="52"/>
        <v>90.371145477710854</v>
      </c>
      <c r="T189" s="63">
        <f t="shared" si="52"/>
        <v>93.680311238032559</v>
      </c>
      <c r="U189" s="63">
        <f t="shared" si="52"/>
        <v>91.067228749846777</v>
      </c>
      <c r="V189" s="63">
        <f t="shared" si="52"/>
        <v>93.126444492237297</v>
      </c>
    </row>
    <row r="190" spans="3:22" x14ac:dyDescent="0.2">
      <c r="C190" s="89" t="s">
        <v>73</v>
      </c>
      <c r="D190" s="61" t="str">
        <f t="shared" ref="D190:V190" si="53">+IFERROR(IF(D151&gt;0,+((D151/D33)*100)," "),"")</f>
        <v xml:space="preserve"> </v>
      </c>
      <c r="E190" s="61" t="str">
        <f t="shared" si="53"/>
        <v xml:space="preserve"> </v>
      </c>
      <c r="F190" s="61" t="str">
        <f t="shared" si="53"/>
        <v xml:space="preserve"> </v>
      </c>
      <c r="G190" s="61" t="str">
        <f t="shared" si="53"/>
        <v xml:space="preserve"> </v>
      </c>
      <c r="H190" s="61" t="str">
        <f t="shared" si="53"/>
        <v xml:space="preserve"> </v>
      </c>
      <c r="I190" s="61" t="str">
        <f t="shared" si="53"/>
        <v xml:space="preserve"> </v>
      </c>
      <c r="J190" s="61" t="str">
        <f t="shared" si="53"/>
        <v xml:space="preserve"> </v>
      </c>
      <c r="K190" s="61" t="str">
        <f t="shared" si="53"/>
        <v xml:space="preserve"> </v>
      </c>
      <c r="L190" s="61" t="str">
        <f t="shared" si="53"/>
        <v xml:space="preserve"> </v>
      </c>
      <c r="M190" s="61" t="str">
        <f t="shared" si="53"/>
        <v xml:space="preserve"> </v>
      </c>
      <c r="N190" s="61" t="str">
        <f t="shared" si="53"/>
        <v xml:space="preserve"> </v>
      </c>
      <c r="O190" s="61" t="str">
        <f t="shared" si="53"/>
        <v xml:space="preserve"> </v>
      </c>
      <c r="P190" s="61" t="str">
        <f t="shared" si="53"/>
        <v xml:space="preserve"> </v>
      </c>
      <c r="Q190" s="61" t="str">
        <f t="shared" si="53"/>
        <v xml:space="preserve"> </v>
      </c>
      <c r="R190" s="61" t="str">
        <f t="shared" si="53"/>
        <v xml:space="preserve"> </v>
      </c>
      <c r="S190" s="61" t="str">
        <f t="shared" si="53"/>
        <v xml:space="preserve"> </v>
      </c>
      <c r="T190" s="61" t="str">
        <f t="shared" si="53"/>
        <v xml:space="preserve"> </v>
      </c>
      <c r="U190" s="61" t="str">
        <f t="shared" si="53"/>
        <v xml:space="preserve"> </v>
      </c>
      <c r="V190" s="61" t="str">
        <f t="shared" si="53"/>
        <v xml:space="preserve"> </v>
      </c>
    </row>
    <row r="191" spans="3:22" x14ac:dyDescent="0.2">
      <c r="C191" s="90" t="s">
        <v>35</v>
      </c>
      <c r="D191" s="63" t="str">
        <f t="shared" ref="D191:V191" si="54">+IFERROR(IF(D152&gt;0,+((D152/D34)*100)," "),"")</f>
        <v xml:space="preserve"> </v>
      </c>
      <c r="E191" s="63" t="str">
        <f t="shared" si="54"/>
        <v xml:space="preserve"> </v>
      </c>
      <c r="F191" s="63" t="str">
        <f t="shared" si="54"/>
        <v xml:space="preserve"> </v>
      </c>
      <c r="G191" s="63" t="str">
        <f t="shared" si="54"/>
        <v xml:space="preserve"> </v>
      </c>
      <c r="H191" s="63" t="str">
        <f t="shared" si="54"/>
        <v xml:space="preserve"> </v>
      </c>
      <c r="I191" s="63" t="str">
        <f t="shared" si="54"/>
        <v xml:space="preserve"> </v>
      </c>
      <c r="J191" s="63" t="str">
        <f t="shared" si="54"/>
        <v xml:space="preserve"> </v>
      </c>
      <c r="K191" s="63" t="str">
        <f t="shared" si="54"/>
        <v xml:space="preserve"> </v>
      </c>
      <c r="L191" s="63" t="str">
        <f t="shared" si="54"/>
        <v xml:space="preserve"> </v>
      </c>
      <c r="M191" s="63" t="str">
        <f t="shared" si="54"/>
        <v xml:space="preserve"> </v>
      </c>
      <c r="N191" s="63" t="str">
        <f t="shared" si="54"/>
        <v xml:space="preserve"> </v>
      </c>
      <c r="O191" s="63" t="str">
        <f t="shared" si="54"/>
        <v xml:space="preserve"> </v>
      </c>
      <c r="P191" s="63" t="str">
        <f t="shared" si="54"/>
        <v xml:space="preserve"> </v>
      </c>
      <c r="Q191" s="63" t="str">
        <f t="shared" si="54"/>
        <v xml:space="preserve"> </v>
      </c>
      <c r="R191" s="63" t="str">
        <f t="shared" si="54"/>
        <v xml:space="preserve"> </v>
      </c>
      <c r="S191" s="63" t="str">
        <f t="shared" si="54"/>
        <v xml:space="preserve"> </v>
      </c>
      <c r="T191" s="63" t="str">
        <f t="shared" si="54"/>
        <v xml:space="preserve"> </v>
      </c>
      <c r="U191" s="63" t="str">
        <f t="shared" si="54"/>
        <v xml:space="preserve"> </v>
      </c>
      <c r="V191" s="63" t="str">
        <f t="shared" si="54"/>
        <v xml:space="preserve"> </v>
      </c>
    </row>
    <row r="192" spans="3:22" x14ac:dyDescent="0.2">
      <c r="C192" s="89" t="s">
        <v>74</v>
      </c>
      <c r="D192" s="61">
        <f t="shared" ref="D192:V192" si="55">+IFERROR(IF(D153&gt;0,+((D153/D35)*100)," "),"")</f>
        <v>92.124618784133844</v>
      </c>
      <c r="E192" s="61">
        <f t="shared" si="55"/>
        <v>63.579667464103636</v>
      </c>
      <c r="F192" s="61">
        <f t="shared" si="55"/>
        <v>85.993807713900239</v>
      </c>
      <c r="G192" s="61">
        <f t="shared" si="55"/>
        <v>72.178244943405261</v>
      </c>
      <c r="H192" s="61">
        <f t="shared" si="55"/>
        <v>52.846357117043887</v>
      </c>
      <c r="I192" s="61">
        <f t="shared" si="55"/>
        <v>80.132751988233807</v>
      </c>
      <c r="J192" s="61">
        <f t="shared" si="55"/>
        <v>61.132587686446172</v>
      </c>
      <c r="K192" s="61">
        <f t="shared" si="55"/>
        <v>76.804955378376789</v>
      </c>
      <c r="L192" s="61">
        <f t="shared" si="55"/>
        <v>65.997679648697755</v>
      </c>
      <c r="M192" s="61">
        <f t="shared" si="55"/>
        <v>75.37238217415667</v>
      </c>
      <c r="N192" s="61">
        <f t="shared" si="55"/>
        <v>82.556231098293338</v>
      </c>
      <c r="O192" s="61">
        <f t="shared" si="55"/>
        <v>83.304709233819779</v>
      </c>
      <c r="P192" s="61">
        <f t="shared" si="55"/>
        <v>84.744258421839888</v>
      </c>
      <c r="Q192" s="61">
        <f t="shared" si="55"/>
        <v>92.495607840135236</v>
      </c>
      <c r="R192" s="61">
        <f t="shared" si="55"/>
        <v>90.3839025352394</v>
      </c>
      <c r="S192" s="61">
        <f t="shared" si="55"/>
        <v>94.814110492812276</v>
      </c>
      <c r="T192" s="61">
        <f t="shared" si="55"/>
        <v>97.03974542137081</v>
      </c>
      <c r="U192" s="61">
        <f t="shared" si="55"/>
        <v>98.651303876001478</v>
      </c>
      <c r="V192" s="61">
        <f t="shared" si="55"/>
        <v>92.72379954456288</v>
      </c>
    </row>
    <row r="193" spans="3:22" x14ac:dyDescent="0.2">
      <c r="C193" s="90" t="s">
        <v>36</v>
      </c>
      <c r="D193" s="63">
        <f t="shared" ref="D193:V193" si="56">+IFERROR(IF(D154&gt;0,+((D154/D36)*100)," "),"")</f>
        <v>97.923862303007198</v>
      </c>
      <c r="E193" s="63">
        <f t="shared" si="56"/>
        <v>91.169109024689163</v>
      </c>
      <c r="F193" s="63">
        <f t="shared" si="56"/>
        <v>93.915798977601995</v>
      </c>
      <c r="G193" s="63">
        <f t="shared" si="56"/>
        <v>88.072171165338759</v>
      </c>
      <c r="H193" s="63">
        <f t="shared" si="56"/>
        <v>77.940366185840077</v>
      </c>
      <c r="I193" s="63">
        <f t="shared" si="56"/>
        <v>87.506191241143725</v>
      </c>
      <c r="J193" s="63">
        <f t="shared" si="56"/>
        <v>75.207501673732324</v>
      </c>
      <c r="K193" s="63">
        <f t="shared" si="56"/>
        <v>87.371608358884799</v>
      </c>
      <c r="L193" s="63">
        <f t="shared" si="56"/>
        <v>80.911150770026481</v>
      </c>
      <c r="M193" s="63">
        <f t="shared" si="56"/>
        <v>95.200452595935275</v>
      </c>
      <c r="N193" s="63">
        <f t="shared" si="56"/>
        <v>87.358211960983908</v>
      </c>
      <c r="O193" s="63">
        <f t="shared" si="56"/>
        <v>94.595166893881938</v>
      </c>
      <c r="P193" s="63">
        <f t="shared" si="56"/>
        <v>96.240345771850883</v>
      </c>
      <c r="Q193" s="63">
        <f t="shared" si="56"/>
        <v>98.965344112306624</v>
      </c>
      <c r="R193" s="63">
        <f t="shared" si="56"/>
        <v>98.17380432970026</v>
      </c>
      <c r="S193" s="63">
        <f t="shared" si="56"/>
        <v>98.486807248589429</v>
      </c>
      <c r="T193" s="63">
        <f t="shared" si="56"/>
        <v>99.28331358895845</v>
      </c>
      <c r="U193" s="63">
        <f t="shared" si="56"/>
        <v>96.107367377184303</v>
      </c>
      <c r="V193" s="63">
        <f t="shared" si="56"/>
        <v>81.452249326490147</v>
      </c>
    </row>
    <row r="194" spans="3:22" x14ac:dyDescent="0.2">
      <c r="C194" s="92" t="s">
        <v>75</v>
      </c>
      <c r="D194" s="62">
        <f t="shared" ref="D194:V194" si="57">+IFERROR(IF(D155&gt;0,+((D155/D37)*100)," "),"")</f>
        <v>75.210329888655423</v>
      </c>
      <c r="E194" s="62">
        <f t="shared" si="57"/>
        <v>76.573388901826945</v>
      </c>
      <c r="F194" s="62">
        <f t="shared" si="57"/>
        <v>82.094218386816223</v>
      </c>
      <c r="G194" s="62">
        <f t="shared" si="57"/>
        <v>83.920210090033748</v>
      </c>
      <c r="H194" s="62">
        <f t="shared" si="57"/>
        <v>74.417416370224714</v>
      </c>
      <c r="I194" s="62">
        <f t="shared" si="57"/>
        <v>80.381820195783163</v>
      </c>
      <c r="J194" s="62">
        <f t="shared" si="57"/>
        <v>71.914542655422025</v>
      </c>
      <c r="K194" s="62">
        <f t="shared" si="57"/>
        <v>73.296781350794291</v>
      </c>
      <c r="L194" s="62">
        <f t="shared" si="57"/>
        <v>86.358198526998521</v>
      </c>
      <c r="M194" s="62">
        <f t="shared" si="57"/>
        <v>83.339818086728329</v>
      </c>
      <c r="N194" s="62">
        <f t="shared" si="57"/>
        <v>86.692539694141075</v>
      </c>
      <c r="O194" s="62">
        <f t="shared" si="57"/>
        <v>80.826308213228458</v>
      </c>
      <c r="P194" s="62">
        <f t="shared" si="57"/>
        <v>89.129931568324068</v>
      </c>
      <c r="Q194" s="62">
        <f t="shared" si="57"/>
        <v>75.261184454579137</v>
      </c>
      <c r="R194" s="62">
        <f t="shared" si="57"/>
        <v>83.60798523857612</v>
      </c>
      <c r="S194" s="62">
        <f t="shared" si="57"/>
        <v>90.257150654352188</v>
      </c>
      <c r="T194" s="62">
        <f t="shared" si="57"/>
        <v>91.783561367243252</v>
      </c>
      <c r="U194" s="62">
        <f t="shared" si="57"/>
        <v>92.368758022223389</v>
      </c>
      <c r="V194" s="62">
        <f t="shared" si="57"/>
        <v>85.791767067088614</v>
      </c>
    </row>
    <row r="195" spans="3:22" ht="22.5" x14ac:dyDescent="0.2">
      <c r="C195" s="91" t="s">
        <v>76</v>
      </c>
      <c r="D195" s="64" t="str">
        <f t="shared" ref="D195:V195" si="58">+IFERROR(IF(D156&gt;0,+((D156/D38)*100),"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 t="str">
        <f t="shared" si="58"/>
        <v xml:space="preserve"> </v>
      </c>
      <c r="V195" s="64" t="str">
        <f t="shared" si="58"/>
        <v xml:space="preserve"> </v>
      </c>
    </row>
    <row r="196" spans="3:22" x14ac:dyDescent="0.2">
      <c r="C196" s="89" t="s">
        <v>77</v>
      </c>
      <c r="D196" s="61">
        <f t="shared" ref="D196:V196" si="59">+IFERROR(IF(D157&gt;0,+((D157/D39)*100)," "),"")</f>
        <v>35.835064271284722</v>
      </c>
      <c r="E196" s="61">
        <f t="shared" si="59"/>
        <v>37.457455828316633</v>
      </c>
      <c r="F196" s="61">
        <f t="shared" si="59"/>
        <v>42.007833001389024</v>
      </c>
      <c r="G196" s="61">
        <f t="shared" si="59"/>
        <v>55.128721380219389</v>
      </c>
      <c r="H196" s="61">
        <f t="shared" si="59"/>
        <v>49.023941667603879</v>
      </c>
      <c r="I196" s="61">
        <f t="shared" si="59"/>
        <v>4.4267655644313928</v>
      </c>
      <c r="J196" s="61">
        <f t="shared" si="59"/>
        <v>45.556219788685191</v>
      </c>
      <c r="K196" s="61">
        <f t="shared" si="59"/>
        <v>48.013050373105905</v>
      </c>
      <c r="L196" s="61">
        <f t="shared" si="59"/>
        <v>57.58455340997061</v>
      </c>
      <c r="M196" s="61">
        <f t="shared" si="59"/>
        <v>61.59387724189822</v>
      </c>
      <c r="N196" s="61">
        <f t="shared" si="59"/>
        <v>68.230802074725489</v>
      </c>
      <c r="O196" s="61">
        <f t="shared" si="59"/>
        <v>69.72511404101806</v>
      </c>
      <c r="P196" s="61">
        <f t="shared" si="59"/>
        <v>98.466124291911825</v>
      </c>
      <c r="Q196" s="61">
        <f t="shared" si="59"/>
        <v>73.23660643176693</v>
      </c>
      <c r="R196" s="61">
        <f t="shared" si="59"/>
        <v>82.088228811233719</v>
      </c>
      <c r="S196" s="61">
        <f t="shared" si="59"/>
        <v>85.405629982501736</v>
      </c>
      <c r="T196" s="61">
        <f t="shared" si="59"/>
        <v>91.64286574007896</v>
      </c>
      <c r="U196" s="61">
        <f t="shared" si="59"/>
        <v>97.221408255547118</v>
      </c>
      <c r="V196" s="61">
        <f t="shared" si="59"/>
        <v>78.183450240836677</v>
      </c>
    </row>
    <row r="197" spans="3:22" x14ac:dyDescent="0.2">
      <c r="C197" s="90" t="s">
        <v>37</v>
      </c>
      <c r="D197" s="63">
        <f t="shared" ref="D197:V197" si="60">+IFERROR(IF(D158&gt;0,+((D158/D40)*100)," "),"")</f>
        <v>96.770403179155423</v>
      </c>
      <c r="E197" s="63">
        <f t="shared" si="60"/>
        <v>91.577766534122119</v>
      </c>
      <c r="F197" s="63">
        <f t="shared" si="60"/>
        <v>91.606372806803094</v>
      </c>
      <c r="G197" s="63">
        <f t="shared" si="60"/>
        <v>94.39135483642734</v>
      </c>
      <c r="H197" s="63">
        <f t="shared" si="60"/>
        <v>95.328312078975614</v>
      </c>
      <c r="I197" s="63">
        <f t="shared" si="60"/>
        <v>95.603673080763286</v>
      </c>
      <c r="J197" s="63">
        <f t="shared" si="60"/>
        <v>90.562916867173371</v>
      </c>
      <c r="K197" s="63">
        <f t="shared" si="60"/>
        <v>87.060510652522709</v>
      </c>
      <c r="L197" s="63">
        <f t="shared" si="60"/>
        <v>83.361904981088685</v>
      </c>
      <c r="M197" s="63">
        <f t="shared" si="60"/>
        <v>83.964970326789981</v>
      </c>
      <c r="N197" s="63">
        <f t="shared" si="60"/>
        <v>93.188634848833445</v>
      </c>
      <c r="O197" s="63">
        <f t="shared" si="60"/>
        <v>85.18544614133198</v>
      </c>
      <c r="P197" s="63">
        <f t="shared" si="60"/>
        <v>94.734067422673348</v>
      </c>
      <c r="Q197" s="63">
        <f t="shared" si="60"/>
        <v>89.566421337407505</v>
      </c>
      <c r="R197" s="63">
        <f t="shared" si="60"/>
        <v>94.464783764816247</v>
      </c>
      <c r="S197" s="63">
        <f t="shared" si="60"/>
        <v>96.7806799532882</v>
      </c>
      <c r="T197" s="63">
        <f t="shared" si="60"/>
        <v>94.507056957971642</v>
      </c>
      <c r="U197" s="63">
        <f t="shared" si="60"/>
        <v>89.91573077334003</v>
      </c>
      <c r="V197" s="63">
        <f t="shared" si="60"/>
        <v>94.756414835545016</v>
      </c>
    </row>
    <row r="198" spans="3:22" x14ac:dyDescent="0.2">
      <c r="C198" s="89" t="s">
        <v>38</v>
      </c>
      <c r="D198" s="61">
        <f t="shared" ref="D198:V198" si="61">+IFERROR(IF(D159&gt;0,+((D159/D41)*100)," "),"")</f>
        <v>87.625342791752104</v>
      </c>
      <c r="E198" s="61">
        <f t="shared" si="61"/>
        <v>75.181704125230681</v>
      </c>
      <c r="F198" s="61">
        <f t="shared" si="61"/>
        <v>53.033729211189062</v>
      </c>
      <c r="G198" s="61">
        <f t="shared" si="61"/>
        <v>46.777545768732878</v>
      </c>
      <c r="H198" s="61">
        <f t="shared" si="61"/>
        <v>44.089308103061327</v>
      </c>
      <c r="I198" s="61">
        <f t="shared" si="61"/>
        <v>81.710681984632785</v>
      </c>
      <c r="J198" s="61">
        <f t="shared" si="61"/>
        <v>45.280045729505524</v>
      </c>
      <c r="K198" s="61">
        <f t="shared" si="61"/>
        <v>56.292125523129734</v>
      </c>
      <c r="L198" s="61" t="str">
        <f t="shared" si="61"/>
        <v xml:space="preserve"> </v>
      </c>
      <c r="M198" s="61" t="str">
        <f t="shared" si="61"/>
        <v xml:space="preserve"> </v>
      </c>
      <c r="N198" s="61" t="str">
        <f t="shared" si="61"/>
        <v xml:space="preserve"> </v>
      </c>
      <c r="O198" s="61" t="str">
        <f t="shared" si="61"/>
        <v xml:space="preserve"> </v>
      </c>
      <c r="P198" s="61" t="str">
        <f t="shared" si="61"/>
        <v xml:space="preserve"> </v>
      </c>
      <c r="Q198" s="61" t="str">
        <f t="shared" si="61"/>
        <v xml:space="preserve"> </v>
      </c>
      <c r="R198" s="61" t="str">
        <f t="shared" si="61"/>
        <v xml:space="preserve"> </v>
      </c>
      <c r="S198" s="61" t="str">
        <f t="shared" si="61"/>
        <v xml:space="preserve"> </v>
      </c>
      <c r="T198" s="61" t="str">
        <f t="shared" si="61"/>
        <v xml:space="preserve"> </v>
      </c>
      <c r="U198" s="61" t="str">
        <f t="shared" si="61"/>
        <v xml:space="preserve"> </v>
      </c>
      <c r="V198" s="61" t="str">
        <f t="shared" si="61"/>
        <v xml:space="preserve"> </v>
      </c>
    </row>
    <row r="199" spans="3:22" x14ac:dyDescent="0.2">
      <c r="C199" s="93" t="s">
        <v>78</v>
      </c>
      <c r="D199" s="65">
        <f t="shared" ref="D199:V199" si="62">+IFERROR(IF(D160&gt;0,+((D160/D42)*100)," "),"")</f>
        <v>79.449599783722036</v>
      </c>
      <c r="E199" s="65">
        <f t="shared" si="62"/>
        <v>76.580916454809341</v>
      </c>
      <c r="F199" s="65">
        <f t="shared" si="62"/>
        <v>78.743843556625194</v>
      </c>
      <c r="G199" s="65">
        <f t="shared" si="62"/>
        <v>79.67192994276283</v>
      </c>
      <c r="H199" s="65">
        <f t="shared" si="62"/>
        <v>85.655760097843341</v>
      </c>
      <c r="I199" s="65">
        <f t="shared" si="62"/>
        <v>89.429824094994231</v>
      </c>
      <c r="J199" s="65">
        <f t="shared" si="62"/>
        <v>72.40185176692134</v>
      </c>
      <c r="K199" s="65">
        <f t="shared" si="62"/>
        <v>81.290268174868018</v>
      </c>
      <c r="L199" s="65">
        <f t="shared" si="62"/>
        <v>83.24590223848503</v>
      </c>
      <c r="M199" s="65">
        <f t="shared" si="62"/>
        <v>80.224357357469088</v>
      </c>
      <c r="N199" s="65">
        <f t="shared" si="62"/>
        <v>86.272473292677105</v>
      </c>
      <c r="O199" s="65">
        <f t="shared" si="62"/>
        <v>84.137071424134163</v>
      </c>
      <c r="P199" s="65">
        <f t="shared" si="62"/>
        <v>84.440042237713115</v>
      </c>
      <c r="Q199" s="65">
        <f t="shared" si="62"/>
        <v>81.477332740610564</v>
      </c>
      <c r="R199" s="65">
        <f t="shared" si="62"/>
        <v>86.203243971770078</v>
      </c>
      <c r="S199" s="65">
        <f t="shared" si="62"/>
        <v>87.747360332174111</v>
      </c>
      <c r="T199" s="65">
        <f t="shared" si="62"/>
        <v>91.157152643956422</v>
      </c>
      <c r="U199" s="65">
        <f t="shared" si="62"/>
        <v>93.280911719467838</v>
      </c>
      <c r="V199" s="65">
        <f t="shared" si="62"/>
        <v>88.916562374495342</v>
      </c>
    </row>
    <row r="200" spans="3:22" x14ac:dyDescent="0.2">
      <c r="C200" s="1" t="s">
        <v>227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D204" s="164" t="s">
        <v>164</v>
      </c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</row>
    <row r="205" spans="3:22" ht="15.75" customHeight="1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82" t="s">
        <v>21</v>
      </c>
      <c r="D206" s="162">
        <v>2000</v>
      </c>
      <c r="E206" s="162">
        <v>2001</v>
      </c>
      <c r="F206" s="162">
        <v>2002</v>
      </c>
      <c r="G206" s="162">
        <v>2003</v>
      </c>
      <c r="H206" s="162">
        <v>2004</v>
      </c>
      <c r="I206" s="162">
        <v>2005</v>
      </c>
      <c r="J206" s="162">
        <v>2006</v>
      </c>
      <c r="K206" s="162">
        <v>2007</v>
      </c>
      <c r="L206" s="162">
        <v>2008</v>
      </c>
      <c r="M206" s="162">
        <v>2009</v>
      </c>
      <c r="N206" s="162">
        <v>2010</v>
      </c>
      <c r="O206" s="162">
        <v>2011</v>
      </c>
      <c r="P206" s="162">
        <v>2012</v>
      </c>
      <c r="Q206" s="162">
        <v>2013</v>
      </c>
      <c r="R206" s="162">
        <v>2014</v>
      </c>
      <c r="S206" s="162">
        <v>2015</v>
      </c>
      <c r="T206" s="162">
        <v>2016</v>
      </c>
      <c r="U206" s="162">
        <v>2017</v>
      </c>
      <c r="V206" s="162">
        <v>2018</v>
      </c>
    </row>
    <row r="207" spans="3:22" ht="12" thickBot="1" x14ac:dyDescent="0.25">
      <c r="C207" s="18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 spans="3:22" x14ac:dyDescent="0.2">
      <c r="C208" s="89" t="s">
        <v>61</v>
      </c>
      <c r="D208" s="57">
        <v>12.6082097435</v>
      </c>
      <c r="E208" s="57">
        <v>5.6994505455000004</v>
      </c>
      <c r="F208" s="57">
        <v>9.1030787489999998</v>
      </c>
      <c r="G208" s="57">
        <v>6.4994783409999997</v>
      </c>
      <c r="H208" s="57">
        <v>3.3811761389999999</v>
      </c>
      <c r="I208" s="57">
        <v>4.1261018229999999</v>
      </c>
      <c r="J208" s="57">
        <v>9.0806790310000007</v>
      </c>
      <c r="K208" s="57">
        <v>4.0895560980000001</v>
      </c>
      <c r="L208" s="57">
        <v>6.1443976630000003</v>
      </c>
      <c r="M208" s="57">
        <v>6.1347871209999996</v>
      </c>
      <c r="N208" s="57">
        <v>6.1938861110000003</v>
      </c>
      <c r="O208" s="57">
        <v>5.8075671942099989</v>
      </c>
      <c r="P208" s="57">
        <v>6.2894737492800008</v>
      </c>
      <c r="Q208" s="57">
        <v>12.033696848869999</v>
      </c>
      <c r="R208" s="57">
        <v>14.191024809</v>
      </c>
      <c r="S208" s="57">
        <v>11.532145782220001</v>
      </c>
      <c r="T208" s="57">
        <v>10.179739565549999</v>
      </c>
      <c r="U208" s="57">
        <v>7.9796334512200007</v>
      </c>
      <c r="V208" s="57">
        <v>8.6493921438899992</v>
      </c>
    </row>
    <row r="209" spans="3:22" x14ac:dyDescent="0.2">
      <c r="C209" s="90" t="s">
        <v>28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58">
        <v>0</v>
      </c>
      <c r="M209" s="58">
        <v>0</v>
      </c>
      <c r="N209" s="58">
        <v>0</v>
      </c>
      <c r="O209" s="58">
        <v>0</v>
      </c>
      <c r="P209" s="58">
        <v>6.0327086158700007</v>
      </c>
      <c r="Q209" s="58">
        <v>18.203516618089996</v>
      </c>
      <c r="R209" s="58">
        <v>19.00120064863</v>
      </c>
      <c r="S209" s="58">
        <v>20.301550801000001</v>
      </c>
      <c r="T209" s="58">
        <v>24.515086157999999</v>
      </c>
      <c r="U209" s="58">
        <v>23.65193715485</v>
      </c>
      <c r="V209" s="58">
        <v>29.578129214000001</v>
      </c>
    </row>
    <row r="210" spans="3:22" x14ac:dyDescent="0.2">
      <c r="C210" s="89" t="s">
        <v>62</v>
      </c>
      <c r="D210" s="57">
        <v>1.1420203840000001</v>
      </c>
      <c r="E210" s="57">
        <v>1.450197159</v>
      </c>
      <c r="F210" s="57">
        <v>1.580813496</v>
      </c>
      <c r="G210" s="57">
        <v>1.3794726123399998</v>
      </c>
      <c r="H210" s="57">
        <v>1.2461778073600001</v>
      </c>
      <c r="I210" s="57">
        <v>1.3048335992</v>
      </c>
      <c r="J210" s="57">
        <v>1.6202714309999999</v>
      </c>
      <c r="K210" s="57">
        <v>1.4329829869999999</v>
      </c>
      <c r="L210" s="57">
        <v>2.3328167687499999</v>
      </c>
      <c r="M210" s="57">
        <v>2.34608966398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</row>
    <row r="211" spans="3:22" x14ac:dyDescent="0.2">
      <c r="C211" s="90" t="s">
        <v>29</v>
      </c>
      <c r="D211" s="58">
        <v>34.509246414380002</v>
      </c>
      <c r="E211" s="58">
        <v>33.423653107</v>
      </c>
      <c r="F211" s="58">
        <v>35.829788819999997</v>
      </c>
      <c r="G211" s="58">
        <v>35.938030937000001</v>
      </c>
      <c r="H211" s="58">
        <v>36.473777767999998</v>
      </c>
      <c r="I211" s="58">
        <v>43.440416327000001</v>
      </c>
      <c r="J211" s="58">
        <v>46.325863879000003</v>
      </c>
      <c r="K211" s="58">
        <v>51.412360131</v>
      </c>
      <c r="L211" s="58">
        <v>76.578239406199998</v>
      </c>
      <c r="M211" s="58">
        <v>83.872821284249994</v>
      </c>
      <c r="N211" s="58">
        <v>92.753369697050005</v>
      </c>
      <c r="O211" s="58">
        <v>86.694445014329986</v>
      </c>
      <c r="P211" s="58">
        <v>119.35233845626</v>
      </c>
      <c r="Q211" s="58">
        <v>138.95179852356</v>
      </c>
      <c r="R211" s="58">
        <v>157.79805960077999</v>
      </c>
      <c r="S211" s="58">
        <v>166.72101500427001</v>
      </c>
      <c r="T211" s="58">
        <v>175.95718118851002</v>
      </c>
      <c r="U211" s="58">
        <v>180.78444063622001</v>
      </c>
      <c r="V211" s="58">
        <v>187.34788653522997</v>
      </c>
    </row>
    <row r="212" spans="3:22" x14ac:dyDescent="0.2">
      <c r="C212" s="89" t="s">
        <v>63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</row>
    <row r="213" spans="3:22" x14ac:dyDescent="0.2">
      <c r="C213" s="90" t="s">
        <v>30</v>
      </c>
      <c r="D213" s="58">
        <v>0.50575862000000005</v>
      </c>
      <c r="E213" s="58">
        <v>0.56435017130999998</v>
      </c>
      <c r="F213" s="58">
        <v>0.43707543100000001</v>
      </c>
      <c r="G213" s="58">
        <v>0.30070527000000002</v>
      </c>
      <c r="H213" s="58">
        <v>0.37002214560000002</v>
      </c>
      <c r="I213" s="58">
        <v>0.45621089199999998</v>
      </c>
      <c r="J213" s="58">
        <v>0.59417391600000002</v>
      </c>
      <c r="K213" s="58">
        <v>1.296826896</v>
      </c>
      <c r="L213" s="58">
        <v>1.4961733699999999</v>
      </c>
      <c r="M213" s="58">
        <v>1.8951204699999999</v>
      </c>
      <c r="N213" s="58">
        <v>1.8438093600000001</v>
      </c>
      <c r="O213" s="58">
        <v>1.8123772199999999</v>
      </c>
      <c r="P213" s="58">
        <v>2.01278819251</v>
      </c>
      <c r="Q213" s="58">
        <v>2.4243139401399998</v>
      </c>
      <c r="R213" s="58">
        <v>2.8592637408000003</v>
      </c>
      <c r="S213" s="58">
        <v>2.3886996208800002</v>
      </c>
      <c r="T213" s="58">
        <v>2.9321298918600003</v>
      </c>
      <c r="U213" s="58">
        <v>3.7142598308300001</v>
      </c>
      <c r="V213" s="58">
        <v>3.0315953426999998</v>
      </c>
    </row>
    <row r="214" spans="3:22" x14ac:dyDescent="0.2">
      <c r="C214" s="89" t="s">
        <v>64</v>
      </c>
      <c r="D214" s="57">
        <v>467.44202626371009</v>
      </c>
      <c r="E214" s="57">
        <v>604.77448229230004</v>
      </c>
      <c r="F214" s="57">
        <v>643.93354957902</v>
      </c>
      <c r="G214" s="57">
        <v>765.05560261443009</v>
      </c>
      <c r="H214" s="57">
        <v>788.68645471203013</v>
      </c>
      <c r="I214" s="57">
        <v>904.74869904569016</v>
      </c>
      <c r="J214" s="57">
        <v>718.4970464677499</v>
      </c>
      <c r="K214" s="57">
        <v>949.24963510154976</v>
      </c>
      <c r="L214" s="57">
        <v>1036.8344918732801</v>
      </c>
      <c r="M214" s="57">
        <v>1237.6970922468101</v>
      </c>
      <c r="N214" s="57">
        <v>1468.4274623324609</v>
      </c>
      <c r="O214" s="57">
        <v>1435.3760746286405</v>
      </c>
      <c r="P214" s="57">
        <v>1487.4340106247503</v>
      </c>
      <c r="Q214" s="57">
        <v>1550.8450825712202</v>
      </c>
      <c r="R214" s="57">
        <v>1555.7900890062397</v>
      </c>
      <c r="S214" s="57">
        <v>1689.9974625537106</v>
      </c>
      <c r="T214" s="57">
        <v>1851.7145649383599</v>
      </c>
      <c r="U214" s="57">
        <v>1888.5124636640207</v>
      </c>
      <c r="V214" s="57">
        <v>1679.4203429005397</v>
      </c>
    </row>
    <row r="215" spans="3:22" x14ac:dyDescent="0.2">
      <c r="C215" s="90" t="s">
        <v>65</v>
      </c>
      <c r="D215" s="58">
        <v>0.98963048799999997</v>
      </c>
      <c r="E215" s="58">
        <v>0.83378949585000006</v>
      </c>
      <c r="F215" s="58">
        <v>1.5401082674200002</v>
      </c>
      <c r="G215" s="58">
        <v>0.98374235705999991</v>
      </c>
      <c r="H215" s="58">
        <v>1.4804386517699999</v>
      </c>
      <c r="I215" s="58">
        <v>1.694636206</v>
      </c>
      <c r="J215" s="58">
        <v>3.02920409623</v>
      </c>
      <c r="K215" s="58">
        <v>3.1189435935000001</v>
      </c>
      <c r="L215" s="58">
        <v>3.4473729533699999</v>
      </c>
      <c r="M215" s="58">
        <v>3.3488631271</v>
      </c>
      <c r="N215" s="58">
        <v>3.0729764474199999</v>
      </c>
      <c r="O215" s="58">
        <v>2.0893084119699998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</row>
    <row r="216" spans="3:22" x14ac:dyDescent="0.2">
      <c r="C216" s="89" t="s">
        <v>66</v>
      </c>
      <c r="D216" s="57">
        <v>49.685859555660002</v>
      </c>
      <c r="E216" s="57">
        <v>52.488238743570029</v>
      </c>
      <c r="F216" s="57">
        <v>58.849996444590012</v>
      </c>
      <c r="G216" s="57">
        <v>60.527543290270003</v>
      </c>
      <c r="H216" s="57">
        <v>70.790798107130001</v>
      </c>
      <c r="I216" s="57">
        <v>45.913226338549997</v>
      </c>
      <c r="J216" s="57">
        <v>66.679625975059992</v>
      </c>
      <c r="K216" s="57">
        <v>42.149194483699993</v>
      </c>
      <c r="L216" s="57">
        <v>27.26696899589</v>
      </c>
      <c r="M216" s="57">
        <v>29.6609502162</v>
      </c>
      <c r="N216" s="57">
        <v>7.2986918157800007</v>
      </c>
      <c r="O216" s="57">
        <v>5.6697604512400002</v>
      </c>
      <c r="P216" s="57">
        <v>8.8444875826599993</v>
      </c>
      <c r="Q216" s="57">
        <v>8.3970554384299998</v>
      </c>
      <c r="R216" s="57">
        <v>11.142501812880001</v>
      </c>
      <c r="S216" s="57">
        <v>10.050486711729999</v>
      </c>
      <c r="T216" s="57">
        <v>11.950725288349998</v>
      </c>
      <c r="U216" s="57">
        <v>11.057210382620001</v>
      </c>
      <c r="V216" s="57">
        <v>11.805260354759998</v>
      </c>
    </row>
    <row r="217" spans="3:22" x14ac:dyDescent="0.2">
      <c r="C217" s="90" t="s">
        <v>67</v>
      </c>
      <c r="D217" s="58">
        <v>19.613298669599999</v>
      </c>
      <c r="E217" s="58">
        <v>19.140759953990003</v>
      </c>
      <c r="F217" s="58">
        <v>23.306239541410001</v>
      </c>
      <c r="G217" s="58">
        <v>24.044180936329994</v>
      </c>
      <c r="H217" s="58">
        <v>23.348770304269998</v>
      </c>
      <c r="I217" s="58">
        <v>23.78670927328</v>
      </c>
      <c r="J217" s="58">
        <v>30.189585523180003</v>
      </c>
      <c r="K217" s="58">
        <v>32.548205995529997</v>
      </c>
      <c r="L217" s="58">
        <v>33.348355575170004</v>
      </c>
      <c r="M217" s="58">
        <v>31.063779734849998</v>
      </c>
      <c r="N217" s="58">
        <v>32.609864432180004</v>
      </c>
      <c r="O217" s="58">
        <v>30.822199931709999</v>
      </c>
      <c r="P217" s="58">
        <v>33.813958815379998</v>
      </c>
      <c r="Q217" s="58">
        <v>36.763243569080004</v>
      </c>
      <c r="R217" s="58">
        <v>39.917625807129994</v>
      </c>
      <c r="S217" s="58">
        <v>41.135871613879999</v>
      </c>
      <c r="T217" s="58">
        <v>44.838419134339993</v>
      </c>
      <c r="U217" s="58">
        <v>45.980424891229994</v>
      </c>
      <c r="V217" s="58">
        <v>50.900170714779996</v>
      </c>
    </row>
    <row r="218" spans="3:22" x14ac:dyDescent="0.2">
      <c r="C218" s="89" t="s">
        <v>68</v>
      </c>
      <c r="D218" s="57">
        <v>0.11023688475</v>
      </c>
      <c r="E218" s="57">
        <v>0.109448148</v>
      </c>
      <c r="F218" s="57">
        <v>0.22484092219999999</v>
      </c>
      <c r="G218" s="57">
        <v>4.8868129479999994E-2</v>
      </c>
      <c r="H218" s="57">
        <v>0.21256479943000001</v>
      </c>
      <c r="I218" s="57">
        <v>0.15914938540000001</v>
      </c>
      <c r="J218" s="57">
        <v>0.17301792559999998</v>
      </c>
      <c r="K218" s="57">
        <v>0.43943893938</v>
      </c>
      <c r="L218" s="57">
        <v>9.2154046000000003E-2</v>
      </c>
      <c r="M218" s="57">
        <v>0.13520948399999999</v>
      </c>
      <c r="N218" s="57">
        <v>9.8582882999999996E-2</v>
      </c>
      <c r="O218" s="57">
        <v>0.28349963500000003</v>
      </c>
      <c r="P218" s="57">
        <v>0.31722809077999997</v>
      </c>
      <c r="Q218" s="57">
        <v>0.15923612011999999</v>
      </c>
      <c r="R218" s="57">
        <v>0.17737333378</v>
      </c>
      <c r="S218" s="57">
        <v>0.74580149316</v>
      </c>
      <c r="T218" s="57">
        <v>0.98598614301999998</v>
      </c>
      <c r="U218" s="57">
        <v>1.1274534270000001</v>
      </c>
      <c r="V218" s="57">
        <v>2.20701456291</v>
      </c>
    </row>
    <row r="219" spans="3:22" x14ac:dyDescent="0.2">
      <c r="C219" s="90" t="s">
        <v>31</v>
      </c>
      <c r="D219" s="58">
        <v>79.91603544508996</v>
      </c>
      <c r="E219" s="58">
        <v>92.136021710199998</v>
      </c>
      <c r="F219" s="58">
        <v>99.699812023140026</v>
      </c>
      <c r="G219" s="58">
        <v>89.112506200029998</v>
      </c>
      <c r="H219" s="58">
        <v>100.49501581317999</v>
      </c>
      <c r="I219" s="58">
        <v>95.597906378580007</v>
      </c>
      <c r="J219" s="58">
        <v>106.89950551321996</v>
      </c>
      <c r="K219" s="58">
        <v>122.88818469346002</v>
      </c>
      <c r="L219" s="58">
        <v>130.00370759976002</v>
      </c>
      <c r="M219" s="58">
        <v>139.64224366855998</v>
      </c>
      <c r="N219" s="58">
        <v>146.56634292729004</v>
      </c>
      <c r="O219" s="58">
        <v>154.15239543218999</v>
      </c>
      <c r="P219" s="58">
        <v>144.77502252751</v>
      </c>
      <c r="Q219" s="58">
        <v>150.79621866457001</v>
      </c>
      <c r="R219" s="58">
        <v>136.23438349185</v>
      </c>
      <c r="S219" s="58">
        <v>140.13023866428</v>
      </c>
      <c r="T219" s="58">
        <v>144.75386870806003</v>
      </c>
      <c r="U219" s="58">
        <v>152.51290151378001</v>
      </c>
      <c r="V219" s="58">
        <v>171.64475958477999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>
        <v>0</v>
      </c>
      <c r="S220" s="57"/>
      <c r="T220" s="57"/>
      <c r="U220" s="57"/>
      <c r="V220" s="57"/>
    </row>
    <row r="221" spans="3:22" x14ac:dyDescent="0.2">
      <c r="C221" s="90" t="s">
        <v>69</v>
      </c>
      <c r="D221" s="58">
        <v>113.88445927903001</v>
      </c>
      <c r="E221" s="58">
        <v>125.20553268788004</v>
      </c>
      <c r="F221" s="58">
        <v>131.91191890472999</v>
      </c>
      <c r="G221" s="58">
        <v>129.18089112529</v>
      </c>
      <c r="H221" s="58">
        <v>130.96165026814998</v>
      </c>
      <c r="I221" s="58">
        <v>133.68393769252</v>
      </c>
      <c r="J221" s="58">
        <v>139.83944531141</v>
      </c>
      <c r="K221" s="58">
        <v>149.64844428798</v>
      </c>
      <c r="L221" s="58">
        <v>187.01965777983003</v>
      </c>
      <c r="M221" s="58">
        <v>219.13666398000001</v>
      </c>
      <c r="N221" s="58">
        <v>239.57538406994001</v>
      </c>
      <c r="O221" s="58">
        <v>178.27370357666999</v>
      </c>
      <c r="P221" s="58">
        <v>253.65875047771996</v>
      </c>
      <c r="Q221" s="58">
        <v>282.71044608271001</v>
      </c>
      <c r="R221" s="58">
        <v>303.00007117735004</v>
      </c>
      <c r="S221" s="58">
        <v>314.52835522599997</v>
      </c>
      <c r="T221" s="58">
        <v>348.55094492571999</v>
      </c>
      <c r="U221" s="58">
        <v>388.68512879075001</v>
      </c>
      <c r="V221" s="58">
        <v>548.51459210751</v>
      </c>
    </row>
    <row r="222" spans="3:22" x14ac:dyDescent="0.2">
      <c r="C222" s="89" t="s">
        <v>70</v>
      </c>
      <c r="D222" s="57">
        <v>4.3271904233800003</v>
      </c>
      <c r="E222" s="57">
        <v>4.4139730013100005</v>
      </c>
      <c r="F222" s="57">
        <v>4.7273293901700004</v>
      </c>
      <c r="G222" s="57">
        <v>4.3530919194199997</v>
      </c>
      <c r="H222" s="57">
        <v>4.8356154254799995</v>
      </c>
      <c r="I222" s="57">
        <v>4.8255488528999999</v>
      </c>
      <c r="J222" s="57">
        <v>5.1396666181400006</v>
      </c>
      <c r="K222" s="57">
        <v>5.5435574493599988</v>
      </c>
      <c r="L222" s="57">
        <v>5.4564391587200012</v>
      </c>
      <c r="M222" s="57">
        <v>6.1477838022099993</v>
      </c>
      <c r="N222" s="57">
        <v>6.4771815423099977</v>
      </c>
      <c r="O222" s="57">
        <v>6.6545074521400007</v>
      </c>
      <c r="P222" s="57">
        <v>5.7658504526099996</v>
      </c>
      <c r="Q222" s="57">
        <v>4.5039419048699996</v>
      </c>
      <c r="R222" s="57">
        <v>6.5366395896</v>
      </c>
      <c r="S222" s="57">
        <v>4.1461670506999999</v>
      </c>
      <c r="T222" s="57">
        <v>3.3529210296400001</v>
      </c>
      <c r="U222" s="57">
        <v>3.5032498167499999</v>
      </c>
      <c r="V222" s="57">
        <v>3.2011348648299998</v>
      </c>
    </row>
    <row r="223" spans="3:22" x14ac:dyDescent="0.2">
      <c r="C223" s="90" t="s">
        <v>32</v>
      </c>
      <c r="D223" s="58">
        <v>9.1476521099100001</v>
      </c>
      <c r="E223" s="58">
        <v>10.467356263780003</v>
      </c>
      <c r="F223" s="58">
        <v>11.81232658489</v>
      </c>
      <c r="G223" s="58">
        <v>10.07290727452</v>
      </c>
      <c r="H223" s="58">
        <v>23.051326065840001</v>
      </c>
      <c r="I223" s="58">
        <v>12.258632696979998</v>
      </c>
      <c r="J223" s="58">
        <v>18.027476967140004</v>
      </c>
      <c r="K223" s="58">
        <v>26.553035699089996</v>
      </c>
      <c r="L223" s="58">
        <v>36.972474060449997</v>
      </c>
      <c r="M223" s="58">
        <v>34.01290374117</v>
      </c>
      <c r="N223" s="58">
        <v>33.405016691230003</v>
      </c>
      <c r="O223" s="58">
        <v>24.36573035028</v>
      </c>
      <c r="P223" s="58">
        <v>15.660030407869998</v>
      </c>
      <c r="Q223" s="58">
        <v>18.653141223189998</v>
      </c>
      <c r="R223" s="58">
        <v>43.647939969510006</v>
      </c>
      <c r="S223" s="58">
        <v>0</v>
      </c>
      <c r="T223" s="58">
        <v>0</v>
      </c>
      <c r="U223" s="58">
        <v>0</v>
      </c>
      <c r="V223" s="58">
        <v>0</v>
      </c>
    </row>
    <row r="224" spans="3:22" x14ac:dyDescent="0.2">
      <c r="C224" s="89" t="s">
        <v>33</v>
      </c>
      <c r="D224" s="57">
        <v>101.0040160649</v>
      </c>
      <c r="E224" s="57">
        <v>101.54874720031002</v>
      </c>
      <c r="F224" s="57">
        <v>89.46913587249</v>
      </c>
      <c r="G224" s="57">
        <v>92.729766355539994</v>
      </c>
      <c r="H224" s="57">
        <v>100.63384246076002</v>
      </c>
      <c r="I224" s="57">
        <v>108.57204692775004</v>
      </c>
      <c r="J224" s="57">
        <v>140.95876118233002</v>
      </c>
      <c r="K224" s="57">
        <v>141.71845052634004</v>
      </c>
      <c r="L224" s="57">
        <v>154.18068720946999</v>
      </c>
      <c r="M224" s="57">
        <v>265.71613046434999</v>
      </c>
      <c r="N224" s="57">
        <v>265.11380174465995</v>
      </c>
      <c r="O224" s="57">
        <v>432.18420715423997</v>
      </c>
      <c r="P224" s="57">
        <v>436.97529158026003</v>
      </c>
      <c r="Q224" s="57">
        <v>606.00493753843</v>
      </c>
      <c r="R224" s="57">
        <v>478.05756633181005</v>
      </c>
      <c r="S224" s="57">
        <v>401.06530819554001</v>
      </c>
      <c r="T224" s="57">
        <v>439.9584779914199</v>
      </c>
      <c r="U224" s="57">
        <v>394.71175610716006</v>
      </c>
      <c r="V224" s="57">
        <v>407.55147961199992</v>
      </c>
    </row>
    <row r="225" spans="2:22" x14ac:dyDescent="0.2">
      <c r="C225" s="90" t="s">
        <v>71</v>
      </c>
      <c r="D225" s="58">
        <v>9.147887390970002</v>
      </c>
      <c r="E225" s="58">
        <v>3.3087691499499998</v>
      </c>
      <c r="F225" s="58">
        <v>6.2855898175099991</v>
      </c>
      <c r="G225" s="58">
        <v>6.0755375834100001</v>
      </c>
      <c r="H225" s="58">
        <v>1875.45905381793</v>
      </c>
      <c r="I225" s="58">
        <v>2024.9284226311599</v>
      </c>
      <c r="J225" s="58">
        <v>66.200804378930002</v>
      </c>
      <c r="K225" s="58">
        <v>50.164338143830001</v>
      </c>
      <c r="L225" s="58">
        <v>60.018303637740004</v>
      </c>
      <c r="M225" s="58">
        <v>59.565753453199996</v>
      </c>
      <c r="N225" s="58">
        <v>889.90497780511998</v>
      </c>
      <c r="O225" s="58">
        <v>658.26268197178001</v>
      </c>
      <c r="P225" s="58">
        <v>93.530428559789996</v>
      </c>
      <c r="Q225" s="58">
        <v>133.80689734920998</v>
      </c>
      <c r="R225" s="58">
        <v>322.84943688554</v>
      </c>
      <c r="S225" s="58">
        <v>606.14248726483993</v>
      </c>
      <c r="T225" s="58">
        <v>400.11826718696</v>
      </c>
      <c r="U225" s="58">
        <v>499.48718751915015</v>
      </c>
      <c r="V225" s="58">
        <v>410.83061653808994</v>
      </c>
    </row>
    <row r="226" spans="2:22" x14ac:dyDescent="0.2">
      <c r="C226" s="89" t="s">
        <v>34</v>
      </c>
      <c r="D226" s="57">
        <v>3.6599424330499999</v>
      </c>
      <c r="E226" s="57">
        <v>4.6135574443099996</v>
      </c>
      <c r="F226" s="57">
        <v>8.6698126594399998</v>
      </c>
      <c r="G226" s="57">
        <v>6.991170916219998</v>
      </c>
      <c r="H226" s="57">
        <v>8.8762411861799979</v>
      </c>
      <c r="I226" s="57">
        <v>7.6787925419000009</v>
      </c>
      <c r="J226" s="57">
        <v>19.31408241802</v>
      </c>
      <c r="K226" s="57">
        <v>17.155126985180001</v>
      </c>
      <c r="L226" s="57">
        <v>21.612748638050004</v>
      </c>
      <c r="M226" s="57">
        <v>23.820684956379996</v>
      </c>
      <c r="N226" s="57">
        <v>22.645132215339999</v>
      </c>
      <c r="O226" s="57">
        <v>18.505349740180002</v>
      </c>
      <c r="P226" s="57">
        <v>13.305191052530001</v>
      </c>
      <c r="Q226" s="57">
        <v>17.401409322760003</v>
      </c>
      <c r="R226" s="57">
        <v>17.583958741819998</v>
      </c>
      <c r="S226" s="57">
        <v>23.466849128540002</v>
      </c>
      <c r="T226" s="57">
        <v>29.648303180430002</v>
      </c>
      <c r="U226" s="57">
        <v>16.47969322342</v>
      </c>
      <c r="V226" s="57">
        <v>16.09895499432</v>
      </c>
    </row>
    <row r="227" spans="2:22" x14ac:dyDescent="0.2">
      <c r="C227" s="90" t="s">
        <v>72</v>
      </c>
      <c r="D227" s="58">
        <v>17.115388254230002</v>
      </c>
      <c r="E227" s="58">
        <v>18.933474515140002</v>
      </c>
      <c r="F227" s="58">
        <v>18.974533193260001</v>
      </c>
      <c r="G227" s="58">
        <v>16.74985254325</v>
      </c>
      <c r="H227" s="58">
        <v>24.09323610293</v>
      </c>
      <c r="I227" s="58">
        <v>20.050944068939998</v>
      </c>
      <c r="J227" s="58">
        <v>27.85770142458</v>
      </c>
      <c r="K227" s="58">
        <v>31.570223380120002</v>
      </c>
      <c r="L227" s="58">
        <v>32.31373379355</v>
      </c>
      <c r="M227" s="58">
        <v>30.182415453520001</v>
      </c>
      <c r="N227" s="58">
        <v>49.85474270836</v>
      </c>
      <c r="O227" s="58">
        <v>38.395645175070001</v>
      </c>
      <c r="P227" s="58">
        <v>46.549977014539991</v>
      </c>
      <c r="Q227" s="58">
        <v>42.794344665499999</v>
      </c>
      <c r="R227" s="58">
        <v>87.545196320430009</v>
      </c>
      <c r="S227" s="58">
        <v>94.074428894969998</v>
      </c>
      <c r="T227" s="58">
        <v>92.064214001160011</v>
      </c>
      <c r="U227" s="58">
        <v>96.008896318350011</v>
      </c>
      <c r="V227" s="58">
        <v>85.849218551770008</v>
      </c>
    </row>
    <row r="228" spans="2:22" x14ac:dyDescent="0.2">
      <c r="C228" s="89" t="s">
        <v>73</v>
      </c>
      <c r="D228" s="57">
        <v>0</v>
      </c>
      <c r="E228" s="57">
        <v>0</v>
      </c>
      <c r="F228" s="57">
        <v>0</v>
      </c>
      <c r="G228" s="57">
        <v>0</v>
      </c>
      <c r="H228" s="57">
        <v>0</v>
      </c>
      <c r="I228" s="57">
        <v>0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0</v>
      </c>
      <c r="Q228" s="57">
        <v>0</v>
      </c>
      <c r="R228" s="57">
        <v>0</v>
      </c>
      <c r="S228" s="57">
        <v>0</v>
      </c>
      <c r="T228" s="57">
        <v>0</v>
      </c>
      <c r="U228" s="57">
        <v>0</v>
      </c>
      <c r="V228" s="57">
        <v>0</v>
      </c>
    </row>
    <row r="229" spans="2:22" x14ac:dyDescent="0.2">
      <c r="C229" s="90" t="s">
        <v>35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>
        <v>0</v>
      </c>
      <c r="O229" s="58">
        <v>0</v>
      </c>
      <c r="P229" s="58">
        <v>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58">
        <v>0</v>
      </c>
    </row>
    <row r="230" spans="2:22" x14ac:dyDescent="0.2">
      <c r="C230" s="89" t="s">
        <v>74</v>
      </c>
      <c r="D230" s="57">
        <v>11.73012959609</v>
      </c>
      <c r="E230" s="57">
        <v>8.33102160404</v>
      </c>
      <c r="F230" s="57">
        <v>25.264423950000001</v>
      </c>
      <c r="G230" s="57">
        <v>10.670263888999999</v>
      </c>
      <c r="H230" s="57">
        <v>8.2390841914999999</v>
      </c>
      <c r="I230" s="57">
        <v>8.2049224289999998</v>
      </c>
      <c r="J230" s="57">
        <v>9.0371735940000004</v>
      </c>
      <c r="K230" s="57">
        <v>10.663524421010001</v>
      </c>
      <c r="L230" s="57">
        <v>12.63695472</v>
      </c>
      <c r="M230" s="57">
        <v>14.93343051942</v>
      </c>
      <c r="N230" s="57">
        <v>16.269704659999999</v>
      </c>
      <c r="O230" s="57">
        <v>17.242734691340001</v>
      </c>
      <c r="P230" s="57">
        <v>19.028068261920001</v>
      </c>
      <c r="Q230" s="57">
        <v>22.271583076740001</v>
      </c>
      <c r="R230" s="57">
        <v>28.364997304579997</v>
      </c>
      <c r="S230" s="57">
        <v>36.380139361749997</v>
      </c>
      <c r="T230" s="57">
        <v>37.043203826480003</v>
      </c>
      <c r="U230" s="57">
        <v>43.693394811250002</v>
      </c>
      <c r="V230" s="57">
        <v>42.87321765019</v>
      </c>
    </row>
    <row r="231" spans="2:22" x14ac:dyDescent="0.2">
      <c r="C231" s="90" t="s">
        <v>36</v>
      </c>
      <c r="D231" s="58">
        <v>49.108853551449997</v>
      </c>
      <c r="E231" s="58">
        <v>48.326970176619994</v>
      </c>
      <c r="F231" s="58">
        <v>41.847356826179997</v>
      </c>
      <c r="G231" s="58">
        <v>32.395780108620002</v>
      </c>
      <c r="H231" s="58">
        <v>36.884125989350004</v>
      </c>
      <c r="I231" s="58">
        <v>37.544306041820001</v>
      </c>
      <c r="J231" s="58">
        <v>39.631151260220008</v>
      </c>
      <c r="K231" s="58">
        <v>46.160251154409998</v>
      </c>
      <c r="L231" s="58">
        <v>44.691140595870003</v>
      </c>
      <c r="M231" s="58">
        <v>66.873638282040005</v>
      </c>
      <c r="N231" s="58">
        <v>96.515586985889982</v>
      </c>
      <c r="O231" s="58">
        <v>101.06150919429923</v>
      </c>
      <c r="P231" s="58">
        <v>166.95239475513014</v>
      </c>
      <c r="Q231" s="58">
        <v>171.06697630646181</v>
      </c>
      <c r="R231" s="58">
        <v>164.1310319495721</v>
      </c>
      <c r="S231" s="58">
        <v>190.45432777121434</v>
      </c>
      <c r="T231" s="58">
        <v>271.44880194499001</v>
      </c>
      <c r="U231" s="58">
        <v>231.52809104479999</v>
      </c>
      <c r="V231" s="58">
        <v>193.66879292966999</v>
      </c>
    </row>
    <row r="232" spans="2:22" x14ac:dyDescent="0.2">
      <c r="C232" s="92" t="s">
        <v>75</v>
      </c>
      <c r="D232" s="59">
        <v>110.24082017470002</v>
      </c>
      <c r="E232" s="59">
        <v>103.87993168188999</v>
      </c>
      <c r="F232" s="59">
        <v>137.82552158069004</v>
      </c>
      <c r="G232" s="59">
        <v>121.64465535782999</v>
      </c>
      <c r="H232" s="59">
        <v>109.3500030899</v>
      </c>
      <c r="I232" s="59">
        <v>109.35737421542001</v>
      </c>
      <c r="J232" s="59">
        <v>116.71735372872003</v>
      </c>
      <c r="K232" s="59">
        <v>117.59180771176001</v>
      </c>
      <c r="L232" s="59">
        <v>150.96326166598001</v>
      </c>
      <c r="M232" s="59">
        <v>197.25944232900994</v>
      </c>
      <c r="N232" s="59">
        <v>230.33981725828997</v>
      </c>
      <c r="O232" s="59">
        <v>251.87660437556002</v>
      </c>
      <c r="P232" s="59">
        <v>369.41365445737</v>
      </c>
      <c r="Q232" s="59">
        <v>359.92775319518</v>
      </c>
      <c r="R232" s="59">
        <v>381.38003954462016</v>
      </c>
      <c r="S232" s="59">
        <v>437.20998874337988</v>
      </c>
      <c r="T232" s="59">
        <v>465.83705978912002</v>
      </c>
      <c r="U232" s="59">
        <v>511.34427968206001</v>
      </c>
      <c r="V232" s="59">
        <v>449.09022237876007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</v>
      </c>
      <c r="V233" s="60">
        <v>0</v>
      </c>
    </row>
    <row r="234" spans="2:22" x14ac:dyDescent="0.2">
      <c r="C234" s="89" t="s">
        <v>77</v>
      </c>
      <c r="D234" s="57">
        <v>69.693846227660003</v>
      </c>
      <c r="E234" s="57">
        <v>68.542475041510002</v>
      </c>
      <c r="F234" s="57">
        <v>75.573852547099989</v>
      </c>
      <c r="G234" s="57">
        <v>102.19788722247</v>
      </c>
      <c r="H234" s="57">
        <v>83.805734998929992</v>
      </c>
      <c r="I234" s="57">
        <v>4.8941632320200004</v>
      </c>
      <c r="J234" s="57">
        <v>93.892454938289987</v>
      </c>
      <c r="K234" s="57">
        <v>98.250029030269999</v>
      </c>
      <c r="L234" s="57">
        <v>152.58607115025001</v>
      </c>
      <c r="M234" s="57">
        <v>184.26080857589</v>
      </c>
      <c r="N234" s="57">
        <v>245.42063801434998</v>
      </c>
      <c r="O234" s="57">
        <v>281.77650133092004</v>
      </c>
      <c r="P234" s="57">
        <v>369.10400701566004</v>
      </c>
      <c r="Q234" s="57">
        <v>271.05217757075997</v>
      </c>
      <c r="R234" s="57">
        <v>344.63250471769004</v>
      </c>
      <c r="S234" s="57">
        <v>365.37643468917997</v>
      </c>
      <c r="T234" s="57">
        <v>107.06109703337</v>
      </c>
      <c r="U234" s="57">
        <v>122.37217220255999</v>
      </c>
      <c r="V234" s="57">
        <v>217.74006460688997</v>
      </c>
    </row>
    <row r="235" spans="2:22" x14ac:dyDescent="0.2">
      <c r="C235" s="90" t="s">
        <v>37</v>
      </c>
      <c r="D235" s="58">
        <v>136.5582448083</v>
      </c>
      <c r="E235" s="58">
        <v>136.45933519078</v>
      </c>
      <c r="F235" s="58">
        <v>165.07268401068001</v>
      </c>
      <c r="G235" s="58">
        <v>177.29488677308998</v>
      </c>
      <c r="H235" s="58">
        <v>184.29954568919999</v>
      </c>
      <c r="I235" s="58">
        <v>199.75864413266004</v>
      </c>
      <c r="J235" s="58">
        <v>206.16919114096001</v>
      </c>
      <c r="K235" s="58">
        <v>195.05166025675007</v>
      </c>
      <c r="L235" s="58">
        <v>199.62384839936999</v>
      </c>
      <c r="M235" s="58">
        <v>214.61492733295006</v>
      </c>
      <c r="N235" s="58">
        <v>314.1173422985201</v>
      </c>
      <c r="O235" s="58">
        <v>164.91686248816001</v>
      </c>
      <c r="P235" s="58">
        <v>300.854295660297</v>
      </c>
      <c r="Q235" s="58">
        <v>315.74595048908003</v>
      </c>
      <c r="R235" s="58">
        <v>346.96288516176031</v>
      </c>
      <c r="S235" s="58">
        <v>372.67606506438995</v>
      </c>
      <c r="T235" s="58">
        <v>477.50493893026987</v>
      </c>
      <c r="U235" s="58">
        <v>649.40988656275999</v>
      </c>
      <c r="V235" s="58">
        <v>659.01720404130992</v>
      </c>
    </row>
    <row r="236" spans="2:22" x14ac:dyDescent="0.2">
      <c r="C236" s="89" t="s">
        <v>38</v>
      </c>
      <c r="D236" s="57">
        <v>22.211046205999999</v>
      </c>
      <c r="E236" s="57">
        <v>16.039703166700001</v>
      </c>
      <c r="F236" s="57">
        <v>5.8127104664400004</v>
      </c>
      <c r="G236" s="57">
        <v>6.8400411445300007</v>
      </c>
      <c r="H236" s="57">
        <v>11.084977802210004</v>
      </c>
      <c r="I236" s="57">
        <v>7.2243162836400012</v>
      </c>
      <c r="J236" s="57">
        <v>9.9176234258700013</v>
      </c>
      <c r="K236" s="57">
        <v>13.869998912670003</v>
      </c>
      <c r="L236" s="57">
        <v>0</v>
      </c>
      <c r="M236" s="57">
        <v>0</v>
      </c>
      <c r="N236" s="57">
        <v>0</v>
      </c>
      <c r="O236" s="57">
        <v>0</v>
      </c>
      <c r="P236" s="57">
        <v>0</v>
      </c>
      <c r="Q236" s="57">
        <v>0</v>
      </c>
      <c r="R236" s="57">
        <v>0</v>
      </c>
      <c r="S236" s="57">
        <v>0</v>
      </c>
      <c r="T236" s="57">
        <v>0</v>
      </c>
      <c r="U236" s="57">
        <v>0</v>
      </c>
      <c r="V236" s="57">
        <v>0</v>
      </c>
    </row>
    <row r="237" spans="2:22" x14ac:dyDescent="0.2">
      <c r="C237" s="81" t="s">
        <v>78</v>
      </c>
      <c r="D237" s="45">
        <f>+SUM(D208:D236)</f>
        <v>1324.3517989883603</v>
      </c>
      <c r="E237" s="45">
        <f t="shared" ref="E237:U237" si="63">+SUM(E208:E236)</f>
        <v>1460.6912384509399</v>
      </c>
      <c r="F237" s="45">
        <f t="shared" si="63"/>
        <v>1597.75249907736</v>
      </c>
      <c r="G237" s="45">
        <f t="shared" si="63"/>
        <v>1701.0868629011302</v>
      </c>
      <c r="H237" s="45">
        <f t="shared" si="63"/>
        <v>3628.0596333361291</v>
      </c>
      <c r="I237" s="45">
        <f t="shared" si="63"/>
        <v>3800.2099410154101</v>
      </c>
      <c r="J237" s="45">
        <f t="shared" si="63"/>
        <v>1875.7918601466502</v>
      </c>
      <c r="K237" s="45">
        <f t="shared" si="63"/>
        <v>2112.5657768778901</v>
      </c>
      <c r="L237" s="45">
        <f t="shared" si="63"/>
        <v>2375.6199990607001</v>
      </c>
      <c r="M237" s="45">
        <f t="shared" si="63"/>
        <v>2852.3215399068904</v>
      </c>
      <c r="N237" s="45">
        <f t="shared" si="63"/>
        <v>4168.504312000191</v>
      </c>
      <c r="O237" s="45">
        <f t="shared" si="63"/>
        <v>3896.2236654199291</v>
      </c>
      <c r="P237" s="45">
        <f t="shared" si="63"/>
        <v>3899.6699563506972</v>
      </c>
      <c r="Q237" s="45">
        <f t="shared" si="63"/>
        <v>4164.5137210189723</v>
      </c>
      <c r="R237" s="45">
        <f t="shared" si="63"/>
        <v>4461.8037899453711</v>
      </c>
      <c r="S237" s="45">
        <f t="shared" si="63"/>
        <v>4928.5238236356354</v>
      </c>
      <c r="T237" s="45">
        <f t="shared" si="63"/>
        <v>4940.41593085561</v>
      </c>
      <c r="U237" s="45">
        <f t="shared" si="63"/>
        <v>5272.5444610307823</v>
      </c>
      <c r="V237" s="45">
        <f>+SUM(V208:V236)</f>
        <v>5179.020049628929</v>
      </c>
    </row>
    <row r="238" spans="2:22" x14ac:dyDescent="0.2">
      <c r="C238" s="1" t="s">
        <v>227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D242" s="164" t="s">
        <v>165</v>
      </c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</row>
    <row r="243" spans="3:22" ht="3.75" customHeight="1" x14ac:dyDescent="0.2">
      <c r="H243" s="28"/>
      <c r="I243" s="28"/>
      <c r="J243" s="28"/>
      <c r="L243" s="184"/>
      <c r="M243" s="184"/>
      <c r="N243" s="184"/>
      <c r="O243" s="184"/>
      <c r="P243" s="184"/>
      <c r="Q243" s="189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82" t="s">
        <v>21</v>
      </c>
      <c r="D245" s="162">
        <v>2000</v>
      </c>
      <c r="E245" s="162">
        <v>2001</v>
      </c>
      <c r="F245" s="162">
        <v>2002</v>
      </c>
      <c r="G245" s="162">
        <v>2003</v>
      </c>
      <c r="H245" s="162">
        <v>2004</v>
      </c>
      <c r="I245" s="162">
        <v>2005</v>
      </c>
      <c r="J245" s="162">
        <v>2006</v>
      </c>
      <c r="K245" s="162">
        <v>2007</v>
      </c>
      <c r="L245" s="162">
        <v>2008</v>
      </c>
      <c r="M245" s="162">
        <v>2009</v>
      </c>
      <c r="N245" s="162">
        <v>2010</v>
      </c>
      <c r="O245" s="162">
        <v>2011</v>
      </c>
      <c r="P245" s="162">
        <v>2012</v>
      </c>
      <c r="Q245" s="162">
        <v>2013</v>
      </c>
      <c r="R245" s="162">
        <v>2014</v>
      </c>
      <c r="S245" s="162">
        <v>2015</v>
      </c>
      <c r="T245" s="162">
        <v>2016</v>
      </c>
      <c r="U245" s="162">
        <v>2017</v>
      </c>
      <c r="V245" s="162">
        <v>2018</v>
      </c>
    </row>
    <row r="246" spans="3:22" ht="12" thickBot="1" x14ac:dyDescent="0.25">
      <c r="C246" s="18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</row>
    <row r="247" spans="3:22" x14ac:dyDescent="0.2">
      <c r="C247" s="89" t="s">
        <v>61</v>
      </c>
      <c r="D247" s="61">
        <f t="shared" ref="D247:V247" si="64">+IFERROR(IF(D208&gt;0,+((D208/D13)*100)," "),"")</f>
        <v>91.358170211359152</v>
      </c>
      <c r="E247" s="61">
        <f t="shared" si="64"/>
        <v>80.212585328030315</v>
      </c>
      <c r="F247" s="61">
        <f t="shared" si="64"/>
        <v>80.419498940411799</v>
      </c>
      <c r="G247" s="61">
        <f t="shared" si="64"/>
        <v>58.124491736537905</v>
      </c>
      <c r="H247" s="61">
        <f t="shared" si="64"/>
        <v>60.468480930618853</v>
      </c>
      <c r="I247" s="61">
        <f t="shared" si="64"/>
        <v>72.78230800303399</v>
      </c>
      <c r="J247" s="61">
        <f t="shared" si="64"/>
        <v>74.653310039848648</v>
      </c>
      <c r="K247" s="61">
        <f t="shared" si="64"/>
        <v>78.18073559043377</v>
      </c>
      <c r="L247" s="61">
        <f t="shared" si="64"/>
        <v>81.082048865135931</v>
      </c>
      <c r="M247" s="61">
        <f t="shared" si="64"/>
        <v>78.128258589949311</v>
      </c>
      <c r="N247" s="61">
        <f t="shared" si="64"/>
        <v>80.00266221051136</v>
      </c>
      <c r="O247" s="61">
        <f t="shared" si="64"/>
        <v>73.142242468104925</v>
      </c>
      <c r="P247" s="61">
        <f t="shared" si="64"/>
        <v>74.213463204151779</v>
      </c>
      <c r="Q247" s="61">
        <f t="shared" si="64"/>
        <v>74.190088184298887</v>
      </c>
      <c r="R247" s="61">
        <f t="shared" si="64"/>
        <v>85.320559435186212</v>
      </c>
      <c r="S247" s="61">
        <f t="shared" si="64"/>
        <v>75.590009189514376</v>
      </c>
      <c r="T247" s="61">
        <f t="shared" si="64"/>
        <v>73.803131488881775</v>
      </c>
      <c r="U247" s="61">
        <f t="shared" si="64"/>
        <v>81.77491957887058</v>
      </c>
      <c r="V247" s="61">
        <f t="shared" si="64"/>
        <v>85.679961801783051</v>
      </c>
    </row>
    <row r="248" spans="3:22" x14ac:dyDescent="0.2">
      <c r="C248" s="90" t="s">
        <v>28</v>
      </c>
      <c r="D248" s="63" t="str">
        <f t="shared" ref="D248:V248" si="65">+IFERROR(IF(D209&gt;0,+((D209/D14)*100)," "),"")</f>
        <v xml:space="preserve"> </v>
      </c>
      <c r="E248" s="63" t="str">
        <f t="shared" si="65"/>
        <v xml:space="preserve"> </v>
      </c>
      <c r="F248" s="63" t="str">
        <f t="shared" si="65"/>
        <v xml:space="preserve"> </v>
      </c>
      <c r="G248" s="63" t="str">
        <f t="shared" si="65"/>
        <v xml:space="preserve"> </v>
      </c>
      <c r="H248" s="63" t="str">
        <f t="shared" si="65"/>
        <v xml:space="preserve"> </v>
      </c>
      <c r="I248" s="63" t="str">
        <f t="shared" si="65"/>
        <v xml:space="preserve"> </v>
      </c>
      <c r="J248" s="63" t="str">
        <f t="shared" si="65"/>
        <v xml:space="preserve"> </v>
      </c>
      <c r="K248" s="63" t="str">
        <f t="shared" si="65"/>
        <v xml:space="preserve"> </v>
      </c>
      <c r="L248" s="63" t="str">
        <f t="shared" si="65"/>
        <v xml:space="preserve"> </v>
      </c>
      <c r="M248" s="63" t="str">
        <f t="shared" si="65"/>
        <v xml:space="preserve"> </v>
      </c>
      <c r="N248" s="63" t="str">
        <f t="shared" si="65"/>
        <v xml:space="preserve"> </v>
      </c>
      <c r="O248" s="63" t="str">
        <f t="shared" si="65"/>
        <v xml:space="preserve"> </v>
      </c>
      <c r="P248" s="63">
        <f t="shared" si="65"/>
        <v>81.655503734028173</v>
      </c>
      <c r="Q248" s="63">
        <f t="shared" si="65"/>
        <v>86.228087106180723</v>
      </c>
      <c r="R248" s="63">
        <f t="shared" si="65"/>
        <v>69.128338541812383</v>
      </c>
      <c r="S248" s="63">
        <f t="shared" si="65"/>
        <v>68.10202743034047</v>
      </c>
      <c r="T248" s="63">
        <f t="shared" si="65"/>
        <v>91.115926791877655</v>
      </c>
      <c r="U248" s="63">
        <f t="shared" si="65"/>
        <v>95.679411609901393</v>
      </c>
      <c r="V248" s="63">
        <f t="shared" si="65"/>
        <v>96.878101311490809</v>
      </c>
    </row>
    <row r="249" spans="3:22" x14ac:dyDescent="0.2">
      <c r="C249" s="89" t="s">
        <v>62</v>
      </c>
      <c r="D249" s="61">
        <f t="shared" ref="D249:V249" si="66">+IFERROR(IF(D210&gt;0,+((D210/D15)*100)," "),"")</f>
        <v>75.324683760368529</v>
      </c>
      <c r="E249" s="61">
        <f t="shared" si="66"/>
        <v>62.923747174609957</v>
      </c>
      <c r="F249" s="61">
        <f t="shared" si="66"/>
        <v>91.02823143421837</v>
      </c>
      <c r="G249" s="61">
        <f t="shared" si="66"/>
        <v>78.603556540860737</v>
      </c>
      <c r="H249" s="61">
        <f t="shared" si="66"/>
        <v>65.714335023288427</v>
      </c>
      <c r="I249" s="61">
        <f t="shared" si="66"/>
        <v>68.263603967310289</v>
      </c>
      <c r="J249" s="61">
        <f t="shared" si="66"/>
        <v>69.501788101752453</v>
      </c>
      <c r="K249" s="61">
        <f t="shared" si="66"/>
        <v>51.065386838654966</v>
      </c>
      <c r="L249" s="61">
        <f t="shared" si="66"/>
        <v>84.724202782307273</v>
      </c>
      <c r="M249" s="61">
        <f t="shared" si="66"/>
        <v>75.589441382275112</v>
      </c>
      <c r="N249" s="61" t="str">
        <f t="shared" si="66"/>
        <v xml:space="preserve"> </v>
      </c>
      <c r="O249" s="61" t="str">
        <f t="shared" si="66"/>
        <v xml:space="preserve"> </v>
      </c>
      <c r="P249" s="61" t="str">
        <f t="shared" si="66"/>
        <v xml:space="preserve"> </v>
      </c>
      <c r="Q249" s="61" t="str">
        <f t="shared" si="66"/>
        <v xml:space="preserve"> </v>
      </c>
      <c r="R249" s="61" t="str">
        <f t="shared" si="66"/>
        <v xml:space="preserve"> </v>
      </c>
      <c r="S249" s="61" t="str">
        <f t="shared" si="66"/>
        <v xml:space="preserve"> </v>
      </c>
      <c r="T249" s="61" t="str">
        <f t="shared" si="66"/>
        <v xml:space="preserve"> </v>
      </c>
      <c r="U249" s="61" t="str">
        <f t="shared" si="66"/>
        <v xml:space="preserve"> </v>
      </c>
      <c r="V249" s="61" t="str">
        <f t="shared" si="66"/>
        <v xml:space="preserve"> </v>
      </c>
    </row>
    <row r="250" spans="3:22" x14ac:dyDescent="0.2">
      <c r="C250" s="90" t="s">
        <v>29</v>
      </c>
      <c r="D250" s="63">
        <f t="shared" ref="D250:V250" si="67">+IFERROR(IF(D211&gt;0,+((D211/D16)*100)," "),"")</f>
        <v>93.924161925984635</v>
      </c>
      <c r="E250" s="63">
        <f t="shared" si="67"/>
        <v>87.383209906928499</v>
      </c>
      <c r="F250" s="63">
        <f t="shared" si="67"/>
        <v>86.050696046880248</v>
      </c>
      <c r="G250" s="63">
        <f t="shared" si="67"/>
        <v>87.603284201444126</v>
      </c>
      <c r="H250" s="63">
        <f t="shared" si="67"/>
        <v>88.89603815772476</v>
      </c>
      <c r="I250" s="63">
        <f t="shared" si="67"/>
        <v>90.67068598687959</v>
      </c>
      <c r="J250" s="63">
        <f t="shared" si="67"/>
        <v>89.90721996145659</v>
      </c>
      <c r="K250" s="63">
        <f t="shared" si="67"/>
        <v>91.558183624944604</v>
      </c>
      <c r="L250" s="63">
        <f t="shared" si="67"/>
        <v>90.23797799206919</v>
      </c>
      <c r="M250" s="63">
        <f t="shared" si="67"/>
        <v>92.520836381682216</v>
      </c>
      <c r="N250" s="63">
        <f t="shared" si="67"/>
        <v>90.156326554326085</v>
      </c>
      <c r="O250" s="63">
        <f t="shared" si="67"/>
        <v>82.375575943203756</v>
      </c>
      <c r="P250" s="63">
        <f t="shared" si="67"/>
        <v>88.353159689718069</v>
      </c>
      <c r="Q250" s="63">
        <f t="shared" si="67"/>
        <v>87.065700154426779</v>
      </c>
      <c r="R250" s="63">
        <f t="shared" si="67"/>
        <v>91.273890492778833</v>
      </c>
      <c r="S250" s="63">
        <f t="shared" si="67"/>
        <v>93.990373195203702</v>
      </c>
      <c r="T250" s="63">
        <f t="shared" si="67"/>
        <v>93.993966637393697</v>
      </c>
      <c r="U250" s="63">
        <f t="shared" si="67"/>
        <v>95.120129204863716</v>
      </c>
      <c r="V250" s="63">
        <f t="shared" si="67"/>
        <v>92.876164663780486</v>
      </c>
    </row>
    <row r="251" spans="3:22" x14ac:dyDescent="0.2">
      <c r="C251" s="89" t="s">
        <v>63</v>
      </c>
      <c r="D251" s="61" t="str">
        <f t="shared" ref="D251:V251" si="68">+IFERROR(IF(D212&gt;0,+((D212/D17)*100)," "),"")</f>
        <v xml:space="preserve"> </v>
      </c>
      <c r="E251" s="61" t="str">
        <f t="shared" si="68"/>
        <v xml:space="preserve"> </v>
      </c>
      <c r="F251" s="61" t="str">
        <f t="shared" si="68"/>
        <v xml:space="preserve"> </v>
      </c>
      <c r="G251" s="61" t="str">
        <f t="shared" si="68"/>
        <v xml:space="preserve"> </v>
      </c>
      <c r="H251" s="61" t="str">
        <f t="shared" si="68"/>
        <v xml:space="preserve"> </v>
      </c>
      <c r="I251" s="61" t="str">
        <f t="shared" si="68"/>
        <v xml:space="preserve"> </v>
      </c>
      <c r="J251" s="61" t="str">
        <f t="shared" si="68"/>
        <v xml:space="preserve"> </v>
      </c>
      <c r="K251" s="61" t="str">
        <f t="shared" si="68"/>
        <v xml:space="preserve"> </v>
      </c>
      <c r="L251" s="61" t="str">
        <f t="shared" si="68"/>
        <v xml:space="preserve"> </v>
      </c>
      <c r="M251" s="61" t="str">
        <f t="shared" si="68"/>
        <v xml:space="preserve"> </v>
      </c>
      <c r="N251" s="61" t="str">
        <f t="shared" si="68"/>
        <v xml:space="preserve"> </v>
      </c>
      <c r="O251" s="61" t="str">
        <f t="shared" si="68"/>
        <v xml:space="preserve"> </v>
      </c>
      <c r="P251" s="61" t="str">
        <f t="shared" si="68"/>
        <v xml:space="preserve"> </v>
      </c>
      <c r="Q251" s="61" t="str">
        <f t="shared" si="68"/>
        <v xml:space="preserve"> </v>
      </c>
      <c r="R251" s="61" t="str">
        <f t="shared" si="68"/>
        <v xml:space="preserve"> </v>
      </c>
      <c r="S251" s="61" t="str">
        <f t="shared" si="68"/>
        <v xml:space="preserve"> </v>
      </c>
      <c r="T251" s="61" t="str">
        <f t="shared" si="68"/>
        <v xml:space="preserve"> </v>
      </c>
      <c r="U251" s="61" t="str">
        <f t="shared" si="68"/>
        <v xml:space="preserve"> </v>
      </c>
      <c r="V251" s="61" t="str">
        <f t="shared" si="68"/>
        <v xml:space="preserve"> </v>
      </c>
    </row>
    <row r="252" spans="3:22" x14ac:dyDescent="0.2">
      <c r="C252" s="90" t="s">
        <v>30</v>
      </c>
      <c r="D252" s="63">
        <f t="shared" ref="D252:V252" si="69">+IFERROR(IF(D213&gt;0,+((D213/D18)*100)," "),"")</f>
        <v>79.813276821751657</v>
      </c>
      <c r="E252" s="63">
        <f t="shared" si="69"/>
        <v>86.442029575526036</v>
      </c>
      <c r="F252" s="63">
        <f t="shared" si="69"/>
        <v>71.055745658739227</v>
      </c>
      <c r="G252" s="63">
        <f t="shared" si="69"/>
        <v>44.137604925133758</v>
      </c>
      <c r="H252" s="63">
        <f t="shared" si="69"/>
        <v>57.002604427146728</v>
      </c>
      <c r="I252" s="63">
        <f t="shared" si="69"/>
        <v>73.367197721102627</v>
      </c>
      <c r="J252" s="63">
        <f t="shared" si="69"/>
        <v>23.536218101954155</v>
      </c>
      <c r="K252" s="63">
        <f t="shared" si="69"/>
        <v>49.157390006104066</v>
      </c>
      <c r="L252" s="63">
        <f t="shared" si="69"/>
        <v>72.715006655230411</v>
      </c>
      <c r="M252" s="63">
        <f t="shared" si="69"/>
        <v>66.316837735804867</v>
      </c>
      <c r="N252" s="63">
        <f t="shared" si="69"/>
        <v>73.629018315971123</v>
      </c>
      <c r="O252" s="63">
        <f t="shared" si="69"/>
        <v>74.077634007603123</v>
      </c>
      <c r="P252" s="63">
        <f t="shared" si="69"/>
        <v>80.051527288933485</v>
      </c>
      <c r="Q252" s="63">
        <f t="shared" si="69"/>
        <v>75.419308572049388</v>
      </c>
      <c r="R252" s="63">
        <f t="shared" si="69"/>
        <v>85.06455043262585</v>
      </c>
      <c r="S252" s="63">
        <f t="shared" si="69"/>
        <v>91.16611668832067</v>
      </c>
      <c r="T252" s="63">
        <f t="shared" si="69"/>
        <v>88.030887407217293</v>
      </c>
      <c r="U252" s="63">
        <f t="shared" si="69"/>
        <v>92.83840697306816</v>
      </c>
      <c r="V252" s="63">
        <f t="shared" si="69"/>
        <v>93.629594289348447</v>
      </c>
    </row>
    <row r="253" spans="3:22" x14ac:dyDescent="0.2">
      <c r="C253" s="89" t="s">
        <v>64</v>
      </c>
      <c r="D253" s="61">
        <f t="shared" ref="D253:V253" si="70">+IFERROR(IF(D214&gt;0,+((D214/D19)*100)," "),"")</f>
        <v>69.043117770510449</v>
      </c>
      <c r="E253" s="61">
        <f t="shared" si="70"/>
        <v>75.65967715759875</v>
      </c>
      <c r="F253" s="61">
        <f t="shared" si="70"/>
        <v>72.547306278510661</v>
      </c>
      <c r="G253" s="61">
        <f t="shared" si="70"/>
        <v>76.085180545085308</v>
      </c>
      <c r="H253" s="61">
        <f t="shared" si="70"/>
        <v>79.724885731621185</v>
      </c>
      <c r="I253" s="61">
        <f t="shared" si="70"/>
        <v>77.526883283074483</v>
      </c>
      <c r="J253" s="61">
        <f t="shared" si="70"/>
        <v>65.87366479706597</v>
      </c>
      <c r="K253" s="61">
        <f t="shared" si="70"/>
        <v>82.854179560583859</v>
      </c>
      <c r="L253" s="61">
        <f t="shared" si="70"/>
        <v>86.898922234687475</v>
      </c>
      <c r="M253" s="61">
        <f t="shared" si="70"/>
        <v>83.522805177365839</v>
      </c>
      <c r="N253" s="61">
        <f t="shared" si="70"/>
        <v>85.846593993436954</v>
      </c>
      <c r="O253" s="61">
        <f t="shared" si="70"/>
        <v>76.681215433552055</v>
      </c>
      <c r="P253" s="61">
        <f t="shared" si="70"/>
        <v>73.969334230741467</v>
      </c>
      <c r="Q253" s="61">
        <f t="shared" si="70"/>
        <v>74.863611479310194</v>
      </c>
      <c r="R253" s="61">
        <f t="shared" si="70"/>
        <v>80.71159411850536</v>
      </c>
      <c r="S253" s="61">
        <f t="shared" si="70"/>
        <v>79.623746364071309</v>
      </c>
      <c r="T253" s="61">
        <f t="shared" si="70"/>
        <v>85.095872724437555</v>
      </c>
      <c r="U253" s="61">
        <f t="shared" si="70"/>
        <v>88.892562800151836</v>
      </c>
      <c r="V253" s="61">
        <f t="shared" si="70"/>
        <v>83.885837545578141</v>
      </c>
    </row>
    <row r="254" spans="3:22" x14ac:dyDescent="0.2">
      <c r="C254" s="90" t="s">
        <v>65</v>
      </c>
      <c r="D254" s="63">
        <f t="shared" ref="D254:V254" si="71">+IFERROR(IF(D215&gt;0,+((D215/D20)*100)," "),"")</f>
        <v>88.565146357091962</v>
      </c>
      <c r="E254" s="63">
        <f t="shared" si="71"/>
        <v>77.263253979506175</v>
      </c>
      <c r="F254" s="63">
        <f t="shared" si="71"/>
        <v>56.0191122486697</v>
      </c>
      <c r="G254" s="63">
        <f t="shared" si="71"/>
        <v>66.952551602493443</v>
      </c>
      <c r="H254" s="63">
        <f t="shared" si="71"/>
        <v>81.251212724327772</v>
      </c>
      <c r="I254" s="63">
        <f t="shared" si="71"/>
        <v>85.19484432148468</v>
      </c>
      <c r="J254" s="63">
        <f t="shared" si="71"/>
        <v>90.654291834780295</v>
      </c>
      <c r="K254" s="63">
        <f t="shared" si="71"/>
        <v>89.320483282865055</v>
      </c>
      <c r="L254" s="63">
        <f t="shared" si="71"/>
        <v>88.911205340161644</v>
      </c>
      <c r="M254" s="63">
        <f t="shared" si="71"/>
        <v>86.087624680190316</v>
      </c>
      <c r="N254" s="63">
        <f t="shared" si="71"/>
        <v>82.446692532602199</v>
      </c>
      <c r="O254" s="63">
        <f t="shared" si="71"/>
        <v>68.5582565015753</v>
      </c>
      <c r="P254" s="63" t="str">
        <f t="shared" si="71"/>
        <v xml:space="preserve"> </v>
      </c>
      <c r="Q254" s="63" t="str">
        <f t="shared" si="71"/>
        <v xml:space="preserve"> </v>
      </c>
      <c r="R254" s="63" t="str">
        <f t="shared" si="71"/>
        <v xml:space="preserve"> </v>
      </c>
      <c r="S254" s="63" t="str">
        <f t="shared" si="71"/>
        <v xml:space="preserve"> </v>
      </c>
      <c r="T254" s="63" t="str">
        <f t="shared" si="71"/>
        <v xml:space="preserve"> </v>
      </c>
      <c r="U254" s="63" t="str">
        <f t="shared" si="71"/>
        <v xml:space="preserve"> </v>
      </c>
      <c r="V254" s="63" t="str">
        <f t="shared" si="71"/>
        <v xml:space="preserve"> </v>
      </c>
    </row>
    <row r="255" spans="3:22" x14ac:dyDescent="0.2">
      <c r="C255" s="89" t="s">
        <v>66</v>
      </c>
      <c r="D255" s="61">
        <f t="shared" ref="D255:V255" si="72">+IFERROR(IF(D216&gt;0,+((D216/D21)*100)," "),"")</f>
        <v>86.452834938042145</v>
      </c>
      <c r="E255" s="61">
        <f t="shared" si="72"/>
        <v>88.235754172262233</v>
      </c>
      <c r="F255" s="61">
        <f t="shared" si="72"/>
        <v>85.358365631169747</v>
      </c>
      <c r="G255" s="61">
        <f t="shared" si="72"/>
        <v>80.281069267932878</v>
      </c>
      <c r="H255" s="61">
        <f t="shared" si="72"/>
        <v>83.989401755373919</v>
      </c>
      <c r="I255" s="61">
        <f t="shared" si="72"/>
        <v>85.221801564197904</v>
      </c>
      <c r="J255" s="61">
        <f t="shared" si="72"/>
        <v>79.943678993755512</v>
      </c>
      <c r="K255" s="61">
        <f t="shared" si="72"/>
        <v>82.579525365210799</v>
      </c>
      <c r="L255" s="61">
        <f t="shared" si="72"/>
        <v>86.194023282344773</v>
      </c>
      <c r="M255" s="61">
        <f t="shared" si="72"/>
        <v>89.971256235658046</v>
      </c>
      <c r="N255" s="61">
        <f t="shared" si="72"/>
        <v>84.142669332748099</v>
      </c>
      <c r="O255" s="61">
        <f t="shared" si="72"/>
        <v>80.237959183344742</v>
      </c>
      <c r="P255" s="61">
        <f t="shared" si="72"/>
        <v>80.050355155902977</v>
      </c>
      <c r="Q255" s="61">
        <f t="shared" si="72"/>
        <v>72.734492489838814</v>
      </c>
      <c r="R255" s="61">
        <f t="shared" si="72"/>
        <v>83.379500978029427</v>
      </c>
      <c r="S255" s="61">
        <f t="shared" si="72"/>
        <v>86.508271733695182</v>
      </c>
      <c r="T255" s="61">
        <f t="shared" si="72"/>
        <v>88.836323485224312</v>
      </c>
      <c r="U255" s="61">
        <f t="shared" si="72"/>
        <v>77.168019220993202</v>
      </c>
      <c r="V255" s="61">
        <f t="shared" si="72"/>
        <v>84.510928756805683</v>
      </c>
    </row>
    <row r="256" spans="3:22" x14ac:dyDescent="0.2">
      <c r="C256" s="90" t="s">
        <v>67</v>
      </c>
      <c r="D256" s="63">
        <f t="shared" ref="D256:V256" si="73">+IFERROR(IF(D217&gt;0,+((D217/D22)*100)," "),"")</f>
        <v>82.581298349565486</v>
      </c>
      <c r="E256" s="63">
        <f t="shared" si="73"/>
        <v>76.241687018482352</v>
      </c>
      <c r="F256" s="63">
        <f t="shared" si="73"/>
        <v>81.02588523478488</v>
      </c>
      <c r="G256" s="63">
        <f t="shared" si="73"/>
        <v>83.473537210798753</v>
      </c>
      <c r="H256" s="63">
        <f t="shared" si="73"/>
        <v>77.718356159445847</v>
      </c>
      <c r="I256" s="63">
        <f t="shared" si="73"/>
        <v>90.00605145804245</v>
      </c>
      <c r="J256" s="63">
        <f t="shared" si="73"/>
        <v>66.593496320554038</v>
      </c>
      <c r="K256" s="63">
        <f t="shared" si="73"/>
        <v>48.302694448361052</v>
      </c>
      <c r="L256" s="63">
        <f t="shared" si="73"/>
        <v>54.708049386612146</v>
      </c>
      <c r="M256" s="63">
        <f t="shared" si="73"/>
        <v>36.252058314190307</v>
      </c>
      <c r="N256" s="63">
        <f t="shared" si="73"/>
        <v>57.138243166425404</v>
      </c>
      <c r="O256" s="63">
        <f t="shared" si="73"/>
        <v>53.457364874448245</v>
      </c>
      <c r="P256" s="63">
        <f t="shared" si="73"/>
        <v>61.731790825440527</v>
      </c>
      <c r="Q256" s="63">
        <f t="shared" si="73"/>
        <v>44.300056477685033</v>
      </c>
      <c r="R256" s="63">
        <f t="shared" si="73"/>
        <v>49.522248501282888</v>
      </c>
      <c r="S256" s="63">
        <f t="shared" si="73"/>
        <v>52.314575091561565</v>
      </c>
      <c r="T256" s="63">
        <f t="shared" si="73"/>
        <v>75.036354021607963</v>
      </c>
      <c r="U256" s="63">
        <f t="shared" si="73"/>
        <v>77.54816815045406</v>
      </c>
      <c r="V256" s="63">
        <f t="shared" si="73"/>
        <v>79.699129834904227</v>
      </c>
    </row>
    <row r="257" spans="3:22" x14ac:dyDescent="0.2">
      <c r="C257" s="89" t="s">
        <v>68</v>
      </c>
      <c r="D257" s="61">
        <f t="shared" ref="D257:V257" si="74">+IFERROR(IF(D218&gt;0,+((D218/D23)*100)," "),"")</f>
        <v>48.873205038815549</v>
      </c>
      <c r="E257" s="61">
        <f t="shared" si="74"/>
        <v>32.655861478276471</v>
      </c>
      <c r="F257" s="61">
        <f t="shared" si="74"/>
        <v>74.790810853604327</v>
      </c>
      <c r="G257" s="61">
        <f t="shared" si="74"/>
        <v>22.575940656311918</v>
      </c>
      <c r="H257" s="61">
        <f t="shared" si="74"/>
        <v>71.092476805833911</v>
      </c>
      <c r="I257" s="61">
        <f t="shared" si="74"/>
        <v>69.214496583691471</v>
      </c>
      <c r="J257" s="61">
        <f t="shared" si="74"/>
        <v>72.090802333333329</v>
      </c>
      <c r="K257" s="61">
        <f t="shared" si="74"/>
        <v>48.151207800093729</v>
      </c>
      <c r="L257" s="61">
        <f t="shared" si="74"/>
        <v>35.580712741312745</v>
      </c>
      <c r="M257" s="61">
        <f t="shared" si="74"/>
        <v>46.785288581314873</v>
      </c>
      <c r="N257" s="61">
        <f t="shared" si="74"/>
        <v>14.313774985578508</v>
      </c>
      <c r="O257" s="61">
        <f t="shared" si="74"/>
        <v>23.475913787850779</v>
      </c>
      <c r="P257" s="61">
        <f t="shared" si="74"/>
        <v>18.513434845102065</v>
      </c>
      <c r="Q257" s="61">
        <f t="shared" si="74"/>
        <v>22.586683704964539</v>
      </c>
      <c r="R257" s="61">
        <f t="shared" si="74"/>
        <v>24.504393049321468</v>
      </c>
      <c r="S257" s="61">
        <f t="shared" si="74"/>
        <v>24.282738605084969</v>
      </c>
      <c r="T257" s="61">
        <f t="shared" si="74"/>
        <v>77.630168631496133</v>
      </c>
      <c r="U257" s="61">
        <f t="shared" si="74"/>
        <v>95.916553071963534</v>
      </c>
      <c r="V257" s="61">
        <f t="shared" si="74"/>
        <v>42.871300755827505</v>
      </c>
    </row>
    <row r="258" spans="3:22" x14ac:dyDescent="0.2">
      <c r="C258" s="90" t="s">
        <v>31</v>
      </c>
      <c r="D258" s="63">
        <f t="shared" ref="D258:V258" si="75">+IFERROR(IF(D219&gt;0,+((D219/D24)*100)," "),"")</f>
        <v>64.424496020597118</v>
      </c>
      <c r="E258" s="63">
        <f t="shared" si="75"/>
        <v>83.612990825523113</v>
      </c>
      <c r="F258" s="63">
        <f t="shared" si="75"/>
        <v>88.886402536697162</v>
      </c>
      <c r="G258" s="63">
        <f t="shared" si="75"/>
        <v>84.731249013092267</v>
      </c>
      <c r="H258" s="63">
        <f t="shared" si="75"/>
        <v>91.226019241201911</v>
      </c>
      <c r="I258" s="63">
        <f t="shared" si="75"/>
        <v>85.20936945159427</v>
      </c>
      <c r="J258" s="63">
        <f t="shared" si="75"/>
        <v>92.470825182726131</v>
      </c>
      <c r="K258" s="63">
        <f t="shared" si="75"/>
        <v>83.294180215731075</v>
      </c>
      <c r="L258" s="63">
        <f t="shared" si="75"/>
        <v>88.026169496782884</v>
      </c>
      <c r="M258" s="63">
        <f t="shared" si="75"/>
        <v>87.079446955966162</v>
      </c>
      <c r="N258" s="63">
        <f t="shared" si="75"/>
        <v>89.194288638156436</v>
      </c>
      <c r="O258" s="63">
        <f t="shared" si="75"/>
        <v>89.236331054113151</v>
      </c>
      <c r="P258" s="63">
        <f t="shared" si="75"/>
        <v>85.711564337046553</v>
      </c>
      <c r="Q258" s="63">
        <f t="shared" si="75"/>
        <v>75.284151559242957</v>
      </c>
      <c r="R258" s="63">
        <f t="shared" si="75"/>
        <v>67.423071227636484</v>
      </c>
      <c r="S258" s="63">
        <f t="shared" si="75"/>
        <v>68.543622276653977</v>
      </c>
      <c r="T258" s="63">
        <f t="shared" si="75"/>
        <v>74.265316750264873</v>
      </c>
      <c r="U258" s="63">
        <f t="shared" si="75"/>
        <v>74.152409073831208</v>
      </c>
      <c r="V258" s="63">
        <f t="shared" si="75"/>
        <v>78.07870171299831</v>
      </c>
    </row>
    <row r="259" spans="3:22" x14ac:dyDescent="0.2">
      <c r="C259" s="89" t="s">
        <v>168</v>
      </c>
      <c r="D259" s="61" t="str">
        <f t="shared" ref="D259:V259" si="76">+IFERROR(IF(D220&gt;0,+((D220/D25)*100)," "),"")</f>
        <v xml:space="preserve"> </v>
      </c>
      <c r="E259" s="61" t="str">
        <f t="shared" si="76"/>
        <v xml:space="preserve"> </v>
      </c>
      <c r="F259" s="61" t="str">
        <f t="shared" si="76"/>
        <v xml:space="preserve"> </v>
      </c>
      <c r="G259" s="61" t="str">
        <f t="shared" si="76"/>
        <v xml:space="preserve"> </v>
      </c>
      <c r="H259" s="61" t="str">
        <f t="shared" si="76"/>
        <v xml:space="preserve"> </v>
      </c>
      <c r="I259" s="61" t="str">
        <f t="shared" si="76"/>
        <v xml:space="preserve"> </v>
      </c>
      <c r="J259" s="61" t="str">
        <f t="shared" si="76"/>
        <v xml:space="preserve"> </v>
      </c>
      <c r="K259" s="61" t="str">
        <f t="shared" si="76"/>
        <v xml:space="preserve"> </v>
      </c>
      <c r="L259" s="61" t="str">
        <f t="shared" si="76"/>
        <v xml:space="preserve"> </v>
      </c>
      <c r="M259" s="61" t="str">
        <f t="shared" si="76"/>
        <v xml:space="preserve"> </v>
      </c>
      <c r="N259" s="61" t="str">
        <f t="shared" si="76"/>
        <v xml:space="preserve"> </v>
      </c>
      <c r="O259" s="61" t="str">
        <f t="shared" si="76"/>
        <v xml:space="preserve"> </v>
      </c>
      <c r="P259" s="61" t="str">
        <f t="shared" si="76"/>
        <v xml:space="preserve"> </v>
      </c>
      <c r="Q259" s="61" t="str">
        <f t="shared" si="76"/>
        <v xml:space="preserve"> </v>
      </c>
      <c r="R259" s="61" t="str">
        <f t="shared" si="76"/>
        <v xml:space="preserve"> </v>
      </c>
      <c r="S259" s="61" t="str">
        <f t="shared" si="76"/>
        <v xml:space="preserve"> </v>
      </c>
      <c r="T259" s="61" t="str">
        <f t="shared" si="76"/>
        <v xml:space="preserve"> </v>
      </c>
      <c r="U259" s="61" t="str">
        <f t="shared" si="76"/>
        <v xml:space="preserve"> </v>
      </c>
      <c r="V259" s="61" t="str">
        <f t="shared" si="76"/>
        <v xml:space="preserve"> </v>
      </c>
    </row>
    <row r="260" spans="3:22" x14ac:dyDescent="0.2">
      <c r="C260" s="90" t="s">
        <v>69</v>
      </c>
      <c r="D260" s="63">
        <f t="shared" ref="D260:V260" si="77">+IFERROR(IF(D221&gt;0,+((D221/D26)*100)," "),"")</f>
        <v>93.855226302828925</v>
      </c>
      <c r="E260" s="63">
        <f t="shared" si="77"/>
        <v>96.680354516125931</v>
      </c>
      <c r="F260" s="63">
        <f t="shared" si="77"/>
        <v>89.866479294552917</v>
      </c>
      <c r="G260" s="63">
        <f t="shared" si="77"/>
        <v>95.217251183219616</v>
      </c>
      <c r="H260" s="63">
        <f t="shared" si="77"/>
        <v>92.556602404257475</v>
      </c>
      <c r="I260" s="63">
        <f t="shared" si="77"/>
        <v>90.844457036613946</v>
      </c>
      <c r="J260" s="63">
        <f t="shared" si="77"/>
        <v>68.597778636479234</v>
      </c>
      <c r="K260" s="63">
        <f t="shared" si="77"/>
        <v>70.295197469543865</v>
      </c>
      <c r="L260" s="63">
        <f t="shared" si="77"/>
        <v>72.488513107731649</v>
      </c>
      <c r="M260" s="63">
        <f t="shared" si="77"/>
        <v>73.811334958303249</v>
      </c>
      <c r="N260" s="63">
        <f t="shared" si="77"/>
        <v>78.334273022651175</v>
      </c>
      <c r="O260" s="63">
        <f t="shared" si="77"/>
        <v>57.322077092608126</v>
      </c>
      <c r="P260" s="63">
        <f t="shared" si="77"/>
        <v>78.462390912304443</v>
      </c>
      <c r="Q260" s="63">
        <f t="shared" si="77"/>
        <v>80.422446629356713</v>
      </c>
      <c r="R260" s="63">
        <f t="shared" si="77"/>
        <v>82.147824340574218</v>
      </c>
      <c r="S260" s="63">
        <f t="shared" si="77"/>
        <v>85.013936139463368</v>
      </c>
      <c r="T260" s="63">
        <f t="shared" si="77"/>
        <v>85.889186265441339</v>
      </c>
      <c r="U260" s="63">
        <f t="shared" si="77"/>
        <v>97.033238018329399</v>
      </c>
      <c r="V260" s="63">
        <f t="shared" si="77"/>
        <v>85.583639496685322</v>
      </c>
    </row>
    <row r="261" spans="3:22" x14ac:dyDescent="0.2">
      <c r="C261" s="89" t="s">
        <v>70</v>
      </c>
      <c r="D261" s="61">
        <f t="shared" ref="D261:V261" si="78">+IFERROR(IF(D222&gt;0,+((D222/D27)*100)," "),"")</f>
        <v>83.394172988976507</v>
      </c>
      <c r="E261" s="61">
        <f t="shared" si="78"/>
        <v>81.280405211284659</v>
      </c>
      <c r="F261" s="61">
        <f t="shared" si="78"/>
        <v>95.351250618838606</v>
      </c>
      <c r="G261" s="61">
        <f t="shared" si="78"/>
        <v>82.475822173722307</v>
      </c>
      <c r="H261" s="61">
        <f t="shared" si="78"/>
        <v>86.164869781010935</v>
      </c>
      <c r="I261" s="61">
        <f t="shared" si="78"/>
        <v>88.161511400013808</v>
      </c>
      <c r="J261" s="61">
        <f t="shared" si="78"/>
        <v>89.42876762320742</v>
      </c>
      <c r="K261" s="61">
        <f t="shared" si="78"/>
        <v>91.035996511011902</v>
      </c>
      <c r="L261" s="61">
        <f t="shared" si="78"/>
        <v>84.108258450534905</v>
      </c>
      <c r="M261" s="61">
        <f t="shared" si="78"/>
        <v>90.896821563027856</v>
      </c>
      <c r="N261" s="61">
        <f t="shared" si="78"/>
        <v>93.343193332747532</v>
      </c>
      <c r="O261" s="61">
        <f t="shared" si="78"/>
        <v>93.094472844725857</v>
      </c>
      <c r="P261" s="61">
        <f t="shared" si="78"/>
        <v>70.694119858249266</v>
      </c>
      <c r="Q261" s="61">
        <f t="shared" si="78"/>
        <v>76.566399851591186</v>
      </c>
      <c r="R261" s="61">
        <f t="shared" si="78"/>
        <v>89.690444423710204</v>
      </c>
      <c r="S261" s="61">
        <f t="shared" si="78"/>
        <v>62.55364747472656</v>
      </c>
      <c r="T261" s="61">
        <f t="shared" si="78"/>
        <v>62.585459810243727</v>
      </c>
      <c r="U261" s="61">
        <f t="shared" si="78"/>
        <v>91.288861938309338</v>
      </c>
      <c r="V261" s="61">
        <f t="shared" si="78"/>
        <v>64.863401823627228</v>
      </c>
    </row>
    <row r="262" spans="3:22" x14ac:dyDescent="0.2">
      <c r="C262" s="90" t="s">
        <v>32</v>
      </c>
      <c r="D262" s="63">
        <f t="shared" ref="D262:V262" si="79">+IFERROR(IF(D223&gt;0,+((D223/D28)*100)," "),"")</f>
        <v>85.284681032272175</v>
      </c>
      <c r="E262" s="63">
        <f t="shared" si="79"/>
        <v>78.751078126129727</v>
      </c>
      <c r="F262" s="63">
        <f t="shared" si="79"/>
        <v>85.935224732965565</v>
      </c>
      <c r="G262" s="63">
        <f t="shared" si="79"/>
        <v>74.91904291451074</v>
      </c>
      <c r="H262" s="63">
        <f t="shared" si="79"/>
        <v>71.81905476369262</v>
      </c>
      <c r="I262" s="63">
        <f t="shared" si="79"/>
        <v>75.290401912453731</v>
      </c>
      <c r="J262" s="63">
        <f t="shared" si="79"/>
        <v>80.435342226393345</v>
      </c>
      <c r="K262" s="63">
        <f t="shared" si="79"/>
        <v>87.334020849526368</v>
      </c>
      <c r="L262" s="63">
        <f t="shared" si="79"/>
        <v>82.666236021129109</v>
      </c>
      <c r="M262" s="63">
        <f t="shared" si="79"/>
        <v>72.845046351858443</v>
      </c>
      <c r="N262" s="63">
        <f t="shared" si="79"/>
        <v>68.84881903616855</v>
      </c>
      <c r="O262" s="63">
        <f t="shared" si="79"/>
        <v>71.685095740732564</v>
      </c>
      <c r="P262" s="63">
        <f t="shared" si="79"/>
        <v>76.963923638125749</v>
      </c>
      <c r="Q262" s="63">
        <f t="shared" si="79"/>
        <v>91.605534435105838</v>
      </c>
      <c r="R262" s="63">
        <f t="shared" si="79"/>
        <v>81.154889454033324</v>
      </c>
      <c r="S262" s="63" t="str">
        <f t="shared" si="79"/>
        <v xml:space="preserve"> </v>
      </c>
      <c r="T262" s="63" t="str">
        <f t="shared" si="79"/>
        <v xml:space="preserve"> </v>
      </c>
      <c r="U262" s="63" t="str">
        <f t="shared" si="79"/>
        <v xml:space="preserve"> </v>
      </c>
      <c r="V262" s="63" t="str">
        <f t="shared" si="79"/>
        <v xml:space="preserve"> </v>
      </c>
    </row>
    <row r="263" spans="3:22" x14ac:dyDescent="0.2">
      <c r="C263" s="89" t="s">
        <v>33</v>
      </c>
      <c r="D263" s="61">
        <f t="shared" ref="D263:V263" si="80">+IFERROR(IF(D224&gt;0,+((D224/D29)*100)," "),"")</f>
        <v>94.414388769557974</v>
      </c>
      <c r="E263" s="61">
        <f t="shared" si="80"/>
        <v>56.391758730514304</v>
      </c>
      <c r="F263" s="61">
        <f t="shared" si="80"/>
        <v>75.341871536539102</v>
      </c>
      <c r="G263" s="61">
        <f t="shared" si="80"/>
        <v>68.365470907840901</v>
      </c>
      <c r="H263" s="61">
        <f t="shared" si="80"/>
        <v>79.748907952727606</v>
      </c>
      <c r="I263" s="61">
        <f t="shared" si="80"/>
        <v>81.770634594720448</v>
      </c>
      <c r="J263" s="61">
        <f t="shared" si="80"/>
        <v>69.10478601331549</v>
      </c>
      <c r="K263" s="61">
        <f t="shared" si="80"/>
        <v>82.335577460452654</v>
      </c>
      <c r="L263" s="61">
        <f t="shared" si="80"/>
        <v>80.459127552275191</v>
      </c>
      <c r="M263" s="61">
        <f t="shared" si="80"/>
        <v>58.218629620424267</v>
      </c>
      <c r="N263" s="61">
        <f t="shared" si="80"/>
        <v>45.721500852674765</v>
      </c>
      <c r="O263" s="61">
        <f t="shared" si="80"/>
        <v>70.070705738096265</v>
      </c>
      <c r="P263" s="61">
        <f t="shared" si="80"/>
        <v>74.594484909181674</v>
      </c>
      <c r="Q263" s="61">
        <f t="shared" si="80"/>
        <v>83.834840217429203</v>
      </c>
      <c r="R263" s="61">
        <f t="shared" si="80"/>
        <v>73.637882614238464</v>
      </c>
      <c r="S263" s="61">
        <f t="shared" si="80"/>
        <v>79.713763357148835</v>
      </c>
      <c r="T263" s="61">
        <f t="shared" si="80"/>
        <v>91.707270417858084</v>
      </c>
      <c r="U263" s="61">
        <f t="shared" si="80"/>
        <v>86.109011889665439</v>
      </c>
      <c r="V263" s="61">
        <f t="shared" si="80"/>
        <v>87.618647331652298</v>
      </c>
    </row>
    <row r="264" spans="3:22" x14ac:dyDescent="0.2">
      <c r="C264" s="90" t="s">
        <v>71</v>
      </c>
      <c r="D264" s="63">
        <f t="shared" ref="D264:V264" si="81">+IFERROR(IF(D225&gt;0,+((D225/D30)*100)," "),"")</f>
        <v>64.074532702557562</v>
      </c>
      <c r="E264" s="63">
        <f t="shared" si="81"/>
        <v>72.401094372306915</v>
      </c>
      <c r="F264" s="63">
        <f t="shared" si="81"/>
        <v>66.945184877395221</v>
      </c>
      <c r="G264" s="63">
        <f t="shared" si="81"/>
        <v>61.848700610917753</v>
      </c>
      <c r="H264" s="63">
        <f t="shared" si="81"/>
        <v>82.260804419188574</v>
      </c>
      <c r="I264" s="63">
        <f t="shared" si="81"/>
        <v>99.216419117508522</v>
      </c>
      <c r="J264" s="63">
        <f t="shared" si="81"/>
        <v>51.213225733122023</v>
      </c>
      <c r="K264" s="63">
        <f t="shared" si="81"/>
        <v>62.466600373240524</v>
      </c>
      <c r="L264" s="63">
        <f t="shared" si="81"/>
        <v>81.09496653520678</v>
      </c>
      <c r="M264" s="63">
        <f t="shared" si="81"/>
        <v>76.580382933326476</v>
      </c>
      <c r="N264" s="63">
        <f t="shared" si="81"/>
        <v>96.878960491379544</v>
      </c>
      <c r="O264" s="63">
        <f t="shared" si="81"/>
        <v>96.042313242594489</v>
      </c>
      <c r="P264" s="63">
        <f t="shared" si="81"/>
        <v>61.170722965552706</v>
      </c>
      <c r="Q264" s="63">
        <f t="shared" si="81"/>
        <v>50.169666471556219</v>
      </c>
      <c r="R264" s="63">
        <f t="shared" si="81"/>
        <v>87.18751409906119</v>
      </c>
      <c r="S264" s="63">
        <f t="shared" si="81"/>
        <v>90.977520138984886</v>
      </c>
      <c r="T264" s="63">
        <f t="shared" si="81"/>
        <v>90.053762497292936</v>
      </c>
      <c r="U264" s="63">
        <f t="shared" si="81"/>
        <v>92.461347432624848</v>
      </c>
      <c r="V264" s="63">
        <f t="shared" si="81"/>
        <v>86.381320093969478</v>
      </c>
    </row>
    <row r="265" spans="3:22" x14ac:dyDescent="0.2">
      <c r="C265" s="89" t="s">
        <v>34</v>
      </c>
      <c r="D265" s="61">
        <f t="shared" ref="D265:V265" si="82">+IFERROR(IF(D226&gt;0,+((D226/D31)*100)," "),"")</f>
        <v>39.850320662837312</v>
      </c>
      <c r="E265" s="61">
        <f t="shared" si="82"/>
        <v>55.037769485162421</v>
      </c>
      <c r="F265" s="61">
        <f t="shared" si="82"/>
        <v>79.939207928625677</v>
      </c>
      <c r="G265" s="61">
        <f t="shared" si="82"/>
        <v>58.59892011277816</v>
      </c>
      <c r="H265" s="61">
        <f t="shared" si="82"/>
        <v>62.172643114326988</v>
      </c>
      <c r="I265" s="61">
        <f t="shared" si="82"/>
        <v>52.728144151485459</v>
      </c>
      <c r="J265" s="61">
        <f t="shared" si="82"/>
        <v>77.524280567271092</v>
      </c>
      <c r="K265" s="61">
        <f t="shared" si="82"/>
        <v>85.117430348756102</v>
      </c>
      <c r="L265" s="61">
        <f t="shared" si="82"/>
        <v>84.299667049106802</v>
      </c>
      <c r="M265" s="61">
        <f t="shared" si="82"/>
        <v>85.48792354198639</v>
      </c>
      <c r="N265" s="61">
        <f t="shared" si="82"/>
        <v>73.586673965631803</v>
      </c>
      <c r="O265" s="61">
        <f t="shared" si="82"/>
        <v>72.76437148756834</v>
      </c>
      <c r="P265" s="61">
        <f t="shared" si="82"/>
        <v>50.793145717701194</v>
      </c>
      <c r="Q265" s="61">
        <f t="shared" si="82"/>
        <v>64.495049563618849</v>
      </c>
      <c r="R265" s="61">
        <f t="shared" si="82"/>
        <v>58.998653676754799</v>
      </c>
      <c r="S265" s="61">
        <f t="shared" si="82"/>
        <v>74.862263423390672</v>
      </c>
      <c r="T265" s="61">
        <f t="shared" si="82"/>
        <v>69.656824813775302</v>
      </c>
      <c r="U265" s="61">
        <f t="shared" si="82"/>
        <v>67.817802314666949</v>
      </c>
      <c r="V265" s="61">
        <f t="shared" si="82"/>
        <v>73.770586052879978</v>
      </c>
    </row>
    <row r="266" spans="3:22" x14ac:dyDescent="0.2">
      <c r="C266" s="90" t="s">
        <v>72</v>
      </c>
      <c r="D266" s="63">
        <f t="shared" ref="D266:V266" si="83">+IFERROR(IF(D227&gt;0,+((D227/D32)*100)," "),"")</f>
        <v>91.873404237065614</v>
      </c>
      <c r="E266" s="63">
        <f t="shared" si="83"/>
        <v>93.583426937518112</v>
      </c>
      <c r="F266" s="63">
        <f t="shared" si="83"/>
        <v>83.291960415646386</v>
      </c>
      <c r="G266" s="63">
        <f t="shared" si="83"/>
        <v>71.242306652141068</v>
      </c>
      <c r="H266" s="63">
        <f t="shared" si="83"/>
        <v>76.9466101585693</v>
      </c>
      <c r="I266" s="63">
        <f t="shared" si="83"/>
        <v>78.687268302504833</v>
      </c>
      <c r="J266" s="63">
        <f t="shared" si="83"/>
        <v>64.4261222896059</v>
      </c>
      <c r="K266" s="63">
        <f t="shared" si="83"/>
        <v>69.867962362108088</v>
      </c>
      <c r="L266" s="63">
        <f t="shared" si="83"/>
        <v>78.997367070872343</v>
      </c>
      <c r="M266" s="63">
        <f t="shared" si="83"/>
        <v>67.55824377636776</v>
      </c>
      <c r="N266" s="63">
        <f t="shared" si="83"/>
        <v>89.138517701715074</v>
      </c>
      <c r="O266" s="63">
        <f t="shared" si="83"/>
        <v>79.690228695502057</v>
      </c>
      <c r="P266" s="63">
        <f t="shared" si="83"/>
        <v>85.224219031035716</v>
      </c>
      <c r="Q266" s="63">
        <f t="shared" si="83"/>
        <v>54.029741982599568</v>
      </c>
      <c r="R266" s="63">
        <f t="shared" si="83"/>
        <v>83.24081383692274</v>
      </c>
      <c r="S266" s="63">
        <f t="shared" si="83"/>
        <v>87.479441295168542</v>
      </c>
      <c r="T266" s="63">
        <f t="shared" si="83"/>
        <v>91.535894724216121</v>
      </c>
      <c r="U266" s="63">
        <f t="shared" si="83"/>
        <v>89.268376868911361</v>
      </c>
      <c r="V266" s="63">
        <f t="shared" si="83"/>
        <v>90.498044261768271</v>
      </c>
    </row>
    <row r="267" spans="3:22" x14ac:dyDescent="0.2">
      <c r="C267" s="89" t="s">
        <v>73</v>
      </c>
      <c r="D267" s="61" t="str">
        <f t="shared" ref="D267:V267" si="84">+IFERROR(IF(D228&gt;0,+((D228/D33)*100)," "),"")</f>
        <v xml:space="preserve"> </v>
      </c>
      <c r="E267" s="61" t="str">
        <f t="shared" si="84"/>
        <v xml:space="preserve"> </v>
      </c>
      <c r="F267" s="61" t="str">
        <f t="shared" si="84"/>
        <v xml:space="preserve"> </v>
      </c>
      <c r="G267" s="61" t="str">
        <f t="shared" si="84"/>
        <v xml:space="preserve"> </v>
      </c>
      <c r="H267" s="61" t="str">
        <f t="shared" si="84"/>
        <v xml:space="preserve"> </v>
      </c>
      <c r="I267" s="61" t="str">
        <f t="shared" si="84"/>
        <v xml:space="preserve"> </v>
      </c>
      <c r="J267" s="61" t="str">
        <f t="shared" si="84"/>
        <v xml:space="preserve"> </v>
      </c>
      <c r="K267" s="61" t="str">
        <f t="shared" si="84"/>
        <v xml:space="preserve"> </v>
      </c>
      <c r="L267" s="61" t="str">
        <f t="shared" si="84"/>
        <v xml:space="preserve"> </v>
      </c>
      <c r="M267" s="61" t="str">
        <f t="shared" si="84"/>
        <v xml:space="preserve"> </v>
      </c>
      <c r="N267" s="61" t="str">
        <f t="shared" si="84"/>
        <v xml:space="preserve"> </v>
      </c>
      <c r="O267" s="61" t="str">
        <f t="shared" si="84"/>
        <v xml:space="preserve"> </v>
      </c>
      <c r="P267" s="61" t="str">
        <f t="shared" si="84"/>
        <v xml:space="preserve"> </v>
      </c>
      <c r="Q267" s="61" t="str">
        <f t="shared" si="84"/>
        <v xml:space="preserve"> </v>
      </c>
      <c r="R267" s="61" t="str">
        <f t="shared" si="84"/>
        <v xml:space="preserve"> </v>
      </c>
      <c r="S267" s="61" t="str">
        <f t="shared" si="84"/>
        <v xml:space="preserve"> </v>
      </c>
      <c r="T267" s="61" t="str">
        <f t="shared" si="84"/>
        <v xml:space="preserve"> </v>
      </c>
      <c r="U267" s="61" t="str">
        <f t="shared" si="84"/>
        <v xml:space="preserve"> </v>
      </c>
      <c r="V267" s="61" t="str">
        <f t="shared" si="84"/>
        <v xml:space="preserve"> </v>
      </c>
    </row>
    <row r="268" spans="3:22" x14ac:dyDescent="0.2">
      <c r="C268" s="90" t="s">
        <v>35</v>
      </c>
      <c r="D268" s="63" t="str">
        <f t="shared" ref="D268:V268" si="85">+IFERROR(IF(D229&gt;0,+((D229/D34)*100)," "),"")</f>
        <v xml:space="preserve"> </v>
      </c>
      <c r="E268" s="63" t="str">
        <f t="shared" si="85"/>
        <v xml:space="preserve"> </v>
      </c>
      <c r="F268" s="63" t="str">
        <f t="shared" si="85"/>
        <v xml:space="preserve"> </v>
      </c>
      <c r="G268" s="63" t="str">
        <f t="shared" si="85"/>
        <v xml:space="preserve"> </v>
      </c>
      <c r="H268" s="63" t="str">
        <f t="shared" si="85"/>
        <v xml:space="preserve"> </v>
      </c>
      <c r="I268" s="63" t="str">
        <f t="shared" si="85"/>
        <v xml:space="preserve"> </v>
      </c>
      <c r="J268" s="63" t="str">
        <f t="shared" si="85"/>
        <v xml:space="preserve"> </v>
      </c>
      <c r="K268" s="63" t="str">
        <f t="shared" si="85"/>
        <v xml:space="preserve"> </v>
      </c>
      <c r="L268" s="63" t="str">
        <f t="shared" si="85"/>
        <v xml:space="preserve"> </v>
      </c>
      <c r="M268" s="63" t="str">
        <f t="shared" si="85"/>
        <v xml:space="preserve"> </v>
      </c>
      <c r="N268" s="63" t="str">
        <f t="shared" si="85"/>
        <v xml:space="preserve"> </v>
      </c>
      <c r="O268" s="63" t="str">
        <f t="shared" si="85"/>
        <v xml:space="preserve"> </v>
      </c>
      <c r="P268" s="63" t="str">
        <f t="shared" si="85"/>
        <v xml:space="preserve"> </v>
      </c>
      <c r="Q268" s="63" t="str">
        <f t="shared" si="85"/>
        <v xml:space="preserve"> </v>
      </c>
      <c r="R268" s="63" t="str">
        <f t="shared" si="85"/>
        <v xml:space="preserve"> </v>
      </c>
      <c r="S268" s="63" t="str">
        <f t="shared" si="85"/>
        <v xml:space="preserve"> </v>
      </c>
      <c r="T268" s="63" t="str">
        <f t="shared" si="85"/>
        <v xml:space="preserve"> </v>
      </c>
      <c r="U268" s="63" t="str">
        <f t="shared" si="85"/>
        <v xml:space="preserve"> </v>
      </c>
      <c r="V268" s="63" t="str">
        <f t="shared" si="85"/>
        <v xml:space="preserve"> </v>
      </c>
    </row>
    <row r="269" spans="3:22" x14ac:dyDescent="0.2">
      <c r="C269" s="89" t="s">
        <v>74</v>
      </c>
      <c r="D269" s="61">
        <f t="shared" ref="D269:V269" si="86">+IFERROR(IF(D230&gt;0,+((D230/D35)*100)," "),"")</f>
        <v>83.083943755497486</v>
      </c>
      <c r="E269" s="61">
        <f t="shared" si="86"/>
        <v>57.096497214306162</v>
      </c>
      <c r="F269" s="61">
        <f t="shared" si="86"/>
        <v>85.443917938974536</v>
      </c>
      <c r="G269" s="61">
        <f t="shared" si="86"/>
        <v>70.216079293161243</v>
      </c>
      <c r="H269" s="61">
        <f t="shared" si="86"/>
        <v>52.846357117043887</v>
      </c>
      <c r="I269" s="61">
        <f t="shared" si="86"/>
        <v>70.417730526212836</v>
      </c>
      <c r="J269" s="61">
        <f t="shared" si="86"/>
        <v>55.072807576511508</v>
      </c>
      <c r="K269" s="61">
        <f t="shared" si="86"/>
        <v>60.819937159824747</v>
      </c>
      <c r="L269" s="61">
        <f t="shared" si="86"/>
        <v>63.784346456692909</v>
      </c>
      <c r="M269" s="61">
        <f t="shared" si="86"/>
        <v>68.710580307613142</v>
      </c>
      <c r="N269" s="61">
        <f t="shared" si="86"/>
        <v>73.757776520895248</v>
      </c>
      <c r="O269" s="61">
        <f t="shared" si="86"/>
        <v>72.914741861762096</v>
      </c>
      <c r="P269" s="61">
        <f t="shared" si="86"/>
        <v>82.355885748221326</v>
      </c>
      <c r="Q269" s="61">
        <f t="shared" si="86"/>
        <v>86.117850686194402</v>
      </c>
      <c r="R269" s="61">
        <f t="shared" si="86"/>
        <v>80.93647578776465</v>
      </c>
      <c r="S269" s="61">
        <f t="shared" si="86"/>
        <v>91.552205123329415</v>
      </c>
      <c r="T269" s="61">
        <f t="shared" si="86"/>
        <v>92.078434263299769</v>
      </c>
      <c r="U269" s="61">
        <f t="shared" si="86"/>
        <v>95.261476712547918</v>
      </c>
      <c r="V269" s="61">
        <f t="shared" si="86"/>
        <v>87.991509089655509</v>
      </c>
    </row>
    <row r="270" spans="3:22" x14ac:dyDescent="0.2">
      <c r="C270" s="90" t="s">
        <v>36</v>
      </c>
      <c r="D270" s="63">
        <f t="shared" ref="D270:V270" si="87">+IFERROR(IF(D231&gt;0,+((D231/D36)*100)," "),"")</f>
        <v>96.985793553187406</v>
      </c>
      <c r="E270" s="63">
        <f t="shared" si="87"/>
        <v>91.105002937651776</v>
      </c>
      <c r="F270" s="63">
        <f t="shared" si="87"/>
        <v>80.592600890646139</v>
      </c>
      <c r="G270" s="63">
        <f t="shared" si="87"/>
        <v>88.072171165338759</v>
      </c>
      <c r="H270" s="63">
        <f t="shared" si="87"/>
        <v>77.56471021174039</v>
      </c>
      <c r="I270" s="63">
        <f t="shared" si="87"/>
        <v>86.814876882840124</v>
      </c>
      <c r="J270" s="63">
        <f t="shared" si="87"/>
        <v>72.768552843229728</v>
      </c>
      <c r="K270" s="63">
        <f t="shared" si="87"/>
        <v>86.830060918547318</v>
      </c>
      <c r="L270" s="63">
        <f t="shared" si="87"/>
        <v>78.889921616716691</v>
      </c>
      <c r="M270" s="63">
        <f t="shared" si="87"/>
        <v>93.591399631638112</v>
      </c>
      <c r="N270" s="63">
        <f t="shared" si="87"/>
        <v>87.319613745475593</v>
      </c>
      <c r="O270" s="63">
        <f t="shared" si="87"/>
        <v>92.424613876745141</v>
      </c>
      <c r="P270" s="63">
        <f t="shared" si="87"/>
        <v>94.463940042817143</v>
      </c>
      <c r="Q270" s="63">
        <f t="shared" si="87"/>
        <v>96.843337299786469</v>
      </c>
      <c r="R270" s="63">
        <f t="shared" si="87"/>
        <v>97.262660836497531</v>
      </c>
      <c r="S270" s="63">
        <f t="shared" si="87"/>
        <v>95.601078412409151</v>
      </c>
      <c r="T270" s="63">
        <f t="shared" si="87"/>
        <v>95.324738336361207</v>
      </c>
      <c r="U270" s="63">
        <f t="shared" si="87"/>
        <v>87.511964362469499</v>
      </c>
      <c r="V270" s="63">
        <f t="shared" si="87"/>
        <v>76.357583340431489</v>
      </c>
    </row>
    <row r="271" spans="3:22" x14ac:dyDescent="0.2">
      <c r="C271" s="92" t="s">
        <v>75</v>
      </c>
      <c r="D271" s="62">
        <f t="shared" ref="D271:V271" si="88">+IFERROR(IF(D232&gt;0,+((D232/D37)*100)," "),"")</f>
        <v>73.009042056439469</v>
      </c>
      <c r="E271" s="62">
        <f t="shared" si="88"/>
        <v>73.898607038761725</v>
      </c>
      <c r="F271" s="62">
        <f t="shared" si="88"/>
        <v>79.908261278628757</v>
      </c>
      <c r="G271" s="62">
        <f t="shared" si="88"/>
        <v>81.580444244239146</v>
      </c>
      <c r="H271" s="62">
        <f t="shared" si="88"/>
        <v>74.216262211802373</v>
      </c>
      <c r="I271" s="62">
        <f t="shared" si="88"/>
        <v>79.224049190723875</v>
      </c>
      <c r="J271" s="62">
        <f t="shared" si="88"/>
        <v>69.518138817266575</v>
      </c>
      <c r="K271" s="62">
        <f t="shared" si="88"/>
        <v>61.729492750040549</v>
      </c>
      <c r="L271" s="62">
        <f t="shared" si="88"/>
        <v>85.939000968702473</v>
      </c>
      <c r="M271" s="62">
        <f t="shared" si="88"/>
        <v>82.098892853775823</v>
      </c>
      <c r="N271" s="62">
        <f t="shared" si="88"/>
        <v>86.018890446053788</v>
      </c>
      <c r="O271" s="62">
        <f t="shared" si="88"/>
        <v>78.601479511331092</v>
      </c>
      <c r="P271" s="62">
        <f t="shared" si="88"/>
        <v>87.633001325249467</v>
      </c>
      <c r="Q271" s="62">
        <f t="shared" si="88"/>
        <v>74.161328164813241</v>
      </c>
      <c r="R271" s="62">
        <f t="shared" si="88"/>
        <v>82.995164950954504</v>
      </c>
      <c r="S271" s="62">
        <f t="shared" si="88"/>
        <v>89.672374476289249</v>
      </c>
      <c r="T271" s="62">
        <f t="shared" si="88"/>
        <v>91.304764333541797</v>
      </c>
      <c r="U271" s="62">
        <f t="shared" si="88"/>
        <v>91.415333190123746</v>
      </c>
      <c r="V271" s="62">
        <f t="shared" si="88"/>
        <v>84.928646231123423</v>
      </c>
    </row>
    <row r="272" spans="3:22" ht="22.5" x14ac:dyDescent="0.2">
      <c r="C272" s="91" t="s">
        <v>76</v>
      </c>
      <c r="D272" s="64" t="str">
        <f t="shared" ref="D272:V272" si="89">+IFERROR(IF(D233&gt;0,+((D233/D38)*100)," "),"")</f>
        <v xml:space="preserve"> </v>
      </c>
      <c r="E272" s="64" t="str">
        <f t="shared" si="89"/>
        <v xml:space="preserve"> </v>
      </c>
      <c r="F272" s="64" t="str">
        <f t="shared" si="89"/>
        <v xml:space="preserve"> </v>
      </c>
      <c r="G272" s="64" t="str">
        <f t="shared" si="89"/>
        <v xml:space="preserve"> </v>
      </c>
      <c r="H272" s="64" t="str">
        <f t="shared" si="89"/>
        <v xml:space="preserve"> </v>
      </c>
      <c r="I272" s="64" t="str">
        <f t="shared" si="89"/>
        <v xml:space="preserve"> </v>
      </c>
      <c r="J272" s="64" t="str">
        <f t="shared" si="89"/>
        <v xml:space="preserve"> </v>
      </c>
      <c r="K272" s="64" t="str">
        <f t="shared" si="89"/>
        <v xml:space="preserve"> </v>
      </c>
      <c r="L272" s="64" t="str">
        <f t="shared" si="89"/>
        <v xml:space="preserve"> </v>
      </c>
      <c r="M272" s="64" t="str">
        <f t="shared" si="89"/>
        <v xml:space="preserve"> </v>
      </c>
      <c r="N272" s="64" t="str">
        <f t="shared" si="89"/>
        <v xml:space="preserve"> </v>
      </c>
      <c r="O272" s="64" t="str">
        <f t="shared" si="89"/>
        <v xml:space="preserve"> </v>
      </c>
      <c r="P272" s="64" t="str">
        <f t="shared" si="89"/>
        <v xml:space="preserve"> </v>
      </c>
      <c r="Q272" s="64" t="str">
        <f t="shared" si="89"/>
        <v xml:space="preserve"> </v>
      </c>
      <c r="R272" s="64" t="str">
        <f t="shared" si="89"/>
        <v xml:space="preserve"> </v>
      </c>
      <c r="S272" s="64" t="str">
        <f t="shared" si="89"/>
        <v xml:space="preserve"> </v>
      </c>
      <c r="T272" s="64" t="str">
        <f t="shared" si="89"/>
        <v xml:space="preserve"> </v>
      </c>
      <c r="U272" s="64" t="str">
        <f t="shared" si="89"/>
        <v xml:space="preserve"> </v>
      </c>
      <c r="V272" s="64" t="str">
        <f t="shared" si="89"/>
        <v xml:space="preserve"> </v>
      </c>
    </row>
    <row r="273" spans="3:22" x14ac:dyDescent="0.2">
      <c r="C273" s="89" t="s">
        <v>77</v>
      </c>
      <c r="D273" s="61">
        <f t="shared" ref="D273:V273" si="90">+IFERROR(IF(D234&gt;0,+((D234/D39)*100)," "),"")</f>
        <v>35.810577076807235</v>
      </c>
      <c r="E273" s="61">
        <f t="shared" si="90"/>
        <v>37.457455828316633</v>
      </c>
      <c r="F273" s="61">
        <f t="shared" si="90"/>
        <v>42.007833001389024</v>
      </c>
      <c r="G273" s="61">
        <f t="shared" si="90"/>
        <v>54.295731882441487</v>
      </c>
      <c r="H273" s="61">
        <f t="shared" si="90"/>
        <v>48.449196474727366</v>
      </c>
      <c r="I273" s="61">
        <f t="shared" si="90"/>
        <v>4.3396397279436352</v>
      </c>
      <c r="J273" s="61">
        <f t="shared" si="90"/>
        <v>45.536861602546189</v>
      </c>
      <c r="K273" s="61">
        <f t="shared" si="90"/>
        <v>47.044353321936072</v>
      </c>
      <c r="L273" s="61">
        <f t="shared" si="90"/>
        <v>57.548259603527619</v>
      </c>
      <c r="M273" s="61">
        <f t="shared" si="90"/>
        <v>61.441323418788173</v>
      </c>
      <c r="N273" s="61">
        <f t="shared" si="90"/>
        <v>64.888963805724387</v>
      </c>
      <c r="O273" s="61">
        <f t="shared" si="90"/>
        <v>68.734880621978348</v>
      </c>
      <c r="P273" s="61">
        <f t="shared" si="90"/>
        <v>74.847090942267641</v>
      </c>
      <c r="Q273" s="61">
        <f t="shared" si="90"/>
        <v>68.851317981796129</v>
      </c>
      <c r="R273" s="61">
        <f t="shared" si="90"/>
        <v>79.753795329517445</v>
      </c>
      <c r="S273" s="61">
        <f t="shared" si="90"/>
        <v>83.382744583793638</v>
      </c>
      <c r="T273" s="61">
        <f t="shared" si="90"/>
        <v>86.170484485587409</v>
      </c>
      <c r="U273" s="61">
        <f t="shared" si="90"/>
        <v>94.340876459376602</v>
      </c>
      <c r="V273" s="61">
        <f t="shared" si="90"/>
        <v>76.121932168842747</v>
      </c>
    </row>
    <row r="274" spans="3:22" x14ac:dyDescent="0.2">
      <c r="C274" s="90" t="s">
        <v>37</v>
      </c>
      <c r="D274" s="63">
        <f t="shared" ref="D274:V274" si="91">+IFERROR(IF(D235&gt;0,+((D235/D40)*100)," "),"")</f>
        <v>95.689081518728401</v>
      </c>
      <c r="E274" s="63">
        <f t="shared" si="91"/>
        <v>85.128344838551598</v>
      </c>
      <c r="F274" s="63">
        <f t="shared" si="91"/>
        <v>91.037412889874062</v>
      </c>
      <c r="G274" s="63">
        <f t="shared" si="91"/>
        <v>93.828761420972512</v>
      </c>
      <c r="H274" s="63">
        <f t="shared" si="91"/>
        <v>92.392673182396507</v>
      </c>
      <c r="I274" s="63">
        <f t="shared" si="91"/>
        <v>94.435498243797454</v>
      </c>
      <c r="J274" s="63">
        <f t="shared" si="91"/>
        <v>90.398172547571406</v>
      </c>
      <c r="K274" s="63">
        <f t="shared" si="91"/>
        <v>85.40019280215563</v>
      </c>
      <c r="L274" s="63">
        <f t="shared" si="91"/>
        <v>81.952451391414499</v>
      </c>
      <c r="M274" s="63">
        <f t="shared" si="91"/>
        <v>82.094325914354755</v>
      </c>
      <c r="N274" s="63">
        <f t="shared" si="91"/>
        <v>92.086040130605966</v>
      </c>
      <c r="O274" s="63">
        <f t="shared" si="91"/>
        <v>66.517966076547125</v>
      </c>
      <c r="P274" s="63">
        <f t="shared" si="91"/>
        <v>91.924602062889321</v>
      </c>
      <c r="Q274" s="63">
        <f t="shared" si="91"/>
        <v>87.679365399598666</v>
      </c>
      <c r="R274" s="63">
        <f t="shared" si="91"/>
        <v>90.595732249028842</v>
      </c>
      <c r="S274" s="63">
        <f t="shared" si="91"/>
        <v>92.589031555803643</v>
      </c>
      <c r="T274" s="63">
        <f t="shared" si="91"/>
        <v>93.829376085656918</v>
      </c>
      <c r="U274" s="63">
        <f t="shared" si="91"/>
        <v>88.827295048236138</v>
      </c>
      <c r="V274" s="63">
        <f t="shared" si="91"/>
        <v>93.914935265663019</v>
      </c>
    </row>
    <row r="275" spans="3:22" x14ac:dyDescent="0.2">
      <c r="C275" s="89" t="s">
        <v>38</v>
      </c>
      <c r="D275" s="61">
        <f t="shared" ref="D275:V275" si="92">+IFERROR(IF(D236&gt;0,+((D236/D41)*100)," "),"")</f>
        <v>83.128727152620442</v>
      </c>
      <c r="E275" s="61">
        <f t="shared" si="92"/>
        <v>71.863155497689817</v>
      </c>
      <c r="F275" s="61">
        <f t="shared" si="92"/>
        <v>52.779563715997114</v>
      </c>
      <c r="G275" s="61">
        <f t="shared" si="92"/>
        <v>46.602539581465386</v>
      </c>
      <c r="H275" s="61">
        <f t="shared" si="92"/>
        <v>41.464590635791673</v>
      </c>
      <c r="I275" s="61">
        <f t="shared" si="92"/>
        <v>81.630692470508492</v>
      </c>
      <c r="J275" s="61">
        <f t="shared" si="92"/>
        <v>42.062504191862864</v>
      </c>
      <c r="K275" s="61">
        <f t="shared" si="92"/>
        <v>56.292125523129734</v>
      </c>
      <c r="L275" s="61" t="str">
        <f t="shared" si="92"/>
        <v xml:space="preserve"> </v>
      </c>
      <c r="M275" s="61" t="str">
        <f t="shared" si="92"/>
        <v xml:space="preserve"> </v>
      </c>
      <c r="N275" s="61" t="str">
        <f t="shared" si="92"/>
        <v xml:space="preserve"> </v>
      </c>
      <c r="O275" s="61" t="str">
        <f t="shared" si="92"/>
        <v xml:space="preserve"> </v>
      </c>
      <c r="P275" s="61" t="str">
        <f t="shared" si="92"/>
        <v xml:space="preserve"> </v>
      </c>
      <c r="Q275" s="61" t="str">
        <f t="shared" si="92"/>
        <v xml:space="preserve"> </v>
      </c>
      <c r="R275" s="61" t="str">
        <f t="shared" si="92"/>
        <v xml:space="preserve"> </v>
      </c>
      <c r="S275" s="61" t="str">
        <f t="shared" si="92"/>
        <v xml:space="preserve"> </v>
      </c>
      <c r="T275" s="61" t="str">
        <f t="shared" si="92"/>
        <v xml:space="preserve"> </v>
      </c>
      <c r="U275" s="61" t="str">
        <f t="shared" si="92"/>
        <v xml:space="preserve"> </v>
      </c>
      <c r="V275" s="61" t="str">
        <f t="shared" si="92"/>
        <v xml:space="preserve"> </v>
      </c>
    </row>
    <row r="276" spans="3:22" x14ac:dyDescent="0.2">
      <c r="C276" s="93" t="s">
        <v>78</v>
      </c>
      <c r="D276" s="65">
        <f t="shared" ref="D276:V276" si="93">+IFERROR(IF(D237&gt;0,+((D237/D42)*100)," "),"")</f>
        <v>73.474903513078331</v>
      </c>
      <c r="E276" s="65">
        <f t="shared" si="93"/>
        <v>73.80401737310757</v>
      </c>
      <c r="F276" s="65">
        <f t="shared" si="93"/>
        <v>75.747692171229247</v>
      </c>
      <c r="G276" s="65">
        <f t="shared" si="93"/>
        <v>77.340907723757667</v>
      </c>
      <c r="H276" s="65">
        <f t="shared" si="93"/>
        <v>80.523758326549739</v>
      </c>
      <c r="I276" s="65">
        <f t="shared" si="93"/>
        <v>87.833952786361408</v>
      </c>
      <c r="J276" s="65">
        <f t="shared" si="93"/>
        <v>68.529440369524067</v>
      </c>
      <c r="K276" s="65">
        <f t="shared" si="93"/>
        <v>76.180676597430661</v>
      </c>
      <c r="L276" s="65">
        <f t="shared" si="93"/>
        <v>80.884235485553916</v>
      </c>
      <c r="M276" s="65">
        <f t="shared" si="93"/>
        <v>76.646757844187547</v>
      </c>
      <c r="N276" s="65">
        <f t="shared" si="93"/>
        <v>81.348556100997456</v>
      </c>
      <c r="O276" s="65">
        <f t="shared" si="93"/>
        <v>76.871784953195103</v>
      </c>
      <c r="P276" s="65">
        <f t="shared" si="93"/>
        <v>77.776987881219483</v>
      </c>
      <c r="Q276" s="65">
        <f t="shared" si="93"/>
        <v>75.961586673924089</v>
      </c>
      <c r="R276" s="65">
        <f t="shared" si="93"/>
        <v>81.013040431119521</v>
      </c>
      <c r="S276" s="65">
        <f t="shared" si="93"/>
        <v>83.57117062521182</v>
      </c>
      <c r="T276" s="65">
        <f t="shared" si="93"/>
        <v>87.855159926889201</v>
      </c>
      <c r="U276" s="65">
        <f t="shared" si="93"/>
        <v>89.380956517109851</v>
      </c>
      <c r="V276" s="65">
        <f t="shared" si="93"/>
        <v>85.284936692090923</v>
      </c>
    </row>
    <row r="277" spans="3:22" x14ac:dyDescent="0.2">
      <c r="C277" s="1" t="s">
        <v>227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9:V9"/>
    <mergeCell ref="D48:V48"/>
    <mergeCell ref="D87:V87"/>
    <mergeCell ref="D127:V127"/>
    <mergeCell ref="D165:V165"/>
    <mergeCell ref="D204:V204"/>
    <mergeCell ref="D242:V242"/>
    <mergeCell ref="S11:S12"/>
    <mergeCell ref="T11:T12"/>
    <mergeCell ref="U11:U12"/>
    <mergeCell ref="V11:V12"/>
    <mergeCell ref="V129:V130"/>
    <mergeCell ref="H129:H130"/>
    <mergeCell ref="K129:K130"/>
    <mergeCell ref="C90:C91"/>
    <mergeCell ref="L90:L91"/>
    <mergeCell ref="D90:D91"/>
    <mergeCell ref="Q51:Q52"/>
    <mergeCell ref="M90:M91"/>
    <mergeCell ref="F90:F91"/>
    <mergeCell ref="O90:O91"/>
    <mergeCell ref="K11:K12"/>
    <mergeCell ref="S51:S52"/>
    <mergeCell ref="T51:T52"/>
    <mergeCell ref="U51:U52"/>
    <mergeCell ref="V51:V52"/>
    <mergeCell ref="T90:T91"/>
    <mergeCell ref="U90:U91"/>
    <mergeCell ref="T129:T130"/>
    <mergeCell ref="T245:T246"/>
    <mergeCell ref="T206:T207"/>
    <mergeCell ref="S245:S246"/>
    <mergeCell ref="U245:U246"/>
    <mergeCell ref="R90:R91"/>
    <mergeCell ref="V245:V246"/>
    <mergeCell ref="U129:U130"/>
    <mergeCell ref="R245:R246"/>
    <mergeCell ref="R206:R207"/>
    <mergeCell ref="R168:R169"/>
    <mergeCell ref="U206:U207"/>
    <mergeCell ref="V206:V207"/>
    <mergeCell ref="V168:V169"/>
    <mergeCell ref="U168:U169"/>
    <mergeCell ref="T168:T169"/>
    <mergeCell ref="S90:S91"/>
    <mergeCell ref="V90:V91"/>
    <mergeCell ref="G245:G246"/>
    <mergeCell ref="N206:N207"/>
    <mergeCell ref="H245:H246"/>
    <mergeCell ref="I245:I246"/>
    <mergeCell ref="L206:L207"/>
    <mergeCell ref="J245:J246"/>
    <mergeCell ref="K245:K246"/>
    <mergeCell ref="L245:L246"/>
    <mergeCell ref="M245:M246"/>
    <mergeCell ref="L243:Q243"/>
    <mergeCell ref="J206:J207"/>
    <mergeCell ref="K206:K207"/>
    <mergeCell ref="M206:M207"/>
    <mergeCell ref="O206:O207"/>
    <mergeCell ref="P206:P207"/>
    <mergeCell ref="Q206:Q207"/>
    <mergeCell ref="Q245:Q246"/>
    <mergeCell ref="P245:P246"/>
    <mergeCell ref="N245:N246"/>
    <mergeCell ref="O245:O246"/>
    <mergeCell ref="G168:G169"/>
    <mergeCell ref="R129:R130"/>
    <mergeCell ref="S129:S130"/>
    <mergeCell ref="I206:I207"/>
    <mergeCell ref="D129:D130"/>
    <mergeCell ref="E129:E130"/>
    <mergeCell ref="F129:F130"/>
    <mergeCell ref="G129:G130"/>
    <mergeCell ref="P129:P130"/>
    <mergeCell ref="Q129:Q130"/>
    <mergeCell ref="Q168:Q169"/>
    <mergeCell ref="F206:F207"/>
    <mergeCell ref="G206:G207"/>
    <mergeCell ref="H206:H207"/>
    <mergeCell ref="L168:L169"/>
    <mergeCell ref="M168:M169"/>
    <mergeCell ref="S206:S207"/>
    <mergeCell ref="O129:O130"/>
    <mergeCell ref="L166:Q166"/>
    <mergeCell ref="M129:M130"/>
    <mergeCell ref="N129:N130"/>
    <mergeCell ref="N168:N169"/>
    <mergeCell ref="O168:O169"/>
    <mergeCell ref="P168:P169"/>
    <mergeCell ref="C245:C246"/>
    <mergeCell ref="D245:D246"/>
    <mergeCell ref="E245:E246"/>
    <mergeCell ref="F245:F246"/>
    <mergeCell ref="G90:G91"/>
    <mergeCell ref="C129:C130"/>
    <mergeCell ref="I168:I169"/>
    <mergeCell ref="J168:J169"/>
    <mergeCell ref="K168:K169"/>
    <mergeCell ref="J90:J91"/>
    <mergeCell ref="K90:K91"/>
    <mergeCell ref="E90:E91"/>
    <mergeCell ref="H90:H91"/>
    <mergeCell ref="I90:I91"/>
    <mergeCell ref="D206:D207"/>
    <mergeCell ref="E206:E207"/>
    <mergeCell ref="J129:J130"/>
    <mergeCell ref="I129:I130"/>
    <mergeCell ref="C206:C207"/>
    <mergeCell ref="H168:H169"/>
    <mergeCell ref="C168:C169"/>
    <mergeCell ref="D168:D169"/>
    <mergeCell ref="E168:E169"/>
    <mergeCell ref="F168:F169"/>
    <mergeCell ref="G11:G12"/>
    <mergeCell ref="H11:H12"/>
    <mergeCell ref="I11:I12"/>
    <mergeCell ref="J11:J12"/>
    <mergeCell ref="C51:C52"/>
    <mergeCell ref="D51:D52"/>
    <mergeCell ref="E51:E52"/>
    <mergeCell ref="F51:F52"/>
    <mergeCell ref="G51:G52"/>
    <mergeCell ref="H51:H52"/>
    <mergeCell ref="I51:I52"/>
    <mergeCell ref="J51:J52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K51:K52"/>
    <mergeCell ref="C11:C12"/>
    <mergeCell ref="R11:R12"/>
    <mergeCell ref="R51:R52"/>
    <mergeCell ref="S168:S169"/>
    <mergeCell ref="L129:L130"/>
    <mergeCell ref="L11:L12"/>
    <mergeCell ref="M11:M12"/>
    <mergeCell ref="N11:N12"/>
    <mergeCell ref="O11:O12"/>
    <mergeCell ref="P11:P12"/>
    <mergeCell ref="Q11:Q12"/>
    <mergeCell ref="N90:N91"/>
    <mergeCell ref="P90:P91"/>
    <mergeCell ref="Q90:Q91"/>
    <mergeCell ref="L51:L52"/>
    <mergeCell ref="M51:M52"/>
    <mergeCell ref="N51:N52"/>
    <mergeCell ref="O51:O52"/>
    <mergeCell ref="P51:P52"/>
    <mergeCell ref="L88:Q88"/>
    <mergeCell ref="D11:D12"/>
    <mergeCell ref="E11:E12"/>
    <mergeCell ref="F11:F12"/>
  </mergeCells>
  <pageMargins left="0.7" right="0.7" top="0.75" bottom="0.75" header="0.3" footer="0.3"/>
  <pageSetup orientation="portrait" r:id="rId1"/>
  <ignoredErrors>
    <ignoredError sqref="E82:U82 E160:U160 E237:U237 N42:U42" formulaRange="1"/>
    <ignoredError sqref="D6:M7 D11:M12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C737-79B0-4FE7-938B-A06F5D6600F1}">
  <sheetPr codeName="Hoja21"/>
  <dimension ref="A1:K300"/>
  <sheetViews>
    <sheetView showGridLines="0" zoomScaleNormal="100" workbookViewId="0">
      <pane xSplit="3" ySplit="9" topLeftCell="D181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10" width="10.7109375" style="9" customWidth="1"/>
    <col min="11" max="11" width="9.140625" style="9" customWidth="1"/>
    <col min="12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5"/>
      <c r="E2" s="185"/>
      <c r="F2" s="185"/>
      <c r="G2" s="185"/>
      <c r="H2" s="185"/>
      <c r="I2" s="185"/>
      <c r="J2" s="185"/>
      <c r="K2" s="185"/>
    </row>
    <row r="3" spans="1:11" ht="16.5" customHeight="1" x14ac:dyDescent="0.2">
      <c r="D3" s="185"/>
      <c r="E3" s="185"/>
      <c r="F3" s="185"/>
      <c r="G3" s="185"/>
      <c r="H3" s="185"/>
      <c r="I3" s="185"/>
      <c r="J3" s="185"/>
      <c r="K3" s="185"/>
    </row>
    <row r="4" spans="1:11" ht="16.5" customHeight="1" x14ac:dyDescent="0.2">
      <c r="D4" s="185"/>
      <c r="E4" s="185"/>
      <c r="F4" s="185"/>
      <c r="G4" s="185"/>
      <c r="H4" s="185"/>
      <c r="I4" s="185"/>
      <c r="J4" s="185"/>
      <c r="K4" s="185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4"/>
      <c r="E6" s="174"/>
      <c r="F6" s="174"/>
      <c r="G6" s="174"/>
      <c r="H6" s="174"/>
      <c r="I6" s="174"/>
      <c r="J6" s="174"/>
      <c r="K6" s="174"/>
    </row>
    <row r="7" spans="1:11" ht="21.75" customHeight="1" x14ac:dyDescent="0.2">
      <c r="A7" s="175" t="s">
        <v>213</v>
      </c>
      <c r="B7" s="175"/>
      <c r="C7" s="175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21.75" customHeight="1" x14ac:dyDescent="0.25">
      <c r="A8" s="175"/>
      <c r="B8" s="175"/>
      <c r="C8" s="175"/>
      <c r="D8" s="171">
        <v>2019</v>
      </c>
      <c r="E8" s="171">
        <v>2020</v>
      </c>
      <c r="F8" s="171">
        <v>2021</v>
      </c>
      <c r="G8" s="171">
        <v>2022</v>
      </c>
      <c r="H8" s="171">
        <v>2023</v>
      </c>
      <c r="I8" s="171">
        <v>2024</v>
      </c>
      <c r="J8" s="171">
        <v>2025</v>
      </c>
      <c r="K8" s="171" t="s">
        <v>178</v>
      </c>
    </row>
    <row r="9" spans="1:11" s="104" customFormat="1" ht="16.5" customHeight="1" x14ac:dyDescent="0.25">
      <c r="A9" s="170" t="s">
        <v>225</v>
      </c>
      <c r="B9" s="170"/>
      <c r="C9" s="170"/>
      <c r="D9" s="171"/>
      <c r="E9" s="171"/>
      <c r="F9" s="171"/>
      <c r="G9" s="171"/>
      <c r="H9" s="171"/>
      <c r="I9" s="171"/>
      <c r="J9" s="171"/>
      <c r="K9" s="171"/>
    </row>
    <row r="10" spans="1:11" ht="16.5" customHeight="1" x14ac:dyDescent="0.2"/>
    <row r="11" spans="1:11" ht="16.5" customHeight="1" x14ac:dyDescent="0.2">
      <c r="D11" s="164" t="s">
        <v>159</v>
      </c>
      <c r="E11" s="164"/>
      <c r="F11" s="164"/>
      <c r="G11" s="164"/>
      <c r="H11" s="164"/>
      <c r="I11" s="164"/>
      <c r="J11" s="164"/>
      <c r="K11" s="164"/>
    </row>
    <row r="12" spans="1:11" x14ac:dyDescent="0.2">
      <c r="C12" s="2"/>
      <c r="D12" s="2"/>
      <c r="E12" s="2"/>
      <c r="F12" s="2"/>
      <c r="G12" s="2"/>
      <c r="H12" s="2"/>
      <c r="I12" s="2"/>
      <c r="J12" s="2"/>
    </row>
    <row r="13" spans="1:11" ht="9.9499999999999993" customHeight="1" x14ac:dyDescent="0.2">
      <c r="C13" s="182" t="s">
        <v>21</v>
      </c>
      <c r="D13" s="162">
        <v>2019</v>
      </c>
      <c r="E13" s="162">
        <v>2020</v>
      </c>
      <c r="F13" s="162">
        <v>2021</v>
      </c>
      <c r="G13" s="162">
        <v>2022</v>
      </c>
      <c r="H13" s="162">
        <v>2023</v>
      </c>
      <c r="I13" s="162">
        <v>2024</v>
      </c>
      <c r="J13" s="162">
        <v>2025</v>
      </c>
      <c r="K13" s="162" t="s">
        <v>178</v>
      </c>
    </row>
    <row r="14" spans="1:11" ht="9.9499999999999993" customHeight="1" thickBot="1" x14ac:dyDescent="0.25">
      <c r="C14" s="183"/>
      <c r="D14" s="163"/>
      <c r="E14" s="163"/>
      <c r="F14" s="163"/>
      <c r="G14" s="163">
        <v>0</v>
      </c>
      <c r="H14" s="163"/>
      <c r="I14" s="163"/>
      <c r="J14" s="163"/>
      <c r="K14" s="163"/>
    </row>
    <row r="15" spans="1:11" x14ac:dyDescent="0.2">
      <c r="C15" s="89" t="s">
        <v>61</v>
      </c>
      <c r="D15" s="120">
        <v>9.8743732180000006</v>
      </c>
      <c r="E15" s="120">
        <v>12.656793</v>
      </c>
      <c r="F15" s="120">
        <v>12.815104</v>
      </c>
      <c r="G15" s="120">
        <v>11.783882</v>
      </c>
      <c r="H15" s="120">
        <v>13.049784000000001</v>
      </c>
      <c r="I15" s="120">
        <v>14.082037</v>
      </c>
      <c r="J15" s="120">
        <v>26.355374999999999</v>
      </c>
      <c r="K15" s="120">
        <v>26.503734000000001</v>
      </c>
    </row>
    <row r="16" spans="1:11" x14ac:dyDescent="0.2">
      <c r="C16" s="90" t="s">
        <v>28</v>
      </c>
      <c r="D16" s="121">
        <v>29.894856740000002</v>
      </c>
      <c r="E16" s="121">
        <v>31.933676268999999</v>
      </c>
      <c r="F16" s="121">
        <v>53.758367999999997</v>
      </c>
      <c r="G16" s="121">
        <v>75.278673420000004</v>
      </c>
      <c r="H16" s="121">
        <v>85.976564999999994</v>
      </c>
      <c r="I16" s="121">
        <v>94.262861999999998</v>
      </c>
      <c r="J16" s="121">
        <v>98.776155587000005</v>
      </c>
      <c r="K16" s="121">
        <v>101.20535</v>
      </c>
    </row>
    <row r="17" spans="3:11" x14ac:dyDescent="0.2">
      <c r="C17" s="89" t="s">
        <v>62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</row>
    <row r="18" spans="3:11" x14ac:dyDescent="0.2">
      <c r="C18" s="90" t="s">
        <v>29</v>
      </c>
      <c r="D18" s="121">
        <v>205.5672126</v>
      </c>
      <c r="E18" s="121">
        <v>204.49684530600001</v>
      </c>
      <c r="F18" s="121">
        <v>248.883319</v>
      </c>
      <c r="G18" s="121">
        <v>262.59574783300002</v>
      </c>
      <c r="H18" s="121">
        <v>304.59881573600001</v>
      </c>
      <c r="I18" s="121">
        <v>357.45903810999999</v>
      </c>
      <c r="J18" s="121">
        <v>373.421393077</v>
      </c>
      <c r="K18" s="121">
        <v>453.90555999999998</v>
      </c>
    </row>
    <row r="19" spans="3:11" x14ac:dyDescent="0.2">
      <c r="C19" s="89" t="s">
        <v>63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</row>
    <row r="20" spans="3:11" x14ac:dyDescent="0.2">
      <c r="C20" s="90" t="s">
        <v>30</v>
      </c>
      <c r="D20" s="121">
        <v>3.008807644</v>
      </c>
      <c r="E20" s="121">
        <v>3.6018770469999999</v>
      </c>
      <c r="F20" s="121">
        <v>5.2876414680000003</v>
      </c>
      <c r="G20" s="121">
        <v>5.2537629179999996</v>
      </c>
      <c r="H20" s="121">
        <v>4.0264061099999999</v>
      </c>
      <c r="I20" s="121">
        <v>3.745704146</v>
      </c>
      <c r="J20" s="121">
        <v>4.0856173269999996</v>
      </c>
      <c r="K20" s="121">
        <v>4.4218089999999997</v>
      </c>
    </row>
    <row r="21" spans="3:11" x14ac:dyDescent="0.2">
      <c r="C21" s="89" t="s">
        <v>64</v>
      </c>
      <c r="D21" s="120">
        <v>2129.2867849904001</v>
      </c>
      <c r="E21" s="120">
        <v>1837.9818810879999</v>
      </c>
      <c r="F21" s="120">
        <v>2276.7580788360001</v>
      </c>
      <c r="G21" s="120">
        <v>2685.3581568529999</v>
      </c>
      <c r="H21" s="120">
        <v>2586.2986999999998</v>
      </c>
      <c r="I21" s="120">
        <v>2838.220639961</v>
      </c>
      <c r="J21" s="120">
        <v>2656.3120235460001</v>
      </c>
      <c r="K21" s="120">
        <v>3027.4409999999998</v>
      </c>
    </row>
    <row r="22" spans="3:11" x14ac:dyDescent="0.2">
      <c r="C22" s="90" t="s">
        <v>65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</row>
    <row r="23" spans="3:11" x14ac:dyDescent="0.2">
      <c r="C23" s="89" t="s">
        <v>66</v>
      </c>
      <c r="D23" s="120">
        <v>14.585796765</v>
      </c>
      <c r="E23" s="120">
        <v>15.311722411</v>
      </c>
      <c r="F23" s="120">
        <v>18.039302416000002</v>
      </c>
      <c r="G23" s="120">
        <v>20.096160998999999</v>
      </c>
      <c r="H23" s="120">
        <v>22.864865121000001</v>
      </c>
      <c r="I23" s="120">
        <v>30.246772527000001</v>
      </c>
      <c r="J23" s="120">
        <v>37.088374354000003</v>
      </c>
      <c r="K23" s="120">
        <v>37.259720000000002</v>
      </c>
    </row>
    <row r="24" spans="3:11" x14ac:dyDescent="0.2">
      <c r="C24" s="90" t="s">
        <v>67</v>
      </c>
      <c r="D24" s="121">
        <v>61.777593414000002</v>
      </c>
      <c r="E24" s="121">
        <v>63.72627</v>
      </c>
      <c r="F24" s="121">
        <v>134.60520430400001</v>
      </c>
      <c r="G24" s="121">
        <v>139.755764043</v>
      </c>
      <c r="H24" s="121">
        <v>147.13900391199999</v>
      </c>
      <c r="I24" s="121">
        <v>167.415010744</v>
      </c>
      <c r="J24" s="121">
        <v>175.71704241500001</v>
      </c>
      <c r="K24" s="121">
        <v>197.32606699999999</v>
      </c>
    </row>
    <row r="25" spans="3:11" x14ac:dyDescent="0.2">
      <c r="C25" s="89" t="s">
        <v>68</v>
      </c>
      <c r="D25" s="120">
        <v>9.9150227429999997</v>
      </c>
      <c r="E25" s="120">
        <v>11.41443845</v>
      </c>
      <c r="F25" s="120">
        <v>18.820796584</v>
      </c>
      <c r="G25" s="120">
        <v>17.2776</v>
      </c>
      <c r="H25" s="120">
        <v>18.499099999999999</v>
      </c>
      <c r="I25" s="120">
        <v>20.047848999999999</v>
      </c>
      <c r="J25" s="120">
        <v>20.995068</v>
      </c>
      <c r="K25" s="120">
        <v>26.177724000000001</v>
      </c>
    </row>
    <row r="26" spans="3:11" x14ac:dyDescent="0.2">
      <c r="C26" s="90" t="s">
        <v>31</v>
      </c>
      <c r="D26" s="121">
        <v>215.16</v>
      </c>
      <c r="E26" s="121">
        <v>247.16200000000001</v>
      </c>
      <c r="F26" s="121">
        <v>271.830916</v>
      </c>
      <c r="G26" s="121">
        <v>283.74400000000003</v>
      </c>
      <c r="H26" s="121">
        <v>326.49700000000001</v>
      </c>
      <c r="I26" s="121">
        <v>418.50700000000001</v>
      </c>
      <c r="J26" s="121">
        <v>373.31625171600001</v>
      </c>
      <c r="K26" s="121">
        <v>518.42560000000003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1066.74352675</v>
      </c>
      <c r="J27" s="120">
        <v>1145.0583989429999</v>
      </c>
      <c r="K27" s="120">
        <v>1280.212407</v>
      </c>
    </row>
    <row r="28" spans="3:11" x14ac:dyDescent="0.2">
      <c r="C28" s="90" t="s">
        <v>69</v>
      </c>
      <c r="D28" s="121">
        <v>633.04368663100001</v>
      </c>
      <c r="E28" s="121">
        <v>623.55710108100004</v>
      </c>
      <c r="F28" s="121">
        <v>734.06</v>
      </c>
      <c r="G28" s="121">
        <v>748.19520352699999</v>
      </c>
      <c r="H28" s="121">
        <v>858.57009000000005</v>
      </c>
      <c r="I28" s="121">
        <v>64.116508800000005</v>
      </c>
      <c r="J28" s="121">
        <v>36.758051233000003</v>
      </c>
      <c r="K28" s="121">
        <v>67.637100000000004</v>
      </c>
    </row>
    <row r="29" spans="3:11" x14ac:dyDescent="0.2">
      <c r="C29" s="89" t="s">
        <v>70</v>
      </c>
      <c r="D29" s="120">
        <v>3.9430000000000001</v>
      </c>
      <c r="E29" s="120">
        <v>5.7800000010000003</v>
      </c>
      <c r="F29" s="120">
        <v>9.6940000000000008</v>
      </c>
      <c r="G29" s="120">
        <v>11.851000000000001</v>
      </c>
      <c r="H29" s="120">
        <v>5.1820000000000004</v>
      </c>
      <c r="I29" s="120">
        <v>9.1739999999999995</v>
      </c>
      <c r="J29" s="120">
        <v>10.360683497</v>
      </c>
      <c r="K29" s="120">
        <v>14.808999999999999</v>
      </c>
    </row>
    <row r="30" spans="3:11" x14ac:dyDescent="0.2">
      <c r="C30" s="90" t="s">
        <v>32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</row>
    <row r="31" spans="3:11" x14ac:dyDescent="0.2">
      <c r="C31" s="89" t="s">
        <v>174</v>
      </c>
      <c r="D31" s="120">
        <v>106.570360693</v>
      </c>
      <c r="E31" s="120">
        <v>116.069788985</v>
      </c>
      <c r="F31" s="120">
        <v>131.144217016</v>
      </c>
      <c r="G31" s="120">
        <v>164.18437297599999</v>
      </c>
      <c r="H31" s="120">
        <v>173.59628757300001</v>
      </c>
      <c r="I31" s="120">
        <v>228.98178702850001</v>
      </c>
      <c r="J31" s="120">
        <v>217.966224135</v>
      </c>
      <c r="K31" s="120">
        <v>234.34878526</v>
      </c>
    </row>
    <row r="32" spans="3:11" x14ac:dyDescent="0.2">
      <c r="C32" s="90" t="s">
        <v>171</v>
      </c>
      <c r="D32" s="121">
        <v>381.510950756</v>
      </c>
      <c r="E32" s="121">
        <v>426.40809653299999</v>
      </c>
      <c r="F32" s="121">
        <v>483.19080000000002</v>
      </c>
      <c r="G32" s="121">
        <v>510.89769080500002</v>
      </c>
      <c r="H32" s="121">
        <v>921.63345482</v>
      </c>
      <c r="I32" s="121">
        <v>787.67330700000002</v>
      </c>
      <c r="J32" s="121">
        <v>587.40099664700006</v>
      </c>
      <c r="K32" s="121">
        <v>831.803341596</v>
      </c>
    </row>
    <row r="33" spans="1:11" x14ac:dyDescent="0.2">
      <c r="C33" s="89" t="s">
        <v>71</v>
      </c>
      <c r="D33" s="120">
        <v>499.77574831999999</v>
      </c>
      <c r="E33" s="120">
        <v>983.66235491400005</v>
      </c>
      <c r="F33" s="120">
        <v>1038.3189777729999</v>
      </c>
      <c r="G33" s="120">
        <v>701.42313986399995</v>
      </c>
      <c r="H33" s="120">
        <v>1473.487164118</v>
      </c>
      <c r="I33" s="120">
        <v>4176.0904280989998</v>
      </c>
      <c r="J33" s="120">
        <v>3440.721141471</v>
      </c>
      <c r="K33" s="120">
        <v>2908.9063572559999</v>
      </c>
    </row>
    <row r="34" spans="1:11" x14ac:dyDescent="0.2">
      <c r="C34" s="90" t="s">
        <v>34</v>
      </c>
      <c r="D34" s="121">
        <v>20.727</v>
      </c>
      <c r="E34" s="121">
        <v>21.347000000000001</v>
      </c>
      <c r="F34" s="121">
        <v>20.933129999999998</v>
      </c>
      <c r="G34" s="121">
        <v>30.577919000000001</v>
      </c>
      <c r="H34" s="121">
        <v>49.814999999999998</v>
      </c>
      <c r="I34" s="121">
        <v>17.75</v>
      </c>
      <c r="J34" s="121">
        <v>18.673999999999999</v>
      </c>
      <c r="K34" s="121">
        <v>21.234729999999999</v>
      </c>
    </row>
    <row r="35" spans="1:11" x14ac:dyDescent="0.2">
      <c r="C35" s="89" t="s">
        <v>72</v>
      </c>
      <c r="D35" s="120">
        <v>118.93517423199999</v>
      </c>
      <c r="E35" s="120">
        <v>320.83724537899997</v>
      </c>
      <c r="F35" s="120">
        <v>702.19262687900004</v>
      </c>
      <c r="G35" s="120">
        <v>274.19381452200003</v>
      </c>
      <c r="H35" s="120">
        <v>298.92270000000002</v>
      </c>
      <c r="I35" s="120">
        <v>264.34966278100001</v>
      </c>
      <c r="J35" s="120">
        <v>221.06774390000001</v>
      </c>
      <c r="K35" s="120">
        <v>322.81636900000001</v>
      </c>
    </row>
    <row r="36" spans="1:11" x14ac:dyDescent="0.2">
      <c r="C36" s="90" t="s">
        <v>73</v>
      </c>
      <c r="D36" s="121">
        <v>8.4599999999999995E-2</v>
      </c>
      <c r="E36" s="121">
        <v>0</v>
      </c>
      <c r="F36" s="121">
        <v>1.7999999999999999E-2</v>
      </c>
      <c r="G36" s="121">
        <v>0</v>
      </c>
      <c r="H36" s="121">
        <v>4.0000000000000001E-3</v>
      </c>
      <c r="I36" s="121">
        <v>0</v>
      </c>
      <c r="J36" s="121">
        <v>0</v>
      </c>
      <c r="K36" s="121">
        <v>9.1335600000000004E-4</v>
      </c>
    </row>
    <row r="37" spans="1:11" x14ac:dyDescent="0.2">
      <c r="C37" s="89" t="s">
        <v>35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</row>
    <row r="38" spans="1:11" x14ac:dyDescent="0.2">
      <c r="C38" s="90" t="s">
        <v>74</v>
      </c>
      <c r="D38" s="121">
        <v>47.42121333</v>
      </c>
      <c r="E38" s="121">
        <v>47.11509959</v>
      </c>
      <c r="F38" s="121">
        <v>53.822650000000003</v>
      </c>
      <c r="G38" s="121">
        <v>73.978749484000005</v>
      </c>
      <c r="H38" s="121">
        <v>81.155268587999998</v>
      </c>
      <c r="I38" s="121">
        <v>96.114030034999999</v>
      </c>
      <c r="J38" s="121">
        <v>87.185964924999993</v>
      </c>
      <c r="K38" s="121">
        <v>88.648459000000003</v>
      </c>
    </row>
    <row r="39" spans="1:11" x14ac:dyDescent="0.2">
      <c r="C39" s="89" t="s">
        <v>36</v>
      </c>
      <c r="D39" s="120">
        <v>213.80600000000001</v>
      </c>
      <c r="E39" s="120">
        <v>186.496106801</v>
      </c>
      <c r="F39" s="120">
        <v>226.136</v>
      </c>
      <c r="G39" s="120">
        <v>199.14500000000001</v>
      </c>
      <c r="H39" s="120">
        <v>213.83699999999999</v>
      </c>
      <c r="I39" s="120">
        <v>353.233</v>
      </c>
      <c r="J39" s="120">
        <v>435.32952330799998</v>
      </c>
      <c r="K39" s="120">
        <v>460.01100000000002</v>
      </c>
    </row>
    <row r="40" spans="1:11" x14ac:dyDescent="0.2">
      <c r="C40" s="90" t="s">
        <v>172</v>
      </c>
      <c r="D40" s="121">
        <v>496.70651802100002</v>
      </c>
      <c r="E40" s="121">
        <v>420.49038999999999</v>
      </c>
      <c r="F40" s="121">
        <v>456.00014511400002</v>
      </c>
      <c r="G40" s="121">
        <v>512.95222030000002</v>
      </c>
      <c r="H40" s="121">
        <v>606.63670300000001</v>
      </c>
      <c r="I40" s="121">
        <v>652.97082999999998</v>
      </c>
      <c r="J40" s="121">
        <v>714.16444288699995</v>
      </c>
      <c r="K40" s="121">
        <v>756.023144</v>
      </c>
    </row>
    <row r="41" spans="1:11" x14ac:dyDescent="0.2">
      <c r="C41" s="89" t="s">
        <v>76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</row>
    <row r="42" spans="1:11" x14ac:dyDescent="0.2">
      <c r="C42" s="90" t="s">
        <v>77</v>
      </c>
      <c r="D42" s="121">
        <v>435.84917560500003</v>
      </c>
      <c r="E42" s="121">
        <v>262.97015394699997</v>
      </c>
      <c r="F42" s="121">
        <v>773.41382377900004</v>
      </c>
      <c r="G42" s="121">
        <v>824.24811364899995</v>
      </c>
      <c r="H42" s="121">
        <v>920.65209433899997</v>
      </c>
      <c r="I42" s="121">
        <v>672.99772477500005</v>
      </c>
      <c r="J42" s="121">
        <v>690.86366345800002</v>
      </c>
      <c r="K42" s="121">
        <v>469.23033199999998</v>
      </c>
    </row>
    <row r="43" spans="1:11" x14ac:dyDescent="0.2">
      <c r="C43" s="89" t="s">
        <v>173</v>
      </c>
      <c r="D43" s="120">
        <v>88.206781199000005</v>
      </c>
      <c r="E43" s="120">
        <v>91.463310045</v>
      </c>
      <c r="F43" s="120">
        <v>93.625796930000007</v>
      </c>
      <c r="G43" s="120">
        <v>99.411152000000001</v>
      </c>
      <c r="H43" s="120">
        <v>113.731571</v>
      </c>
      <c r="I43" s="120">
        <v>124.60621399999999</v>
      </c>
      <c r="J43" s="120">
        <v>127.990194</v>
      </c>
      <c r="K43" s="120">
        <v>136.82708400000001</v>
      </c>
    </row>
    <row r="44" spans="1:11" x14ac:dyDescent="0.2">
      <c r="C44" s="90" t="s">
        <v>37</v>
      </c>
      <c r="D44" s="121">
        <v>799.28190691999998</v>
      </c>
      <c r="E44" s="121">
        <v>741.76716847600005</v>
      </c>
      <c r="F44" s="121">
        <v>777.83015999999998</v>
      </c>
      <c r="G44" s="121">
        <v>836.38141800000005</v>
      </c>
      <c r="H44" s="121">
        <v>1115.2370702799999</v>
      </c>
      <c r="I44" s="121">
        <v>1009.215115092</v>
      </c>
      <c r="J44" s="121">
        <v>1044.209790286</v>
      </c>
      <c r="K44" s="121">
        <v>1699.7527950050001</v>
      </c>
    </row>
    <row r="45" spans="1:11" x14ac:dyDescent="0.2">
      <c r="C45" s="89" t="s">
        <v>38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0</v>
      </c>
      <c r="K45" s="120">
        <v>0</v>
      </c>
    </row>
    <row r="46" spans="1:11" ht="21.75" customHeight="1" x14ac:dyDescent="0.2">
      <c r="C46" s="81" t="s">
        <v>78</v>
      </c>
      <c r="D46" s="45">
        <f>+SUM(D15:D45)</f>
        <v>6524.9325638213995</v>
      </c>
      <c r="E46" s="45">
        <f t="shared" ref="E46:G46" si="0">+SUM(E15:E45)</f>
        <v>6676.2493193229984</v>
      </c>
      <c r="F46" s="45">
        <f t="shared" si="0"/>
        <v>8541.1790580990018</v>
      </c>
      <c r="G46" s="45">
        <f t="shared" si="0"/>
        <v>8488.5835421930005</v>
      </c>
      <c r="H46" s="45">
        <f>+SUM(H15:H45)</f>
        <v>10341.410643597001</v>
      </c>
      <c r="I46" s="45">
        <f>+SUM(I15:I45)</f>
        <v>13468.003047848497</v>
      </c>
      <c r="J46" s="45">
        <f>+SUM(J15:J45)</f>
        <v>12543.818119711999</v>
      </c>
      <c r="K46" s="45">
        <f>+SUM(K15:K45)</f>
        <v>13684.928381473001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mayo</v>
      </c>
      <c r="D47" s="128">
        <f>+D46-'C7 Ejec. Prop 19-26'!D14</f>
        <v>0</v>
      </c>
      <c r="E47" s="128">
        <f>+E46-'C7 Ejec. Prop 19-26'!E14</f>
        <v>0</v>
      </c>
      <c r="F47" s="128">
        <f>+F46-'C7 Ejec. Prop 19-26'!F14</f>
        <v>0</v>
      </c>
      <c r="G47" s="128">
        <f>+G46-'C7 Ejec. Prop 19-26'!G14</f>
        <v>0</v>
      </c>
      <c r="H47" s="128">
        <f>+H46-'C7 Ejec. Prop 19-26'!H14</f>
        <v>0</v>
      </c>
      <c r="I47" s="128">
        <f>+I46-'C7 Ejec. Prop 19-26'!I14</f>
        <v>0</v>
      </c>
      <c r="J47" s="128">
        <f>+J46-'C7 Ejec. Prop 19-26'!J14</f>
        <v>0</v>
      </c>
      <c r="K47" s="128">
        <f>+K46-'C7 Ejec. Prop 19-26'!K14</f>
        <v>0</v>
      </c>
    </row>
    <row r="48" spans="1:11" x14ac:dyDescent="0.2">
      <c r="C48" s="1" t="s">
        <v>227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5" customHeight="1" x14ac:dyDescent="0.2">
      <c r="D53" s="164" t="s">
        <v>160</v>
      </c>
      <c r="E53" s="164"/>
      <c r="F53" s="164"/>
      <c r="G53" s="164"/>
      <c r="H53" s="164"/>
      <c r="I53" s="164"/>
      <c r="J53" s="164"/>
      <c r="K53" s="164"/>
    </row>
    <row r="54" spans="3:11" ht="11.25" hidden="1" customHeight="1" x14ac:dyDescent="0.2">
      <c r="D54" s="29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82" t="s">
        <v>21</v>
      </c>
      <c r="D56" s="162">
        <v>2019</v>
      </c>
      <c r="E56" s="162">
        <v>2020</v>
      </c>
      <c r="F56" s="162">
        <v>2021</v>
      </c>
      <c r="G56" s="162">
        <v>2022</v>
      </c>
      <c r="H56" s="162">
        <v>2023</v>
      </c>
      <c r="I56" s="162">
        <v>2024</v>
      </c>
      <c r="J56" s="162">
        <v>2025</v>
      </c>
      <c r="K56" s="162" t="s">
        <v>178</v>
      </c>
    </row>
    <row r="57" spans="3:11" ht="12" thickBot="1" x14ac:dyDescent="0.25">
      <c r="C57" s="183"/>
      <c r="D57" s="163"/>
      <c r="E57" s="163"/>
      <c r="F57" s="163"/>
      <c r="G57" s="163">
        <v>0</v>
      </c>
      <c r="H57" s="163"/>
      <c r="I57" s="163"/>
      <c r="J57" s="163"/>
      <c r="K57" s="163"/>
    </row>
    <row r="58" spans="3:11" x14ac:dyDescent="0.2">
      <c r="C58" s="89" t="s">
        <v>61</v>
      </c>
      <c r="D58" s="120">
        <v>7.71253461426</v>
      </c>
      <c r="E58" s="120">
        <v>9.2109305821399996</v>
      </c>
      <c r="F58" s="120">
        <v>12.643624670040001</v>
      </c>
      <c r="G58" s="120">
        <v>11.60489584514</v>
      </c>
      <c r="H58" s="120">
        <v>10.0515727279</v>
      </c>
      <c r="I58" s="120">
        <v>13.22315631727</v>
      </c>
      <c r="J58" s="120">
        <v>25.978124426400001</v>
      </c>
      <c r="K58" s="120">
        <v>10.822646318950001</v>
      </c>
    </row>
    <row r="59" spans="3:11" x14ac:dyDescent="0.2">
      <c r="C59" s="90" t="s">
        <v>28</v>
      </c>
      <c r="D59" s="121">
        <v>28.804955961000001</v>
      </c>
      <c r="E59" s="121">
        <v>31.792820813999999</v>
      </c>
      <c r="F59" s="121">
        <v>53.650168000000001</v>
      </c>
      <c r="G59" s="121">
        <v>74.763954420000005</v>
      </c>
      <c r="H59" s="121">
        <v>82.011565000000004</v>
      </c>
      <c r="I59" s="121">
        <v>93.368973295000004</v>
      </c>
      <c r="J59" s="121">
        <v>97.483247938999995</v>
      </c>
      <c r="K59" s="121">
        <v>100.22146349400001</v>
      </c>
    </row>
    <row r="60" spans="3:11" x14ac:dyDescent="0.2">
      <c r="C60" s="89" t="s">
        <v>62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3:11" x14ac:dyDescent="0.2">
      <c r="C61" s="90" t="s">
        <v>29</v>
      </c>
      <c r="D61" s="121">
        <v>194.92602389727</v>
      </c>
      <c r="E61" s="121">
        <v>186.70607674911</v>
      </c>
      <c r="F61" s="121">
        <v>218.69338880272997</v>
      </c>
      <c r="G61" s="121">
        <v>243.29557349899002</v>
      </c>
      <c r="H61" s="121">
        <v>269.67577301660003</v>
      </c>
      <c r="I61" s="121">
        <v>319.07331026415005</v>
      </c>
      <c r="J61" s="121">
        <v>328.13047837618001</v>
      </c>
      <c r="K61" s="121">
        <v>162.13628964955998</v>
      </c>
    </row>
    <row r="62" spans="3:11" x14ac:dyDescent="0.2">
      <c r="C62" s="89" t="s">
        <v>63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</row>
    <row r="63" spans="3:11" x14ac:dyDescent="0.2">
      <c r="C63" s="90" t="s">
        <v>30</v>
      </c>
      <c r="D63" s="121">
        <v>2.8848017912399997</v>
      </c>
      <c r="E63" s="121">
        <v>3.4869129376499997</v>
      </c>
      <c r="F63" s="121">
        <v>4.20654736953</v>
      </c>
      <c r="G63" s="121">
        <v>4.9362570097900003</v>
      </c>
      <c r="H63" s="121">
        <v>3.8083827787699995</v>
      </c>
      <c r="I63" s="121">
        <v>2.7518246723400002</v>
      </c>
      <c r="J63" s="121">
        <v>3.9810793465000001</v>
      </c>
      <c r="K63" s="121">
        <v>1.9401334605600002</v>
      </c>
    </row>
    <row r="64" spans="3:11" x14ac:dyDescent="0.2">
      <c r="C64" s="89" t="s">
        <v>64</v>
      </c>
      <c r="D64" s="120">
        <v>1994.9290680916597</v>
      </c>
      <c r="E64" s="120">
        <v>1801.13938940051</v>
      </c>
      <c r="F64" s="120">
        <v>1762.1063013896101</v>
      </c>
      <c r="G64" s="120">
        <v>2517.3423872315198</v>
      </c>
      <c r="H64" s="120">
        <v>2318.1843086205495</v>
      </c>
      <c r="I64" s="120">
        <v>2557.7508010141305</v>
      </c>
      <c r="J64" s="120">
        <v>2591.1665656519713</v>
      </c>
      <c r="K64" s="120">
        <v>1167.85967592922</v>
      </c>
    </row>
    <row r="65" spans="3:11" x14ac:dyDescent="0.2">
      <c r="C65" s="90" t="s">
        <v>65</v>
      </c>
      <c r="D65" s="121">
        <v>0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v>0</v>
      </c>
      <c r="K65" s="121">
        <v>0</v>
      </c>
    </row>
    <row r="66" spans="3:11" x14ac:dyDescent="0.2">
      <c r="C66" s="89" t="s">
        <v>66</v>
      </c>
      <c r="D66" s="120">
        <v>13.55138631989</v>
      </c>
      <c r="E66" s="120">
        <v>13.055559867700001</v>
      </c>
      <c r="F66" s="120">
        <v>14.962805266819998</v>
      </c>
      <c r="G66" s="120">
        <v>18.375106359540005</v>
      </c>
      <c r="H66" s="120">
        <v>20.938267528200001</v>
      </c>
      <c r="I66" s="120">
        <v>27.397596948010001</v>
      </c>
      <c r="J66" s="120">
        <v>35.281346307749999</v>
      </c>
      <c r="K66" s="120">
        <v>17.968941930260002</v>
      </c>
    </row>
    <row r="67" spans="3:11" x14ac:dyDescent="0.2">
      <c r="C67" s="90" t="s">
        <v>67</v>
      </c>
      <c r="D67" s="121">
        <v>56.847815879050003</v>
      </c>
      <c r="E67" s="121">
        <v>54.609478673109997</v>
      </c>
      <c r="F67" s="121">
        <v>62.488512347160004</v>
      </c>
      <c r="G67" s="121">
        <v>107.18058638526001</v>
      </c>
      <c r="H67" s="121">
        <v>130.18242896213999</v>
      </c>
      <c r="I67" s="121">
        <v>141.06959015705999</v>
      </c>
      <c r="J67" s="121">
        <v>154.66990504590999</v>
      </c>
      <c r="K67" s="121">
        <v>69.415692384620002</v>
      </c>
    </row>
    <row r="68" spans="3:11" x14ac:dyDescent="0.2">
      <c r="C68" s="89" t="s">
        <v>68</v>
      </c>
      <c r="D68" s="120">
        <v>9.8376805473700006</v>
      </c>
      <c r="E68" s="120">
        <v>10.768587340120002</v>
      </c>
      <c r="F68" s="120">
        <v>14.60461502976</v>
      </c>
      <c r="G68" s="120">
        <v>14.875139214920001</v>
      </c>
      <c r="H68" s="120">
        <v>17.576929893479999</v>
      </c>
      <c r="I68" s="120">
        <v>18.641013897459999</v>
      </c>
      <c r="J68" s="120">
        <v>20.75269195792</v>
      </c>
      <c r="K68" s="120">
        <v>14.408820109950002</v>
      </c>
    </row>
    <row r="69" spans="3:11" x14ac:dyDescent="0.2">
      <c r="C69" s="90" t="s">
        <v>31</v>
      </c>
      <c r="D69" s="121">
        <v>194.35944013853</v>
      </c>
      <c r="E69" s="121">
        <v>207.82726675106002</v>
      </c>
      <c r="F69" s="121">
        <v>226.64329356223001</v>
      </c>
      <c r="G69" s="121">
        <v>251.23467082285998</v>
      </c>
      <c r="H69" s="121">
        <v>282.10784187751995</v>
      </c>
      <c r="I69" s="121">
        <v>315.71200651541005</v>
      </c>
      <c r="J69" s="121">
        <v>345.45254931019002</v>
      </c>
      <c r="K69" s="121">
        <v>148.38111125544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884.21173110629002</v>
      </c>
      <c r="J70" s="120">
        <v>1132.28453313007</v>
      </c>
      <c r="K70" s="120">
        <v>390.94380735084997</v>
      </c>
    </row>
    <row r="71" spans="3:11" x14ac:dyDescent="0.2">
      <c r="C71" s="90" t="s">
        <v>69</v>
      </c>
      <c r="D71" s="121">
        <v>573.5275036828001</v>
      </c>
      <c r="E71" s="121">
        <v>597.50635358735997</v>
      </c>
      <c r="F71" s="121">
        <v>617.79638217010006</v>
      </c>
      <c r="G71" s="121">
        <v>700.01234859973999</v>
      </c>
      <c r="H71" s="121">
        <v>738.05660335117</v>
      </c>
      <c r="I71" s="121">
        <v>1.78110219585</v>
      </c>
      <c r="J71" s="121">
        <v>31.62720305825</v>
      </c>
      <c r="K71" s="121">
        <v>0.21607309925999998</v>
      </c>
    </row>
    <row r="72" spans="3:11" x14ac:dyDescent="0.2">
      <c r="C72" s="89" t="s">
        <v>70</v>
      </c>
      <c r="D72" s="120">
        <v>3.5241044079499999</v>
      </c>
      <c r="E72" s="120">
        <v>5.1697590227500001</v>
      </c>
      <c r="F72" s="120">
        <v>6.5661480327699993</v>
      </c>
      <c r="G72" s="120">
        <v>6.3163404877200007</v>
      </c>
      <c r="H72" s="120">
        <v>2.0414881845599999</v>
      </c>
      <c r="I72" s="120">
        <v>8.316790489449998</v>
      </c>
      <c r="J72" s="120">
        <v>7.9873882236</v>
      </c>
      <c r="K72" s="120">
        <v>7.1786992865899988</v>
      </c>
    </row>
    <row r="73" spans="3:11" x14ac:dyDescent="0.2">
      <c r="C73" s="90" t="s">
        <v>32</v>
      </c>
      <c r="D73" s="121">
        <v>0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21">
        <v>0</v>
      </c>
      <c r="K73" s="121">
        <v>0</v>
      </c>
    </row>
    <row r="74" spans="3:11" x14ac:dyDescent="0.2">
      <c r="C74" s="89" t="s">
        <v>174</v>
      </c>
      <c r="D74" s="120">
        <v>105.34285262394</v>
      </c>
      <c r="E74" s="120">
        <v>114.65188405367</v>
      </c>
      <c r="F74" s="120">
        <v>130.98816436786001</v>
      </c>
      <c r="G74" s="120">
        <v>162.83769024</v>
      </c>
      <c r="H74" s="120">
        <v>161.1216549083</v>
      </c>
      <c r="I74" s="120">
        <v>203.59262858700001</v>
      </c>
      <c r="J74" s="120">
        <v>206.78910705747001</v>
      </c>
      <c r="K74" s="120">
        <v>139.22184887267002</v>
      </c>
    </row>
    <row r="75" spans="3:11" x14ac:dyDescent="0.2">
      <c r="C75" s="90" t="s">
        <v>171</v>
      </c>
      <c r="D75" s="121">
        <v>356.28663884950998</v>
      </c>
      <c r="E75" s="121">
        <v>394.12874294657001</v>
      </c>
      <c r="F75" s="121">
        <v>396.37785908885996</v>
      </c>
      <c r="G75" s="121">
        <v>444.00451440856006</v>
      </c>
      <c r="H75" s="121">
        <v>665.16416154065007</v>
      </c>
      <c r="I75" s="121">
        <v>567.30810453735</v>
      </c>
      <c r="J75" s="121">
        <v>563.51699006391004</v>
      </c>
      <c r="K75" s="121">
        <v>266.46003879724998</v>
      </c>
    </row>
    <row r="76" spans="3:11" x14ac:dyDescent="0.2">
      <c r="C76" s="89" t="s">
        <v>71</v>
      </c>
      <c r="D76" s="120">
        <v>450.84923393478999</v>
      </c>
      <c r="E76" s="120">
        <v>927.75444734521</v>
      </c>
      <c r="F76" s="120">
        <v>948.09470274611999</v>
      </c>
      <c r="G76" s="120">
        <v>634.59372967311015</v>
      </c>
      <c r="H76" s="120">
        <v>1433.0101466825502</v>
      </c>
      <c r="I76" s="120">
        <v>4148.7178639537406</v>
      </c>
      <c r="J76" s="120">
        <v>3394.3698127835441</v>
      </c>
      <c r="K76" s="120">
        <v>1758.0076672426796</v>
      </c>
    </row>
    <row r="77" spans="3:11" x14ac:dyDescent="0.2">
      <c r="C77" s="90" t="s">
        <v>34</v>
      </c>
      <c r="D77" s="121">
        <v>17.3557480164</v>
      </c>
      <c r="E77" s="121">
        <v>15.016736104550001</v>
      </c>
      <c r="F77" s="121">
        <v>15.001163223059999</v>
      </c>
      <c r="G77" s="121">
        <v>16.504601173779999</v>
      </c>
      <c r="H77" s="121">
        <v>25.530826129669997</v>
      </c>
      <c r="I77" s="121">
        <v>17.309933011999998</v>
      </c>
      <c r="J77" s="121">
        <v>17.472973299059998</v>
      </c>
      <c r="K77" s="121">
        <v>5.0704679710000002</v>
      </c>
    </row>
    <row r="78" spans="3:11" x14ac:dyDescent="0.2">
      <c r="C78" s="89" t="s">
        <v>72</v>
      </c>
      <c r="D78" s="120">
        <v>113.77018073594999</v>
      </c>
      <c r="E78" s="120">
        <v>284.60970579113001</v>
      </c>
      <c r="F78" s="120">
        <v>274.31652586448001</v>
      </c>
      <c r="G78" s="120">
        <v>178.89646683094</v>
      </c>
      <c r="H78" s="120">
        <v>274.33642253710997</v>
      </c>
      <c r="I78" s="120">
        <v>236.92098174276001</v>
      </c>
      <c r="J78" s="120">
        <v>209.89995745634997</v>
      </c>
      <c r="K78" s="120">
        <v>111.99206581962</v>
      </c>
    </row>
    <row r="79" spans="3:11" x14ac:dyDescent="0.2">
      <c r="C79" s="90" t="s">
        <v>73</v>
      </c>
      <c r="D79" s="121">
        <v>6.7335386999999997E-2</v>
      </c>
      <c r="E79" s="121">
        <v>0</v>
      </c>
      <c r="F79" s="121">
        <v>1.3365643789999999E-2</v>
      </c>
      <c r="G79" s="121">
        <v>0</v>
      </c>
      <c r="H79" s="121">
        <v>3.8998990000000001E-3</v>
      </c>
      <c r="I79" s="121">
        <v>0</v>
      </c>
      <c r="J79" s="121">
        <v>0</v>
      </c>
      <c r="K79" s="121">
        <v>0</v>
      </c>
    </row>
    <row r="80" spans="3:11" x14ac:dyDescent="0.2">
      <c r="C80" s="89" t="s">
        <v>35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120">
        <v>0</v>
      </c>
      <c r="J80" s="120">
        <v>0</v>
      </c>
      <c r="K80" s="120">
        <v>0</v>
      </c>
    </row>
    <row r="81" spans="1:11" x14ac:dyDescent="0.2">
      <c r="C81" s="90" t="s">
        <v>74</v>
      </c>
      <c r="D81" s="121">
        <v>46.059461591649999</v>
      </c>
      <c r="E81" s="121">
        <v>44.302689572970003</v>
      </c>
      <c r="F81" s="121">
        <v>50.764253781739995</v>
      </c>
      <c r="G81" s="121">
        <v>57.846306255419996</v>
      </c>
      <c r="H81" s="121">
        <v>59.499406715539997</v>
      </c>
      <c r="I81" s="121">
        <v>72.291224905939998</v>
      </c>
      <c r="J81" s="121">
        <v>84.306361341279995</v>
      </c>
      <c r="K81" s="121">
        <v>38.692906319480002</v>
      </c>
    </row>
    <row r="82" spans="1:11" x14ac:dyDescent="0.2">
      <c r="C82" s="89" t="s">
        <v>36</v>
      </c>
      <c r="D82" s="120">
        <v>208.68551539702997</v>
      </c>
      <c r="E82" s="120">
        <v>167.50544820496998</v>
      </c>
      <c r="F82" s="120">
        <v>217.89008314900997</v>
      </c>
      <c r="G82" s="120">
        <v>192.57403503984</v>
      </c>
      <c r="H82" s="120">
        <v>204.33640947513001</v>
      </c>
      <c r="I82" s="120">
        <v>342.76973073427001</v>
      </c>
      <c r="J82" s="120">
        <v>422.54889920085003</v>
      </c>
      <c r="K82" s="120">
        <v>379.53100902851793</v>
      </c>
    </row>
    <row r="83" spans="1:11" x14ac:dyDescent="0.2">
      <c r="C83" s="90" t="s">
        <v>172</v>
      </c>
      <c r="D83" s="121">
        <v>464.21390632858004</v>
      </c>
      <c r="E83" s="121">
        <v>382.42027888953999</v>
      </c>
      <c r="F83" s="121">
        <v>387.44718070485999</v>
      </c>
      <c r="G83" s="121">
        <v>453.38776455713997</v>
      </c>
      <c r="H83" s="121">
        <v>553.10969416569992</v>
      </c>
      <c r="I83" s="121">
        <v>593.15699518599001</v>
      </c>
      <c r="J83" s="121">
        <v>672.7757823922002</v>
      </c>
      <c r="K83" s="121">
        <v>276.35891633190005</v>
      </c>
    </row>
    <row r="84" spans="1:11" x14ac:dyDescent="0.2">
      <c r="C84" s="89" t="s">
        <v>76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</row>
    <row r="85" spans="1:11" x14ac:dyDescent="0.2">
      <c r="C85" s="90" t="s">
        <v>77</v>
      </c>
      <c r="D85" s="121">
        <v>418.57557023022002</v>
      </c>
      <c r="E85" s="121">
        <v>256.79074471541998</v>
      </c>
      <c r="F85" s="121">
        <v>670.20207116943004</v>
      </c>
      <c r="G85" s="121">
        <v>696.78460634573003</v>
      </c>
      <c r="H85" s="121">
        <v>890.0446657542999</v>
      </c>
      <c r="I85" s="121">
        <v>643.41141223359</v>
      </c>
      <c r="J85" s="121">
        <v>661.17875416385994</v>
      </c>
      <c r="K85" s="121">
        <v>348.96029538606001</v>
      </c>
    </row>
    <row r="86" spans="1:11" x14ac:dyDescent="0.2">
      <c r="C86" s="89" t="s">
        <v>173</v>
      </c>
      <c r="D86" s="120">
        <v>77.58905108111</v>
      </c>
      <c r="E86" s="120">
        <v>77.475265069489993</v>
      </c>
      <c r="F86" s="120">
        <v>81.046573794480011</v>
      </c>
      <c r="G86" s="120">
        <v>90.573974663000001</v>
      </c>
      <c r="H86" s="120">
        <v>99.714885120199995</v>
      </c>
      <c r="I86" s="120">
        <v>112.15237258724</v>
      </c>
      <c r="J86" s="120">
        <v>115.87165293186</v>
      </c>
      <c r="K86" s="120">
        <v>43.421565051979996</v>
      </c>
    </row>
    <row r="87" spans="1:11" x14ac:dyDescent="0.2">
      <c r="C87" s="90" t="s">
        <v>37</v>
      </c>
      <c r="D87" s="121">
        <v>759.47538299688006</v>
      </c>
      <c r="E87" s="121">
        <v>698.4128807056801</v>
      </c>
      <c r="F87" s="121">
        <v>651.9314294018601</v>
      </c>
      <c r="G87" s="121">
        <v>744.15994874884996</v>
      </c>
      <c r="H87" s="121">
        <v>1014.2567270802699</v>
      </c>
      <c r="I87" s="121">
        <v>894.38619754361991</v>
      </c>
      <c r="J87" s="121">
        <v>981.34732095084007</v>
      </c>
      <c r="K87" s="121">
        <v>700.85074877654006</v>
      </c>
    </row>
    <row r="88" spans="1:11" x14ac:dyDescent="0.2">
      <c r="C88" s="89" t="s">
        <v>38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I88" s="120">
        <v>0</v>
      </c>
      <c r="J88" s="120">
        <v>0</v>
      </c>
      <c r="K88" s="120">
        <v>0</v>
      </c>
    </row>
    <row r="89" spans="1:11" x14ac:dyDescent="0.2">
      <c r="C89" s="81" t="s">
        <v>78</v>
      </c>
      <c r="D89" s="45">
        <f>+SUM(D58:D88)</f>
        <v>6099.1761925040792</v>
      </c>
      <c r="E89" s="45">
        <f>+SUM(E58:E88)</f>
        <v>6284.3419591247111</v>
      </c>
      <c r="F89" s="45">
        <f>+SUM(F58:F88)</f>
        <v>6818.4351595763019</v>
      </c>
      <c r="G89" s="45">
        <f>+SUM(G58:G88)</f>
        <v>7622.1008978118507</v>
      </c>
      <c r="H89" s="45">
        <f t="shared" ref="H89:J89" si="1">+SUM(H58:H88)</f>
        <v>9254.7640619493086</v>
      </c>
      <c r="I89" s="45">
        <f t="shared" si="1"/>
        <v>12215.315341895919</v>
      </c>
      <c r="J89" s="45">
        <f t="shared" si="1"/>
        <v>12104.872724414967</v>
      </c>
      <c r="K89" s="45">
        <f>+SUM(K58:K88)</f>
        <v>6160.0608838669577</v>
      </c>
    </row>
    <row r="90" spans="1:11" s="32" customFormat="1" x14ac:dyDescent="0.2">
      <c r="A90" s="5"/>
      <c r="B90" s="5"/>
      <c r="C90" s="74" t="str">
        <f>+'C1 Aprop Resumen 2000-2026'!B20</f>
        <v>* Información con corte a 31 de mayo</v>
      </c>
      <c r="D90" s="128">
        <f>+D89-'C7 Ejec. Prop 19-26'!D47</f>
        <v>0</v>
      </c>
      <c r="E90" s="128">
        <f>+E89-'C7 Ejec. Prop 19-26'!E47</f>
        <v>0</v>
      </c>
      <c r="F90" s="128">
        <f>+F89-'C7 Ejec. Prop 19-26'!F47</f>
        <v>0</v>
      </c>
      <c r="G90" s="128">
        <f>+G89-'C7 Ejec. Prop 19-26'!G47</f>
        <v>0</v>
      </c>
      <c r="H90" s="128">
        <f>+H89-'C7 Ejec. Prop 19-26'!H47</f>
        <v>0</v>
      </c>
      <c r="I90" s="128">
        <f>+I89-'C7 Ejec. Prop 19-26'!I47</f>
        <v>0</v>
      </c>
      <c r="J90" s="128">
        <f>+J89-'C7 Ejec. Prop 19-26'!J47</f>
        <v>0</v>
      </c>
      <c r="K90" s="128">
        <f>+K89-'C7 Ejec. Prop 19-26'!K47</f>
        <v>0</v>
      </c>
    </row>
    <row r="91" spans="1:11" x14ac:dyDescent="0.2">
      <c r="C91" s="1" t="s">
        <v>227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8" t="s">
        <v>161</v>
      </c>
      <c r="E95" s="138"/>
      <c r="F95" s="138"/>
      <c r="G95" s="138"/>
      <c r="H95" s="138"/>
      <c r="I95" s="138"/>
      <c r="J95" s="138"/>
      <c r="K95" s="138"/>
    </row>
    <row r="96" spans="1:11" ht="11.25" hidden="1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82" t="s">
        <v>21</v>
      </c>
      <c r="D98" s="162">
        <v>2019</v>
      </c>
      <c r="E98" s="162">
        <v>2020</v>
      </c>
      <c r="F98" s="162">
        <v>2021</v>
      </c>
      <c r="G98" s="162">
        <v>2022</v>
      </c>
      <c r="H98" s="162">
        <v>2023</v>
      </c>
      <c r="I98" s="162">
        <v>2024</v>
      </c>
      <c r="J98" s="162">
        <v>2025</v>
      </c>
      <c r="K98" s="162" t="s">
        <v>178</v>
      </c>
    </row>
    <row r="99" spans="3:11" ht="12" thickBot="1" x14ac:dyDescent="0.25">
      <c r="C99" s="183"/>
      <c r="D99" s="163"/>
      <c r="E99" s="163"/>
      <c r="F99" s="163"/>
      <c r="G99" s="163">
        <v>0</v>
      </c>
      <c r="H99" s="163"/>
      <c r="I99" s="163"/>
      <c r="J99" s="163"/>
      <c r="K99" s="163"/>
    </row>
    <row r="100" spans="3:11" x14ac:dyDescent="0.2">
      <c r="C100" s="89" t="s">
        <v>61</v>
      </c>
      <c r="D100" s="118">
        <f t="shared" ref="D100:K100" si="2">+IFERROR(IF(D58&gt;0,+((D58/D15)*100)," "),"")</f>
        <v>78.10657389575691</v>
      </c>
      <c r="E100" s="118">
        <f t="shared" si="2"/>
        <v>72.774600818232543</v>
      </c>
      <c r="F100" s="118">
        <f t="shared" si="2"/>
        <v>98.661896696585544</v>
      </c>
      <c r="G100" s="118">
        <f t="shared" si="2"/>
        <v>98.481093455789861</v>
      </c>
      <c r="H100" s="118">
        <f t="shared" si="2"/>
        <v>77.024820701246853</v>
      </c>
      <c r="I100" s="118">
        <f t="shared" si="2"/>
        <v>93.900877531212274</v>
      </c>
      <c r="J100" s="118">
        <f t="shared" si="2"/>
        <v>98.568601002262355</v>
      </c>
      <c r="K100" s="118">
        <f t="shared" si="2"/>
        <v>40.834420987435202</v>
      </c>
    </row>
    <row r="101" spans="3:11" x14ac:dyDescent="0.2">
      <c r="C101" s="90" t="s">
        <v>28</v>
      </c>
      <c r="D101" s="119">
        <f t="shared" ref="D101:K101" si="3">+IFERROR(IF(D59&gt;0,+((D59/D16)*100)," "),"")</f>
        <v>96.354219762686839</v>
      </c>
      <c r="E101" s="119">
        <f t="shared" si="3"/>
        <v>99.558912497848738</v>
      </c>
      <c r="F101" s="119">
        <f t="shared" si="3"/>
        <v>99.798729009035398</v>
      </c>
      <c r="G101" s="119">
        <f t="shared" si="3"/>
        <v>99.316248577962781</v>
      </c>
      <c r="H101" s="119">
        <f t="shared" si="3"/>
        <v>95.388278189527583</v>
      </c>
      <c r="I101" s="119">
        <f t="shared" si="3"/>
        <v>99.051706381459127</v>
      </c>
      <c r="J101" s="119">
        <f t="shared" si="3"/>
        <v>98.691073123552329</v>
      </c>
      <c r="K101" s="119">
        <f t="shared" si="3"/>
        <v>99.027831526693006</v>
      </c>
    </row>
    <row r="102" spans="3:11" x14ac:dyDescent="0.2">
      <c r="C102" s="89" t="s">
        <v>62</v>
      </c>
      <c r="D102" s="118" t="str">
        <f t="shared" ref="D102:K102" si="4">+IFERROR(IF(D60&gt;0,+((D60/D17)*100)," "),"")</f>
        <v xml:space="preserve"> </v>
      </c>
      <c r="E102" s="118" t="str">
        <f t="shared" si="4"/>
        <v xml:space="preserve"> </v>
      </c>
      <c r="F102" s="118" t="str">
        <f t="shared" si="4"/>
        <v xml:space="preserve"> </v>
      </c>
      <c r="G102" s="118" t="str">
        <f t="shared" si="4"/>
        <v xml:space="preserve"> </v>
      </c>
      <c r="H102" s="118" t="str">
        <f t="shared" si="4"/>
        <v xml:space="preserve"> </v>
      </c>
      <c r="I102" s="118" t="str">
        <f t="shared" si="4"/>
        <v xml:space="preserve"> </v>
      </c>
      <c r="J102" s="118" t="str">
        <f t="shared" si="4"/>
        <v xml:space="preserve"> </v>
      </c>
      <c r="K102" s="118" t="str">
        <f t="shared" si="4"/>
        <v xml:space="preserve"> </v>
      </c>
    </row>
    <row r="103" spans="3:11" x14ac:dyDescent="0.2">
      <c r="C103" s="90" t="s">
        <v>29</v>
      </c>
      <c r="D103" s="119">
        <f t="shared" ref="D103:K103" si="5">+IFERROR(IF(D61&gt;0,+((D61/D18)*100)," "),"")</f>
        <v>94.823499055057965</v>
      </c>
      <c r="E103" s="119">
        <f t="shared" si="5"/>
        <v>91.300223467863916</v>
      </c>
      <c r="F103" s="119">
        <f t="shared" si="5"/>
        <v>87.869845870518134</v>
      </c>
      <c r="G103" s="119">
        <f t="shared" si="5"/>
        <v>92.650233488820959</v>
      </c>
      <c r="H103" s="119">
        <f t="shared" si="5"/>
        <v>88.534741136463168</v>
      </c>
      <c r="I103" s="119">
        <f t="shared" si="5"/>
        <v>89.261503066531063</v>
      </c>
      <c r="J103" s="119">
        <f t="shared" si="5"/>
        <v>87.871365824110413</v>
      </c>
      <c r="K103" s="119">
        <f t="shared" si="5"/>
        <v>35.720269575362771</v>
      </c>
    </row>
    <row r="104" spans="3:11" x14ac:dyDescent="0.2">
      <c r="C104" s="89" t="s">
        <v>63</v>
      </c>
      <c r="D104" s="118" t="str">
        <f t="shared" ref="D104:K104" si="6">+IFERROR(IF(D62&gt;0,+((D62/D19)*100)," "),"")</f>
        <v xml:space="preserve"> </v>
      </c>
      <c r="E104" s="118" t="str">
        <f t="shared" si="6"/>
        <v xml:space="preserve"> </v>
      </c>
      <c r="F104" s="118" t="str">
        <f t="shared" si="6"/>
        <v xml:space="preserve"> </v>
      </c>
      <c r="G104" s="118" t="str">
        <f t="shared" si="6"/>
        <v xml:space="preserve"> </v>
      </c>
      <c r="H104" s="118" t="str">
        <f t="shared" si="6"/>
        <v xml:space="preserve"> </v>
      </c>
      <c r="I104" s="118" t="str">
        <f t="shared" si="6"/>
        <v xml:space="preserve"> </v>
      </c>
      <c r="J104" s="118" t="str">
        <f t="shared" si="6"/>
        <v xml:space="preserve"> </v>
      </c>
      <c r="K104" s="118" t="str">
        <f t="shared" si="6"/>
        <v xml:space="preserve"> </v>
      </c>
    </row>
    <row r="105" spans="3:11" x14ac:dyDescent="0.2">
      <c r="C105" s="90" t="s">
        <v>30</v>
      </c>
      <c r="D105" s="119">
        <f t="shared" ref="D105:K105" si="7">+IFERROR(IF(D63&gt;0,+((D63/D20)*100)," "),"")</f>
        <v>95.878571599374723</v>
      </c>
      <c r="E105" s="119">
        <f t="shared" si="7"/>
        <v>96.808216720063953</v>
      </c>
      <c r="F105" s="119">
        <f t="shared" si="7"/>
        <v>79.554322943175762</v>
      </c>
      <c r="G105" s="119">
        <f t="shared" si="7"/>
        <v>93.956599999551031</v>
      </c>
      <c r="H105" s="119">
        <f t="shared" si="7"/>
        <v>94.585162915173498</v>
      </c>
      <c r="I105" s="119">
        <f t="shared" si="7"/>
        <v>73.466151224961166</v>
      </c>
      <c r="J105" s="119">
        <f t="shared" si="7"/>
        <v>97.441317379159443</v>
      </c>
      <c r="K105" s="119">
        <f t="shared" si="7"/>
        <v>43.876464599895662</v>
      </c>
    </row>
    <row r="106" spans="3:11" x14ac:dyDescent="0.2">
      <c r="C106" s="89" t="s">
        <v>64</v>
      </c>
      <c r="D106" s="118">
        <f t="shared" ref="D106:K106" si="8">+IFERROR(IF(D64&gt;0,+((D64/D21)*100)," "),"")</f>
        <v>93.690013113975809</v>
      </c>
      <c r="E106" s="118">
        <f t="shared" si="8"/>
        <v>97.995492117382526</v>
      </c>
      <c r="F106" s="118">
        <f t="shared" si="8"/>
        <v>77.395412264903101</v>
      </c>
      <c r="G106" s="118">
        <f t="shared" si="8"/>
        <v>93.743264033786105</v>
      </c>
      <c r="H106" s="118">
        <f t="shared" si="8"/>
        <v>89.633278190974224</v>
      </c>
      <c r="I106" s="118">
        <f t="shared" si="8"/>
        <v>90.118110093416718</v>
      </c>
      <c r="J106" s="118">
        <f t="shared" si="8"/>
        <v>97.547522380030344</v>
      </c>
      <c r="K106" s="118">
        <f t="shared" si="8"/>
        <v>38.575802994318302</v>
      </c>
    </row>
    <row r="107" spans="3:11" x14ac:dyDescent="0.2">
      <c r="C107" s="90" t="s">
        <v>65</v>
      </c>
      <c r="D107" s="119" t="str">
        <f t="shared" ref="D107:K107" si="9">+IFERROR(IF(D65&gt;0,+((D65/D22)*100)," "),"")</f>
        <v xml:space="preserve"> </v>
      </c>
      <c r="E107" s="119" t="str">
        <f t="shared" si="9"/>
        <v xml:space="preserve"> </v>
      </c>
      <c r="F107" s="119" t="str">
        <f t="shared" si="9"/>
        <v xml:space="preserve"> </v>
      </c>
      <c r="G107" s="119" t="str">
        <f t="shared" si="9"/>
        <v xml:space="preserve"> </v>
      </c>
      <c r="H107" s="119" t="str">
        <f t="shared" si="9"/>
        <v xml:space="preserve"> </v>
      </c>
      <c r="I107" s="119" t="str">
        <f t="shared" si="9"/>
        <v xml:space="preserve"> </v>
      </c>
      <c r="J107" s="119" t="str">
        <f t="shared" si="9"/>
        <v xml:space="preserve"> </v>
      </c>
      <c r="K107" s="119" t="str">
        <f t="shared" si="9"/>
        <v xml:space="preserve"> </v>
      </c>
    </row>
    <row r="108" spans="3:11" x14ac:dyDescent="0.2">
      <c r="C108" s="89" t="s">
        <v>66</v>
      </c>
      <c r="D108" s="118">
        <f t="shared" ref="D108:K108" si="10">+IFERROR(IF(D66&gt;0,+((D66/D23)*100)," "),"")</f>
        <v>92.908097776378142</v>
      </c>
      <c r="E108" s="118">
        <f t="shared" si="10"/>
        <v>85.265129012010021</v>
      </c>
      <c r="F108" s="118">
        <f t="shared" si="10"/>
        <v>82.945586928842118</v>
      </c>
      <c r="G108" s="118">
        <f t="shared" si="10"/>
        <v>91.435903406896301</v>
      </c>
      <c r="H108" s="118">
        <f t="shared" si="10"/>
        <v>91.573982253538261</v>
      </c>
      <c r="I108" s="118">
        <f t="shared" si="10"/>
        <v>90.580232729139411</v>
      </c>
      <c r="J108" s="118">
        <f t="shared" si="10"/>
        <v>95.127777699280273</v>
      </c>
      <c r="K108" s="118">
        <f t="shared" si="10"/>
        <v>48.226186160980276</v>
      </c>
    </row>
    <row r="109" spans="3:11" x14ac:dyDescent="0.2">
      <c r="C109" s="90" t="s">
        <v>67</v>
      </c>
      <c r="D109" s="119">
        <f t="shared" ref="D109:K109" si="11">+IFERROR(IF(D67&gt;0,+((D67/D24)*100)," "),"")</f>
        <v>92.020120463558214</v>
      </c>
      <c r="E109" s="119">
        <f t="shared" si="11"/>
        <v>85.693825596743693</v>
      </c>
      <c r="F109" s="119">
        <f t="shared" si="11"/>
        <v>46.423548532367597</v>
      </c>
      <c r="G109" s="119">
        <f t="shared" si="11"/>
        <v>76.691353032339137</v>
      </c>
      <c r="H109" s="119">
        <f t="shared" si="11"/>
        <v>88.475812327775927</v>
      </c>
      <c r="I109" s="119">
        <f t="shared" si="11"/>
        <v>84.26340596947685</v>
      </c>
      <c r="J109" s="119">
        <f t="shared" si="11"/>
        <v>88.022142257902388</v>
      </c>
      <c r="K109" s="119">
        <f t="shared" si="11"/>
        <v>35.178166493644248</v>
      </c>
    </row>
    <row r="110" spans="3:11" x14ac:dyDescent="0.2">
      <c r="C110" s="89" t="s">
        <v>68</v>
      </c>
      <c r="D110" s="118">
        <f t="shared" ref="D110:K110" si="12">+IFERROR(IF(D68&gt;0,+((D68/D25)*100)," "),"")</f>
        <v>99.219949387563418</v>
      </c>
      <c r="E110" s="118">
        <f t="shared" si="12"/>
        <v>94.341805663860768</v>
      </c>
      <c r="F110" s="118">
        <f t="shared" si="12"/>
        <v>77.598283178809368</v>
      </c>
      <c r="G110" s="118">
        <f t="shared" si="12"/>
        <v>86.094939198268278</v>
      </c>
      <c r="H110" s="118">
        <f t="shared" si="12"/>
        <v>95.015054210637274</v>
      </c>
      <c r="I110" s="118">
        <f t="shared" si="12"/>
        <v>92.982613234267674</v>
      </c>
      <c r="J110" s="118">
        <f t="shared" si="12"/>
        <v>98.845557241919863</v>
      </c>
      <c r="K110" s="118">
        <f t="shared" si="12"/>
        <v>55.042295158853385</v>
      </c>
    </row>
    <row r="111" spans="3:11" x14ac:dyDescent="0.2">
      <c r="C111" s="90" t="s">
        <v>31</v>
      </c>
      <c r="D111" s="119">
        <f t="shared" ref="D111:K111" si="13">+IFERROR(IF(D69&gt;0,+((D69/D26)*100)," "),"")</f>
        <v>90.332515401807953</v>
      </c>
      <c r="E111" s="119">
        <f t="shared" si="13"/>
        <v>84.085444668298535</v>
      </c>
      <c r="F111" s="119">
        <f t="shared" si="13"/>
        <v>83.37656985352983</v>
      </c>
      <c r="G111" s="119">
        <f t="shared" si="13"/>
        <v>88.54272542251465</v>
      </c>
      <c r="H111" s="119">
        <f t="shared" si="13"/>
        <v>86.404420830059664</v>
      </c>
      <c r="I111" s="119">
        <f t="shared" si="13"/>
        <v>75.437688381654326</v>
      </c>
      <c r="J111" s="119">
        <f t="shared" si="13"/>
        <v>92.5361667814539</v>
      </c>
      <c r="K111" s="119">
        <f t="shared" si="13"/>
        <v>28.621486141008468</v>
      </c>
    </row>
    <row r="112" spans="3:11" x14ac:dyDescent="0.2">
      <c r="C112" s="89" t="s">
        <v>168</v>
      </c>
      <c r="D112" s="118" t="str">
        <f t="shared" ref="D112:K112" si="14">+IFERROR(IF(D70&gt;0,+((D70/D27)*100)," "),"")</f>
        <v xml:space="preserve"> </v>
      </c>
      <c r="E112" s="118" t="str">
        <f t="shared" si="14"/>
        <v xml:space="preserve"> </v>
      </c>
      <c r="F112" s="118" t="str">
        <f t="shared" si="14"/>
        <v xml:space="preserve"> </v>
      </c>
      <c r="G112" s="118" t="str">
        <f t="shared" si="14"/>
        <v xml:space="preserve"> </v>
      </c>
      <c r="H112" s="118" t="str">
        <f t="shared" si="14"/>
        <v xml:space="preserve"> </v>
      </c>
      <c r="I112" s="118">
        <f t="shared" si="14"/>
        <v>82.888877123086786</v>
      </c>
      <c r="J112" s="118">
        <f t="shared" si="14"/>
        <v>98.884435429256584</v>
      </c>
      <c r="K112" s="118">
        <f t="shared" si="14"/>
        <v>30.537417479570632</v>
      </c>
    </row>
    <row r="113" spans="3:11" x14ac:dyDescent="0.2">
      <c r="C113" s="90" t="s">
        <v>69</v>
      </c>
      <c r="D113" s="119">
        <f t="shared" ref="D113:K113" si="15">+IFERROR(IF(D71&gt;0,+((D71/D28)*100)," "),"")</f>
        <v>90.598408260741124</v>
      </c>
      <c r="E113" s="119">
        <f t="shared" si="15"/>
        <v>95.822235453901754</v>
      </c>
      <c r="F113" s="119">
        <f t="shared" si="15"/>
        <v>84.161564745402302</v>
      </c>
      <c r="G113" s="119">
        <f t="shared" si="15"/>
        <v>93.560122451985052</v>
      </c>
      <c r="H113" s="119">
        <f t="shared" si="15"/>
        <v>85.963465528035101</v>
      </c>
      <c r="I113" s="119">
        <f t="shared" si="15"/>
        <v>2.7779151254255439</v>
      </c>
      <c r="J113" s="119">
        <f t="shared" si="15"/>
        <v>86.041566397993051</v>
      </c>
      <c r="K113" s="119">
        <f t="shared" si="15"/>
        <v>0.3194594375867682</v>
      </c>
    </row>
    <row r="114" spans="3:11" x14ac:dyDescent="0.2">
      <c r="C114" s="89" t="s">
        <v>70</v>
      </c>
      <c r="D114" s="118">
        <f t="shared" ref="D114:K114" si="16">+IFERROR(IF(D72&gt;0,+((D72/D29)*100)," "),"")</f>
        <v>89.376221353030687</v>
      </c>
      <c r="E114" s="118">
        <f t="shared" si="16"/>
        <v>89.4421976099581</v>
      </c>
      <c r="F114" s="118">
        <f t="shared" si="16"/>
        <v>67.734145169898895</v>
      </c>
      <c r="G114" s="118">
        <f t="shared" si="16"/>
        <v>53.297953655556498</v>
      </c>
      <c r="H114" s="118">
        <f t="shared" si="16"/>
        <v>39.395758096487839</v>
      </c>
      <c r="I114" s="118">
        <f t="shared" si="16"/>
        <v>90.656098642358828</v>
      </c>
      <c r="J114" s="118">
        <f t="shared" si="16"/>
        <v>77.093255728859958</v>
      </c>
      <c r="K114" s="118">
        <f t="shared" si="16"/>
        <v>48.475246718819633</v>
      </c>
    </row>
    <row r="115" spans="3:11" x14ac:dyDescent="0.2">
      <c r="C115" s="90" t="s">
        <v>32</v>
      </c>
      <c r="D115" s="119" t="str">
        <f t="shared" ref="D115:K115" si="17">+IFERROR(IF(D73&gt;0,+((D73/D30)*100)," "),"")</f>
        <v xml:space="preserve"> </v>
      </c>
      <c r="E115" s="119" t="str">
        <f t="shared" si="17"/>
        <v xml:space="preserve"> </v>
      </c>
      <c r="F115" s="119" t="str">
        <f t="shared" si="17"/>
        <v xml:space="preserve"> </v>
      </c>
      <c r="G115" s="119" t="str">
        <f t="shared" si="17"/>
        <v xml:space="preserve"> </v>
      </c>
      <c r="H115" s="119" t="str">
        <f t="shared" si="17"/>
        <v xml:space="preserve"> </v>
      </c>
      <c r="I115" s="119" t="str">
        <f t="shared" si="17"/>
        <v xml:space="preserve"> </v>
      </c>
      <c r="J115" s="119" t="str">
        <f t="shared" si="17"/>
        <v xml:space="preserve"> </v>
      </c>
      <c r="K115" s="119" t="str">
        <f t="shared" si="17"/>
        <v xml:space="preserve"> </v>
      </c>
    </row>
    <row r="116" spans="3:11" x14ac:dyDescent="0.2">
      <c r="C116" s="89" t="s">
        <v>174</v>
      </c>
      <c r="D116" s="118">
        <f t="shared" ref="D116:K116" si="18">+IFERROR(IF(D74&gt;0,+((D74/D31)*100)," "),"")</f>
        <v>98.848171235343656</v>
      </c>
      <c r="E116" s="118">
        <f t="shared" si="18"/>
        <v>98.778403110982453</v>
      </c>
      <c r="F116" s="118">
        <f t="shared" si="18"/>
        <v>99.881006839881508</v>
      </c>
      <c r="G116" s="118">
        <f t="shared" si="18"/>
        <v>99.179774109076234</v>
      </c>
      <c r="H116" s="118">
        <f t="shared" si="18"/>
        <v>92.813998018561179</v>
      </c>
      <c r="I116" s="118">
        <f t="shared" si="18"/>
        <v>88.912149402371483</v>
      </c>
      <c r="J116" s="118">
        <f t="shared" si="18"/>
        <v>94.872087580593529</v>
      </c>
      <c r="K116" s="118">
        <f t="shared" si="18"/>
        <v>59.407966940476911</v>
      </c>
    </row>
    <row r="117" spans="3:11" x14ac:dyDescent="0.2">
      <c r="C117" s="90" t="s">
        <v>171</v>
      </c>
      <c r="D117" s="119">
        <f t="shared" ref="D117:K117" si="19">+IFERROR(IF(D75&gt;0,+((D75/D32)*100)," "),"")</f>
        <v>93.388312483165777</v>
      </c>
      <c r="E117" s="119">
        <f t="shared" si="19"/>
        <v>92.429938866338617</v>
      </c>
      <c r="F117" s="119">
        <f t="shared" si="19"/>
        <v>82.033403593127176</v>
      </c>
      <c r="G117" s="119">
        <f t="shared" si="19"/>
        <v>86.906737376119437</v>
      </c>
      <c r="H117" s="119">
        <f t="shared" si="19"/>
        <v>72.172310809893531</v>
      </c>
      <c r="I117" s="119">
        <f t="shared" si="19"/>
        <v>72.02327405229056</v>
      </c>
      <c r="J117" s="119">
        <f t="shared" si="19"/>
        <v>95.933951981793598</v>
      </c>
      <c r="K117" s="119">
        <f t="shared" si="19"/>
        <v>32.034018796556772</v>
      </c>
    </row>
    <row r="118" spans="3:11" x14ac:dyDescent="0.2">
      <c r="C118" s="89" t="s">
        <v>71</v>
      </c>
      <c r="D118" s="118">
        <f t="shared" ref="D118:K118" si="20">+IFERROR(IF(D76&gt;0,+((D76/D33)*100)," "),"")</f>
        <v>90.210306412490638</v>
      </c>
      <c r="E118" s="118">
        <f t="shared" si="20"/>
        <v>94.316351816302046</v>
      </c>
      <c r="F118" s="118">
        <f t="shared" si="20"/>
        <v>91.310543584554907</v>
      </c>
      <c r="G118" s="118">
        <f t="shared" si="20"/>
        <v>90.472311734134195</v>
      </c>
      <c r="H118" s="118">
        <f t="shared" si="20"/>
        <v>97.252977940959624</v>
      </c>
      <c r="I118" s="118">
        <f t="shared" si="20"/>
        <v>99.344540914126725</v>
      </c>
      <c r="J118" s="118">
        <f t="shared" si="20"/>
        <v>98.652860060968521</v>
      </c>
      <c r="K118" s="118">
        <f t="shared" si="20"/>
        <v>60.43534756137786</v>
      </c>
    </row>
    <row r="119" spans="3:11" x14ac:dyDescent="0.2">
      <c r="C119" s="90" t="s">
        <v>34</v>
      </c>
      <c r="D119" s="119">
        <f t="shared" ref="D119:K119" si="21">+IFERROR(IF(D77&gt;0,+((D77/D34)*100)," "),"")</f>
        <v>83.734973784918225</v>
      </c>
      <c r="E119" s="119">
        <f t="shared" si="21"/>
        <v>70.345885157399167</v>
      </c>
      <c r="F119" s="119">
        <f t="shared" si="21"/>
        <v>71.662303836358916</v>
      </c>
      <c r="G119" s="119">
        <f t="shared" si="21"/>
        <v>53.975553973375355</v>
      </c>
      <c r="H119" s="119">
        <f t="shared" si="21"/>
        <v>51.251282002750173</v>
      </c>
      <c r="I119" s="119">
        <f t="shared" si="21"/>
        <v>97.520749363380276</v>
      </c>
      <c r="J119" s="119">
        <f t="shared" si="21"/>
        <v>93.568455066188278</v>
      </c>
      <c r="K119" s="119">
        <f t="shared" si="21"/>
        <v>23.878184328220801</v>
      </c>
    </row>
    <row r="120" spans="3:11" x14ac:dyDescent="0.2">
      <c r="C120" s="89" t="s">
        <v>72</v>
      </c>
      <c r="D120" s="118">
        <f t="shared" ref="D120:K120" si="22">+IFERROR(IF(D78&gt;0,+((D78/D35)*100)," "),"")</f>
        <v>95.657303628298422</v>
      </c>
      <c r="E120" s="118">
        <f t="shared" si="22"/>
        <v>88.708437031656047</v>
      </c>
      <c r="F120" s="118">
        <f t="shared" si="22"/>
        <v>39.06570866226847</v>
      </c>
      <c r="G120" s="118">
        <f t="shared" si="22"/>
        <v>65.244530458430958</v>
      </c>
      <c r="H120" s="118">
        <f t="shared" si="22"/>
        <v>91.775038341721768</v>
      </c>
      <c r="I120" s="118">
        <f t="shared" si="22"/>
        <v>89.624090778219283</v>
      </c>
      <c r="J120" s="118">
        <f t="shared" si="22"/>
        <v>94.948251496744007</v>
      </c>
      <c r="K120" s="118">
        <f t="shared" si="22"/>
        <v>34.692189298374764</v>
      </c>
    </row>
    <row r="121" spans="3:11" x14ac:dyDescent="0.2">
      <c r="C121" s="90" t="s">
        <v>73</v>
      </c>
      <c r="D121" s="119">
        <f t="shared" ref="D121:K121" si="23">+IFERROR(IF(D79&gt;0,+((D79/D36)*100)," "),"")</f>
        <v>79.592656028368793</v>
      </c>
      <c r="E121" s="119" t="str">
        <f t="shared" si="23"/>
        <v xml:space="preserve"> </v>
      </c>
      <c r="F121" s="119">
        <f t="shared" si="23"/>
        <v>74.253576611111114</v>
      </c>
      <c r="G121" s="119" t="str">
        <f t="shared" si="23"/>
        <v xml:space="preserve"> </v>
      </c>
      <c r="H121" s="119">
        <f t="shared" si="23"/>
        <v>97.497474999999994</v>
      </c>
      <c r="I121" s="119" t="str">
        <f t="shared" si="23"/>
        <v xml:space="preserve"> </v>
      </c>
      <c r="J121" s="119" t="str">
        <f t="shared" si="23"/>
        <v xml:space="preserve"> </v>
      </c>
      <c r="K121" s="119" t="str">
        <f t="shared" si="23"/>
        <v xml:space="preserve"> </v>
      </c>
    </row>
    <row r="122" spans="3:11" x14ac:dyDescent="0.2">
      <c r="C122" s="89" t="s">
        <v>35</v>
      </c>
      <c r="D122" s="118" t="str">
        <f t="shared" ref="D122:K122" si="24">+IFERROR(IF(D80&gt;0,+((D80/D37)*100)," "),"")</f>
        <v xml:space="preserve"> </v>
      </c>
      <c r="E122" s="118" t="str">
        <f t="shared" si="24"/>
        <v xml:space="preserve"> </v>
      </c>
      <c r="F122" s="118" t="str">
        <f t="shared" si="24"/>
        <v xml:space="preserve"> </v>
      </c>
      <c r="G122" s="118" t="str">
        <f t="shared" si="24"/>
        <v xml:space="preserve"> </v>
      </c>
      <c r="H122" s="118" t="str">
        <f t="shared" si="24"/>
        <v xml:space="preserve"> </v>
      </c>
      <c r="I122" s="118" t="str">
        <f t="shared" si="24"/>
        <v xml:space="preserve"> </v>
      </c>
      <c r="J122" s="118" t="str">
        <f t="shared" si="24"/>
        <v xml:space="preserve"> </v>
      </c>
      <c r="K122" s="118" t="str">
        <f t="shared" si="24"/>
        <v xml:space="preserve"> </v>
      </c>
    </row>
    <row r="123" spans="3:11" x14ac:dyDescent="0.2">
      <c r="C123" s="90" t="s">
        <v>74</v>
      </c>
      <c r="D123" s="119">
        <f t="shared" ref="D123:K123" si="25">+IFERROR(IF(D81&gt;0,+((D81/D38)*100)," "),"")</f>
        <v>97.128391193043313</v>
      </c>
      <c r="E123" s="119">
        <f t="shared" si="25"/>
        <v>94.030767118176868</v>
      </c>
      <c r="F123" s="119">
        <f t="shared" si="25"/>
        <v>94.317640959224406</v>
      </c>
      <c r="G123" s="119">
        <f t="shared" si="25"/>
        <v>78.193138784984313</v>
      </c>
      <c r="H123" s="119">
        <f t="shared" si="25"/>
        <v>73.31551943669848</v>
      </c>
      <c r="I123" s="119">
        <f t="shared" si="25"/>
        <v>75.214019097539747</v>
      </c>
      <c r="J123" s="119">
        <f t="shared" si="25"/>
        <v>96.697170712972991</v>
      </c>
      <c r="K123" s="119">
        <f t="shared" si="25"/>
        <v>43.64757916376189</v>
      </c>
    </row>
    <row r="124" spans="3:11" x14ac:dyDescent="0.2">
      <c r="C124" s="89" t="s">
        <v>36</v>
      </c>
      <c r="D124" s="118">
        <f t="shared" ref="D124:K124" si="26">+IFERROR(IF(D82&gt;0,+((D82/D39)*100)," "),"")</f>
        <v>97.605079089001222</v>
      </c>
      <c r="E124" s="118">
        <f t="shared" si="26"/>
        <v>89.817128667305681</v>
      </c>
      <c r="F124" s="118">
        <f t="shared" si="26"/>
        <v>96.35355854397794</v>
      </c>
      <c r="G124" s="118">
        <f t="shared" si="26"/>
        <v>96.700411780280689</v>
      </c>
      <c r="H124" s="118">
        <f t="shared" si="26"/>
        <v>95.557087629891001</v>
      </c>
      <c r="I124" s="118">
        <f t="shared" si="26"/>
        <v>97.037856240574911</v>
      </c>
      <c r="J124" s="118">
        <f t="shared" si="26"/>
        <v>97.064149472327998</v>
      </c>
      <c r="K124" s="118">
        <f t="shared" si="26"/>
        <v>82.504768153048062</v>
      </c>
    </row>
    <row r="125" spans="3:11" x14ac:dyDescent="0.2">
      <c r="C125" s="90" t="s">
        <v>172</v>
      </c>
      <c r="D125" s="119">
        <f t="shared" ref="D125:K125" si="27">+IFERROR(IF(D83&gt;0,+((D83/D40)*100)," "),"")</f>
        <v>93.458388301027639</v>
      </c>
      <c r="E125" s="119">
        <f t="shared" si="27"/>
        <v>90.946258935796365</v>
      </c>
      <c r="F125" s="119">
        <f t="shared" si="27"/>
        <v>84.96645995759458</v>
      </c>
      <c r="G125" s="119">
        <f t="shared" si="27"/>
        <v>88.387913457509981</v>
      </c>
      <c r="H125" s="119">
        <f t="shared" si="27"/>
        <v>91.176430873767927</v>
      </c>
      <c r="I125" s="119">
        <f t="shared" si="27"/>
        <v>90.839738612211832</v>
      </c>
      <c r="J125" s="119">
        <f t="shared" si="27"/>
        <v>94.204603588567551</v>
      </c>
      <c r="K125" s="119">
        <f t="shared" si="27"/>
        <v>36.554293148980641</v>
      </c>
    </row>
    <row r="126" spans="3:11" x14ac:dyDescent="0.2">
      <c r="C126" s="89" t="s">
        <v>76</v>
      </c>
      <c r="D126" s="118" t="str">
        <f t="shared" ref="D126:K126" si="28">+IFERROR(IF(D84&gt;0,+((D84/D41)*100)," "),"")</f>
        <v xml:space="preserve"> </v>
      </c>
      <c r="E126" s="118" t="str">
        <f t="shared" si="28"/>
        <v xml:space="preserve"> </v>
      </c>
      <c r="F126" s="118" t="str">
        <f t="shared" si="28"/>
        <v xml:space="preserve"> </v>
      </c>
      <c r="G126" s="118" t="str">
        <f t="shared" si="28"/>
        <v xml:space="preserve"> </v>
      </c>
      <c r="H126" s="118" t="str">
        <f t="shared" si="28"/>
        <v xml:space="preserve"> </v>
      </c>
      <c r="I126" s="118" t="str">
        <f t="shared" si="28"/>
        <v xml:space="preserve"> </v>
      </c>
      <c r="J126" s="118" t="str">
        <f t="shared" si="28"/>
        <v xml:space="preserve"> </v>
      </c>
      <c r="K126" s="118" t="str">
        <f t="shared" si="28"/>
        <v xml:space="preserve"> </v>
      </c>
    </row>
    <row r="127" spans="3:11" x14ac:dyDescent="0.2">
      <c r="C127" s="90" t="s">
        <v>77</v>
      </c>
      <c r="D127" s="119">
        <f t="shared" ref="D127:K127" si="29">+IFERROR(IF(D85&gt;0,+((D85/D42)*100)," "),"")</f>
        <v>96.036792922505214</v>
      </c>
      <c r="E127" s="119">
        <f t="shared" si="29"/>
        <v>97.650148072383374</v>
      </c>
      <c r="F127" s="119">
        <f t="shared" si="29"/>
        <v>86.655041656061428</v>
      </c>
      <c r="G127" s="119">
        <f t="shared" si="29"/>
        <v>84.535784165888998</v>
      </c>
      <c r="H127" s="119">
        <f t="shared" si="29"/>
        <v>96.675462015140994</v>
      </c>
      <c r="I127" s="119">
        <f t="shared" si="29"/>
        <v>95.603801996314104</v>
      </c>
      <c r="J127" s="119">
        <f t="shared" si="29"/>
        <v>95.703217456023467</v>
      </c>
      <c r="K127" s="119">
        <f t="shared" si="29"/>
        <v>74.368656838249763</v>
      </c>
    </row>
    <row r="128" spans="3:11" x14ac:dyDescent="0.2">
      <c r="C128" s="89" t="s">
        <v>173</v>
      </c>
      <c r="D128" s="118">
        <f t="shared" ref="D128:K128" si="30">+IFERROR(IF(D86&gt;0,+((D86/D43)*100)," "),"")</f>
        <v>87.962682717175966</v>
      </c>
      <c r="E128" s="118">
        <f t="shared" si="30"/>
        <v>84.706386671739864</v>
      </c>
      <c r="F128" s="118">
        <f t="shared" si="30"/>
        <v>86.564362015604587</v>
      </c>
      <c r="G128" s="118">
        <f t="shared" si="30"/>
        <v>91.110476883921436</v>
      </c>
      <c r="H128" s="118">
        <f t="shared" si="30"/>
        <v>87.675642078486717</v>
      </c>
      <c r="I128" s="118">
        <f t="shared" si="30"/>
        <v>90.005441130921454</v>
      </c>
      <c r="J128" s="118">
        <f t="shared" si="30"/>
        <v>90.531664427245104</v>
      </c>
      <c r="K128" s="118">
        <f t="shared" si="30"/>
        <v>31.734627226273414</v>
      </c>
    </row>
    <row r="129" spans="1:11" x14ac:dyDescent="0.2">
      <c r="C129" s="90" t="s">
        <v>37</v>
      </c>
      <c r="D129" s="119">
        <f t="shared" ref="D129:K129" si="31">+IFERROR(IF(D87&gt;0,+((D87/D44)*100)," "),"")</f>
        <v>95.019714123579661</v>
      </c>
      <c r="E129" s="119">
        <f t="shared" si="31"/>
        <v>94.15527006144076</v>
      </c>
      <c r="F129" s="119">
        <f t="shared" si="31"/>
        <v>83.81411044820635</v>
      </c>
      <c r="G129" s="119">
        <f t="shared" si="31"/>
        <v>88.9737544060131</v>
      </c>
      <c r="H129" s="119">
        <f t="shared" si="31"/>
        <v>90.94539216003848</v>
      </c>
      <c r="I129" s="119">
        <f t="shared" si="31"/>
        <v>88.621958209780445</v>
      </c>
      <c r="J129" s="119">
        <f t="shared" si="31"/>
        <v>93.979900406991732</v>
      </c>
      <c r="K129" s="119">
        <f t="shared" si="31"/>
        <v>41.232510447172317</v>
      </c>
    </row>
    <row r="130" spans="1:11" x14ac:dyDescent="0.2">
      <c r="C130" s="89" t="s">
        <v>38</v>
      </c>
      <c r="D130" s="118" t="str">
        <f t="shared" ref="D130:K130" si="32">+IFERROR(IF(D88&gt;0,+((D88/D45)*100)," "),"")</f>
        <v xml:space="preserve"> </v>
      </c>
      <c r="E130" s="118" t="str">
        <f t="shared" si="32"/>
        <v xml:space="preserve"> </v>
      </c>
      <c r="F130" s="118" t="str">
        <f t="shared" si="32"/>
        <v xml:space="preserve"> </v>
      </c>
      <c r="G130" s="118" t="str">
        <f t="shared" si="32"/>
        <v xml:space="preserve"> </v>
      </c>
      <c r="H130" s="118" t="str">
        <f t="shared" si="32"/>
        <v xml:space="preserve"> </v>
      </c>
      <c r="I130" s="118" t="str">
        <f t="shared" si="32"/>
        <v xml:space="preserve"> </v>
      </c>
      <c r="J130" s="118" t="str">
        <f t="shared" si="32"/>
        <v xml:space="preserve"> </v>
      </c>
      <c r="K130" s="118" t="str">
        <f t="shared" si="32"/>
        <v xml:space="preserve"> </v>
      </c>
    </row>
    <row r="131" spans="1:11" x14ac:dyDescent="0.2">
      <c r="C131" s="93" t="s">
        <v>78</v>
      </c>
      <c r="D131" s="65">
        <f t="shared" ref="D131:K131" si="33">+IFERROR(IF(D89&gt;0,+((D89/D46)*100)," "),"")</f>
        <v>93.474930703835952</v>
      </c>
      <c r="E131" s="65">
        <f t="shared" si="33"/>
        <v>94.129827370826405</v>
      </c>
      <c r="F131" s="65">
        <f t="shared" si="33"/>
        <v>79.830139529868035</v>
      </c>
      <c r="G131" s="65">
        <f t="shared" si="33"/>
        <v>89.792376548169116</v>
      </c>
      <c r="H131" s="65">
        <f t="shared" si="33"/>
        <v>89.492278963697274</v>
      </c>
      <c r="I131" s="65">
        <f t="shared" si="33"/>
        <v>90.698786586978869</v>
      </c>
      <c r="J131" s="65">
        <f t="shared" si="33"/>
        <v>96.500703445251247</v>
      </c>
      <c r="K131" s="65">
        <f t="shared" si="33"/>
        <v>45.013468190353137</v>
      </c>
    </row>
    <row r="132" spans="1:11" s="32" customFormat="1" x14ac:dyDescent="0.2">
      <c r="A132" s="5"/>
      <c r="B132" s="5"/>
      <c r="C132" s="74" t="str">
        <f>+'C1 Aprop Resumen 2000-2026'!B20</f>
        <v>* Información con corte a 31 de mayo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227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D138" s="164" t="s">
        <v>162</v>
      </c>
      <c r="E138" s="164"/>
      <c r="F138" s="164"/>
      <c r="G138" s="164"/>
      <c r="H138" s="164"/>
      <c r="I138" s="164"/>
      <c r="J138" s="164"/>
      <c r="K138" s="164"/>
    </row>
    <row r="139" spans="1:11" ht="15.75" customHeight="1" x14ac:dyDescent="0.2">
      <c r="C139" s="2"/>
      <c r="D139" s="2"/>
      <c r="E139" s="2"/>
      <c r="F139" s="2"/>
      <c r="G139" s="2"/>
      <c r="H139" s="2"/>
      <c r="I139" s="2"/>
      <c r="J139" s="2"/>
    </row>
    <row r="140" spans="1:11" x14ac:dyDescent="0.2">
      <c r="C140" s="182" t="s">
        <v>21</v>
      </c>
      <c r="D140" s="162">
        <v>2019</v>
      </c>
      <c r="E140" s="162">
        <v>2020</v>
      </c>
      <c r="F140" s="162">
        <v>2021</v>
      </c>
      <c r="G140" s="162">
        <v>2022</v>
      </c>
      <c r="H140" s="162">
        <v>2023</v>
      </c>
      <c r="I140" s="162">
        <v>2024</v>
      </c>
      <c r="J140" s="162">
        <v>2025</v>
      </c>
      <c r="K140" s="162" t="s">
        <v>178</v>
      </c>
    </row>
    <row r="141" spans="1:11" ht="12" thickBot="1" x14ac:dyDescent="0.25">
      <c r="C141" s="183"/>
      <c r="D141" s="163"/>
      <c r="E141" s="163"/>
      <c r="F141" s="163"/>
      <c r="G141" s="163">
        <v>0</v>
      </c>
      <c r="H141" s="163"/>
      <c r="I141" s="163"/>
      <c r="J141" s="163"/>
      <c r="K141" s="163"/>
    </row>
    <row r="142" spans="1:11" x14ac:dyDescent="0.2">
      <c r="C142" s="89" t="s">
        <v>61</v>
      </c>
      <c r="D142" s="120">
        <v>7.6464849391000005</v>
      </c>
      <c r="E142" s="120">
        <v>9.0728751338800002</v>
      </c>
      <c r="F142" s="120">
        <v>12.518051755450001</v>
      </c>
      <c r="G142" s="120">
        <v>11.51762701382</v>
      </c>
      <c r="H142" s="120">
        <v>9.5113661145100004</v>
      </c>
      <c r="I142" s="120">
        <v>13.150514437209999</v>
      </c>
      <c r="J142" s="120">
        <v>25.133937237400001</v>
      </c>
      <c r="K142" s="120">
        <v>8.8000458747499994</v>
      </c>
    </row>
    <row r="143" spans="1:11" x14ac:dyDescent="0.2">
      <c r="C143" s="90" t="s">
        <v>28</v>
      </c>
      <c r="D143" s="121">
        <v>28.804955961000001</v>
      </c>
      <c r="E143" s="121">
        <v>31.792820813999999</v>
      </c>
      <c r="F143" s="121">
        <v>53.650168000000001</v>
      </c>
      <c r="G143" s="121">
        <v>74.763954420000005</v>
      </c>
      <c r="H143" s="121">
        <v>82.011565000000004</v>
      </c>
      <c r="I143" s="121">
        <v>93.368973295000004</v>
      </c>
      <c r="J143" s="121">
        <v>97.483247938999995</v>
      </c>
      <c r="K143" s="121">
        <v>100.1533</v>
      </c>
    </row>
    <row r="144" spans="1:11" x14ac:dyDescent="0.2">
      <c r="C144" s="89" t="s">
        <v>62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120">
        <v>0</v>
      </c>
      <c r="J144" s="120">
        <v>0</v>
      </c>
      <c r="K144" s="120">
        <v>0</v>
      </c>
    </row>
    <row r="145" spans="3:11" x14ac:dyDescent="0.2">
      <c r="C145" s="90" t="s">
        <v>29</v>
      </c>
      <c r="D145" s="121">
        <v>193.93782210307998</v>
      </c>
      <c r="E145" s="121">
        <v>184.49187699465003</v>
      </c>
      <c r="F145" s="121">
        <v>216.61627340160001</v>
      </c>
      <c r="G145" s="121">
        <v>239.46755125012004</v>
      </c>
      <c r="H145" s="121">
        <v>265.11573272401</v>
      </c>
      <c r="I145" s="121">
        <v>316.17279731337004</v>
      </c>
      <c r="J145" s="121">
        <v>324.42803242002003</v>
      </c>
      <c r="K145" s="121">
        <v>112.63588678891</v>
      </c>
    </row>
    <row r="146" spans="3:11" x14ac:dyDescent="0.2">
      <c r="C146" s="89" t="s">
        <v>63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I146" s="120">
        <v>0</v>
      </c>
      <c r="J146" s="120">
        <v>0</v>
      </c>
      <c r="K146" s="120">
        <v>0</v>
      </c>
    </row>
    <row r="147" spans="3:11" x14ac:dyDescent="0.2">
      <c r="C147" s="90" t="s">
        <v>30</v>
      </c>
      <c r="D147" s="121">
        <v>2.8559677184099996</v>
      </c>
      <c r="E147" s="121">
        <v>3.2278267406899994</v>
      </c>
      <c r="F147" s="121">
        <v>3.82398311638</v>
      </c>
      <c r="G147" s="121">
        <v>4.5222473755500001</v>
      </c>
      <c r="H147" s="121">
        <v>3.3938620392599996</v>
      </c>
      <c r="I147" s="121">
        <v>2.4697099052100002</v>
      </c>
      <c r="J147" s="121">
        <v>3.8729972561799997</v>
      </c>
      <c r="K147" s="121">
        <v>0.56856944703000001</v>
      </c>
    </row>
    <row r="148" spans="3:11" x14ac:dyDescent="0.2">
      <c r="C148" s="89" t="s">
        <v>64</v>
      </c>
      <c r="D148" s="120">
        <v>1967.7907543091699</v>
      </c>
      <c r="E148" s="120">
        <v>1759.5993810492002</v>
      </c>
      <c r="F148" s="120">
        <v>1699.72851822951</v>
      </c>
      <c r="G148" s="120">
        <v>2404.8311993043799</v>
      </c>
      <c r="H148" s="120">
        <v>2224.9921064134096</v>
      </c>
      <c r="I148" s="120">
        <v>2449.1033295908492</v>
      </c>
      <c r="J148" s="120">
        <v>2520.7240162036105</v>
      </c>
      <c r="K148" s="120">
        <v>805.24772169673997</v>
      </c>
    </row>
    <row r="149" spans="3:11" x14ac:dyDescent="0.2">
      <c r="C149" s="90" t="s">
        <v>65</v>
      </c>
      <c r="D149" s="121">
        <v>0</v>
      </c>
      <c r="E149" s="121">
        <v>0</v>
      </c>
      <c r="F149" s="121">
        <v>0</v>
      </c>
      <c r="G149" s="121">
        <v>0</v>
      </c>
      <c r="H149" s="121">
        <v>0</v>
      </c>
      <c r="I149" s="121">
        <v>0</v>
      </c>
      <c r="J149" s="121">
        <v>0</v>
      </c>
      <c r="K149" s="121">
        <v>0</v>
      </c>
    </row>
    <row r="150" spans="3:11" x14ac:dyDescent="0.2">
      <c r="C150" s="89" t="s">
        <v>66</v>
      </c>
      <c r="D150" s="120">
        <v>12.994184298699999</v>
      </c>
      <c r="E150" s="120">
        <v>12.44949422983</v>
      </c>
      <c r="F150" s="120">
        <v>13.79958564559</v>
      </c>
      <c r="G150" s="120">
        <v>15.95328194999</v>
      </c>
      <c r="H150" s="120">
        <v>19.301805038970002</v>
      </c>
      <c r="I150" s="120">
        <v>23.839210278669999</v>
      </c>
      <c r="J150" s="120">
        <v>27.349443602599997</v>
      </c>
      <c r="K150" s="120">
        <v>11.156307190700002</v>
      </c>
    </row>
    <row r="151" spans="3:11" x14ac:dyDescent="0.2">
      <c r="C151" s="90" t="s">
        <v>67</v>
      </c>
      <c r="D151" s="121">
        <v>55.395380340060001</v>
      </c>
      <c r="E151" s="121">
        <v>54.158795522300004</v>
      </c>
      <c r="F151" s="121">
        <v>62.169321926569992</v>
      </c>
      <c r="G151" s="121">
        <v>105.374940198</v>
      </c>
      <c r="H151" s="121">
        <v>128.05189864938998</v>
      </c>
      <c r="I151" s="121">
        <v>139.95432156123999</v>
      </c>
      <c r="J151" s="121">
        <v>153.82060118173999</v>
      </c>
      <c r="K151" s="121">
        <v>53.419294422509999</v>
      </c>
    </row>
    <row r="152" spans="3:11" x14ac:dyDescent="0.2">
      <c r="C152" s="89" t="s">
        <v>68</v>
      </c>
      <c r="D152" s="120">
        <v>9.6646126166900004</v>
      </c>
      <c r="E152" s="120">
        <v>10.24907646836</v>
      </c>
      <c r="F152" s="120">
        <v>14.293594327780001</v>
      </c>
      <c r="G152" s="120">
        <v>14.84230009392</v>
      </c>
      <c r="H152" s="120">
        <v>17.563680722179999</v>
      </c>
      <c r="I152" s="120">
        <v>18.639975522459999</v>
      </c>
      <c r="J152" s="120">
        <v>20.521199077919999</v>
      </c>
      <c r="K152" s="120">
        <v>9.1167429553199995</v>
      </c>
    </row>
    <row r="153" spans="3:11" x14ac:dyDescent="0.2">
      <c r="C153" s="90" t="s">
        <v>31</v>
      </c>
      <c r="D153" s="121">
        <v>193.02027147867</v>
      </c>
      <c r="E153" s="121">
        <v>206.92813539980003</v>
      </c>
      <c r="F153" s="121">
        <v>222.65485905494003</v>
      </c>
      <c r="G153" s="121">
        <v>249.83784078030999</v>
      </c>
      <c r="H153" s="121">
        <v>281.94875096678999</v>
      </c>
      <c r="I153" s="121">
        <v>308.18506763112998</v>
      </c>
      <c r="J153" s="121">
        <v>329.21709806982</v>
      </c>
      <c r="K153" s="121">
        <v>115.99778818313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873.98480035633997</v>
      </c>
      <c r="J154" s="120">
        <v>1100.7778398429</v>
      </c>
      <c r="K154" s="120">
        <v>367.74472686386997</v>
      </c>
    </row>
    <row r="155" spans="3:11" x14ac:dyDescent="0.2">
      <c r="C155" s="90" t="s">
        <v>69</v>
      </c>
      <c r="D155" s="121">
        <v>569.14941813913003</v>
      </c>
      <c r="E155" s="121">
        <v>593.14604010113999</v>
      </c>
      <c r="F155" s="121">
        <v>611.53728016371997</v>
      </c>
      <c r="G155" s="121">
        <v>694.87629841027001</v>
      </c>
      <c r="H155" s="121">
        <v>711.81685197017998</v>
      </c>
      <c r="I155" s="121">
        <v>0.83410458289</v>
      </c>
      <c r="J155" s="121">
        <v>31.62720305825</v>
      </c>
      <c r="K155" s="121">
        <v>0.21607309925999998</v>
      </c>
    </row>
    <row r="156" spans="3:11" x14ac:dyDescent="0.2">
      <c r="C156" s="89" t="s">
        <v>70</v>
      </c>
      <c r="D156" s="120">
        <v>3.5177877879499997</v>
      </c>
      <c r="E156" s="120">
        <v>4.69765763896</v>
      </c>
      <c r="F156" s="120">
        <v>6.0500345618799996</v>
      </c>
      <c r="G156" s="120">
        <v>6.1136382642799996</v>
      </c>
      <c r="H156" s="120">
        <v>2.03745771056</v>
      </c>
      <c r="I156" s="120">
        <v>7.7356048802500004</v>
      </c>
      <c r="J156" s="120">
        <v>7.6993678803299996</v>
      </c>
      <c r="K156" s="120">
        <v>3.1798161248299999</v>
      </c>
    </row>
    <row r="157" spans="3:11" x14ac:dyDescent="0.2">
      <c r="C157" s="90" t="s">
        <v>32</v>
      </c>
      <c r="D157" s="121">
        <v>0</v>
      </c>
      <c r="E157" s="121">
        <v>0</v>
      </c>
      <c r="F157" s="121">
        <v>0</v>
      </c>
      <c r="G157" s="121">
        <v>0</v>
      </c>
      <c r="H157" s="121">
        <v>0</v>
      </c>
      <c r="I157" s="121">
        <v>0</v>
      </c>
      <c r="J157" s="121">
        <v>0</v>
      </c>
      <c r="K157" s="121">
        <v>0</v>
      </c>
    </row>
    <row r="158" spans="3:11" x14ac:dyDescent="0.2">
      <c r="C158" s="89" t="s">
        <v>174</v>
      </c>
      <c r="D158" s="120">
        <v>84.243198306239989</v>
      </c>
      <c r="E158" s="120">
        <v>54.024296257019998</v>
      </c>
      <c r="F158" s="120">
        <v>106.49085893182001</v>
      </c>
      <c r="G158" s="120">
        <v>109.88018076664</v>
      </c>
      <c r="H158" s="120">
        <v>140.13500993933999</v>
      </c>
      <c r="I158" s="120">
        <v>182.97525315365999</v>
      </c>
      <c r="J158" s="120">
        <v>161.13235430921</v>
      </c>
      <c r="K158" s="120">
        <v>55.155863320879995</v>
      </c>
    </row>
    <row r="159" spans="3:11" x14ac:dyDescent="0.2">
      <c r="C159" s="90" t="s">
        <v>171</v>
      </c>
      <c r="D159" s="121">
        <v>348.76989340073999</v>
      </c>
      <c r="E159" s="121">
        <v>383.23174003750006</v>
      </c>
      <c r="F159" s="121">
        <v>383.71843568585996</v>
      </c>
      <c r="G159" s="121">
        <v>434.03434883998</v>
      </c>
      <c r="H159" s="121">
        <v>495.97291429342005</v>
      </c>
      <c r="I159" s="121">
        <v>555.38728272839001</v>
      </c>
      <c r="J159" s="121">
        <v>552.01937972538997</v>
      </c>
      <c r="K159" s="121">
        <v>189.25326138720001</v>
      </c>
    </row>
    <row r="160" spans="3:11" x14ac:dyDescent="0.2">
      <c r="C160" s="89" t="s">
        <v>71</v>
      </c>
      <c r="D160" s="120">
        <v>446.57921146084004</v>
      </c>
      <c r="E160" s="120">
        <v>919.25939217176983</v>
      </c>
      <c r="F160" s="120">
        <v>942.90338686451014</v>
      </c>
      <c r="G160" s="120">
        <v>627.61065973369011</v>
      </c>
      <c r="H160" s="120">
        <v>1422.94609232775</v>
      </c>
      <c r="I160" s="120">
        <v>4139.0389594890112</v>
      </c>
      <c r="J160" s="120">
        <v>3375.75107520864</v>
      </c>
      <c r="K160" s="120">
        <v>1709.6320598064499</v>
      </c>
    </row>
    <row r="161" spans="1:11" x14ac:dyDescent="0.2">
      <c r="C161" s="90" t="s">
        <v>34</v>
      </c>
      <c r="D161" s="121">
        <v>16.455335916599999</v>
      </c>
      <c r="E161" s="121">
        <v>12.895623487190003</v>
      </c>
      <c r="F161" s="121">
        <v>11.906447158959999</v>
      </c>
      <c r="G161" s="121">
        <v>16.076363193980001</v>
      </c>
      <c r="H161" s="121">
        <v>23.344081939860001</v>
      </c>
      <c r="I161" s="121">
        <v>17.149368402459999</v>
      </c>
      <c r="J161" s="121">
        <v>17.238095799059998</v>
      </c>
      <c r="K161" s="121">
        <v>5.0704679710000002</v>
      </c>
    </row>
    <row r="162" spans="1:11" x14ac:dyDescent="0.2">
      <c r="C162" s="89" t="s">
        <v>72</v>
      </c>
      <c r="D162" s="120">
        <v>112.60238270444999</v>
      </c>
      <c r="E162" s="120">
        <v>284.60970579113001</v>
      </c>
      <c r="F162" s="120">
        <v>271.35872099519003</v>
      </c>
      <c r="G162" s="120">
        <v>176.88042031111999</v>
      </c>
      <c r="H162" s="120">
        <v>273.15322009863996</v>
      </c>
      <c r="I162" s="120">
        <v>236.1582745021</v>
      </c>
      <c r="J162" s="120">
        <v>209.45162170934998</v>
      </c>
      <c r="K162" s="120">
        <v>83.408885763480001</v>
      </c>
    </row>
    <row r="163" spans="1:11" x14ac:dyDescent="0.2">
      <c r="C163" s="90" t="s">
        <v>73</v>
      </c>
      <c r="D163" s="121">
        <v>6.7335386999999997E-2</v>
      </c>
      <c r="E163" s="121">
        <v>0</v>
      </c>
      <c r="F163" s="121">
        <v>1.3365643789999999E-2</v>
      </c>
      <c r="G163" s="121">
        <v>0</v>
      </c>
      <c r="H163" s="121">
        <v>3.8998990000000001E-3</v>
      </c>
      <c r="I163" s="121">
        <v>0</v>
      </c>
      <c r="J163" s="121">
        <v>0</v>
      </c>
      <c r="K163" s="121">
        <v>0</v>
      </c>
    </row>
    <row r="164" spans="1:11" x14ac:dyDescent="0.2">
      <c r="C164" s="89" t="s">
        <v>35</v>
      </c>
      <c r="D164" s="120">
        <v>0</v>
      </c>
      <c r="E164" s="120">
        <v>0</v>
      </c>
      <c r="F164" s="120">
        <v>0</v>
      </c>
      <c r="G164" s="120">
        <v>0</v>
      </c>
      <c r="H164" s="120">
        <v>0</v>
      </c>
      <c r="I164" s="120">
        <v>0</v>
      </c>
      <c r="J164" s="120">
        <v>0</v>
      </c>
      <c r="K164" s="120">
        <v>0</v>
      </c>
    </row>
    <row r="165" spans="1:11" x14ac:dyDescent="0.2">
      <c r="C165" s="90" t="s">
        <v>74</v>
      </c>
      <c r="D165" s="121">
        <v>45.80368788565</v>
      </c>
      <c r="E165" s="121">
        <v>43.219900112929999</v>
      </c>
      <c r="F165" s="121">
        <v>46.12627600079</v>
      </c>
      <c r="G165" s="121">
        <v>50.434425964569996</v>
      </c>
      <c r="H165" s="121">
        <v>54.94913255206</v>
      </c>
      <c r="I165" s="121">
        <v>62.514056787489999</v>
      </c>
      <c r="J165" s="121">
        <v>68.415567169330004</v>
      </c>
      <c r="K165" s="121">
        <v>22.76608854849</v>
      </c>
    </row>
    <row r="166" spans="1:11" x14ac:dyDescent="0.2">
      <c r="C166" s="89" t="s">
        <v>36</v>
      </c>
      <c r="D166" s="120">
        <v>206.24997959211998</v>
      </c>
      <c r="E166" s="120">
        <v>116.39285340561001</v>
      </c>
      <c r="F166" s="120">
        <v>216.97794504315999</v>
      </c>
      <c r="G166" s="120">
        <v>191.12423212230999</v>
      </c>
      <c r="H166" s="120">
        <v>203.02532275056001</v>
      </c>
      <c r="I166" s="120">
        <v>336.39314580315005</v>
      </c>
      <c r="J166" s="120">
        <v>405.53707085154997</v>
      </c>
      <c r="K166" s="120">
        <v>188.83191951175999</v>
      </c>
    </row>
    <row r="167" spans="1:11" x14ac:dyDescent="0.2">
      <c r="C167" s="90" t="s">
        <v>172</v>
      </c>
      <c r="D167" s="121">
        <v>451.54826925685006</v>
      </c>
      <c r="E167" s="121">
        <v>369.14715030488009</v>
      </c>
      <c r="F167" s="121">
        <v>378.14752896741004</v>
      </c>
      <c r="G167" s="121">
        <v>436.94926615330002</v>
      </c>
      <c r="H167" s="121">
        <v>521.02793789607995</v>
      </c>
      <c r="I167" s="121">
        <v>562.36649444827003</v>
      </c>
      <c r="J167" s="121">
        <v>627.71374335144003</v>
      </c>
      <c r="K167" s="121">
        <v>196.79213225056</v>
      </c>
    </row>
    <row r="168" spans="1:11" x14ac:dyDescent="0.2">
      <c r="C168" s="89" t="s">
        <v>76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120">
        <v>0</v>
      </c>
      <c r="J168" s="120">
        <v>0</v>
      </c>
      <c r="K168" s="120">
        <v>0</v>
      </c>
    </row>
    <row r="169" spans="1:11" x14ac:dyDescent="0.2">
      <c r="C169" s="90" t="s">
        <v>77</v>
      </c>
      <c r="D169" s="121">
        <v>408.69218935593005</v>
      </c>
      <c r="E169" s="121">
        <v>252.01630103529999</v>
      </c>
      <c r="F169" s="121">
        <v>639.75492561429007</v>
      </c>
      <c r="G169" s="121">
        <v>688.91628249798998</v>
      </c>
      <c r="H169" s="121">
        <v>883.06879453557997</v>
      </c>
      <c r="I169" s="121">
        <v>634.04363844667</v>
      </c>
      <c r="J169" s="121">
        <v>560.78563422102002</v>
      </c>
      <c r="K169" s="121">
        <v>268.19851071504996</v>
      </c>
    </row>
    <row r="170" spans="1:11" x14ac:dyDescent="0.2">
      <c r="C170" s="89" t="s">
        <v>173</v>
      </c>
      <c r="D170" s="120">
        <v>77.088808940500002</v>
      </c>
      <c r="E170" s="120">
        <v>75.308898826670003</v>
      </c>
      <c r="F170" s="120">
        <v>80.230670358240005</v>
      </c>
      <c r="G170" s="120">
        <v>89.887055615080001</v>
      </c>
      <c r="H170" s="120">
        <v>98.498611777880001</v>
      </c>
      <c r="I170" s="120">
        <v>109.71619253736999</v>
      </c>
      <c r="J170" s="120">
        <v>114.01231235824001</v>
      </c>
      <c r="K170" s="120">
        <v>34.885779021830004</v>
      </c>
    </row>
    <row r="171" spans="1:11" x14ac:dyDescent="0.2">
      <c r="C171" s="90" t="s">
        <v>37</v>
      </c>
      <c r="D171" s="121">
        <v>750.08784332285006</v>
      </c>
      <c r="E171" s="121">
        <v>685.30124338798998</v>
      </c>
      <c r="F171" s="121">
        <v>635.29654340575007</v>
      </c>
      <c r="G171" s="121">
        <v>711.83397983943996</v>
      </c>
      <c r="H171" s="121">
        <v>983.81897114055982</v>
      </c>
      <c r="I171" s="121">
        <v>878.01093505744996</v>
      </c>
      <c r="J171" s="121">
        <v>961.74391547847995</v>
      </c>
      <c r="K171" s="121">
        <v>617.43471936664002</v>
      </c>
    </row>
    <row r="172" spans="1:11" x14ac:dyDescent="0.2">
      <c r="C172" s="89" t="s">
        <v>38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</row>
    <row r="173" spans="1:11" x14ac:dyDescent="0.2">
      <c r="C173" s="81" t="s">
        <v>78</v>
      </c>
      <c r="D173" s="45">
        <f>+SUM(D142:D172)</f>
        <v>5992.9657752217308</v>
      </c>
      <c r="E173" s="45">
        <f t="shared" ref="E173:G173" si="34">+SUM(E142:E172)</f>
        <v>6065.2210849108014</v>
      </c>
      <c r="F173" s="45">
        <f t="shared" si="34"/>
        <v>6629.7667748531894</v>
      </c>
      <c r="G173" s="45">
        <f t="shared" si="34"/>
        <v>7355.7280940987412</v>
      </c>
      <c r="H173" s="45">
        <f t="shared" ref="H173:J173" si="35">+SUM(H142:H172)</f>
        <v>8845.6890664999919</v>
      </c>
      <c r="I173" s="45">
        <f t="shared" si="35"/>
        <v>11961.19201071064</v>
      </c>
      <c r="J173" s="45">
        <f t="shared" si="35"/>
        <v>11696.455753951481</v>
      </c>
      <c r="K173" s="45">
        <f>+SUM(K142:K172)</f>
        <v>4959.6659603103908</v>
      </c>
    </row>
    <row r="174" spans="1:11" s="32" customFormat="1" x14ac:dyDescent="0.2">
      <c r="A174" s="5"/>
      <c r="B174" s="5"/>
      <c r="C174" s="74" t="str">
        <f>+'C1 Aprop Resumen 2000-2026'!B20</f>
        <v>* Información con corte a 31 de mayo</v>
      </c>
      <c r="D174" s="128">
        <f>+D173-'C7 Ejec. Prop 19-26'!D79</f>
        <v>0</v>
      </c>
      <c r="E174" s="128">
        <f>+E173-'C7 Ejec. Prop 19-26'!E79</f>
        <v>0</v>
      </c>
      <c r="F174" s="128">
        <f>+F173-'C7 Ejec. Prop 19-26'!F79</f>
        <v>0</v>
      </c>
      <c r="G174" s="128">
        <f>+G173-'C7 Ejec. Prop 19-26'!G79</f>
        <v>0</v>
      </c>
      <c r="H174" s="128">
        <f>+H173-'C7 Ejec. Prop 19-26'!H79</f>
        <v>0</v>
      </c>
      <c r="I174" s="128">
        <f>+I173-'C7 Ejec. Prop 19-26'!I79</f>
        <v>0</v>
      </c>
      <c r="J174" s="128">
        <f>+J173-'C7 Ejec. Prop 19-26'!J79</f>
        <v>0</v>
      </c>
      <c r="K174" s="128">
        <f>+K173-'C7 Ejec. Prop 19-26'!K79</f>
        <v>0</v>
      </c>
    </row>
    <row r="175" spans="1:11" x14ac:dyDescent="0.2">
      <c r="C175" s="1" t="s">
        <v>227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x14ac:dyDescent="0.2">
      <c r="D179" s="138" t="s">
        <v>163</v>
      </c>
      <c r="E179" s="138"/>
      <c r="F179" s="138"/>
      <c r="G179" s="138"/>
      <c r="H179" s="138"/>
      <c r="I179" s="138"/>
      <c r="J179" s="138"/>
      <c r="K179" s="138"/>
    </row>
    <row r="180" spans="3:11" ht="0.75" customHeight="1" x14ac:dyDescent="0.2">
      <c r="D180" s="29"/>
      <c r="E180" s="29"/>
      <c r="F180" s="29"/>
    </row>
    <row r="181" spans="3:11" x14ac:dyDescent="0.2">
      <c r="E181" s="30"/>
      <c r="F181" s="30"/>
    </row>
    <row r="182" spans="3:11" x14ac:dyDescent="0.2">
      <c r="C182" s="182" t="s">
        <v>21</v>
      </c>
      <c r="D182" s="162">
        <v>2019</v>
      </c>
      <c r="E182" s="162">
        <v>2020</v>
      </c>
      <c r="F182" s="162">
        <v>2021</v>
      </c>
      <c r="G182" s="162">
        <v>2022</v>
      </c>
      <c r="H182" s="162">
        <v>2023</v>
      </c>
      <c r="I182" s="162">
        <v>2024</v>
      </c>
      <c r="J182" s="162">
        <v>2025</v>
      </c>
      <c r="K182" s="162" t="s">
        <v>178</v>
      </c>
    </row>
    <row r="183" spans="3:11" ht="12" thickBot="1" x14ac:dyDescent="0.25">
      <c r="C183" s="183"/>
      <c r="D183" s="163"/>
      <c r="E183" s="163"/>
      <c r="F183" s="163"/>
      <c r="G183" s="163">
        <v>0</v>
      </c>
      <c r="H183" s="163"/>
      <c r="I183" s="163"/>
      <c r="J183" s="163"/>
      <c r="K183" s="163"/>
    </row>
    <row r="184" spans="3:11" x14ac:dyDescent="0.2">
      <c r="C184" s="89" t="s">
        <v>61</v>
      </c>
      <c r="D184" s="118">
        <f t="shared" ref="D184:K184" si="36">+IFERROR(IF(D142&gt;0,+((D142/D15)*100)," "),"")</f>
        <v>77.437673969637061</v>
      </c>
      <c r="E184" s="118">
        <f t="shared" si="36"/>
        <v>71.683839135869562</v>
      </c>
      <c r="F184" s="118">
        <f t="shared" si="36"/>
        <v>97.682014562269657</v>
      </c>
      <c r="G184" s="118">
        <f t="shared" si="36"/>
        <v>97.740515509405128</v>
      </c>
      <c r="H184" s="118">
        <f t="shared" si="36"/>
        <v>72.885237905163791</v>
      </c>
      <c r="I184" s="118">
        <f t="shared" si="36"/>
        <v>93.385029717007555</v>
      </c>
      <c r="J184" s="118">
        <f t="shared" si="36"/>
        <v>95.365507936806068</v>
      </c>
      <c r="K184" s="118">
        <f t="shared" si="36"/>
        <v>33.203041785546141</v>
      </c>
    </row>
    <row r="185" spans="3:11" x14ac:dyDescent="0.2">
      <c r="C185" s="90" t="s">
        <v>28</v>
      </c>
      <c r="D185" s="119">
        <f t="shared" ref="D185:K185" si="37">+IFERROR(IF(D143&gt;0,+((D143/D16)*100)," "),"")</f>
        <v>96.354219762686839</v>
      </c>
      <c r="E185" s="119">
        <f t="shared" si="37"/>
        <v>99.558912497848738</v>
      </c>
      <c r="F185" s="119">
        <f t="shared" si="37"/>
        <v>99.798729009035398</v>
      </c>
      <c r="G185" s="119">
        <f t="shared" si="37"/>
        <v>99.316248577962781</v>
      </c>
      <c r="H185" s="119">
        <f t="shared" si="37"/>
        <v>95.388278189527583</v>
      </c>
      <c r="I185" s="119">
        <f t="shared" si="37"/>
        <v>99.051706381459127</v>
      </c>
      <c r="J185" s="119">
        <f t="shared" si="37"/>
        <v>98.691073123552329</v>
      </c>
      <c r="K185" s="119">
        <f t="shared" si="37"/>
        <v>98.960479856055045</v>
      </c>
    </row>
    <row r="186" spans="3:11" x14ac:dyDescent="0.2">
      <c r="C186" s="89" t="s">
        <v>62</v>
      </c>
      <c r="D186" s="118" t="str">
        <f t="shared" ref="D186:K186" si="38">+IFERROR(IF(D144&gt;0,+((D144/D17)*100)," "),"")</f>
        <v xml:space="preserve"> </v>
      </c>
      <c r="E186" s="118" t="str">
        <f t="shared" si="38"/>
        <v xml:space="preserve"> </v>
      </c>
      <c r="F186" s="118" t="str">
        <f t="shared" si="38"/>
        <v xml:space="preserve"> </v>
      </c>
      <c r="G186" s="118" t="str">
        <f t="shared" si="38"/>
        <v xml:space="preserve"> </v>
      </c>
      <c r="H186" s="118" t="str">
        <f t="shared" si="38"/>
        <v xml:space="preserve"> </v>
      </c>
      <c r="I186" s="118" t="str">
        <f t="shared" si="38"/>
        <v xml:space="preserve"> </v>
      </c>
      <c r="J186" s="118" t="str">
        <f t="shared" si="38"/>
        <v xml:space="preserve"> </v>
      </c>
      <c r="K186" s="118" t="str">
        <f t="shared" si="38"/>
        <v xml:space="preserve"> </v>
      </c>
    </row>
    <row r="187" spans="3:11" x14ac:dyDescent="0.2">
      <c r="C187" s="90" t="s">
        <v>29</v>
      </c>
      <c r="D187" s="119">
        <f t="shared" ref="D187:K187" si="39">+IFERROR(IF(D145&gt;0,+((D145/D18)*100)," "),"")</f>
        <v>94.342779497842926</v>
      </c>
      <c r="E187" s="119">
        <f t="shared" si="39"/>
        <v>90.217468498638482</v>
      </c>
      <c r="F187" s="119">
        <f t="shared" si="39"/>
        <v>87.035271898475457</v>
      </c>
      <c r="G187" s="119">
        <f t="shared" si="39"/>
        <v>91.19247102295482</v>
      </c>
      <c r="H187" s="119">
        <f t="shared" si="39"/>
        <v>87.037676782627244</v>
      </c>
      <c r="I187" s="119">
        <f t="shared" si="39"/>
        <v>88.450077800543667</v>
      </c>
      <c r="J187" s="119">
        <f t="shared" si="39"/>
        <v>86.879873096376812</v>
      </c>
      <c r="K187" s="119">
        <f t="shared" si="39"/>
        <v>24.814828615210178</v>
      </c>
    </row>
    <row r="188" spans="3:11" x14ac:dyDescent="0.2">
      <c r="C188" s="89" t="s">
        <v>63</v>
      </c>
      <c r="D188" s="118" t="str">
        <f t="shared" ref="D188:K188" si="40">+IFERROR(IF(D146&gt;0,+((D146/D19)*100)," "),"")</f>
        <v xml:space="preserve"> </v>
      </c>
      <c r="E188" s="118" t="str">
        <f t="shared" si="40"/>
        <v xml:space="preserve"> </v>
      </c>
      <c r="F188" s="118" t="str">
        <f t="shared" si="40"/>
        <v xml:space="preserve"> </v>
      </c>
      <c r="G188" s="118" t="str">
        <f t="shared" si="40"/>
        <v xml:space="preserve"> </v>
      </c>
      <c r="H188" s="118" t="str">
        <f t="shared" si="40"/>
        <v xml:space="preserve"> </v>
      </c>
      <c r="I188" s="118" t="str">
        <f t="shared" si="40"/>
        <v xml:space="preserve"> </v>
      </c>
      <c r="J188" s="118" t="str">
        <f t="shared" si="40"/>
        <v xml:space="preserve"> </v>
      </c>
      <c r="K188" s="118" t="str">
        <f t="shared" si="40"/>
        <v xml:space="preserve"> </v>
      </c>
    </row>
    <row r="189" spans="3:11" x14ac:dyDescent="0.2">
      <c r="C189" s="90" t="s">
        <v>30</v>
      </c>
      <c r="D189" s="119">
        <f t="shared" ref="D189:K189" si="41">+IFERROR(IF(D147&gt;0,+((D147/D20)*100)," "),"")</f>
        <v>94.920249358752287</v>
      </c>
      <c r="E189" s="119">
        <f t="shared" si="41"/>
        <v>89.615128405853099</v>
      </c>
      <c r="F189" s="119">
        <f t="shared" si="41"/>
        <v>72.319258775810781</v>
      </c>
      <c r="G189" s="119">
        <f t="shared" si="41"/>
        <v>86.076350344174415</v>
      </c>
      <c r="H189" s="119">
        <f t="shared" si="41"/>
        <v>84.290107518737088</v>
      </c>
      <c r="I189" s="119">
        <f t="shared" si="41"/>
        <v>65.93446275908839</v>
      </c>
      <c r="J189" s="119">
        <f t="shared" si="41"/>
        <v>94.795888753092711</v>
      </c>
      <c r="K189" s="119">
        <f t="shared" si="41"/>
        <v>12.858299556358045</v>
      </c>
    </row>
    <row r="190" spans="3:11" x14ac:dyDescent="0.2">
      <c r="C190" s="89" t="s">
        <v>64</v>
      </c>
      <c r="D190" s="118">
        <f t="shared" ref="D190:K190" si="42">+IFERROR(IF(D148&gt;0,+((D148/D21)*100)," "),"")</f>
        <v>92.415487109597677</v>
      </c>
      <c r="E190" s="118">
        <f t="shared" si="42"/>
        <v>95.735404094821604</v>
      </c>
      <c r="F190" s="118">
        <f t="shared" si="42"/>
        <v>74.655648925972045</v>
      </c>
      <c r="G190" s="118">
        <f t="shared" si="42"/>
        <v>89.5534621021513</v>
      </c>
      <c r="H190" s="118">
        <f t="shared" si="42"/>
        <v>86.029974279978177</v>
      </c>
      <c r="I190" s="118">
        <f t="shared" si="42"/>
        <v>86.290096517108765</v>
      </c>
      <c r="J190" s="118">
        <f t="shared" si="42"/>
        <v>94.895629499075625</v>
      </c>
      <c r="K190" s="118">
        <f t="shared" si="42"/>
        <v>26.598296108718223</v>
      </c>
    </row>
    <row r="191" spans="3:11" x14ac:dyDescent="0.2">
      <c r="C191" s="90" t="s">
        <v>65</v>
      </c>
      <c r="D191" s="119" t="str">
        <f t="shared" ref="D191:K191" si="43">+IFERROR(IF(D149&gt;0,+((D149/D22)*100)," "),"")</f>
        <v xml:space="preserve"> </v>
      </c>
      <c r="E191" s="119" t="str">
        <f t="shared" si="43"/>
        <v xml:space="preserve"> </v>
      </c>
      <c r="F191" s="119" t="str">
        <f t="shared" si="43"/>
        <v xml:space="preserve"> </v>
      </c>
      <c r="G191" s="119" t="str">
        <f t="shared" si="43"/>
        <v xml:space="preserve"> </v>
      </c>
      <c r="H191" s="119" t="str">
        <f t="shared" si="43"/>
        <v xml:space="preserve"> </v>
      </c>
      <c r="I191" s="119" t="str">
        <f t="shared" si="43"/>
        <v xml:space="preserve"> </v>
      </c>
      <c r="J191" s="119" t="str">
        <f t="shared" si="43"/>
        <v xml:space="preserve"> </v>
      </c>
      <c r="K191" s="119" t="str">
        <f t="shared" si="43"/>
        <v xml:space="preserve"> </v>
      </c>
    </row>
    <row r="192" spans="3:11" x14ac:dyDescent="0.2">
      <c r="C192" s="89" t="s">
        <v>66</v>
      </c>
      <c r="D192" s="118">
        <f t="shared" ref="D192:K192" si="44">+IFERROR(IF(D150&gt;0,+((D150/D23)*100)," "),"")</f>
        <v>89.08792922359082</v>
      </c>
      <c r="E192" s="118">
        <f t="shared" si="44"/>
        <v>81.30694833447501</v>
      </c>
      <c r="F192" s="118">
        <f t="shared" si="44"/>
        <v>76.497335248121473</v>
      </c>
      <c r="G192" s="118">
        <f t="shared" si="44"/>
        <v>79.384724031539406</v>
      </c>
      <c r="H192" s="118">
        <f t="shared" si="44"/>
        <v>84.416876884362011</v>
      </c>
      <c r="I192" s="118">
        <f t="shared" si="44"/>
        <v>78.815715816918157</v>
      </c>
      <c r="J192" s="118">
        <f t="shared" si="44"/>
        <v>73.741284375410601</v>
      </c>
      <c r="K192" s="118">
        <f t="shared" si="44"/>
        <v>29.942004906907517</v>
      </c>
    </row>
    <row r="193" spans="3:11" x14ac:dyDescent="0.2">
      <c r="C193" s="90" t="s">
        <v>67</v>
      </c>
      <c r="D193" s="119">
        <f t="shared" ref="D193:K193" si="45">+IFERROR(IF(D151&gt;0,+((D151/D24)*100)," "),"")</f>
        <v>89.669048725854594</v>
      </c>
      <c r="E193" s="119">
        <f t="shared" si="45"/>
        <v>84.986608383481425</v>
      </c>
      <c r="F193" s="119">
        <f t="shared" si="45"/>
        <v>46.186417715442325</v>
      </c>
      <c r="G193" s="119">
        <f t="shared" si="45"/>
        <v>75.399351804608415</v>
      </c>
      <c r="H193" s="119">
        <f t="shared" si="45"/>
        <v>87.027841187489955</v>
      </c>
      <c r="I193" s="119">
        <f t="shared" si="45"/>
        <v>83.5972359582791</v>
      </c>
      <c r="J193" s="119">
        <f t="shared" si="45"/>
        <v>87.538806178204354</v>
      </c>
      <c r="K193" s="119">
        <f t="shared" si="45"/>
        <v>27.071585236891181</v>
      </c>
    </row>
    <row r="194" spans="3:11" x14ac:dyDescent="0.2">
      <c r="C194" s="89" t="s">
        <v>68</v>
      </c>
      <c r="D194" s="118">
        <f t="shared" ref="D194:K194" si="46">+IFERROR(IF(D152&gt;0,+((D152/D25)*100)," "),"")</f>
        <v>97.474437196961659</v>
      </c>
      <c r="E194" s="118">
        <f t="shared" si="46"/>
        <v>89.790457176279233</v>
      </c>
      <c r="F194" s="118">
        <f t="shared" si="46"/>
        <v>75.945745781723815</v>
      </c>
      <c r="G194" s="118">
        <f t="shared" si="46"/>
        <v>85.904871590498686</v>
      </c>
      <c r="H194" s="118">
        <f t="shared" si="46"/>
        <v>94.943433584228416</v>
      </c>
      <c r="I194" s="118">
        <f t="shared" si="46"/>
        <v>92.9774337509226</v>
      </c>
      <c r="J194" s="118">
        <f t="shared" si="46"/>
        <v>97.742951239405357</v>
      </c>
      <c r="K194" s="118">
        <f t="shared" si="46"/>
        <v>34.826339200917538</v>
      </c>
    </row>
    <row r="195" spans="3:11" x14ac:dyDescent="0.2">
      <c r="C195" s="90" t="s">
        <v>31</v>
      </c>
      <c r="D195" s="119">
        <f t="shared" ref="D195:K195" si="47">+IFERROR(IF(D153&gt;0,+((D153/D26)*100)," "),"")</f>
        <v>89.710109443516444</v>
      </c>
      <c r="E195" s="119">
        <f t="shared" si="47"/>
        <v>83.721662472305624</v>
      </c>
      <c r="F195" s="119">
        <f t="shared" si="47"/>
        <v>81.909321548598257</v>
      </c>
      <c r="G195" s="119">
        <f t="shared" si="47"/>
        <v>88.050440108093909</v>
      </c>
      <c r="H195" s="119">
        <f t="shared" si="47"/>
        <v>86.355694222853501</v>
      </c>
      <c r="I195" s="119">
        <f t="shared" si="47"/>
        <v>73.639166759726834</v>
      </c>
      <c r="J195" s="119">
        <f t="shared" si="47"/>
        <v>88.187186214510575</v>
      </c>
      <c r="K195" s="119">
        <f t="shared" si="47"/>
        <v>22.375011608826799</v>
      </c>
    </row>
    <row r="196" spans="3:11" x14ac:dyDescent="0.2">
      <c r="C196" s="89" t="s">
        <v>168</v>
      </c>
      <c r="D196" s="118" t="str">
        <f t="shared" ref="D196:K196" si="48">+IFERROR(IF(D154&gt;0,+((D154/D27)*100)," "),"")</f>
        <v xml:space="preserve"> </v>
      </c>
      <c r="E196" s="118" t="str">
        <f t="shared" si="48"/>
        <v xml:space="preserve"> </v>
      </c>
      <c r="F196" s="118" t="str">
        <f t="shared" si="48"/>
        <v xml:space="preserve"> </v>
      </c>
      <c r="G196" s="118" t="str">
        <f t="shared" si="48"/>
        <v xml:space="preserve"> </v>
      </c>
      <c r="H196" s="118" t="str">
        <f t="shared" si="48"/>
        <v xml:space="preserve"> </v>
      </c>
      <c r="I196" s="118">
        <f t="shared" si="48"/>
        <v>81.930171446089815</v>
      </c>
      <c r="J196" s="118">
        <f t="shared" si="48"/>
        <v>96.132899497442651</v>
      </c>
      <c r="K196" s="118">
        <f t="shared" si="48"/>
        <v>28.725290026334665</v>
      </c>
    </row>
    <row r="197" spans="3:11" x14ac:dyDescent="0.2">
      <c r="C197" s="90" t="s">
        <v>69</v>
      </c>
      <c r="D197" s="119">
        <f t="shared" ref="D197:K197" si="49">+IFERROR(IF(D155&gt;0,+((D155/D28)*100)," "),"")</f>
        <v>89.906815304973748</v>
      </c>
      <c r="E197" s="119">
        <f t="shared" si="49"/>
        <v>95.12297094730549</v>
      </c>
      <c r="F197" s="119">
        <f t="shared" si="49"/>
        <v>83.308895752897584</v>
      </c>
      <c r="G197" s="119">
        <f t="shared" si="49"/>
        <v>92.873663869350651</v>
      </c>
      <c r="H197" s="119">
        <f t="shared" si="49"/>
        <v>82.907250119810243</v>
      </c>
      <c r="I197" s="119">
        <f t="shared" si="49"/>
        <v>1.3009201506773242</v>
      </c>
      <c r="J197" s="119">
        <f t="shared" si="49"/>
        <v>86.041566397993051</v>
      </c>
      <c r="K197" s="119">
        <f t="shared" si="49"/>
        <v>0.3194594375867682</v>
      </c>
    </row>
    <row r="198" spans="3:11" x14ac:dyDescent="0.2">
      <c r="C198" s="89" t="s">
        <v>70</v>
      </c>
      <c r="D198" s="118">
        <f t="shared" ref="D198:K198" si="50">+IFERROR(IF(D156&gt;0,+((D156/D29)*100)," "),"")</f>
        <v>89.216023026883079</v>
      </c>
      <c r="E198" s="118">
        <f t="shared" si="50"/>
        <v>81.274353601163611</v>
      </c>
      <c r="F198" s="118">
        <f t="shared" si="50"/>
        <v>62.410094510831435</v>
      </c>
      <c r="G198" s="118">
        <f t="shared" si="50"/>
        <v>51.58753070863218</v>
      </c>
      <c r="H198" s="118">
        <f t="shared" si="50"/>
        <v>39.317979748359704</v>
      </c>
      <c r="I198" s="118">
        <f t="shared" si="50"/>
        <v>84.320960107368663</v>
      </c>
      <c r="J198" s="118">
        <f t="shared" si="50"/>
        <v>74.313319990514131</v>
      </c>
      <c r="K198" s="118">
        <f t="shared" si="50"/>
        <v>21.472186675872781</v>
      </c>
    </row>
    <row r="199" spans="3:11" x14ac:dyDescent="0.2">
      <c r="C199" s="90" t="s">
        <v>32</v>
      </c>
      <c r="D199" s="119" t="str">
        <f t="shared" ref="D199:K199" si="51">+IFERROR(IF(D157&gt;0,+((D157/D30)*100)," "),"")</f>
        <v xml:space="preserve"> </v>
      </c>
      <c r="E199" s="119" t="str">
        <f t="shared" si="51"/>
        <v xml:space="preserve"> </v>
      </c>
      <c r="F199" s="119" t="str">
        <f t="shared" si="51"/>
        <v xml:space="preserve"> </v>
      </c>
      <c r="G199" s="119" t="str">
        <f t="shared" si="51"/>
        <v xml:space="preserve"> </v>
      </c>
      <c r="H199" s="119" t="str">
        <f t="shared" si="51"/>
        <v xml:space="preserve"> </v>
      </c>
      <c r="I199" s="119" t="str">
        <f t="shared" si="51"/>
        <v xml:space="preserve"> </v>
      </c>
      <c r="J199" s="119" t="str">
        <f t="shared" si="51"/>
        <v xml:space="preserve"> </v>
      </c>
      <c r="K199" s="119" t="str">
        <f t="shared" si="51"/>
        <v xml:space="preserve"> </v>
      </c>
    </row>
    <row r="200" spans="3:11" x14ac:dyDescent="0.2">
      <c r="C200" s="89" t="s">
        <v>174</v>
      </c>
      <c r="D200" s="118">
        <f t="shared" ref="D200:K200" si="52">+IFERROR(IF(D158&gt;0,+((D158/D31)*100)," "),"")</f>
        <v>79.049369598102004</v>
      </c>
      <c r="E200" s="118">
        <f t="shared" si="52"/>
        <v>46.544666557463714</v>
      </c>
      <c r="F200" s="118">
        <f t="shared" si="52"/>
        <v>81.201338003968417</v>
      </c>
      <c r="G200" s="118">
        <f t="shared" si="52"/>
        <v>66.924871578796342</v>
      </c>
      <c r="H200" s="118">
        <f t="shared" si="52"/>
        <v>80.724658285339771</v>
      </c>
      <c r="I200" s="118">
        <f t="shared" si="52"/>
        <v>79.908212582377189</v>
      </c>
      <c r="J200" s="118">
        <f t="shared" si="52"/>
        <v>73.925377635303136</v>
      </c>
      <c r="K200" s="118">
        <f t="shared" si="52"/>
        <v>23.535800819145241</v>
      </c>
    </row>
    <row r="201" spans="3:11" x14ac:dyDescent="0.2">
      <c r="C201" s="90" t="s">
        <v>171</v>
      </c>
      <c r="D201" s="119">
        <f t="shared" ref="D201:K201" si="53">+IFERROR(IF(D159&gt;0,+((D159/D32)*100)," "),"")</f>
        <v>91.418055683492042</v>
      </c>
      <c r="E201" s="119">
        <f t="shared" si="53"/>
        <v>89.87440509536421</v>
      </c>
      <c r="F201" s="119">
        <f t="shared" si="53"/>
        <v>79.413439925979532</v>
      </c>
      <c r="G201" s="119">
        <f t="shared" si="53"/>
        <v>84.955237937382407</v>
      </c>
      <c r="H201" s="119">
        <f t="shared" si="53"/>
        <v>53.814551945739233</v>
      </c>
      <c r="I201" s="119">
        <f t="shared" si="53"/>
        <v>70.509851964348712</v>
      </c>
      <c r="J201" s="119">
        <f t="shared" si="53"/>
        <v>93.976582075349668</v>
      </c>
      <c r="K201" s="119">
        <f t="shared" si="53"/>
        <v>22.752164114185387</v>
      </c>
    </row>
    <row r="202" spans="3:11" x14ac:dyDescent="0.2">
      <c r="C202" s="89" t="s">
        <v>71</v>
      </c>
      <c r="D202" s="118">
        <f t="shared" ref="D202:K202" si="54">+IFERROR(IF(D160&gt;0,+((D160/D33)*100)," "),"")</f>
        <v>89.355918721950687</v>
      </c>
      <c r="E202" s="118">
        <f t="shared" si="54"/>
        <v>93.452736864382615</v>
      </c>
      <c r="F202" s="118">
        <f t="shared" si="54"/>
        <v>90.810570455609081</v>
      </c>
      <c r="G202" s="118">
        <f t="shared" si="54"/>
        <v>89.476754339096729</v>
      </c>
      <c r="H202" s="118">
        <f t="shared" si="54"/>
        <v>96.569968641667614</v>
      </c>
      <c r="I202" s="118">
        <f t="shared" si="54"/>
        <v>99.112771400717619</v>
      </c>
      <c r="J202" s="118">
        <f t="shared" si="54"/>
        <v>98.111731128707987</v>
      </c>
      <c r="K202" s="118">
        <f t="shared" si="54"/>
        <v>58.772330554468674</v>
      </c>
    </row>
    <row r="203" spans="3:11" x14ac:dyDescent="0.2">
      <c r="C203" s="90" t="s">
        <v>34</v>
      </c>
      <c r="D203" s="119">
        <f t="shared" ref="D203:K203" si="55">+IFERROR(IF(D161&gt;0,+((D161/D34)*100)," "),"")</f>
        <v>79.390823161094218</v>
      </c>
      <c r="E203" s="119">
        <f t="shared" si="55"/>
        <v>60.409535237691493</v>
      </c>
      <c r="F203" s="119">
        <f t="shared" si="55"/>
        <v>56.87848477012276</v>
      </c>
      <c r="G203" s="119">
        <f t="shared" si="55"/>
        <v>52.575072862152581</v>
      </c>
      <c r="H203" s="119">
        <f t="shared" si="55"/>
        <v>46.861551620716654</v>
      </c>
      <c r="I203" s="119">
        <f t="shared" si="55"/>
        <v>96.616160013859144</v>
      </c>
      <c r="J203" s="119">
        <f t="shared" si="55"/>
        <v>92.310676871907461</v>
      </c>
      <c r="K203" s="119">
        <f t="shared" si="55"/>
        <v>23.878184328220801</v>
      </c>
    </row>
    <row r="204" spans="3:11" x14ac:dyDescent="0.2">
      <c r="C204" s="89" t="s">
        <v>72</v>
      </c>
      <c r="D204" s="118">
        <f t="shared" ref="D204:K204" si="56">+IFERROR(IF(D162&gt;0,+((D162/D35)*100)," "),"")</f>
        <v>94.675425862498003</v>
      </c>
      <c r="E204" s="118">
        <f t="shared" si="56"/>
        <v>88.708437031656047</v>
      </c>
      <c r="F204" s="118">
        <f t="shared" si="56"/>
        <v>38.644484520050341</v>
      </c>
      <c r="G204" s="118">
        <f t="shared" si="56"/>
        <v>64.509267147209087</v>
      </c>
      <c r="H204" s="118">
        <f t="shared" si="56"/>
        <v>91.379216131340954</v>
      </c>
      <c r="I204" s="118">
        <f t="shared" si="56"/>
        <v>89.335568662232376</v>
      </c>
      <c r="J204" s="118">
        <f t="shared" si="56"/>
        <v>94.745446809325301</v>
      </c>
      <c r="K204" s="118">
        <f t="shared" si="56"/>
        <v>25.837873718070348</v>
      </c>
    </row>
    <row r="205" spans="3:11" x14ac:dyDescent="0.2">
      <c r="C205" s="90" t="s">
        <v>73</v>
      </c>
      <c r="D205" s="119">
        <f t="shared" ref="D205:K205" si="57">+IFERROR(IF(D163&gt;0,+((D163/D36)*100)," "),"")</f>
        <v>79.592656028368793</v>
      </c>
      <c r="E205" s="119" t="str">
        <f t="shared" si="57"/>
        <v xml:space="preserve"> </v>
      </c>
      <c r="F205" s="119">
        <f t="shared" si="57"/>
        <v>74.253576611111114</v>
      </c>
      <c r="G205" s="119" t="str">
        <f t="shared" si="57"/>
        <v xml:space="preserve"> </v>
      </c>
      <c r="H205" s="119">
        <f t="shared" si="57"/>
        <v>97.497474999999994</v>
      </c>
      <c r="I205" s="119" t="str">
        <f t="shared" si="57"/>
        <v xml:space="preserve"> </v>
      </c>
      <c r="J205" s="119" t="str">
        <f t="shared" si="57"/>
        <v xml:space="preserve"> </v>
      </c>
      <c r="K205" s="119" t="str">
        <f t="shared" si="57"/>
        <v xml:space="preserve"> </v>
      </c>
    </row>
    <row r="206" spans="3:11" x14ac:dyDescent="0.2">
      <c r="C206" s="89" t="s">
        <v>35</v>
      </c>
      <c r="D206" s="118" t="str">
        <f t="shared" ref="D206:K206" si="58">+IFERROR(IF(D164&gt;0,+((D164/D37)*100)," "),"")</f>
        <v xml:space="preserve"> </v>
      </c>
      <c r="E206" s="118" t="str">
        <f t="shared" si="58"/>
        <v xml:space="preserve"> </v>
      </c>
      <c r="F206" s="118" t="str">
        <f t="shared" si="58"/>
        <v xml:space="preserve"> </v>
      </c>
      <c r="G206" s="118" t="str">
        <f t="shared" si="58"/>
        <v xml:space="preserve"> </v>
      </c>
      <c r="H206" s="118" t="str">
        <f t="shared" si="58"/>
        <v xml:space="preserve"> </v>
      </c>
      <c r="I206" s="118" t="str">
        <f t="shared" si="58"/>
        <v xml:space="preserve"> </v>
      </c>
      <c r="J206" s="118" t="str">
        <f t="shared" si="58"/>
        <v xml:space="preserve"> </v>
      </c>
      <c r="K206" s="118" t="str">
        <f t="shared" si="58"/>
        <v xml:space="preserve"> </v>
      </c>
    </row>
    <row r="207" spans="3:11" x14ac:dyDescent="0.2">
      <c r="C207" s="90" t="s">
        <v>74</v>
      </c>
      <c r="D207" s="119">
        <f t="shared" ref="D207:K207" si="59">+IFERROR(IF(D165&gt;0,+((D165/D38)*100)," "),"")</f>
        <v>96.589025605283894</v>
      </c>
      <c r="E207" s="119">
        <f t="shared" si="59"/>
        <v>91.732587830724356</v>
      </c>
      <c r="F207" s="119">
        <f t="shared" si="59"/>
        <v>85.700492266341399</v>
      </c>
      <c r="G207" s="119">
        <f t="shared" si="59"/>
        <v>68.174207209974355</v>
      </c>
      <c r="H207" s="119">
        <f t="shared" si="59"/>
        <v>67.70864480902604</v>
      </c>
      <c r="I207" s="119">
        <f t="shared" si="59"/>
        <v>65.041551961483108</v>
      </c>
      <c r="J207" s="119">
        <f t="shared" si="59"/>
        <v>78.470849325557325</v>
      </c>
      <c r="K207" s="119">
        <f t="shared" si="59"/>
        <v>25.681313364386853</v>
      </c>
    </row>
    <row r="208" spans="3:11" x14ac:dyDescent="0.2">
      <c r="C208" s="89" t="s">
        <v>36</v>
      </c>
      <c r="D208" s="118">
        <f t="shared" ref="D208:K208" si="60">+IFERROR(IF(D166&gt;0,+((D166/D39)*100)," "),"")</f>
        <v>96.465945573145746</v>
      </c>
      <c r="E208" s="118">
        <f t="shared" si="60"/>
        <v>62.410339498296651</v>
      </c>
      <c r="F208" s="118">
        <f t="shared" si="60"/>
        <v>95.950200341016028</v>
      </c>
      <c r="G208" s="118">
        <f t="shared" si="60"/>
        <v>95.972398062873779</v>
      </c>
      <c r="H208" s="118">
        <f t="shared" si="60"/>
        <v>94.943963276028015</v>
      </c>
      <c r="I208" s="118">
        <f t="shared" si="60"/>
        <v>95.232649781631395</v>
      </c>
      <c r="J208" s="118">
        <f t="shared" si="60"/>
        <v>93.156344593846541</v>
      </c>
      <c r="K208" s="118">
        <f t="shared" si="60"/>
        <v>41.049435668225321</v>
      </c>
    </row>
    <row r="209" spans="1:11" x14ac:dyDescent="0.2">
      <c r="C209" s="90" t="s">
        <v>172</v>
      </c>
      <c r="D209" s="119">
        <f t="shared" ref="D209:K209" si="61">+IFERROR(IF(D167&gt;0,+((D167/D40)*100)," "),"")</f>
        <v>90.908464631373988</v>
      </c>
      <c r="E209" s="119">
        <f t="shared" si="61"/>
        <v>87.789675836558374</v>
      </c>
      <c r="F209" s="119">
        <f t="shared" si="61"/>
        <v>82.927063295752504</v>
      </c>
      <c r="G209" s="119">
        <f t="shared" si="61"/>
        <v>85.183229326456626</v>
      </c>
      <c r="H209" s="119">
        <f t="shared" si="61"/>
        <v>85.887968090199777</v>
      </c>
      <c r="I209" s="119">
        <f t="shared" si="61"/>
        <v>86.124290490628823</v>
      </c>
      <c r="J209" s="119">
        <f t="shared" si="61"/>
        <v>87.894846852626245</v>
      </c>
      <c r="K209" s="119">
        <f t="shared" si="61"/>
        <v>26.029908450866156</v>
      </c>
    </row>
    <row r="210" spans="1:11" x14ac:dyDescent="0.2">
      <c r="C210" s="89" t="s">
        <v>76</v>
      </c>
      <c r="D210" s="118" t="str">
        <f t="shared" ref="D210:K210" si="62">+IFERROR(IF(D168&gt;0,+((D168/D41)*100)," "),"")</f>
        <v xml:space="preserve"> </v>
      </c>
      <c r="E210" s="118" t="str">
        <f t="shared" si="62"/>
        <v xml:space="preserve"> </v>
      </c>
      <c r="F210" s="118" t="str">
        <f t="shared" si="62"/>
        <v xml:space="preserve"> </v>
      </c>
      <c r="G210" s="118" t="str">
        <f t="shared" si="62"/>
        <v xml:space="preserve"> </v>
      </c>
      <c r="H210" s="118" t="str">
        <f t="shared" si="62"/>
        <v xml:space="preserve"> </v>
      </c>
      <c r="I210" s="118" t="str">
        <f t="shared" si="62"/>
        <v xml:space="preserve"> </v>
      </c>
      <c r="J210" s="118" t="str">
        <f t="shared" si="62"/>
        <v xml:space="preserve"> </v>
      </c>
      <c r="K210" s="118" t="str">
        <f t="shared" si="62"/>
        <v xml:space="preserve"> </v>
      </c>
    </row>
    <row r="211" spans="1:11" x14ac:dyDescent="0.2">
      <c r="C211" s="90" t="s">
        <v>77</v>
      </c>
      <c r="D211" s="119">
        <f t="shared" ref="D211:K211" si="63">+IFERROR(IF(D169&gt;0,+((D169/D42)*100)," "),"")</f>
        <v>93.769178016369196</v>
      </c>
      <c r="E211" s="119">
        <f t="shared" si="63"/>
        <v>95.834564209173465</v>
      </c>
      <c r="F211" s="119">
        <f t="shared" si="63"/>
        <v>82.718320508982472</v>
      </c>
      <c r="G211" s="119">
        <f t="shared" si="63"/>
        <v>83.581177935380751</v>
      </c>
      <c r="H211" s="119">
        <f t="shared" si="63"/>
        <v>95.917752206885083</v>
      </c>
      <c r="I211" s="119">
        <f t="shared" si="63"/>
        <v>94.21185467731658</v>
      </c>
      <c r="J211" s="119">
        <f t="shared" si="63"/>
        <v>81.171678853987402</v>
      </c>
      <c r="K211" s="119">
        <f t="shared" si="63"/>
        <v>57.157112919769638</v>
      </c>
    </row>
    <row r="212" spans="1:11" x14ac:dyDescent="0.2">
      <c r="C212" s="89" t="s">
        <v>173</v>
      </c>
      <c r="D212" s="118">
        <f t="shared" ref="D212:K212" si="64">+IFERROR(IF(D170&gt;0,+((D170/D43)*100)," "),"")</f>
        <v>87.395558360283928</v>
      </c>
      <c r="E212" s="118">
        <f t="shared" si="64"/>
        <v>82.337823537785795</v>
      </c>
      <c r="F212" s="118">
        <f t="shared" si="64"/>
        <v>85.692910489429579</v>
      </c>
      <c r="G212" s="118">
        <f t="shared" si="64"/>
        <v>90.419488967475203</v>
      </c>
      <c r="H212" s="118">
        <f t="shared" si="64"/>
        <v>86.606217527655531</v>
      </c>
      <c r="I212" s="118">
        <f t="shared" si="64"/>
        <v>88.0503379529451</v>
      </c>
      <c r="J212" s="118">
        <f t="shared" si="64"/>
        <v>89.078943312047798</v>
      </c>
      <c r="K212" s="118">
        <f t="shared" si="64"/>
        <v>25.496252643833294</v>
      </c>
    </row>
    <row r="213" spans="1:11" x14ac:dyDescent="0.2">
      <c r="C213" s="90" t="s">
        <v>37</v>
      </c>
      <c r="D213" s="119">
        <f t="shared" ref="D213:K213" si="65">+IFERROR(IF(D171&gt;0,+((D171/D44)*100)," "),"")</f>
        <v>93.845217416878953</v>
      </c>
      <c r="E213" s="119">
        <f t="shared" si="65"/>
        <v>92.387648377047711</v>
      </c>
      <c r="F213" s="119">
        <f t="shared" si="65"/>
        <v>81.67548342503845</v>
      </c>
      <c r="G213" s="119">
        <f t="shared" si="65"/>
        <v>85.108775077956111</v>
      </c>
      <c r="H213" s="119">
        <f t="shared" si="65"/>
        <v>88.216128871465401</v>
      </c>
      <c r="I213" s="119">
        <f t="shared" si="65"/>
        <v>86.999384167706467</v>
      </c>
      <c r="J213" s="119">
        <f t="shared" si="65"/>
        <v>92.102556825776034</v>
      </c>
      <c r="K213" s="119">
        <f t="shared" si="65"/>
        <v>36.324971559456905</v>
      </c>
    </row>
    <row r="214" spans="1:11" x14ac:dyDescent="0.2">
      <c r="C214" s="89" t="s">
        <v>38</v>
      </c>
      <c r="D214" s="118" t="str">
        <f t="shared" ref="D214:K214" si="66">+IFERROR(IF(D172&gt;0,+((D172/D45)*100)," "),"")</f>
        <v xml:space="preserve"> </v>
      </c>
      <c r="E214" s="118" t="str">
        <f t="shared" si="66"/>
        <v xml:space="preserve"> </v>
      </c>
      <c r="F214" s="118" t="str">
        <f t="shared" si="66"/>
        <v xml:space="preserve"> </v>
      </c>
      <c r="G214" s="118" t="str">
        <f t="shared" si="66"/>
        <v xml:space="preserve"> </v>
      </c>
      <c r="H214" s="118" t="str">
        <f t="shared" si="66"/>
        <v xml:space="preserve"> </v>
      </c>
      <c r="I214" s="118" t="str">
        <f t="shared" si="66"/>
        <v xml:space="preserve"> </v>
      </c>
      <c r="J214" s="118" t="str">
        <f t="shared" si="66"/>
        <v xml:space="preserve"> </v>
      </c>
      <c r="K214" s="118" t="str">
        <f t="shared" si="66"/>
        <v xml:space="preserve"> </v>
      </c>
    </row>
    <row r="215" spans="1:11" x14ac:dyDescent="0.2">
      <c r="C215" s="93" t="s">
        <v>78</v>
      </c>
      <c r="D215" s="65">
        <f t="shared" ref="D215:K215" si="67">+IFERROR(IF(D173&gt;0,+((D173/D46)*100)," "),"")</f>
        <v>91.847168022099581</v>
      </c>
      <c r="E215" s="65">
        <f t="shared" si="67"/>
        <v>90.847731934700164</v>
      </c>
      <c r="F215" s="65">
        <f t="shared" si="67"/>
        <v>77.62121282970466</v>
      </c>
      <c r="G215" s="65">
        <f t="shared" si="67"/>
        <v>86.654364153178975</v>
      </c>
      <c r="H215" s="65">
        <f t="shared" si="67"/>
        <v>85.536580756290718</v>
      </c>
      <c r="I215" s="65">
        <f t="shared" si="67"/>
        <v>88.811919393064215</v>
      </c>
      <c r="J215" s="65">
        <f t="shared" si="67"/>
        <v>93.244781152965459</v>
      </c>
      <c r="K215" s="65">
        <f t="shared" si="67"/>
        <v>36.241811590515233</v>
      </c>
    </row>
    <row r="216" spans="1:11" s="32" customFormat="1" x14ac:dyDescent="0.2">
      <c r="A216" s="5"/>
      <c r="B216" s="5"/>
      <c r="C216" s="74" t="str">
        <f>+'C1 Aprop Resumen 2000-2026'!B20</f>
        <v>* Información con corte a 31 de mayo</v>
      </c>
      <c r="D216" s="48"/>
      <c r="E216" s="48"/>
      <c r="F216" s="48"/>
      <c r="G216" s="48"/>
      <c r="H216" s="48"/>
      <c r="I216" s="48"/>
    </row>
    <row r="217" spans="1:11" x14ac:dyDescent="0.2">
      <c r="C217" s="1" t="s">
        <v>227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D221" s="164" t="s">
        <v>164</v>
      </c>
      <c r="E221" s="164"/>
      <c r="F221" s="164"/>
      <c r="G221" s="164"/>
      <c r="H221" s="164"/>
      <c r="I221" s="164"/>
      <c r="J221" s="164"/>
      <c r="K221" s="164"/>
    </row>
    <row r="222" spans="1:11" ht="15.75" customHeight="1" x14ac:dyDescent="0.2">
      <c r="C222" s="2"/>
      <c r="D222" s="2"/>
      <c r="E222" s="2"/>
      <c r="F222" s="2"/>
      <c r="G222" s="2"/>
      <c r="H222" s="2"/>
      <c r="I222" s="2"/>
      <c r="J222" s="2"/>
    </row>
    <row r="223" spans="1:11" x14ac:dyDescent="0.2">
      <c r="C223" s="182" t="s">
        <v>21</v>
      </c>
      <c r="D223" s="162">
        <v>2019</v>
      </c>
      <c r="E223" s="162">
        <v>2020</v>
      </c>
      <c r="F223" s="162">
        <v>2021</v>
      </c>
      <c r="G223" s="162">
        <v>2022</v>
      </c>
      <c r="H223" s="162">
        <v>2023</v>
      </c>
      <c r="I223" s="162">
        <v>2024</v>
      </c>
      <c r="J223" s="162">
        <v>2025</v>
      </c>
      <c r="K223" s="162" t="s">
        <v>178</v>
      </c>
    </row>
    <row r="224" spans="1:11" ht="12" thickBot="1" x14ac:dyDescent="0.25">
      <c r="C224" s="183"/>
      <c r="D224" s="163"/>
      <c r="E224" s="163"/>
      <c r="F224" s="163"/>
      <c r="G224" s="163">
        <v>0</v>
      </c>
      <c r="H224" s="163"/>
      <c r="I224" s="163"/>
      <c r="J224" s="163"/>
      <c r="K224" s="163"/>
    </row>
    <row r="225" spans="3:11" x14ac:dyDescent="0.2">
      <c r="C225" s="89" t="s">
        <v>61</v>
      </c>
      <c r="D225" s="120">
        <v>7.6433122161</v>
      </c>
      <c r="E225" s="120">
        <v>8.9246654760400013</v>
      </c>
      <c r="F225" s="120">
        <v>12.499778296450001</v>
      </c>
      <c r="G225" s="120">
        <v>11.466258203939999</v>
      </c>
      <c r="H225" s="120">
        <v>9.2982017336800009</v>
      </c>
      <c r="I225" s="120">
        <v>11.427107654379999</v>
      </c>
      <c r="J225" s="120">
        <v>25.078247257400001</v>
      </c>
      <c r="K225" s="120">
        <v>5.9583101667499996</v>
      </c>
    </row>
    <row r="226" spans="3:11" x14ac:dyDescent="0.2">
      <c r="C226" s="90" t="s">
        <v>28</v>
      </c>
      <c r="D226" s="121">
        <v>28.802891787</v>
      </c>
      <c r="E226" s="121">
        <v>31.792820813999999</v>
      </c>
      <c r="F226" s="121">
        <v>53.650168000000001</v>
      </c>
      <c r="G226" s="121">
        <v>74.763954420000005</v>
      </c>
      <c r="H226" s="121">
        <v>82.011565000000004</v>
      </c>
      <c r="I226" s="121">
        <v>93.368973295000004</v>
      </c>
      <c r="J226" s="121">
        <v>97.483247938999995</v>
      </c>
      <c r="K226" s="121">
        <v>100.1533</v>
      </c>
    </row>
    <row r="227" spans="3:11" x14ac:dyDescent="0.2">
      <c r="C227" s="89" t="s">
        <v>62</v>
      </c>
      <c r="D227" s="120">
        <v>0</v>
      </c>
      <c r="E227" s="120">
        <v>0</v>
      </c>
      <c r="F227" s="120">
        <v>0</v>
      </c>
      <c r="G227" s="120">
        <v>0</v>
      </c>
      <c r="H227" s="120">
        <v>0</v>
      </c>
      <c r="I227" s="120">
        <v>0</v>
      </c>
      <c r="J227" s="120">
        <v>0</v>
      </c>
      <c r="K227" s="120">
        <v>0</v>
      </c>
    </row>
    <row r="228" spans="3:11" x14ac:dyDescent="0.2">
      <c r="C228" s="90" t="s">
        <v>29</v>
      </c>
      <c r="D228" s="121">
        <v>190.72339047618999</v>
      </c>
      <c r="E228" s="121">
        <v>177.98030566854999</v>
      </c>
      <c r="F228" s="121">
        <v>215.22459463446003</v>
      </c>
      <c r="G228" s="121">
        <v>237.23220970334</v>
      </c>
      <c r="H228" s="121">
        <v>261.92510772613002</v>
      </c>
      <c r="I228" s="121">
        <v>306.9694224145</v>
      </c>
      <c r="J228" s="121">
        <v>318.79860719928001</v>
      </c>
      <c r="K228" s="121">
        <v>112.41289356539002</v>
      </c>
    </row>
    <row r="229" spans="3:11" x14ac:dyDescent="0.2">
      <c r="C229" s="89" t="s">
        <v>63</v>
      </c>
      <c r="D229" s="120">
        <v>0</v>
      </c>
      <c r="E229" s="120">
        <v>0</v>
      </c>
      <c r="F229" s="120">
        <v>0</v>
      </c>
      <c r="G229" s="120">
        <v>0</v>
      </c>
      <c r="H229" s="120">
        <v>0</v>
      </c>
      <c r="I229" s="120">
        <v>0</v>
      </c>
      <c r="J229" s="120">
        <v>0</v>
      </c>
      <c r="K229" s="120">
        <v>0</v>
      </c>
    </row>
    <row r="230" spans="3:11" x14ac:dyDescent="0.2">
      <c r="C230" s="90" t="s">
        <v>30</v>
      </c>
      <c r="D230" s="121">
        <v>2.8559677184099996</v>
      </c>
      <c r="E230" s="121">
        <v>3.2240062716899995</v>
      </c>
      <c r="F230" s="121">
        <v>3.8067439918199999</v>
      </c>
      <c r="G230" s="121">
        <v>4.3705587962100001</v>
      </c>
      <c r="H230" s="121">
        <v>3.3066541369199998</v>
      </c>
      <c r="I230" s="121">
        <v>2.4284330213200005</v>
      </c>
      <c r="J230" s="121">
        <v>3.8529103816300001</v>
      </c>
      <c r="K230" s="121">
        <v>0.56781886702999995</v>
      </c>
    </row>
    <row r="231" spans="3:11" x14ac:dyDescent="0.2">
      <c r="C231" s="89" t="s">
        <v>64</v>
      </c>
      <c r="D231" s="120">
        <v>1788.7867730132798</v>
      </c>
      <c r="E231" s="120">
        <v>1654.5326853382901</v>
      </c>
      <c r="F231" s="120">
        <v>1642.2766971504</v>
      </c>
      <c r="G231" s="120">
        <v>2373.56203356183</v>
      </c>
      <c r="H231" s="120">
        <v>2126.0252812337699</v>
      </c>
      <c r="I231" s="120">
        <v>2268.0995192971295</v>
      </c>
      <c r="J231" s="120">
        <v>2372.5873784040509</v>
      </c>
      <c r="K231" s="120">
        <v>697.31965715040008</v>
      </c>
    </row>
    <row r="232" spans="3:11" x14ac:dyDescent="0.2">
      <c r="C232" s="90" t="s">
        <v>65</v>
      </c>
      <c r="D232" s="121">
        <v>0</v>
      </c>
      <c r="E232" s="121">
        <v>0</v>
      </c>
      <c r="F232" s="121">
        <v>0</v>
      </c>
      <c r="G232" s="121">
        <v>0</v>
      </c>
      <c r="H232" s="121">
        <v>0</v>
      </c>
      <c r="I232" s="121">
        <v>0</v>
      </c>
      <c r="J232" s="121">
        <v>0</v>
      </c>
      <c r="K232" s="121">
        <v>0</v>
      </c>
    </row>
    <row r="233" spans="3:11" x14ac:dyDescent="0.2">
      <c r="C233" s="89" t="s">
        <v>66</v>
      </c>
      <c r="D233" s="120">
        <v>12.918496672699998</v>
      </c>
      <c r="E233" s="120">
        <v>12.233308373830001</v>
      </c>
      <c r="F233" s="120">
        <v>13.549765694940001</v>
      </c>
      <c r="G233" s="120">
        <v>15.54836412399</v>
      </c>
      <c r="H233" s="120">
        <v>19.26735193255</v>
      </c>
      <c r="I233" s="120">
        <v>23.682369381179999</v>
      </c>
      <c r="J233" s="120">
        <v>27.344680101599998</v>
      </c>
      <c r="K233" s="120">
        <v>10.990103125979999</v>
      </c>
    </row>
    <row r="234" spans="3:11" x14ac:dyDescent="0.2">
      <c r="C234" s="90" t="s">
        <v>67</v>
      </c>
      <c r="D234" s="121">
        <v>54.884111969159996</v>
      </c>
      <c r="E234" s="121">
        <v>53.589271348340006</v>
      </c>
      <c r="F234" s="121">
        <v>61.650141958309995</v>
      </c>
      <c r="G234" s="121">
        <v>105.05815230397</v>
      </c>
      <c r="H234" s="121">
        <v>125.37483855001999</v>
      </c>
      <c r="I234" s="121">
        <v>138.10571817588001</v>
      </c>
      <c r="J234" s="121">
        <v>153.40726043441998</v>
      </c>
      <c r="K234" s="121">
        <v>52.008417364980005</v>
      </c>
    </row>
    <row r="235" spans="3:11" x14ac:dyDescent="0.2">
      <c r="C235" s="89" t="s">
        <v>68</v>
      </c>
      <c r="D235" s="120">
        <v>9.102141692690001</v>
      </c>
      <c r="E235" s="120">
        <v>8.4166162775300002</v>
      </c>
      <c r="F235" s="120">
        <v>14.27470357919</v>
      </c>
      <c r="G235" s="120">
        <v>14.75774493492</v>
      </c>
      <c r="H235" s="120">
        <v>17.558964511180001</v>
      </c>
      <c r="I235" s="120">
        <v>18.633703737459999</v>
      </c>
      <c r="J235" s="120">
        <v>20.505149847919999</v>
      </c>
      <c r="K235" s="120">
        <v>9.106728627319999</v>
      </c>
    </row>
    <row r="236" spans="3:11" x14ac:dyDescent="0.2">
      <c r="C236" s="90" t="s">
        <v>31</v>
      </c>
      <c r="D236" s="121">
        <v>192.21170001522998</v>
      </c>
      <c r="E236" s="121">
        <v>206.11269131448</v>
      </c>
      <c r="F236" s="121">
        <v>222.45625189377003</v>
      </c>
      <c r="G236" s="121">
        <v>248.58917964200998</v>
      </c>
      <c r="H236" s="121">
        <v>278.22472687866002</v>
      </c>
      <c r="I236" s="121">
        <v>306.46751002457</v>
      </c>
      <c r="J236" s="121">
        <v>328.37787150234004</v>
      </c>
      <c r="K236" s="121">
        <v>115.98781772113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872.28240585575998</v>
      </c>
      <c r="J237" s="120">
        <v>1099.2036699431999</v>
      </c>
      <c r="K237" s="120">
        <v>367.74472686386997</v>
      </c>
    </row>
    <row r="238" spans="3:11" x14ac:dyDescent="0.2">
      <c r="C238" s="90" t="s">
        <v>69</v>
      </c>
      <c r="D238" s="121">
        <v>568.16674490513003</v>
      </c>
      <c r="E238" s="121">
        <v>591.78633966200005</v>
      </c>
      <c r="F238" s="121">
        <v>611.15252811131006</v>
      </c>
      <c r="G238" s="121">
        <v>670.67752493621003</v>
      </c>
      <c r="H238" s="121">
        <v>708.45883268428008</v>
      </c>
      <c r="I238" s="121">
        <v>0.83410458289</v>
      </c>
      <c r="J238" s="121">
        <v>31.62720305825</v>
      </c>
      <c r="K238" s="121">
        <v>0.21607309925999998</v>
      </c>
    </row>
    <row r="239" spans="3:11" x14ac:dyDescent="0.2">
      <c r="C239" s="89" t="s">
        <v>70</v>
      </c>
      <c r="D239" s="120">
        <v>3.4607890403099999</v>
      </c>
      <c r="E239" s="120">
        <v>4.6891021689599999</v>
      </c>
      <c r="F239" s="120">
        <v>5.7738559129500002</v>
      </c>
      <c r="G239" s="120">
        <v>5.9525873835500001</v>
      </c>
      <c r="H239" s="120">
        <v>2.0350655248399998</v>
      </c>
      <c r="I239" s="120">
        <v>7.6181313196800007</v>
      </c>
      <c r="J239" s="120">
        <v>7.6817118429099995</v>
      </c>
      <c r="K239" s="120">
        <v>3.05582518183</v>
      </c>
    </row>
    <row r="240" spans="3:11" x14ac:dyDescent="0.2">
      <c r="C240" s="90" t="s">
        <v>32</v>
      </c>
      <c r="D240" s="121">
        <v>0</v>
      </c>
      <c r="E240" s="121">
        <v>0</v>
      </c>
      <c r="F240" s="121">
        <v>0</v>
      </c>
      <c r="G240" s="121">
        <v>0</v>
      </c>
      <c r="H240" s="121">
        <v>0</v>
      </c>
      <c r="I240" s="121">
        <v>0</v>
      </c>
      <c r="J240" s="121">
        <v>0</v>
      </c>
      <c r="K240" s="121">
        <v>0</v>
      </c>
    </row>
    <row r="241" spans="3:11" x14ac:dyDescent="0.2">
      <c r="C241" s="89" t="s">
        <v>174</v>
      </c>
      <c r="D241" s="120">
        <v>80.438591892239984</v>
      </c>
      <c r="E241" s="120">
        <v>54.024296257019998</v>
      </c>
      <c r="F241" s="120">
        <v>106.49085893182001</v>
      </c>
      <c r="G241" s="120">
        <v>109.88018076664</v>
      </c>
      <c r="H241" s="120">
        <v>140.13500993933999</v>
      </c>
      <c r="I241" s="120">
        <v>182.96925315365999</v>
      </c>
      <c r="J241" s="120">
        <v>160.82773407620999</v>
      </c>
      <c r="K241" s="120">
        <v>50.984582154879995</v>
      </c>
    </row>
    <row r="242" spans="3:11" x14ac:dyDescent="0.2">
      <c r="C242" s="90" t="s">
        <v>171</v>
      </c>
      <c r="D242" s="121">
        <v>347.92618727841005</v>
      </c>
      <c r="E242" s="121">
        <v>382.11850813610005</v>
      </c>
      <c r="F242" s="121">
        <v>380.74700448393003</v>
      </c>
      <c r="G242" s="121">
        <v>430.81910690281006</v>
      </c>
      <c r="H242" s="121">
        <v>492.68990960896997</v>
      </c>
      <c r="I242" s="121">
        <v>549.96097974317991</v>
      </c>
      <c r="J242" s="121">
        <v>547.90469209130003</v>
      </c>
      <c r="K242" s="121">
        <v>176.69963107320999</v>
      </c>
    </row>
    <row r="243" spans="3:11" x14ac:dyDescent="0.2">
      <c r="C243" s="89" t="s">
        <v>71</v>
      </c>
      <c r="D243" s="120">
        <v>441.82987522844002</v>
      </c>
      <c r="E243" s="120">
        <v>918.47537870202007</v>
      </c>
      <c r="F243" s="120">
        <v>940.44410758597007</v>
      </c>
      <c r="G243" s="120">
        <v>627.11512782733007</v>
      </c>
      <c r="H243" s="120">
        <v>1419.6139636200598</v>
      </c>
      <c r="I243" s="120">
        <v>4131.9232144109801</v>
      </c>
      <c r="J243" s="120">
        <v>3369.2653984905705</v>
      </c>
      <c r="K243" s="120">
        <v>1708.17691405654</v>
      </c>
    </row>
    <row r="244" spans="3:11" x14ac:dyDescent="0.2">
      <c r="C244" s="90" t="s">
        <v>34</v>
      </c>
      <c r="D244" s="121">
        <v>15.666576653770001</v>
      </c>
      <c r="E244" s="121">
        <v>10.248489766120001</v>
      </c>
      <c r="F244" s="121">
        <v>11.596357242899998</v>
      </c>
      <c r="G244" s="121">
        <v>15.189333178190001</v>
      </c>
      <c r="H244" s="121">
        <v>19.92280871214</v>
      </c>
      <c r="I244" s="121">
        <v>16.920706651459998</v>
      </c>
      <c r="J244" s="121">
        <v>17.078663799059999</v>
      </c>
      <c r="K244" s="121">
        <v>5.0704679710000002</v>
      </c>
    </row>
    <row r="245" spans="3:11" x14ac:dyDescent="0.2">
      <c r="C245" s="89" t="s">
        <v>72</v>
      </c>
      <c r="D245" s="120">
        <v>110.72861228309002</v>
      </c>
      <c r="E245" s="120">
        <v>271.35724593394997</v>
      </c>
      <c r="F245" s="120">
        <v>268.02643495430004</v>
      </c>
      <c r="G245" s="120">
        <v>171.74928832994001</v>
      </c>
      <c r="H245" s="120">
        <v>270.29568831054996</v>
      </c>
      <c r="I245" s="120">
        <v>231.93265660341001</v>
      </c>
      <c r="J245" s="120">
        <v>207.58117105576002</v>
      </c>
      <c r="K245" s="120">
        <v>83.224417997350002</v>
      </c>
    </row>
    <row r="246" spans="3:11" x14ac:dyDescent="0.2">
      <c r="C246" s="90" t="s">
        <v>73</v>
      </c>
      <c r="D246" s="121">
        <v>6.7335386999999997E-2</v>
      </c>
      <c r="E246" s="121">
        <v>0</v>
      </c>
      <c r="F246" s="121">
        <v>1.3365643789999999E-2</v>
      </c>
      <c r="G246" s="121">
        <v>0</v>
      </c>
      <c r="H246" s="121">
        <v>3.8998990000000001E-3</v>
      </c>
      <c r="I246" s="121">
        <v>0</v>
      </c>
      <c r="J246" s="121">
        <v>0</v>
      </c>
      <c r="K246" s="121">
        <v>0</v>
      </c>
    </row>
    <row r="247" spans="3:11" x14ac:dyDescent="0.2">
      <c r="C247" s="89" t="s">
        <v>35</v>
      </c>
      <c r="D247" s="120">
        <v>0</v>
      </c>
      <c r="E247" s="120">
        <v>0</v>
      </c>
      <c r="F247" s="120">
        <v>0</v>
      </c>
      <c r="G247" s="120">
        <v>0</v>
      </c>
      <c r="H247" s="120">
        <v>0</v>
      </c>
      <c r="I247" s="120">
        <v>0</v>
      </c>
      <c r="J247" s="120">
        <v>0</v>
      </c>
      <c r="K247" s="120">
        <v>0</v>
      </c>
    </row>
    <row r="248" spans="3:11" x14ac:dyDescent="0.2">
      <c r="C248" s="90" t="s">
        <v>74</v>
      </c>
      <c r="D248" s="121">
        <v>42.526783965650004</v>
      </c>
      <c r="E248" s="121">
        <v>37.502614986220003</v>
      </c>
      <c r="F248" s="121">
        <v>43.401576000790001</v>
      </c>
      <c r="G248" s="121">
        <v>49.24727896457</v>
      </c>
      <c r="H248" s="121">
        <v>51.533339763149996</v>
      </c>
      <c r="I248" s="121">
        <v>59.550464849049995</v>
      </c>
      <c r="J248" s="121">
        <v>68.407260897930001</v>
      </c>
      <c r="K248" s="121">
        <v>22.76608854849</v>
      </c>
    </row>
    <row r="249" spans="3:11" x14ac:dyDescent="0.2">
      <c r="C249" s="89" t="s">
        <v>36</v>
      </c>
      <c r="D249" s="120">
        <v>190.99201701781999</v>
      </c>
      <c r="E249" s="120">
        <v>115.68179876632001</v>
      </c>
      <c r="F249" s="120">
        <v>213.84086459898998</v>
      </c>
      <c r="G249" s="120">
        <v>190.46715052002</v>
      </c>
      <c r="H249" s="120">
        <v>198.53264021847997</v>
      </c>
      <c r="I249" s="120">
        <v>321.01488957699002</v>
      </c>
      <c r="J249" s="120">
        <v>402.98961933042</v>
      </c>
      <c r="K249" s="120">
        <v>188.61892206262002</v>
      </c>
    </row>
    <row r="250" spans="3:11" x14ac:dyDescent="0.2">
      <c r="C250" s="90" t="s">
        <v>172</v>
      </c>
      <c r="D250" s="121">
        <v>449.86175485462002</v>
      </c>
      <c r="E250" s="121">
        <v>367.71861572415003</v>
      </c>
      <c r="F250" s="121">
        <v>369.09569165557008</v>
      </c>
      <c r="G250" s="121">
        <v>434.69994276932994</v>
      </c>
      <c r="H250" s="121">
        <v>517.49731846850011</v>
      </c>
      <c r="I250" s="121">
        <v>558.79036951900002</v>
      </c>
      <c r="J250" s="121">
        <v>625.68953920662</v>
      </c>
      <c r="K250" s="121">
        <v>196.53607247511999</v>
      </c>
    </row>
    <row r="251" spans="3:11" x14ac:dyDescent="0.2">
      <c r="C251" s="89" t="s">
        <v>76</v>
      </c>
      <c r="D251" s="120">
        <v>0</v>
      </c>
      <c r="E251" s="120">
        <v>0</v>
      </c>
      <c r="F251" s="120">
        <v>0</v>
      </c>
      <c r="G251" s="120">
        <v>0</v>
      </c>
      <c r="H251" s="120">
        <v>0</v>
      </c>
      <c r="I251" s="120">
        <v>0</v>
      </c>
      <c r="J251" s="120">
        <v>0</v>
      </c>
      <c r="K251" s="120">
        <v>0</v>
      </c>
    </row>
    <row r="252" spans="3:11" x14ac:dyDescent="0.2">
      <c r="C252" s="90" t="s">
        <v>77</v>
      </c>
      <c r="D252" s="121">
        <v>386.02466532688004</v>
      </c>
      <c r="E252" s="121">
        <v>239.70588712380999</v>
      </c>
      <c r="F252" s="121">
        <v>635.74519314607005</v>
      </c>
      <c r="G252" s="121">
        <v>679.22957799496999</v>
      </c>
      <c r="H252" s="121">
        <v>873.89198747421995</v>
      </c>
      <c r="I252" s="121">
        <v>630.11494940374007</v>
      </c>
      <c r="J252" s="121">
        <v>558.33675109696992</v>
      </c>
      <c r="K252" s="121">
        <v>167.30737960078</v>
      </c>
    </row>
    <row r="253" spans="3:11" x14ac:dyDescent="0.2">
      <c r="C253" s="89" t="s">
        <v>173</v>
      </c>
      <c r="D253" s="120">
        <v>77.024098692500004</v>
      </c>
      <c r="E253" s="120">
        <v>75.232716035669995</v>
      </c>
      <c r="F253" s="120">
        <v>80.208360664890009</v>
      </c>
      <c r="G253" s="120">
        <v>89.682352564080006</v>
      </c>
      <c r="H253" s="120">
        <v>98.226512457260014</v>
      </c>
      <c r="I253" s="120">
        <v>109.23824679579998</v>
      </c>
      <c r="J253" s="120">
        <v>113.88944135124001</v>
      </c>
      <c r="K253" s="120">
        <v>34.821305922489998</v>
      </c>
    </row>
    <row r="254" spans="3:11" x14ac:dyDescent="0.2">
      <c r="C254" s="90" t="s">
        <v>37</v>
      </c>
      <c r="D254" s="121">
        <v>743.89746188248989</v>
      </c>
      <c r="E254" s="121">
        <v>672.86419500216005</v>
      </c>
      <c r="F254" s="121">
        <v>616.01746409425016</v>
      </c>
      <c r="G254" s="121">
        <v>693.59990513425987</v>
      </c>
      <c r="H254" s="121">
        <v>968.60578845310988</v>
      </c>
      <c r="I254" s="121">
        <v>858.29699852552005</v>
      </c>
      <c r="J254" s="121">
        <v>947.90836495390988</v>
      </c>
      <c r="K254" s="121">
        <v>611.09566065292006</v>
      </c>
    </row>
    <row r="255" spans="3:11" x14ac:dyDescent="0.2">
      <c r="C255" s="89" t="s">
        <v>38</v>
      </c>
      <c r="D255" s="120">
        <v>0</v>
      </c>
      <c r="E255" s="120">
        <v>0</v>
      </c>
      <c r="F255" s="120">
        <v>0</v>
      </c>
      <c r="G255" s="120">
        <v>0</v>
      </c>
      <c r="H255" s="120">
        <v>0</v>
      </c>
      <c r="I255" s="120">
        <v>0</v>
      </c>
      <c r="J255" s="120">
        <v>0</v>
      </c>
      <c r="K255" s="120">
        <v>0</v>
      </c>
    </row>
    <row r="256" spans="3:11" x14ac:dyDescent="0.2">
      <c r="C256" s="81" t="s">
        <v>78</v>
      </c>
      <c r="D256" s="45">
        <f>+SUM(D225:D255)</f>
        <v>5746.5402799691101</v>
      </c>
      <c r="E256" s="45">
        <f t="shared" ref="E256:G256" si="68">+SUM(E225:E255)</f>
        <v>5898.2115591472493</v>
      </c>
      <c r="F256" s="45">
        <f t="shared" si="68"/>
        <v>6521.9425082268717</v>
      </c>
      <c r="G256" s="45">
        <f t="shared" si="68"/>
        <v>7253.6578129621103</v>
      </c>
      <c r="H256" s="45">
        <f t="shared" ref="H256:J256" si="69">+SUM(H225:H255)</f>
        <v>8684.435456836809</v>
      </c>
      <c r="I256" s="45">
        <f t="shared" si="69"/>
        <v>11700.630127992537</v>
      </c>
      <c r="J256" s="45">
        <f t="shared" si="69"/>
        <v>11505.826574261991</v>
      </c>
      <c r="K256" s="45">
        <f>+SUM(K225:K255)</f>
        <v>4720.8231142493405</v>
      </c>
    </row>
    <row r="257" spans="1:11" s="32" customFormat="1" x14ac:dyDescent="0.2">
      <c r="A257" s="5"/>
      <c r="B257" s="5"/>
      <c r="C257" s="74" t="str">
        <f>+'C1 Aprop Resumen 2000-2026'!B20</f>
        <v>* Información con corte a 31 de mayo</v>
      </c>
      <c r="D257" s="128">
        <f>+D256-'C7 Ejec. Prop 19-26'!D112</f>
        <v>0</v>
      </c>
      <c r="E257" s="128">
        <f>+E256-'C7 Ejec. Prop 19-26'!E112</f>
        <v>0</v>
      </c>
      <c r="F257" s="128">
        <f>+F256-'C7 Ejec. Prop 19-26'!F112</f>
        <v>0</v>
      </c>
      <c r="G257" s="128">
        <f>+G256-'C7 Ejec. Prop 19-26'!G112</f>
        <v>0</v>
      </c>
      <c r="H257" s="128">
        <f>+H256-'C7 Ejec. Prop 19-26'!H112</f>
        <v>0</v>
      </c>
      <c r="I257" s="128">
        <f>+I256-'C7 Ejec. Prop 19-26'!I112</f>
        <v>0</v>
      </c>
      <c r="J257" s="128">
        <f>+J256-'C7 Ejec. Prop 19-26'!J112</f>
        <v>0</v>
      </c>
      <c r="K257" s="128">
        <f>+K256-'C7 Ejec. Prop 19-26'!K112</f>
        <v>0</v>
      </c>
    </row>
    <row r="258" spans="1:11" x14ac:dyDescent="0.2">
      <c r="C258" s="1" t="s">
        <v>227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x14ac:dyDescent="0.2">
      <c r="D262" s="138" t="s">
        <v>165</v>
      </c>
      <c r="E262" s="138"/>
      <c r="F262" s="138"/>
      <c r="G262" s="138"/>
      <c r="H262" s="138"/>
      <c r="I262" s="138"/>
      <c r="J262" s="138"/>
      <c r="K262" s="138"/>
    </row>
    <row r="263" spans="1:11" ht="3.75" customHeight="1" x14ac:dyDescent="0.2">
      <c r="D263" s="29"/>
      <c r="E263" s="29"/>
      <c r="F263" s="29"/>
    </row>
    <row r="264" spans="1:11" x14ac:dyDescent="0.2">
      <c r="E264" s="30"/>
      <c r="F264" s="30"/>
    </row>
    <row r="265" spans="1:11" ht="13.5" customHeight="1" x14ac:dyDescent="0.2">
      <c r="C265" s="182" t="s">
        <v>21</v>
      </c>
      <c r="D265" s="162">
        <v>2019</v>
      </c>
      <c r="E265" s="162">
        <v>2020</v>
      </c>
      <c r="F265" s="162">
        <v>2021</v>
      </c>
      <c r="G265" s="162">
        <v>2022</v>
      </c>
      <c r="H265" s="162">
        <v>2023</v>
      </c>
      <c r="I265" s="162">
        <v>2024</v>
      </c>
      <c r="J265" s="162">
        <v>2025</v>
      </c>
      <c r="K265" s="162" t="s">
        <v>178</v>
      </c>
    </row>
    <row r="266" spans="1:11" ht="12" thickBot="1" x14ac:dyDescent="0.25">
      <c r="C266" s="183"/>
      <c r="D266" s="163"/>
      <c r="E266" s="163"/>
      <c r="F266" s="163"/>
      <c r="G266" s="163">
        <v>0</v>
      </c>
      <c r="H266" s="163"/>
      <c r="I266" s="163"/>
      <c r="J266" s="163"/>
      <c r="K266" s="163"/>
    </row>
    <row r="267" spans="1:11" x14ac:dyDescent="0.2">
      <c r="C267" s="89" t="s">
        <v>61</v>
      </c>
      <c r="D267" s="118">
        <f t="shared" ref="D267:K267" si="70">+IFERROR(IF(D225&gt;0,+((D225/D15)*100)," "),"")</f>
        <v>77.405543089732546</v>
      </c>
      <c r="E267" s="118">
        <f t="shared" si="70"/>
        <v>70.512850103813832</v>
      </c>
      <c r="F267" s="118">
        <f t="shared" si="70"/>
        <v>97.539421423735632</v>
      </c>
      <c r="G267" s="118">
        <f t="shared" si="70"/>
        <v>97.304591169022217</v>
      </c>
      <c r="H267" s="118">
        <f t="shared" si="70"/>
        <v>71.251767337145196</v>
      </c>
      <c r="I267" s="118">
        <f t="shared" si="70"/>
        <v>81.146695285490296</v>
      </c>
      <c r="J267" s="118">
        <f t="shared" si="70"/>
        <v>95.154203866953139</v>
      </c>
      <c r="K267" s="118">
        <f t="shared" si="70"/>
        <v>22.481021605295311</v>
      </c>
    </row>
    <row r="268" spans="1:11" x14ac:dyDescent="0.2">
      <c r="C268" s="90" t="s">
        <v>28</v>
      </c>
      <c r="D268" s="119">
        <f t="shared" ref="D268:K268" si="71">+IFERROR(IF(D226&gt;0,+((D226/D16)*100)," "),"")</f>
        <v>96.347314982985253</v>
      </c>
      <c r="E268" s="119">
        <f t="shared" si="71"/>
        <v>99.558912497848738</v>
      </c>
      <c r="F268" s="119">
        <f t="shared" si="71"/>
        <v>99.798729009035398</v>
      </c>
      <c r="G268" s="119">
        <f t="shared" si="71"/>
        <v>99.316248577962781</v>
      </c>
      <c r="H268" s="119">
        <f t="shared" si="71"/>
        <v>95.388278189527583</v>
      </c>
      <c r="I268" s="119">
        <f t="shared" si="71"/>
        <v>99.051706381459127</v>
      </c>
      <c r="J268" s="119">
        <f t="shared" si="71"/>
        <v>98.691073123552329</v>
      </c>
      <c r="K268" s="119">
        <f t="shared" si="71"/>
        <v>98.960479856055045</v>
      </c>
    </row>
    <row r="269" spans="1:11" x14ac:dyDescent="0.2">
      <c r="C269" s="89" t="s">
        <v>62</v>
      </c>
      <c r="D269" s="118" t="str">
        <f t="shared" ref="D269:K269" si="72">+IFERROR(IF(D227&gt;0,+((D227/D17)*100)," "),"")</f>
        <v xml:space="preserve"> </v>
      </c>
      <c r="E269" s="118" t="str">
        <f t="shared" si="72"/>
        <v xml:space="preserve"> </v>
      </c>
      <c r="F269" s="118" t="str">
        <f t="shared" si="72"/>
        <v xml:space="preserve"> </v>
      </c>
      <c r="G269" s="118" t="str">
        <f t="shared" si="72"/>
        <v xml:space="preserve"> </v>
      </c>
      <c r="H269" s="118" t="str">
        <f t="shared" si="72"/>
        <v xml:space="preserve"> </v>
      </c>
      <c r="I269" s="118" t="str">
        <f t="shared" si="72"/>
        <v xml:space="preserve"> </v>
      </c>
      <c r="J269" s="118" t="str">
        <f t="shared" si="72"/>
        <v xml:space="preserve"> </v>
      </c>
      <c r="K269" s="118" t="str">
        <f t="shared" si="72"/>
        <v xml:space="preserve"> </v>
      </c>
    </row>
    <row r="270" spans="1:11" x14ac:dyDescent="0.2">
      <c r="C270" s="90" t="s">
        <v>29</v>
      </c>
      <c r="D270" s="119">
        <f t="shared" ref="D270:K270" si="73">+IFERROR(IF(D228&gt;0,+((D228/D18)*100)," "),"")</f>
        <v>92.779090626337563</v>
      </c>
      <c r="E270" s="119">
        <f t="shared" si="73"/>
        <v>87.033276920349621</v>
      </c>
      <c r="F270" s="119">
        <f t="shared" si="73"/>
        <v>86.476102737307201</v>
      </c>
      <c r="G270" s="119">
        <f t="shared" si="73"/>
        <v>90.341222834350631</v>
      </c>
      <c r="H270" s="119">
        <f t="shared" si="73"/>
        <v>85.990192408740057</v>
      </c>
      <c r="I270" s="119">
        <f t="shared" si="73"/>
        <v>85.875412197589213</v>
      </c>
      <c r="J270" s="119">
        <f t="shared" si="73"/>
        <v>85.372346927521448</v>
      </c>
      <c r="K270" s="119">
        <f t="shared" si="73"/>
        <v>24.765700945674695</v>
      </c>
    </row>
    <row r="271" spans="1:11" x14ac:dyDescent="0.2">
      <c r="C271" s="89" t="s">
        <v>63</v>
      </c>
      <c r="D271" s="118" t="str">
        <f t="shared" ref="D271:K271" si="74">+IFERROR(IF(D229&gt;0,+((D229/D19)*100)," "),"")</f>
        <v xml:space="preserve"> </v>
      </c>
      <c r="E271" s="118" t="str">
        <f t="shared" si="74"/>
        <v xml:space="preserve"> </v>
      </c>
      <c r="F271" s="118" t="str">
        <f t="shared" si="74"/>
        <v xml:space="preserve"> </v>
      </c>
      <c r="G271" s="118" t="str">
        <f t="shared" si="74"/>
        <v xml:space="preserve"> </v>
      </c>
      <c r="H271" s="118" t="str">
        <f t="shared" si="74"/>
        <v xml:space="preserve"> </v>
      </c>
      <c r="I271" s="118" t="str">
        <f t="shared" si="74"/>
        <v xml:space="preserve"> </v>
      </c>
      <c r="J271" s="118" t="str">
        <f t="shared" si="74"/>
        <v xml:space="preserve"> </v>
      </c>
      <c r="K271" s="118" t="str">
        <f t="shared" si="74"/>
        <v xml:space="preserve"> </v>
      </c>
    </row>
    <row r="272" spans="1:11" x14ac:dyDescent="0.2">
      <c r="C272" s="90" t="s">
        <v>30</v>
      </c>
      <c r="D272" s="119">
        <f t="shared" ref="D272:K272" si="75">+IFERROR(IF(D230&gt;0,+((D230/D20)*100)," "),"")</f>
        <v>94.920249358752287</v>
      </c>
      <c r="E272" s="119">
        <f t="shared" si="75"/>
        <v>89.509059571460696</v>
      </c>
      <c r="F272" s="119">
        <f t="shared" si="75"/>
        <v>71.993232046042337</v>
      </c>
      <c r="G272" s="119">
        <f t="shared" si="75"/>
        <v>83.189113487324676</v>
      </c>
      <c r="H272" s="119">
        <f t="shared" si="75"/>
        <v>82.124208204124741</v>
      </c>
      <c r="I272" s="119">
        <f t="shared" si="75"/>
        <v>64.832483470786116</v>
      </c>
      <c r="J272" s="119">
        <f t="shared" si="75"/>
        <v>94.304240296022229</v>
      </c>
      <c r="K272" s="119">
        <f t="shared" si="75"/>
        <v>12.841325055650302</v>
      </c>
    </row>
    <row r="273" spans="3:11" x14ac:dyDescent="0.2">
      <c r="C273" s="89" t="s">
        <v>64</v>
      </c>
      <c r="D273" s="118">
        <f t="shared" ref="D273:K273" si="76">+IFERROR(IF(D231&gt;0,+((D231/D21)*100)," "),"")</f>
        <v>84.008729384066712</v>
      </c>
      <c r="E273" s="118">
        <f t="shared" si="76"/>
        <v>90.018987801929995</v>
      </c>
      <c r="F273" s="118">
        <f t="shared" si="76"/>
        <v>72.132244194781521</v>
      </c>
      <c r="G273" s="118">
        <f t="shared" si="76"/>
        <v>88.389030249262277</v>
      </c>
      <c r="H273" s="118">
        <f t="shared" si="76"/>
        <v>82.20339287313449</v>
      </c>
      <c r="I273" s="118">
        <f t="shared" si="76"/>
        <v>79.912727268740298</v>
      </c>
      <c r="J273" s="118">
        <f t="shared" si="76"/>
        <v>89.318850999921466</v>
      </c>
      <c r="K273" s="118">
        <f t="shared" si="76"/>
        <v>23.033302949600014</v>
      </c>
    </row>
    <row r="274" spans="3:11" x14ac:dyDescent="0.2">
      <c r="C274" s="90" t="s">
        <v>65</v>
      </c>
      <c r="D274" s="119" t="str">
        <f t="shared" ref="D274:K274" si="77">+IFERROR(IF(D232&gt;0,+((D232/D22)*100)," "),"")</f>
        <v xml:space="preserve"> </v>
      </c>
      <c r="E274" s="119" t="str">
        <f t="shared" si="77"/>
        <v xml:space="preserve"> </v>
      </c>
      <c r="F274" s="119" t="str">
        <f t="shared" si="77"/>
        <v xml:space="preserve"> </v>
      </c>
      <c r="G274" s="119" t="str">
        <f t="shared" si="77"/>
        <v xml:space="preserve"> </v>
      </c>
      <c r="H274" s="119" t="str">
        <f t="shared" si="77"/>
        <v xml:space="preserve"> </v>
      </c>
      <c r="I274" s="119" t="str">
        <f t="shared" si="77"/>
        <v xml:space="preserve"> </v>
      </c>
      <c r="J274" s="119" t="str">
        <f t="shared" si="77"/>
        <v xml:space="preserve"> </v>
      </c>
      <c r="K274" s="119" t="str">
        <f t="shared" si="77"/>
        <v xml:space="preserve"> </v>
      </c>
    </row>
    <row r="275" spans="3:11" x14ac:dyDescent="0.2">
      <c r="C275" s="89" t="s">
        <v>66</v>
      </c>
      <c r="D275" s="118">
        <f t="shared" ref="D275:K275" si="78">+IFERROR(IF(D233&gt;0,+((D233/D23)*100)," "),"")</f>
        <v>88.569016014943756</v>
      </c>
      <c r="E275" s="118">
        <f t="shared" si="78"/>
        <v>79.895050638075475</v>
      </c>
      <c r="F275" s="118">
        <f t="shared" si="78"/>
        <v>75.112470440774942</v>
      </c>
      <c r="G275" s="118">
        <f t="shared" si="78"/>
        <v>77.369822648035608</v>
      </c>
      <c r="H275" s="118">
        <f t="shared" si="78"/>
        <v>84.266195451352559</v>
      </c>
      <c r="I275" s="118">
        <f t="shared" si="78"/>
        <v>78.297178186663587</v>
      </c>
      <c r="J275" s="118">
        <f t="shared" si="78"/>
        <v>73.728440725390982</v>
      </c>
      <c r="K275" s="118">
        <f t="shared" si="78"/>
        <v>29.495935895331471</v>
      </c>
    </row>
    <row r="276" spans="3:11" x14ac:dyDescent="0.2">
      <c r="C276" s="90" t="s">
        <v>67</v>
      </c>
      <c r="D276" s="119">
        <f t="shared" ref="D276:K276" si="79">+IFERROR(IF(D234&gt;0,+((D234/D24)*100)," "),"")</f>
        <v>88.841453569348957</v>
      </c>
      <c r="E276" s="119">
        <f t="shared" si="79"/>
        <v>84.092904462068802</v>
      </c>
      <c r="F276" s="119">
        <f t="shared" si="79"/>
        <v>45.800711998531519</v>
      </c>
      <c r="G276" s="119">
        <f t="shared" si="79"/>
        <v>75.172679297610756</v>
      </c>
      <c r="H276" s="119">
        <f t="shared" si="79"/>
        <v>85.208432310037523</v>
      </c>
      <c r="I276" s="119">
        <f t="shared" si="79"/>
        <v>82.493031874580339</v>
      </c>
      <c r="J276" s="119">
        <f t="shared" si="79"/>
        <v>87.303575296988058</v>
      </c>
      <c r="K276" s="119">
        <f t="shared" si="79"/>
        <v>26.356587426931288</v>
      </c>
    </row>
    <row r="277" spans="3:11" x14ac:dyDescent="0.2">
      <c r="C277" s="89" t="s">
        <v>68</v>
      </c>
      <c r="D277" s="118">
        <f t="shared" ref="D277:K277" si="80">+IFERROR(IF(D235&gt;0,+((D235/D25)*100)," "),"")</f>
        <v>91.801521071811038</v>
      </c>
      <c r="E277" s="118">
        <f t="shared" si="80"/>
        <v>73.736577707245871</v>
      </c>
      <c r="F277" s="118">
        <f t="shared" si="80"/>
        <v>75.845374107731757</v>
      </c>
      <c r="G277" s="118">
        <f t="shared" si="80"/>
        <v>85.415479782608699</v>
      </c>
      <c r="H277" s="118">
        <f t="shared" si="80"/>
        <v>94.917939311534084</v>
      </c>
      <c r="I277" s="118">
        <f t="shared" si="80"/>
        <v>92.94614967151837</v>
      </c>
      <c r="J277" s="118">
        <f t="shared" si="80"/>
        <v>97.66650838149225</v>
      </c>
      <c r="K277" s="118">
        <f t="shared" si="80"/>
        <v>34.788084049323764</v>
      </c>
    </row>
    <row r="278" spans="3:11" x14ac:dyDescent="0.2">
      <c r="C278" s="90" t="s">
        <v>31</v>
      </c>
      <c r="D278" s="119">
        <f t="shared" ref="D278:K278" si="81">+IFERROR(IF(D236&gt;0,+((D236/D26)*100)," "),"")</f>
        <v>89.334309358258963</v>
      </c>
      <c r="E278" s="119">
        <f t="shared" si="81"/>
        <v>83.391739553199926</v>
      </c>
      <c r="F278" s="119">
        <f t="shared" si="81"/>
        <v>81.836258791759377</v>
      </c>
      <c r="G278" s="119">
        <f t="shared" si="81"/>
        <v>87.610374013903353</v>
      </c>
      <c r="H278" s="119">
        <f t="shared" si="81"/>
        <v>85.215094435373075</v>
      </c>
      <c r="I278" s="119">
        <f t="shared" si="81"/>
        <v>73.228765594021127</v>
      </c>
      <c r="J278" s="119">
        <f t="shared" si="81"/>
        <v>87.962383098219149</v>
      </c>
      <c r="K278" s="119">
        <f t="shared" si="81"/>
        <v>22.373088389371588</v>
      </c>
    </row>
    <row r="279" spans="3:11" x14ac:dyDescent="0.2">
      <c r="C279" s="89" t="s">
        <v>168</v>
      </c>
      <c r="D279" s="118" t="str">
        <f t="shared" ref="D279:K279" si="82">+IFERROR(IF(D237&gt;0,+((D237/D27)*100)," "),"")</f>
        <v xml:space="preserve"> </v>
      </c>
      <c r="E279" s="118" t="str">
        <f t="shared" si="82"/>
        <v xml:space="preserve"> </v>
      </c>
      <c r="F279" s="118" t="str">
        <f t="shared" si="82"/>
        <v xml:space="preserve"> </v>
      </c>
      <c r="G279" s="118" t="str">
        <f t="shared" si="82"/>
        <v xml:space="preserve"> </v>
      </c>
      <c r="H279" s="118" t="str">
        <f t="shared" si="82"/>
        <v xml:space="preserve"> </v>
      </c>
      <c r="I279" s="118">
        <f t="shared" si="82"/>
        <v>81.770583460984653</v>
      </c>
      <c r="J279" s="118">
        <f t="shared" si="82"/>
        <v>95.995424421834869</v>
      </c>
      <c r="K279" s="118">
        <f t="shared" si="82"/>
        <v>28.725290026334665</v>
      </c>
    </row>
    <row r="280" spans="3:11" x14ac:dyDescent="0.2">
      <c r="C280" s="90" t="s">
        <v>69</v>
      </c>
      <c r="D280" s="119">
        <f t="shared" ref="D280:K280" si="83">+IFERROR(IF(D238&gt;0,+((D238/D28)*100)," "),"")</f>
        <v>89.751585380917533</v>
      </c>
      <c r="E280" s="119">
        <f t="shared" si="83"/>
        <v>94.90491546581346</v>
      </c>
      <c r="F280" s="119">
        <f t="shared" si="83"/>
        <v>83.256481501690615</v>
      </c>
      <c r="G280" s="119">
        <f t="shared" si="83"/>
        <v>89.639377768612945</v>
      </c>
      <c r="H280" s="119">
        <f t="shared" si="83"/>
        <v>82.516132455101015</v>
      </c>
      <c r="I280" s="119">
        <f t="shared" si="83"/>
        <v>1.3009201506773242</v>
      </c>
      <c r="J280" s="119">
        <f t="shared" si="83"/>
        <v>86.041566397993051</v>
      </c>
      <c r="K280" s="119">
        <f t="shared" si="83"/>
        <v>0.3194594375867682</v>
      </c>
    </row>
    <row r="281" spans="3:11" x14ac:dyDescent="0.2">
      <c r="C281" s="89" t="s">
        <v>70</v>
      </c>
      <c r="D281" s="118">
        <f t="shared" ref="D281:K281" si="84">+IFERROR(IF(D239&gt;0,+((D239/D29)*100)," "),"")</f>
        <v>87.770454991377122</v>
      </c>
      <c r="E281" s="118">
        <f t="shared" si="84"/>
        <v>81.126335089078481</v>
      </c>
      <c r="F281" s="118">
        <f t="shared" si="84"/>
        <v>59.561129698266967</v>
      </c>
      <c r="G281" s="118">
        <f t="shared" si="84"/>
        <v>50.228566226900682</v>
      </c>
      <c r="H281" s="118">
        <f t="shared" si="84"/>
        <v>39.271816380548046</v>
      </c>
      <c r="I281" s="118">
        <f t="shared" si="84"/>
        <v>83.040454759973841</v>
      </c>
      <c r="J281" s="118">
        <f t="shared" si="84"/>
        <v>74.142906161879054</v>
      </c>
      <c r="K281" s="118">
        <f t="shared" si="84"/>
        <v>20.634919183131881</v>
      </c>
    </row>
    <row r="282" spans="3:11" x14ac:dyDescent="0.2">
      <c r="C282" s="90" t="s">
        <v>32</v>
      </c>
      <c r="D282" s="119" t="str">
        <f t="shared" ref="D282:K282" si="85">+IFERROR(IF(D240&gt;0,+((D240/D30)*100)," "),"")</f>
        <v xml:space="preserve"> </v>
      </c>
      <c r="E282" s="119" t="str">
        <f t="shared" si="85"/>
        <v xml:space="preserve"> </v>
      </c>
      <c r="F282" s="119" t="str">
        <f t="shared" si="85"/>
        <v xml:space="preserve"> </v>
      </c>
      <c r="G282" s="119" t="str">
        <f t="shared" si="85"/>
        <v xml:space="preserve"> </v>
      </c>
      <c r="H282" s="119" t="str">
        <f t="shared" si="85"/>
        <v xml:space="preserve"> </v>
      </c>
      <c r="I282" s="119" t="str">
        <f t="shared" si="85"/>
        <v xml:space="preserve"> </v>
      </c>
      <c r="J282" s="119" t="str">
        <f t="shared" si="85"/>
        <v xml:space="preserve"> </v>
      </c>
      <c r="K282" s="119" t="str">
        <f t="shared" si="85"/>
        <v xml:space="preserve"> </v>
      </c>
    </row>
    <row r="283" spans="3:11" x14ac:dyDescent="0.2">
      <c r="C283" s="89" t="s">
        <v>174</v>
      </c>
      <c r="D283" s="118">
        <f t="shared" ref="D283:K283" si="86">+IFERROR(IF(D241&gt;0,+((D241/D31)*100)," "),"")</f>
        <v>75.479327806688687</v>
      </c>
      <c r="E283" s="118">
        <f t="shared" si="86"/>
        <v>46.544666557463714</v>
      </c>
      <c r="F283" s="118">
        <f t="shared" si="86"/>
        <v>81.201338003968417</v>
      </c>
      <c r="G283" s="118">
        <f t="shared" si="86"/>
        <v>66.924871578796342</v>
      </c>
      <c r="H283" s="118">
        <f t="shared" si="86"/>
        <v>80.724658285339771</v>
      </c>
      <c r="I283" s="118">
        <f t="shared" si="86"/>
        <v>79.905592286641948</v>
      </c>
      <c r="J283" s="118">
        <f t="shared" si="86"/>
        <v>73.785621930395692</v>
      </c>
      <c r="K283" s="118">
        <f t="shared" si="86"/>
        <v>21.75585510217805</v>
      </c>
    </row>
    <row r="284" spans="3:11" x14ac:dyDescent="0.2">
      <c r="C284" s="90" t="s">
        <v>171</v>
      </c>
      <c r="D284" s="119">
        <f t="shared" ref="D284:K284" si="87">+IFERROR(IF(D242&gt;0,+((D242/D32)*100)," "),"")</f>
        <v>91.196907084570299</v>
      </c>
      <c r="E284" s="119">
        <f t="shared" si="87"/>
        <v>89.613333152675651</v>
      </c>
      <c r="F284" s="119">
        <f t="shared" si="87"/>
        <v>78.798479706966702</v>
      </c>
      <c r="G284" s="119">
        <f t="shared" si="87"/>
        <v>84.325906077983348</v>
      </c>
      <c r="H284" s="119">
        <f t="shared" si="87"/>
        <v>53.458336069755084</v>
      </c>
      <c r="I284" s="119">
        <f t="shared" si="87"/>
        <v>69.820949225486444</v>
      </c>
      <c r="J284" s="119">
        <f t="shared" si="87"/>
        <v>93.27609166801679</v>
      </c>
      <c r="K284" s="119">
        <f t="shared" si="87"/>
        <v>21.242957588289123</v>
      </c>
    </row>
    <row r="285" spans="3:11" x14ac:dyDescent="0.2">
      <c r="C285" s="89" t="s">
        <v>71</v>
      </c>
      <c r="D285" s="118">
        <f t="shared" ref="D285:K285" si="88">+IFERROR(IF(D243&gt;0,+((D243/D33)*100)," "),"")</f>
        <v>88.405625265662565</v>
      </c>
      <c r="E285" s="118">
        <f t="shared" si="88"/>
        <v>93.373033349672184</v>
      </c>
      <c r="F285" s="118">
        <f t="shared" si="88"/>
        <v>90.573718454327675</v>
      </c>
      <c r="G285" s="118">
        <f t="shared" si="88"/>
        <v>89.406107695409418</v>
      </c>
      <c r="H285" s="118">
        <f t="shared" si="88"/>
        <v>96.343829670875508</v>
      </c>
      <c r="I285" s="118">
        <f t="shared" si="88"/>
        <v>98.942378896040211</v>
      </c>
      <c r="J285" s="118">
        <f t="shared" si="88"/>
        <v>97.923233530344163</v>
      </c>
      <c r="K285" s="118">
        <f t="shared" si="88"/>
        <v>58.722306745820454</v>
      </c>
    </row>
    <row r="286" spans="3:11" x14ac:dyDescent="0.2">
      <c r="C286" s="90" t="s">
        <v>34</v>
      </c>
      <c r="D286" s="119">
        <f t="shared" ref="D286:K286" si="89">+IFERROR(IF(D244&gt;0,+((D244/D34)*100)," "),"")</f>
        <v>75.585355593042891</v>
      </c>
      <c r="E286" s="119">
        <f t="shared" si="89"/>
        <v>48.00903998744554</v>
      </c>
      <c r="F286" s="119">
        <f t="shared" si="89"/>
        <v>55.397149126289278</v>
      </c>
      <c r="G286" s="119">
        <f t="shared" si="89"/>
        <v>49.674188679059554</v>
      </c>
      <c r="H286" s="119">
        <f t="shared" si="89"/>
        <v>39.99359372104788</v>
      </c>
      <c r="I286" s="119">
        <f t="shared" si="89"/>
        <v>95.327924796957731</v>
      </c>
      <c r="J286" s="119">
        <f t="shared" si="89"/>
        <v>91.456912279425936</v>
      </c>
      <c r="K286" s="119">
        <f t="shared" si="89"/>
        <v>23.878184328220801</v>
      </c>
    </row>
    <row r="287" spans="3:11" x14ac:dyDescent="0.2">
      <c r="C287" s="89" t="s">
        <v>72</v>
      </c>
      <c r="D287" s="118">
        <f t="shared" ref="D287:K287" si="90">+IFERROR(IF(D245&gt;0,+((D245/D35)*100)," "),"")</f>
        <v>93.099970633664768</v>
      </c>
      <c r="E287" s="118">
        <f t="shared" si="90"/>
        <v>84.577850558902526</v>
      </c>
      <c r="F287" s="118">
        <f t="shared" si="90"/>
        <v>38.169930115271015</v>
      </c>
      <c r="G287" s="118">
        <f t="shared" si="90"/>
        <v>62.637914946895954</v>
      </c>
      <c r="H287" s="118">
        <f t="shared" si="90"/>
        <v>90.423272742601995</v>
      </c>
      <c r="I287" s="118">
        <f t="shared" si="90"/>
        <v>87.737072997726571</v>
      </c>
      <c r="J287" s="118">
        <f t="shared" si="90"/>
        <v>93.899348405011708</v>
      </c>
      <c r="K287" s="118">
        <f t="shared" si="90"/>
        <v>25.780730467651718</v>
      </c>
    </row>
    <row r="288" spans="3:11" x14ac:dyDescent="0.2">
      <c r="C288" s="90" t="s">
        <v>73</v>
      </c>
      <c r="D288" s="119">
        <f t="shared" ref="D288:K288" si="91">+IFERROR(IF(D246&gt;0,+((D246/D36)*100)," "),"")</f>
        <v>79.592656028368793</v>
      </c>
      <c r="E288" s="119" t="str">
        <f t="shared" si="91"/>
        <v xml:space="preserve"> </v>
      </c>
      <c r="F288" s="119">
        <f t="shared" si="91"/>
        <v>74.253576611111114</v>
      </c>
      <c r="G288" s="119" t="str">
        <f t="shared" si="91"/>
        <v xml:space="preserve"> </v>
      </c>
      <c r="H288" s="119">
        <f t="shared" si="91"/>
        <v>97.497474999999994</v>
      </c>
      <c r="I288" s="119" t="str">
        <f t="shared" si="91"/>
        <v xml:space="preserve"> </v>
      </c>
      <c r="J288" s="119" t="str">
        <f t="shared" si="91"/>
        <v xml:space="preserve"> </v>
      </c>
      <c r="K288" s="119" t="str">
        <f t="shared" si="91"/>
        <v xml:space="preserve"> </v>
      </c>
    </row>
    <row r="289" spans="1:11" x14ac:dyDescent="0.2">
      <c r="C289" s="89" t="s">
        <v>35</v>
      </c>
      <c r="D289" s="118" t="str">
        <f t="shared" ref="D289:K289" si="92">+IFERROR(IF(D247&gt;0,+((D247/D37)*100)," "),"")</f>
        <v xml:space="preserve"> </v>
      </c>
      <c r="E289" s="118" t="str">
        <f t="shared" si="92"/>
        <v xml:space="preserve"> </v>
      </c>
      <c r="F289" s="118" t="str">
        <f t="shared" si="92"/>
        <v xml:space="preserve"> </v>
      </c>
      <c r="G289" s="118" t="str">
        <f t="shared" si="92"/>
        <v xml:space="preserve"> </v>
      </c>
      <c r="H289" s="118" t="str">
        <f t="shared" si="92"/>
        <v xml:space="preserve"> </v>
      </c>
      <c r="I289" s="118" t="str">
        <f t="shared" si="92"/>
        <v xml:space="preserve"> </v>
      </c>
      <c r="J289" s="118" t="str">
        <f t="shared" si="92"/>
        <v xml:space="preserve"> </v>
      </c>
      <c r="K289" s="118" t="str">
        <f t="shared" si="92"/>
        <v xml:space="preserve"> </v>
      </c>
    </row>
    <row r="290" spans="1:11" x14ac:dyDescent="0.2">
      <c r="C290" s="90" t="s">
        <v>74</v>
      </c>
      <c r="D290" s="119">
        <f t="shared" ref="D290:K290" si="93">+IFERROR(IF(D248&gt;0,+((D248/D38)*100)," "),"")</f>
        <v>89.678818780341828</v>
      </c>
      <c r="E290" s="119">
        <f t="shared" si="93"/>
        <v>79.597868438295293</v>
      </c>
      <c r="F290" s="119">
        <f t="shared" si="93"/>
        <v>80.638125400347249</v>
      </c>
      <c r="G290" s="119">
        <f t="shared" si="93"/>
        <v>66.569493683076004</v>
      </c>
      <c r="H290" s="119">
        <f t="shared" si="93"/>
        <v>63.49968481377185</v>
      </c>
      <c r="I290" s="119">
        <f t="shared" si="93"/>
        <v>61.958139542546128</v>
      </c>
      <c r="J290" s="119">
        <f t="shared" si="93"/>
        <v>78.461322251552758</v>
      </c>
      <c r="K290" s="119">
        <f t="shared" si="93"/>
        <v>25.681313364386853</v>
      </c>
    </row>
    <row r="291" spans="1:11" x14ac:dyDescent="0.2">
      <c r="C291" s="89" t="s">
        <v>36</v>
      </c>
      <c r="D291" s="118">
        <f t="shared" ref="D291:K291" si="94">+IFERROR(IF(D249&gt;0,+((D249/D39)*100)," "),"")</f>
        <v>89.329587110661052</v>
      </c>
      <c r="E291" s="118">
        <f t="shared" si="94"/>
        <v>62.029068998077186</v>
      </c>
      <c r="F291" s="118">
        <f t="shared" si="94"/>
        <v>94.562946456552694</v>
      </c>
      <c r="G291" s="118">
        <f t="shared" si="94"/>
        <v>95.642446719736867</v>
      </c>
      <c r="H291" s="118">
        <f t="shared" si="94"/>
        <v>92.842978632547215</v>
      </c>
      <c r="I291" s="118">
        <f t="shared" si="94"/>
        <v>90.879076863427258</v>
      </c>
      <c r="J291" s="118">
        <f t="shared" si="94"/>
        <v>92.571166841193261</v>
      </c>
      <c r="K291" s="118">
        <f t="shared" si="94"/>
        <v>41.003132982172168</v>
      </c>
    </row>
    <row r="292" spans="1:11" x14ac:dyDescent="0.2">
      <c r="C292" s="90" t="s">
        <v>172</v>
      </c>
      <c r="D292" s="119">
        <f t="shared" ref="D292:K292" si="95">+IFERROR(IF(D250&gt;0,+((D250/D40)*100)," "),"")</f>
        <v>90.568925217043457</v>
      </c>
      <c r="E292" s="119">
        <f t="shared" si="95"/>
        <v>87.449945223278476</v>
      </c>
      <c r="F292" s="119">
        <f t="shared" si="95"/>
        <v>80.942011885390116</v>
      </c>
      <c r="G292" s="119">
        <f t="shared" si="95"/>
        <v>84.744723887752301</v>
      </c>
      <c r="H292" s="119">
        <f t="shared" si="95"/>
        <v>85.305969109571024</v>
      </c>
      <c r="I292" s="119">
        <f t="shared" si="95"/>
        <v>85.576620554244371</v>
      </c>
      <c r="J292" s="119">
        <f t="shared" si="95"/>
        <v>87.611410150479998</v>
      </c>
      <c r="K292" s="119">
        <f t="shared" si="95"/>
        <v>25.996039147066114</v>
      </c>
    </row>
    <row r="293" spans="1:11" x14ac:dyDescent="0.2">
      <c r="C293" s="89" t="s">
        <v>76</v>
      </c>
      <c r="D293" s="118" t="str">
        <f t="shared" ref="D293:K293" si="96">+IFERROR(IF(D251&gt;0,+((D251/D41)*100)," "),"")</f>
        <v xml:space="preserve"> </v>
      </c>
      <c r="E293" s="118" t="str">
        <f t="shared" si="96"/>
        <v xml:space="preserve"> </v>
      </c>
      <c r="F293" s="118" t="str">
        <f t="shared" si="96"/>
        <v xml:space="preserve"> </v>
      </c>
      <c r="G293" s="118" t="str">
        <f t="shared" si="96"/>
        <v xml:space="preserve"> </v>
      </c>
      <c r="H293" s="118" t="str">
        <f t="shared" si="96"/>
        <v xml:space="preserve"> </v>
      </c>
      <c r="I293" s="118" t="str">
        <f t="shared" si="96"/>
        <v xml:space="preserve"> </v>
      </c>
      <c r="J293" s="118" t="str">
        <f t="shared" si="96"/>
        <v xml:space="preserve"> </v>
      </c>
      <c r="K293" s="118" t="str">
        <f t="shared" si="96"/>
        <v xml:space="preserve"> </v>
      </c>
    </row>
    <row r="294" spans="1:11" x14ac:dyDescent="0.2">
      <c r="C294" s="90" t="s">
        <v>77</v>
      </c>
      <c r="D294" s="119">
        <f t="shared" ref="D294:K294" si="97">+IFERROR(IF(D252&gt;0,+((D252/D42)*100)," "),"")</f>
        <v>88.568405524925268</v>
      </c>
      <c r="E294" s="119">
        <f t="shared" si="97"/>
        <v>91.153267215305817</v>
      </c>
      <c r="F294" s="119">
        <f t="shared" si="97"/>
        <v>82.199874581984673</v>
      </c>
      <c r="G294" s="119">
        <f t="shared" si="97"/>
        <v>82.405960868745765</v>
      </c>
      <c r="H294" s="119">
        <f t="shared" si="97"/>
        <v>94.920979689037438</v>
      </c>
      <c r="I294" s="119">
        <f t="shared" si="97"/>
        <v>93.628095045106321</v>
      </c>
      <c r="J294" s="119">
        <f t="shared" si="97"/>
        <v>80.817211937636245</v>
      </c>
      <c r="K294" s="119">
        <f t="shared" si="97"/>
        <v>35.65570428656347</v>
      </c>
    </row>
    <row r="295" spans="1:11" x14ac:dyDescent="0.2">
      <c r="C295" s="89" t="s">
        <v>173</v>
      </c>
      <c r="D295" s="118">
        <f t="shared" ref="D295:K295" si="98">+IFERROR(IF(D253&gt;0,+((D253/D43)*100)," "),"")</f>
        <v>87.322196372554203</v>
      </c>
      <c r="E295" s="118">
        <f t="shared" si="98"/>
        <v>82.254530257712574</v>
      </c>
      <c r="F295" s="118">
        <f t="shared" si="98"/>
        <v>85.669081914312954</v>
      </c>
      <c r="G295" s="118">
        <f t="shared" si="98"/>
        <v>90.213573386696098</v>
      </c>
      <c r="H295" s="118">
        <f t="shared" si="98"/>
        <v>86.366970572542272</v>
      </c>
      <c r="I295" s="118">
        <f t="shared" si="98"/>
        <v>87.666773019682623</v>
      </c>
      <c r="J295" s="118">
        <f t="shared" si="98"/>
        <v>88.982942983303872</v>
      </c>
      <c r="K295" s="118">
        <f t="shared" si="98"/>
        <v>25.449132514210415</v>
      </c>
    </row>
    <row r="296" spans="1:11" x14ac:dyDescent="0.2">
      <c r="C296" s="90" t="s">
        <v>37</v>
      </c>
      <c r="D296" s="119">
        <f t="shared" ref="D296:K296" si="99">+IFERROR(IF(D254&gt;0,+((D254/D44)*100)," "),"")</f>
        <v>93.070724539364107</v>
      </c>
      <c r="E296" s="119">
        <f t="shared" si="99"/>
        <v>90.710970180116647</v>
      </c>
      <c r="F296" s="119">
        <f t="shared" si="99"/>
        <v>79.196911584689673</v>
      </c>
      <c r="G296" s="119">
        <f t="shared" si="99"/>
        <v>82.928660322563488</v>
      </c>
      <c r="H296" s="119">
        <f t="shared" si="99"/>
        <v>86.852007906258393</v>
      </c>
      <c r="I296" s="119">
        <f t="shared" si="99"/>
        <v>85.045991255023736</v>
      </c>
      <c r="J296" s="119">
        <f t="shared" si="99"/>
        <v>90.777578775074105</v>
      </c>
      <c r="K296" s="119">
        <f t="shared" si="99"/>
        <v>35.952031521802702</v>
      </c>
    </row>
    <row r="297" spans="1:11" x14ac:dyDescent="0.2">
      <c r="C297" s="89" t="s">
        <v>38</v>
      </c>
      <c r="D297" s="118" t="str">
        <f t="shared" ref="D297:K297" si="100">+IFERROR(IF(D255&gt;0,+((D255/D45)*100)," "),"")</f>
        <v xml:space="preserve"> </v>
      </c>
      <c r="E297" s="118" t="str">
        <f t="shared" si="100"/>
        <v xml:space="preserve"> </v>
      </c>
      <c r="F297" s="118" t="str">
        <f t="shared" si="100"/>
        <v xml:space="preserve"> </v>
      </c>
      <c r="G297" s="118" t="str">
        <f t="shared" si="100"/>
        <v xml:space="preserve"> </v>
      </c>
      <c r="H297" s="118" t="str">
        <f t="shared" si="100"/>
        <v xml:space="preserve"> </v>
      </c>
      <c r="I297" s="118" t="str">
        <f t="shared" si="100"/>
        <v xml:space="preserve"> </v>
      </c>
      <c r="J297" s="118" t="str">
        <f t="shared" si="100"/>
        <v xml:space="preserve"> </v>
      </c>
      <c r="K297" s="118" t="str">
        <f t="shared" si="100"/>
        <v xml:space="preserve"> </v>
      </c>
    </row>
    <row r="298" spans="1:11" x14ac:dyDescent="0.2">
      <c r="C298" s="93" t="s">
        <v>78</v>
      </c>
      <c r="D298" s="65">
        <f t="shared" ref="D298:K298" si="101">+IFERROR(IF(D256&gt;0,+((D256/D46)*100)," "),"")</f>
        <v>88.070493047419092</v>
      </c>
      <c r="E298" s="65">
        <f t="shared" si="101"/>
        <v>88.346184766888754</v>
      </c>
      <c r="F298" s="65">
        <f t="shared" si="101"/>
        <v>76.358807886629776</v>
      </c>
      <c r="G298" s="65">
        <f t="shared" si="101"/>
        <v>85.45192230137549</v>
      </c>
      <c r="H298" s="65">
        <f t="shared" si="101"/>
        <v>83.977280819168271</v>
      </c>
      <c r="I298" s="65">
        <f t="shared" si="101"/>
        <v>86.877245917030763</v>
      </c>
      <c r="J298" s="65">
        <f t="shared" si="101"/>
        <v>91.725074968849768</v>
      </c>
      <c r="K298" s="65">
        <f t="shared" si="101"/>
        <v>34.496513117602497</v>
      </c>
    </row>
    <row r="299" spans="1:11" s="32" customFormat="1" x14ac:dyDescent="0.2">
      <c r="A299" s="5"/>
      <c r="B299" s="5"/>
      <c r="C299" s="74" t="str">
        <f>+'C1 Aprop Resumen 2000-2026'!B20</f>
        <v>* Información con corte a 31 de mayo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227</v>
      </c>
      <c r="D300" s="11"/>
    </row>
  </sheetData>
  <mergeCells count="79">
    <mergeCell ref="F182:F183"/>
    <mergeCell ref="K182:K183"/>
    <mergeCell ref="E265:E266"/>
    <mergeCell ref="F265:F266"/>
    <mergeCell ref="D221:K221"/>
    <mergeCell ref="D182:D183"/>
    <mergeCell ref="E182:E183"/>
    <mergeCell ref="K265:K266"/>
    <mergeCell ref="H223:H224"/>
    <mergeCell ref="K223:K224"/>
    <mergeCell ref="I223:I224"/>
    <mergeCell ref="J223:J224"/>
    <mergeCell ref="H265:H266"/>
    <mergeCell ref="I265:I266"/>
    <mergeCell ref="J265:J266"/>
    <mergeCell ref="A7:C8"/>
    <mergeCell ref="A9:C9"/>
    <mergeCell ref="D11:K11"/>
    <mergeCell ref="D53:K53"/>
    <mergeCell ref="D138:K138"/>
    <mergeCell ref="C13:C14"/>
    <mergeCell ref="K98:K99"/>
    <mergeCell ref="K56:K57"/>
    <mergeCell ref="J13:J14"/>
    <mergeCell ref="C56:C57"/>
    <mergeCell ref="D13:D14"/>
    <mergeCell ref="E13:E14"/>
    <mergeCell ref="F13:F14"/>
    <mergeCell ref="G13:G14"/>
    <mergeCell ref="H13:H14"/>
    <mergeCell ref="I13:I14"/>
    <mergeCell ref="G140:G141"/>
    <mergeCell ref="K140:K141"/>
    <mergeCell ref="G182:G183"/>
    <mergeCell ref="H182:H183"/>
    <mergeCell ref="I182:I183"/>
    <mergeCell ref="J182:J183"/>
    <mergeCell ref="C265:C266"/>
    <mergeCell ref="D223:D224"/>
    <mergeCell ref="E223:E224"/>
    <mergeCell ref="F223:F224"/>
    <mergeCell ref="G223:G224"/>
    <mergeCell ref="G265:G266"/>
    <mergeCell ref="C223:C224"/>
    <mergeCell ref="D265:D266"/>
    <mergeCell ref="C182:C183"/>
    <mergeCell ref="H140:H141"/>
    <mergeCell ref="I140:I141"/>
    <mergeCell ref="J140:J141"/>
    <mergeCell ref="C98:C99"/>
    <mergeCell ref="C140:C141"/>
    <mergeCell ref="G98:G99"/>
    <mergeCell ref="H98:H99"/>
    <mergeCell ref="I98:I99"/>
    <mergeCell ref="J98:J99"/>
    <mergeCell ref="D98:D99"/>
    <mergeCell ref="E98:E99"/>
    <mergeCell ref="F98:F99"/>
    <mergeCell ref="D140:D141"/>
    <mergeCell ref="E140:E141"/>
    <mergeCell ref="F140:F141"/>
    <mergeCell ref="K13:K14"/>
    <mergeCell ref="H56:H57"/>
    <mergeCell ref="I56:I57"/>
    <mergeCell ref="J56:J57"/>
    <mergeCell ref="D56:D57"/>
    <mergeCell ref="E56:E57"/>
    <mergeCell ref="F56:F57"/>
    <mergeCell ref="G56:G57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ht="16.5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6.5" customHeight="1" x14ac:dyDescent="0.2"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ht="18.75" customHeight="1" x14ac:dyDescent="0.2">
      <c r="A5" s="175" t="s">
        <v>214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8.7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s="104" customFormat="1" ht="16.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s="104" customFormat="1" ht="16.5" customHeight="1" x14ac:dyDescent="0.25">
      <c r="A8" s="101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8" x14ac:dyDescent="0.2">
      <c r="D9" s="164" t="s">
        <v>102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spans="1:22" ht="15.75" customHeight="1" x14ac:dyDescent="0.2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2" ht="9.9499999999999993" customHeight="1" x14ac:dyDescent="0.2">
      <c r="C11" s="182" t="s">
        <v>21</v>
      </c>
      <c r="D11" s="162" t="s">
        <v>17</v>
      </c>
      <c r="E11" s="162" t="s">
        <v>18</v>
      </c>
      <c r="F11" s="162" t="s">
        <v>19</v>
      </c>
      <c r="G11" s="162" t="s">
        <v>20</v>
      </c>
      <c r="H11" s="162" t="s">
        <v>22</v>
      </c>
      <c r="I11" s="162" t="s">
        <v>23</v>
      </c>
      <c r="J11" s="162" t="s">
        <v>24</v>
      </c>
      <c r="K11" s="162" t="s">
        <v>25</v>
      </c>
      <c r="L11" s="162" t="s">
        <v>26</v>
      </c>
      <c r="M11" s="162" t="s">
        <v>27</v>
      </c>
      <c r="N11" s="162">
        <v>2010</v>
      </c>
      <c r="O11" s="162">
        <v>2011</v>
      </c>
      <c r="P11" s="162">
        <v>2012</v>
      </c>
      <c r="Q11" s="162">
        <v>2013</v>
      </c>
      <c r="R11" s="162">
        <v>2014</v>
      </c>
      <c r="S11" s="162">
        <v>2015</v>
      </c>
      <c r="T11" s="162">
        <v>2016</v>
      </c>
      <c r="U11" s="162">
        <v>2017</v>
      </c>
      <c r="V11" s="162">
        <v>2018</v>
      </c>
    </row>
    <row r="12" spans="1:22" ht="9.9499999999999993" customHeight="1" thickBot="1" x14ac:dyDescent="0.25">
      <c r="C12" s="18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x14ac:dyDescent="0.2">
      <c r="C13" s="89" t="s">
        <v>61</v>
      </c>
      <c r="D13" s="57">
        <v>262.92218100000002</v>
      </c>
      <c r="E13" s="57">
        <v>493.94595500000003</v>
      </c>
      <c r="F13" s="57">
        <v>515.55618437600003</v>
      </c>
      <c r="G13" s="57">
        <v>254.151945582</v>
      </c>
      <c r="H13" s="57">
        <v>376.08459699999997</v>
      </c>
      <c r="I13" s="57">
        <v>394.93387381700001</v>
      </c>
      <c r="J13" s="57">
        <v>623.67785786000002</v>
      </c>
      <c r="K13" s="57">
        <v>983.52110000000005</v>
      </c>
      <c r="L13" s="57">
        <v>1141.8620000000001</v>
      </c>
      <c r="M13" s="57">
        <v>1294.5843562</v>
      </c>
      <c r="N13" s="57">
        <v>1281.8871409139999</v>
      </c>
      <c r="O13" s="57">
        <v>1455.9007325929999</v>
      </c>
      <c r="P13" s="57">
        <v>1814.599771896</v>
      </c>
      <c r="Q13" s="57">
        <v>2332.8848573969999</v>
      </c>
      <c r="R13" s="57">
        <v>3041.7518626999999</v>
      </c>
      <c r="S13" s="57">
        <v>3287.5203350050001</v>
      </c>
      <c r="T13" s="57">
        <v>2058.131061735</v>
      </c>
      <c r="U13" s="57">
        <v>2247.7269978529998</v>
      </c>
      <c r="V13" s="57">
        <v>1747.010924764</v>
      </c>
    </row>
    <row r="14" spans="1:22" x14ac:dyDescent="0.2">
      <c r="C14" s="90" t="s">
        <v>28</v>
      </c>
      <c r="D14" s="58">
        <v>53.686588796999999</v>
      </c>
      <c r="E14" s="58">
        <v>64.611096274999994</v>
      </c>
      <c r="F14" s="58">
        <v>74.528059585999998</v>
      </c>
      <c r="G14" s="58">
        <v>102.637371817</v>
      </c>
      <c r="H14" s="58">
        <v>232.591600478</v>
      </c>
      <c r="I14" s="58">
        <v>197.507144775</v>
      </c>
      <c r="J14" s="58">
        <v>318.02874551999997</v>
      </c>
      <c r="K14" s="58">
        <v>397.71754105999997</v>
      </c>
      <c r="L14" s="58">
        <v>421.85385000000002</v>
      </c>
      <c r="M14" s="58">
        <v>457.81600134399997</v>
      </c>
      <c r="N14" s="58">
        <v>520.64697999999999</v>
      </c>
      <c r="O14" s="58">
        <v>303.009760927</v>
      </c>
      <c r="P14" s="58">
        <v>178.187635091</v>
      </c>
      <c r="Q14" s="58">
        <v>296.791</v>
      </c>
      <c r="R14" s="58">
        <v>309.372865784</v>
      </c>
      <c r="S14" s="58">
        <v>432.90454634000002</v>
      </c>
      <c r="T14" s="58">
        <v>409.347570873</v>
      </c>
      <c r="U14" s="58">
        <v>431.30989550300001</v>
      </c>
      <c r="V14" s="58">
        <v>383.00324864200002</v>
      </c>
    </row>
    <row r="15" spans="1:22" x14ac:dyDescent="0.2">
      <c r="C15" s="89" t="s">
        <v>62</v>
      </c>
      <c r="D15" s="57">
        <v>37.053406000000003</v>
      </c>
      <c r="E15" s="57">
        <v>69.87997</v>
      </c>
      <c r="F15" s="57">
        <v>82.556081358</v>
      </c>
      <c r="G15" s="57">
        <v>67.145532508000002</v>
      </c>
      <c r="H15" s="57">
        <v>87.371223630000003</v>
      </c>
      <c r="I15" s="57">
        <v>92.610522850999999</v>
      </c>
      <c r="J15" s="57">
        <v>123.25411640999999</v>
      </c>
      <c r="K15" s="57">
        <v>128.92934093900001</v>
      </c>
      <c r="L15" s="57">
        <v>190.56741027499999</v>
      </c>
      <c r="M15" s="57">
        <v>208.102311614</v>
      </c>
      <c r="N15" s="57">
        <v>330.37371391800002</v>
      </c>
      <c r="O15" s="57">
        <v>369.09692404899999</v>
      </c>
      <c r="P15" s="57">
        <v>408.25358631</v>
      </c>
      <c r="Q15" s="57">
        <v>412.52227957100001</v>
      </c>
      <c r="R15" s="57">
        <v>353.98307206599998</v>
      </c>
      <c r="S15" s="57">
        <v>333.38182211899999</v>
      </c>
      <c r="T15" s="57">
        <v>284.64362503699999</v>
      </c>
      <c r="U15" s="57">
        <v>356.89959789099998</v>
      </c>
      <c r="V15" s="57">
        <v>311.07799999999997</v>
      </c>
    </row>
    <row r="16" spans="1:22" x14ac:dyDescent="0.2">
      <c r="C16" s="90" t="s">
        <v>29</v>
      </c>
      <c r="D16" s="58">
        <v>96.100832999999994</v>
      </c>
      <c r="E16" s="58">
        <v>140.10173327699999</v>
      </c>
      <c r="F16" s="58">
        <v>134.76906764700001</v>
      </c>
      <c r="G16" s="58">
        <v>51.26515946</v>
      </c>
      <c r="H16" s="58">
        <v>43.568016188000001</v>
      </c>
      <c r="I16" s="58">
        <v>47.675052000000001</v>
      </c>
      <c r="J16" s="58">
        <v>58.310890000000001</v>
      </c>
      <c r="K16" s="58">
        <v>89.710510295000006</v>
      </c>
      <c r="L16" s="58">
        <v>73.505125159000002</v>
      </c>
      <c r="M16" s="58">
        <v>182.23385081500001</v>
      </c>
      <c r="N16" s="58">
        <v>219.09092372699999</v>
      </c>
      <c r="O16" s="58">
        <v>212.518496336</v>
      </c>
      <c r="P16" s="58">
        <v>287.10626972699998</v>
      </c>
      <c r="Q16" s="58">
        <v>369.39351865600003</v>
      </c>
      <c r="R16" s="58">
        <v>279.38755560200002</v>
      </c>
      <c r="S16" s="58">
        <v>309.86259276800001</v>
      </c>
      <c r="T16" s="58">
        <v>289.56490655900001</v>
      </c>
      <c r="U16" s="58">
        <v>357.60179819299998</v>
      </c>
      <c r="V16" s="58">
        <v>252.09944924300001</v>
      </c>
    </row>
    <row r="17" spans="3:22" x14ac:dyDescent="0.2">
      <c r="C17" s="89" t="s">
        <v>63</v>
      </c>
      <c r="D17" s="57">
        <v>0</v>
      </c>
      <c r="E17" s="57">
        <v>24.340499999999999</v>
      </c>
      <c r="F17" s="57">
        <v>2</v>
      </c>
      <c r="G17" s="57">
        <v>17</v>
      </c>
      <c r="H17" s="57">
        <v>0</v>
      </c>
      <c r="I17" s="57">
        <v>8.75</v>
      </c>
      <c r="J17" s="57">
        <v>42.5</v>
      </c>
      <c r="K17" s="57">
        <v>13.9</v>
      </c>
      <c r="L17" s="57">
        <v>19.100000000000001</v>
      </c>
      <c r="M17" s="57">
        <v>21.35</v>
      </c>
      <c r="N17" s="57">
        <v>40</v>
      </c>
      <c r="O17" s="57">
        <v>50</v>
      </c>
      <c r="P17" s="57">
        <v>44.306053302999999</v>
      </c>
      <c r="Q17" s="57">
        <v>62.49231726</v>
      </c>
      <c r="R17" s="57">
        <v>60.205094277999997</v>
      </c>
      <c r="S17" s="57">
        <v>55.263618436999998</v>
      </c>
      <c r="T17" s="57">
        <v>65.953428391000003</v>
      </c>
      <c r="U17" s="57">
        <v>69.270503704999996</v>
      </c>
      <c r="V17" s="57">
        <v>71.915000000000006</v>
      </c>
    </row>
    <row r="18" spans="3:22" x14ac:dyDescent="0.2">
      <c r="C18" s="90" t="s">
        <v>30</v>
      </c>
      <c r="D18" s="58">
        <v>24.668406999999998</v>
      </c>
      <c r="E18" s="58">
        <v>25.04974</v>
      </c>
      <c r="F18" s="58">
        <v>17.279</v>
      </c>
      <c r="G18" s="58">
        <v>12.565151402</v>
      </c>
      <c r="H18" s="58">
        <v>36.690189019000002</v>
      </c>
      <c r="I18" s="58">
        <v>33.883007499999998</v>
      </c>
      <c r="J18" s="58">
        <v>54.874551427999997</v>
      </c>
      <c r="K18" s="58">
        <v>63.422359814000004</v>
      </c>
      <c r="L18" s="58">
        <v>75.223126769999993</v>
      </c>
      <c r="M18" s="58">
        <v>96.874958946999996</v>
      </c>
      <c r="N18" s="58">
        <v>102.292384705</v>
      </c>
      <c r="O18" s="58">
        <v>119.339267943</v>
      </c>
      <c r="P18" s="58">
        <v>193.47286020799999</v>
      </c>
      <c r="Q18" s="58">
        <v>198.56200016</v>
      </c>
      <c r="R18" s="58">
        <v>191.66952007200001</v>
      </c>
      <c r="S18" s="58">
        <v>220.434305185</v>
      </c>
      <c r="T18" s="58">
        <v>171.694409885</v>
      </c>
      <c r="U18" s="58">
        <v>186.33028892600001</v>
      </c>
      <c r="V18" s="58">
        <v>143.32865943799999</v>
      </c>
    </row>
    <row r="19" spans="3:22" x14ac:dyDescent="0.2">
      <c r="C19" s="89" t="s">
        <v>64</v>
      </c>
      <c r="D19" s="57">
        <v>477.30006293899999</v>
      </c>
      <c r="E19" s="57">
        <v>873.69466499999999</v>
      </c>
      <c r="F19" s="57">
        <v>1007.061912</v>
      </c>
      <c r="G19" s="57">
        <v>924.45772681999995</v>
      </c>
      <c r="H19" s="57">
        <v>883.27518133349997</v>
      </c>
      <c r="I19" s="57">
        <v>785.35428166199995</v>
      </c>
      <c r="J19" s="57">
        <v>1142.8645493066201</v>
      </c>
      <c r="K19" s="57">
        <v>1129.1142010000001</v>
      </c>
      <c r="L19" s="57">
        <v>3400.2233550924198</v>
      </c>
      <c r="M19" s="57">
        <v>3133.4848784989999</v>
      </c>
      <c r="N19" s="57">
        <v>2114.1348558989998</v>
      </c>
      <c r="O19" s="57">
        <v>1520.734458382</v>
      </c>
      <c r="P19" s="57">
        <v>1916.2050363830001</v>
      </c>
      <c r="Q19" s="57">
        <v>2908.6945786910001</v>
      </c>
      <c r="R19" s="57">
        <v>2381.190737893</v>
      </c>
      <c r="S19" s="57">
        <v>1471.1427885210001</v>
      </c>
      <c r="T19" s="57">
        <v>1045.2847159664</v>
      </c>
      <c r="U19" s="57">
        <v>999.592442452</v>
      </c>
      <c r="V19" s="57">
        <v>837.48732358899997</v>
      </c>
    </row>
    <row r="20" spans="3:22" x14ac:dyDescent="0.2">
      <c r="C20" s="90" t="s">
        <v>65</v>
      </c>
      <c r="D20" s="58">
        <v>32.991149999999998</v>
      </c>
      <c r="E20" s="58">
        <v>71.885856000000004</v>
      </c>
      <c r="F20" s="58">
        <v>30.837199999999999</v>
      </c>
      <c r="G20" s="58">
        <v>32.633839919499998</v>
      </c>
      <c r="H20" s="58">
        <v>81.102254642000005</v>
      </c>
      <c r="I20" s="58">
        <v>63.957000000000001</v>
      </c>
      <c r="J20" s="58">
        <v>93.737710000000007</v>
      </c>
      <c r="K20" s="58">
        <v>76.647639351999999</v>
      </c>
      <c r="L20" s="58">
        <v>145.58199925</v>
      </c>
      <c r="M20" s="58">
        <v>135.411815558</v>
      </c>
      <c r="N20" s="58">
        <v>128.384527177</v>
      </c>
      <c r="O20" s="58">
        <v>163.406814</v>
      </c>
      <c r="P20" s="58">
        <v>311.49682907699997</v>
      </c>
      <c r="Q20" s="58">
        <v>364.06400000000002</v>
      </c>
      <c r="R20" s="58">
        <v>327.70365600000002</v>
      </c>
      <c r="S20" s="58">
        <v>407.67974320299999</v>
      </c>
      <c r="T20" s="58">
        <v>345.24351458000001</v>
      </c>
      <c r="U20" s="58">
        <v>534.05855440699997</v>
      </c>
      <c r="V20" s="58">
        <v>531.11900000000003</v>
      </c>
    </row>
    <row r="21" spans="3:22" x14ac:dyDescent="0.2">
      <c r="C21" s="89" t="s">
        <v>66</v>
      </c>
      <c r="D21" s="57">
        <v>208.480199126</v>
      </c>
      <c r="E21" s="57">
        <v>237.241483923</v>
      </c>
      <c r="F21" s="57">
        <v>280.38767761000003</v>
      </c>
      <c r="G21" s="57">
        <v>259.24288085199998</v>
      </c>
      <c r="H21" s="57">
        <v>414.59394069500001</v>
      </c>
      <c r="I21" s="57">
        <v>626.53236713800004</v>
      </c>
      <c r="J21" s="57">
        <v>681.22698370399996</v>
      </c>
      <c r="K21" s="57">
        <v>644.37009825500002</v>
      </c>
      <c r="L21" s="57">
        <v>851.87384013799999</v>
      </c>
      <c r="M21" s="57">
        <v>990.51774522300002</v>
      </c>
      <c r="N21" s="57">
        <v>1036.727906607</v>
      </c>
      <c r="O21" s="57">
        <v>946.28298111000004</v>
      </c>
      <c r="P21" s="57">
        <v>1214.1086360629999</v>
      </c>
      <c r="Q21" s="57">
        <v>1571.844273678</v>
      </c>
      <c r="R21" s="57">
        <v>1905.3591767590001</v>
      </c>
      <c r="S21" s="57">
        <v>2464.6532625109999</v>
      </c>
      <c r="T21" s="57">
        <v>2598.5369112449998</v>
      </c>
      <c r="U21" s="57">
        <v>3274.7774434399998</v>
      </c>
      <c r="V21" s="57">
        <v>3426.6477502020002</v>
      </c>
    </row>
    <row r="22" spans="3:22" x14ac:dyDescent="0.2">
      <c r="C22" s="90" t="s">
        <v>67</v>
      </c>
      <c r="D22" s="58">
        <v>11.4</v>
      </c>
      <c r="E22" s="58">
        <v>21.291231</v>
      </c>
      <c r="F22" s="58">
        <v>19.405999999999999</v>
      </c>
      <c r="G22" s="58">
        <v>5.0488319258400001</v>
      </c>
      <c r="H22" s="58">
        <v>12.667809999999999</v>
      </c>
      <c r="I22" s="58">
        <v>15.516247872999999</v>
      </c>
      <c r="J22" s="58">
        <v>19.127708500000001</v>
      </c>
      <c r="K22" s="58">
        <v>45.499672556999997</v>
      </c>
      <c r="L22" s="58">
        <v>43.438937000000003</v>
      </c>
      <c r="M22" s="58">
        <v>66.057186000000002</v>
      </c>
      <c r="N22" s="58">
        <v>87.019436728000002</v>
      </c>
      <c r="O22" s="58">
        <v>94.866900000000001</v>
      </c>
      <c r="P22" s="58">
        <v>112.141531434</v>
      </c>
      <c r="Q22" s="58">
        <v>120.77197200000001</v>
      </c>
      <c r="R22" s="58">
        <v>136.240558593</v>
      </c>
      <c r="S22" s="58">
        <v>162.52898927999999</v>
      </c>
      <c r="T22" s="58">
        <v>212.88390944599999</v>
      </c>
      <c r="U22" s="58">
        <v>285.417146909</v>
      </c>
      <c r="V22" s="58">
        <v>371.73923016800001</v>
      </c>
    </row>
    <row r="23" spans="3:22" x14ac:dyDescent="0.2">
      <c r="C23" s="89" t="s">
        <v>68</v>
      </c>
      <c r="D23" s="57">
        <v>28.410360000000001</v>
      </c>
      <c r="E23" s="57">
        <v>38.21</v>
      </c>
      <c r="F23" s="57">
        <v>28.859662</v>
      </c>
      <c r="G23" s="57">
        <v>29.399156605999998</v>
      </c>
      <c r="H23" s="57">
        <v>40.304470000000002</v>
      </c>
      <c r="I23" s="57">
        <v>46.960966552000002</v>
      </c>
      <c r="J23" s="57">
        <v>55.417468</v>
      </c>
      <c r="K23" s="57">
        <v>73.553399999999996</v>
      </c>
      <c r="L23" s="57">
        <v>98.521000000000001</v>
      </c>
      <c r="M23" s="57">
        <v>102.35148762199999</v>
      </c>
      <c r="N23" s="57">
        <v>117.366352127</v>
      </c>
      <c r="O23" s="57">
        <v>128.375</v>
      </c>
      <c r="P23" s="57">
        <v>138.27799999999999</v>
      </c>
      <c r="Q23" s="57">
        <v>154.64586726499999</v>
      </c>
      <c r="R23" s="57">
        <v>153.78395341699999</v>
      </c>
      <c r="S23" s="57">
        <v>161.964</v>
      </c>
      <c r="T23" s="57">
        <v>182.89127556700001</v>
      </c>
      <c r="U23" s="57">
        <v>170.683383878</v>
      </c>
      <c r="V23" s="57">
        <v>142.332603119</v>
      </c>
    </row>
    <row r="24" spans="3:22" x14ac:dyDescent="0.2">
      <c r="C24" s="90" t="s">
        <v>31</v>
      </c>
      <c r="D24" s="58">
        <v>880.923149728</v>
      </c>
      <c r="E24" s="58">
        <v>1797.9404786160001</v>
      </c>
      <c r="F24" s="58">
        <v>1154.187549323</v>
      </c>
      <c r="G24" s="58">
        <v>1310.8976589195399</v>
      </c>
      <c r="H24" s="58">
        <v>1516.9316170730001</v>
      </c>
      <c r="I24" s="58">
        <v>1954.968486021</v>
      </c>
      <c r="J24" s="58">
        <v>866.59203205300003</v>
      </c>
      <c r="K24" s="58">
        <v>953.27347692599994</v>
      </c>
      <c r="L24" s="58">
        <v>983.33542803600005</v>
      </c>
      <c r="M24" s="58">
        <v>1018.682962932</v>
      </c>
      <c r="N24" s="58">
        <v>830.465981822</v>
      </c>
      <c r="O24" s="58">
        <v>1431.0999643069999</v>
      </c>
      <c r="P24" s="58">
        <v>2481.9477490200002</v>
      </c>
      <c r="Q24" s="58">
        <v>2597.8370527699999</v>
      </c>
      <c r="R24" s="58">
        <v>2915.1205901150001</v>
      </c>
      <c r="S24" s="58">
        <v>3129.0273994240001</v>
      </c>
      <c r="T24" s="58">
        <v>2038.8675323570001</v>
      </c>
      <c r="U24" s="58">
        <v>1532.1144352634399</v>
      </c>
      <c r="V24" s="58">
        <v>1542.559088621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1056.9710892749999</v>
      </c>
      <c r="E26" s="58">
        <v>1168.5851493079999</v>
      </c>
      <c r="F26" s="58">
        <v>1100.733687057</v>
      </c>
      <c r="G26" s="58">
        <v>1110.692860978</v>
      </c>
      <c r="H26" s="58">
        <v>1277.97367616</v>
      </c>
      <c r="I26" s="58">
        <v>1602.8959308248498</v>
      </c>
      <c r="J26" s="58">
        <v>2617.6595297079998</v>
      </c>
      <c r="K26" s="58">
        <v>3621.8671728079999</v>
      </c>
      <c r="L26" s="58">
        <v>4712.6710065389998</v>
      </c>
      <c r="M26" s="58">
        <v>5415.7843520599999</v>
      </c>
      <c r="N26" s="58">
        <v>5754.2825172290004</v>
      </c>
      <c r="O26" s="58">
        <v>6014.2321052240004</v>
      </c>
      <c r="P26" s="58">
        <v>7370.5529602859997</v>
      </c>
      <c r="Q26" s="58">
        <v>8355.4808163840007</v>
      </c>
      <c r="R26" s="58">
        <v>8674.3744533240006</v>
      </c>
      <c r="S26" s="58">
        <v>9787.9429893489996</v>
      </c>
      <c r="T26" s="58">
        <v>9603.1559044829992</v>
      </c>
      <c r="U26" s="58">
        <v>10202.909135001</v>
      </c>
      <c r="V26" s="58">
        <v>9799.7414483579996</v>
      </c>
    </row>
    <row r="27" spans="3:22" x14ac:dyDescent="0.2">
      <c r="C27" s="89" t="s">
        <v>70</v>
      </c>
      <c r="D27" s="57">
        <v>51.151600000000002</v>
      </c>
      <c r="E27" s="57">
        <v>40.416446000000001</v>
      </c>
      <c r="F27" s="57">
        <v>56.185217999999999</v>
      </c>
      <c r="G27" s="57">
        <v>42.568535773779999</v>
      </c>
      <c r="H27" s="57">
        <v>78.200875797999998</v>
      </c>
      <c r="I27" s="57">
        <v>216.594596903</v>
      </c>
      <c r="J27" s="57">
        <v>90.484613018000005</v>
      </c>
      <c r="K27" s="57">
        <v>113.869027316</v>
      </c>
      <c r="L27" s="57">
        <v>143.28528273232001</v>
      </c>
      <c r="M27" s="57">
        <v>139.38465368000001</v>
      </c>
      <c r="N27" s="57">
        <v>185.88018286600001</v>
      </c>
      <c r="O27" s="57">
        <v>191.10656609500001</v>
      </c>
      <c r="P27" s="57">
        <v>218.88041589299999</v>
      </c>
      <c r="Q27" s="57">
        <v>275.42106374899998</v>
      </c>
      <c r="R27" s="57">
        <v>460.16396875100003</v>
      </c>
      <c r="S27" s="57">
        <v>257.87731514900003</v>
      </c>
      <c r="T27" s="57">
        <v>201.32501596877003</v>
      </c>
      <c r="U27" s="57">
        <v>250.78480897099999</v>
      </c>
      <c r="V27" s="57">
        <v>466.43007310299998</v>
      </c>
    </row>
    <row r="28" spans="3:22" x14ac:dyDescent="0.2">
      <c r="C28" s="90" t="s">
        <v>32</v>
      </c>
      <c r="D28" s="58">
        <v>11.11</v>
      </c>
      <c r="E28" s="58">
        <v>22.225000000000001</v>
      </c>
      <c r="F28" s="58">
        <v>12.1477</v>
      </c>
      <c r="G28" s="58">
        <v>41.705823185599996</v>
      </c>
      <c r="H28" s="58">
        <v>27</v>
      </c>
      <c r="I28" s="58">
        <v>22.905000000000001</v>
      </c>
      <c r="J28" s="58">
        <v>45.014220000000002</v>
      </c>
      <c r="K28" s="58">
        <v>44.1</v>
      </c>
      <c r="L28" s="58">
        <v>102.726176236</v>
      </c>
      <c r="M28" s="58">
        <v>84.402928029999998</v>
      </c>
      <c r="N28" s="58">
        <v>77.642977325999993</v>
      </c>
      <c r="O28" s="58">
        <v>50.841999999999999</v>
      </c>
      <c r="P28" s="58">
        <v>75.45</v>
      </c>
      <c r="Q28" s="58">
        <v>39.586540820000003</v>
      </c>
      <c r="R28" s="58">
        <v>20.2136</v>
      </c>
      <c r="S28" s="58">
        <v>16.870999999999999</v>
      </c>
      <c r="T28" s="58">
        <v>10.641999999999999</v>
      </c>
      <c r="U28" s="58">
        <v>8.6308855260000001</v>
      </c>
      <c r="V28" s="58">
        <v>7.0381999999999998</v>
      </c>
    </row>
    <row r="29" spans="3:22" x14ac:dyDescent="0.2">
      <c r="C29" s="89" t="s">
        <v>33</v>
      </c>
      <c r="D29" s="57">
        <v>160.06006099999999</v>
      </c>
      <c r="E29" s="57">
        <v>191.29904426900001</v>
      </c>
      <c r="F29" s="57">
        <v>190.714462</v>
      </c>
      <c r="G29" s="57">
        <v>111.77593311125</v>
      </c>
      <c r="H29" s="57">
        <v>267.719768397</v>
      </c>
      <c r="I29" s="57">
        <v>182.09479685992</v>
      </c>
      <c r="J29" s="57">
        <v>272.17469319662001</v>
      </c>
      <c r="K29" s="57">
        <v>594.93698995</v>
      </c>
      <c r="L29" s="57">
        <v>781.84884947099999</v>
      </c>
      <c r="M29" s="57">
        <v>775.84659751699996</v>
      </c>
      <c r="N29" s="57">
        <v>533.13176649644004</v>
      </c>
      <c r="O29" s="57">
        <v>4035.606411451</v>
      </c>
      <c r="P29" s="57">
        <v>491.14322513100001</v>
      </c>
      <c r="Q29" s="57">
        <v>779.88169161099995</v>
      </c>
      <c r="R29" s="57">
        <v>745.969515742</v>
      </c>
      <c r="S29" s="57">
        <v>828.07230272300001</v>
      </c>
      <c r="T29" s="57">
        <v>964.71459737600003</v>
      </c>
      <c r="U29" s="57">
        <v>1152.719133953</v>
      </c>
      <c r="V29" s="57">
        <v>505.90965905199999</v>
      </c>
    </row>
    <row r="30" spans="3:22" x14ac:dyDescent="0.2">
      <c r="C30" s="90" t="s">
        <v>71</v>
      </c>
      <c r="D30" s="58">
        <v>272.66507999999999</v>
      </c>
      <c r="E30" s="58">
        <v>531.69616744200005</v>
      </c>
      <c r="F30" s="58">
        <v>313.46368834999998</v>
      </c>
      <c r="G30" s="58">
        <v>342.90884694107007</v>
      </c>
      <c r="H30" s="58">
        <v>665.77842003800004</v>
      </c>
      <c r="I30" s="58">
        <v>876.90398722199996</v>
      </c>
      <c r="J30" s="58">
        <v>946.21370000000002</v>
      </c>
      <c r="K30" s="58">
        <v>3942.3490000000002</v>
      </c>
      <c r="L30" s="58">
        <v>1720.3744810860001</v>
      </c>
      <c r="M30" s="58">
        <v>7201.3172103979996</v>
      </c>
      <c r="N30" s="58">
        <v>1426.3761580749999</v>
      </c>
      <c r="O30" s="58">
        <v>2207.5589</v>
      </c>
      <c r="P30" s="58">
        <v>2583.3977682939999</v>
      </c>
      <c r="Q30" s="58">
        <v>3140.3643442289999</v>
      </c>
      <c r="R30" s="58">
        <v>2552.9724322480001</v>
      </c>
      <c r="S30" s="58">
        <v>2668.4141886829998</v>
      </c>
      <c r="T30" s="58">
        <v>2713.1370358059999</v>
      </c>
      <c r="U30" s="58">
        <v>3206.4462173500001</v>
      </c>
      <c r="V30" s="58">
        <v>3529.4046087049001</v>
      </c>
    </row>
    <row r="31" spans="3:22" x14ac:dyDescent="0.2">
      <c r="C31" s="89" t="s">
        <v>34</v>
      </c>
      <c r="D31" s="57">
        <v>7.9649999999999999</v>
      </c>
      <c r="E31" s="57">
        <v>20.771999999999998</v>
      </c>
      <c r="F31" s="57">
        <v>21</v>
      </c>
      <c r="G31" s="57">
        <v>18.588984708000002</v>
      </c>
      <c r="H31" s="57">
        <v>24.279327302999999</v>
      </c>
      <c r="I31" s="57">
        <v>31.097599562549998</v>
      </c>
      <c r="J31" s="57">
        <v>35.424054099999999</v>
      </c>
      <c r="K31" s="57">
        <v>47.570450000000001</v>
      </c>
      <c r="L31" s="57">
        <v>55.653231249999997</v>
      </c>
      <c r="M31" s="57">
        <v>68.877110060000007</v>
      </c>
      <c r="N31" s="57">
        <v>105.0040729</v>
      </c>
      <c r="O31" s="57">
        <v>92.805329204000003</v>
      </c>
      <c r="P31" s="57">
        <v>89.214507693000002</v>
      </c>
      <c r="Q31" s="57">
        <v>117.66500000000001</v>
      </c>
      <c r="R31" s="57">
        <v>81.980677102000001</v>
      </c>
      <c r="S31" s="57">
        <v>162.32579725031999</v>
      </c>
      <c r="T31" s="57">
        <v>96.967462992999998</v>
      </c>
      <c r="U31" s="57">
        <v>230.66205835900001</v>
      </c>
      <c r="V31" s="57">
        <v>225.03005771299999</v>
      </c>
    </row>
    <row r="32" spans="3:22" x14ac:dyDescent="0.2">
      <c r="C32" s="90" t="s">
        <v>72</v>
      </c>
      <c r="D32" s="58">
        <v>467.99072778300001</v>
      </c>
      <c r="E32" s="58">
        <v>1056.1066740000001</v>
      </c>
      <c r="F32" s="58">
        <v>854.36806982899998</v>
      </c>
      <c r="G32" s="58">
        <v>389.52145352299999</v>
      </c>
      <c r="H32" s="58">
        <v>290.66012075499998</v>
      </c>
      <c r="I32" s="58">
        <v>257.15444719599998</v>
      </c>
      <c r="J32" s="58">
        <v>336.40125945</v>
      </c>
      <c r="K32" s="58">
        <v>369.477261215</v>
      </c>
      <c r="L32" s="58">
        <v>585.968158055</v>
      </c>
      <c r="M32" s="58">
        <v>1105.5035994120001</v>
      </c>
      <c r="N32" s="58">
        <v>879.97444278800003</v>
      </c>
      <c r="O32" s="58">
        <v>868.48587447399996</v>
      </c>
      <c r="P32" s="58">
        <v>956.20563568</v>
      </c>
      <c r="Q32" s="58">
        <v>539.98582582999995</v>
      </c>
      <c r="R32" s="58">
        <v>313.76862298600003</v>
      </c>
      <c r="S32" s="58">
        <v>251.64569066300001</v>
      </c>
      <c r="T32" s="58">
        <v>395.54953232899999</v>
      </c>
      <c r="U32" s="58">
        <v>365.24561211499997</v>
      </c>
      <c r="V32" s="58">
        <v>320.05111072099999</v>
      </c>
    </row>
    <row r="33" spans="3:22" x14ac:dyDescent="0.2">
      <c r="C33" s="89" t="s">
        <v>73</v>
      </c>
      <c r="D33" s="57">
        <v>741.02223010900002</v>
      </c>
      <c r="E33" s="57">
        <v>771.67087000000004</v>
      </c>
      <c r="F33" s="57">
        <v>1115.46146151117</v>
      </c>
      <c r="G33" s="57">
        <v>759.49290115500003</v>
      </c>
      <c r="H33" s="57">
        <v>762.09260191099997</v>
      </c>
      <c r="I33" s="57">
        <v>593.27581213259998</v>
      </c>
      <c r="J33" s="57">
        <v>48.032158699999997</v>
      </c>
      <c r="K33" s="57">
        <v>137.33699311300001</v>
      </c>
      <c r="L33" s="57">
        <v>117.114709903</v>
      </c>
      <c r="M33" s="57">
        <v>58.489158295000003</v>
      </c>
      <c r="N33" s="57">
        <v>78.109975922000004</v>
      </c>
      <c r="O33" s="57">
        <v>85.521490060999994</v>
      </c>
      <c r="P33" s="57">
        <v>439.51127844799998</v>
      </c>
      <c r="Q33" s="57">
        <v>142.271712998</v>
      </c>
      <c r="R33" s="57">
        <v>142.374947908</v>
      </c>
      <c r="S33" s="57">
        <v>143.00494448699999</v>
      </c>
      <c r="T33" s="57">
        <v>95.207469036000006</v>
      </c>
      <c r="U33" s="57">
        <v>83.960740514999998</v>
      </c>
      <c r="V33" s="57">
        <v>880.71737566900003</v>
      </c>
    </row>
    <row r="34" spans="3:22" x14ac:dyDescent="0.2">
      <c r="C34" s="90" t="s">
        <v>35</v>
      </c>
      <c r="D34" s="58">
        <v>23.667013131000001</v>
      </c>
      <c r="E34" s="58">
        <v>47.35</v>
      </c>
      <c r="F34" s="58">
        <v>41.728323000000003</v>
      </c>
      <c r="G34" s="58">
        <v>37.58558644</v>
      </c>
      <c r="H34" s="58">
        <v>67.580101870999997</v>
      </c>
      <c r="I34" s="58">
        <v>70.046061930999997</v>
      </c>
      <c r="J34" s="58">
        <v>83.134218673000007</v>
      </c>
      <c r="K34" s="58">
        <v>92.944505000000007</v>
      </c>
      <c r="L34" s="58">
        <v>103.973509666</v>
      </c>
      <c r="M34" s="58">
        <v>87.618139999999997</v>
      </c>
      <c r="N34" s="58">
        <v>151.99971027800001</v>
      </c>
      <c r="O34" s="58">
        <v>230.44173714499999</v>
      </c>
      <c r="P34" s="58">
        <v>201.06898925900001</v>
      </c>
      <c r="Q34" s="58">
        <v>331.91005893699997</v>
      </c>
      <c r="R34" s="58">
        <v>268.37886446900001</v>
      </c>
      <c r="S34" s="58">
        <v>249.892939291</v>
      </c>
      <c r="T34" s="58">
        <v>165.546554066</v>
      </c>
      <c r="U34" s="58">
        <v>235.97202495600001</v>
      </c>
      <c r="V34" s="58">
        <v>223.18551741100001</v>
      </c>
    </row>
    <row r="35" spans="3:22" x14ac:dyDescent="0.2">
      <c r="C35" s="89" t="s">
        <v>74</v>
      </c>
      <c r="D35" s="57">
        <v>34.890910294000001</v>
      </c>
      <c r="E35" s="57">
        <v>5</v>
      </c>
      <c r="F35" s="57">
        <v>14.492599999999999</v>
      </c>
      <c r="G35" s="57">
        <v>15.426597204</v>
      </c>
      <c r="H35" s="57">
        <v>23.053568988999999</v>
      </c>
      <c r="I35" s="57">
        <v>58.5396</v>
      </c>
      <c r="J35" s="57">
        <v>100.058019613</v>
      </c>
      <c r="K35" s="57">
        <v>102.039810092</v>
      </c>
      <c r="L35" s="57">
        <v>110.661072312</v>
      </c>
      <c r="M35" s="57">
        <v>121.15900000000001</v>
      </c>
      <c r="N35" s="57">
        <v>93.325000000000003</v>
      </c>
      <c r="O35" s="57">
        <v>70.040253113000006</v>
      </c>
      <c r="P35" s="57">
        <v>77.213387965999999</v>
      </c>
      <c r="Q35" s="57">
        <v>73.889194885999999</v>
      </c>
      <c r="R35" s="57">
        <v>75.178943087999997</v>
      </c>
      <c r="S35" s="57">
        <v>89.550093372999996</v>
      </c>
      <c r="T35" s="57">
        <v>84.647810288000002</v>
      </c>
      <c r="U35" s="57">
        <v>96.459309301000005</v>
      </c>
      <c r="V35" s="57">
        <v>100.652121353</v>
      </c>
    </row>
    <row r="36" spans="3:22" x14ac:dyDescent="0.2">
      <c r="C36" s="90" t="s">
        <v>36</v>
      </c>
      <c r="D36" s="58">
        <v>5.3277000000000001</v>
      </c>
      <c r="E36" s="58">
        <v>7.56</v>
      </c>
      <c r="F36" s="58">
        <v>7.3066979999999999</v>
      </c>
      <c r="G36" s="58">
        <v>2.735757955</v>
      </c>
      <c r="H36" s="58">
        <v>3.3824894400000001</v>
      </c>
      <c r="I36" s="58">
        <v>5.14</v>
      </c>
      <c r="J36" s="58">
        <v>6.7461000000000002</v>
      </c>
      <c r="K36" s="58">
        <v>7.4903092500000001</v>
      </c>
      <c r="L36" s="58">
        <v>10.76</v>
      </c>
      <c r="M36" s="58">
        <v>14.74</v>
      </c>
      <c r="N36" s="58">
        <v>14</v>
      </c>
      <c r="O36" s="58">
        <v>13.211</v>
      </c>
      <c r="P36" s="58">
        <v>71.250011000000001</v>
      </c>
      <c r="Q36" s="58">
        <v>61.384999999999998</v>
      </c>
      <c r="R36" s="58">
        <v>56.577563376000001</v>
      </c>
      <c r="S36" s="58">
        <v>71.276696705999996</v>
      </c>
      <c r="T36" s="58">
        <v>85.960048610000001</v>
      </c>
      <c r="U36" s="58">
        <v>93.722399011999997</v>
      </c>
      <c r="V36" s="58">
        <v>73.952235087000005</v>
      </c>
    </row>
    <row r="37" spans="3:22" x14ac:dyDescent="0.2">
      <c r="C37" s="92" t="s">
        <v>75</v>
      </c>
      <c r="D37" s="59">
        <v>1447.3869451329999</v>
      </c>
      <c r="E37" s="59">
        <v>1878.1715226179999</v>
      </c>
      <c r="F37" s="59">
        <v>1736.4691230999999</v>
      </c>
      <c r="G37" s="59">
        <v>1833.139703345</v>
      </c>
      <c r="H37" s="59">
        <v>2451.9446226710002</v>
      </c>
      <c r="I37" s="59">
        <v>2548.2719816160002</v>
      </c>
      <c r="J37" s="59">
        <v>3345.6429055829999</v>
      </c>
      <c r="K37" s="59">
        <v>3775.6488836809999</v>
      </c>
      <c r="L37" s="59">
        <v>3034.4872730269999</v>
      </c>
      <c r="M37" s="59">
        <v>3499.3653486789999</v>
      </c>
      <c r="N37" s="59">
        <v>4481.1480054080002</v>
      </c>
      <c r="O37" s="59">
        <v>5644.3492619209992</v>
      </c>
      <c r="P37" s="59">
        <v>6190.2670153629997</v>
      </c>
      <c r="Q37" s="59">
        <v>7256.3852497730004</v>
      </c>
      <c r="R37" s="59">
        <v>8295.5788079020003</v>
      </c>
      <c r="S37" s="59">
        <v>9081.8892424459991</v>
      </c>
      <c r="T37" s="59">
        <v>9199.6968012329999</v>
      </c>
      <c r="U37" s="59">
        <v>5358.9313620655594</v>
      </c>
      <c r="V37" s="59">
        <v>5334.7913045089999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21.884891604</v>
      </c>
    </row>
    <row r="39" spans="3:22" x14ac:dyDescent="0.2">
      <c r="C39" s="89" t="s">
        <v>77</v>
      </c>
      <c r="D39" s="57">
        <v>100.6515</v>
      </c>
      <c r="E39" s="57">
        <v>125.756338</v>
      </c>
      <c r="F39" s="57">
        <v>127.9008</v>
      </c>
      <c r="G39" s="57">
        <v>63.247656761000002</v>
      </c>
      <c r="H39" s="57">
        <v>115.40689</v>
      </c>
      <c r="I39" s="57">
        <v>137.831955166</v>
      </c>
      <c r="J39" s="57">
        <v>186.55374278599999</v>
      </c>
      <c r="K39" s="57">
        <v>295.47743455900002</v>
      </c>
      <c r="L39" s="57">
        <v>400.69953025000001</v>
      </c>
      <c r="M39" s="57">
        <v>668.45188786699998</v>
      </c>
      <c r="N39" s="57">
        <v>683.72822455799997</v>
      </c>
      <c r="O39" s="57">
        <v>774.97195466799997</v>
      </c>
      <c r="P39" s="57">
        <v>810.97609999999997</v>
      </c>
      <c r="Q39" s="57">
        <v>1058.2657999999999</v>
      </c>
      <c r="R39" s="57">
        <v>1495.7736367719999</v>
      </c>
      <c r="S39" s="57">
        <v>1129.0963838919999</v>
      </c>
      <c r="T39" s="57">
        <v>1085.9085610459999</v>
      </c>
      <c r="U39" s="57">
        <v>1141.2329499970001</v>
      </c>
      <c r="V39" s="57">
        <v>1032.9788933459999</v>
      </c>
    </row>
    <row r="40" spans="3:22" x14ac:dyDescent="0.2">
      <c r="C40" s="90" t="s">
        <v>37</v>
      </c>
      <c r="D40" s="58">
        <v>973.36666067600004</v>
      </c>
      <c r="E40" s="58">
        <v>1551.9767875091702</v>
      </c>
      <c r="F40" s="58">
        <v>1532.716328383</v>
      </c>
      <c r="G40" s="58">
        <v>931.95908160829993</v>
      </c>
      <c r="H40" s="58">
        <v>1162.2995847180503</v>
      </c>
      <c r="I40" s="58">
        <v>1470.5255268149201</v>
      </c>
      <c r="J40" s="58">
        <v>2571.2601709461701</v>
      </c>
      <c r="K40" s="58">
        <v>2877.9516933669997</v>
      </c>
      <c r="L40" s="58">
        <v>2331.5391985972001</v>
      </c>
      <c r="M40" s="58">
        <v>3527.2980252090001</v>
      </c>
      <c r="N40" s="58">
        <v>3788.4372310399999</v>
      </c>
      <c r="O40" s="58">
        <v>4969.8762517010018</v>
      </c>
      <c r="P40" s="58">
        <v>7689.2031342419987</v>
      </c>
      <c r="Q40" s="58">
        <v>7952.7708500590825</v>
      </c>
      <c r="R40" s="58">
        <v>7049.6377399499997</v>
      </c>
      <c r="S40" s="58">
        <v>6628.4582948549996</v>
      </c>
      <c r="T40" s="58">
        <v>5241.7910934279998</v>
      </c>
      <c r="U40" s="58">
        <v>5644.282510907</v>
      </c>
      <c r="V40" s="58">
        <v>4500.2142375430003</v>
      </c>
    </row>
    <row r="41" spans="3:22" x14ac:dyDescent="0.2">
      <c r="C41" s="89" t="s">
        <v>38</v>
      </c>
      <c r="D41" s="57">
        <v>152.66996</v>
      </c>
      <c r="E41" s="57">
        <v>189.62705156000001</v>
      </c>
      <c r="F41" s="57">
        <v>160.54400000000001</v>
      </c>
      <c r="G41" s="57">
        <v>195.05968717799999</v>
      </c>
      <c r="H41" s="57">
        <v>233.02162619999999</v>
      </c>
      <c r="I41" s="57">
        <v>256.52499999999998</v>
      </c>
      <c r="J41" s="57">
        <v>217.4</v>
      </c>
      <c r="K41" s="57">
        <v>369.5</v>
      </c>
      <c r="L41" s="57">
        <v>433.30014999999997</v>
      </c>
      <c r="M41" s="57">
        <v>714.22799999999995</v>
      </c>
      <c r="N41" s="57">
        <v>623.18061479999994</v>
      </c>
      <c r="O41" s="57">
        <v>817.04423907299997</v>
      </c>
      <c r="P41" s="57">
        <v>1715.8979831459999</v>
      </c>
      <c r="Q41" s="57">
        <v>2129.8103299999998</v>
      </c>
      <c r="R41" s="57">
        <v>2196.0746676869999</v>
      </c>
      <c r="S41" s="57">
        <v>2285.9978955759998</v>
      </c>
      <c r="T41" s="57">
        <v>1493.759169527</v>
      </c>
      <c r="U41" s="57">
        <v>1900.7759026480001</v>
      </c>
      <c r="V41" s="57">
        <v>1839.3995035370001</v>
      </c>
    </row>
    <row r="42" spans="3:22" ht="10.5" customHeight="1" x14ac:dyDescent="0.2">
      <c r="C42" s="81" t="s">
        <v>79</v>
      </c>
      <c r="D42" s="45">
        <f>+SUM(D13:D41)</f>
        <v>7620.8328149910003</v>
      </c>
      <c r="E42" s="45">
        <f t="shared" ref="E42:U42" si="0">+SUM(E13:E41)</f>
        <v>11466.40575979717</v>
      </c>
      <c r="F42" s="45">
        <f t="shared" si="0"/>
        <v>10632.660553130168</v>
      </c>
      <c r="G42" s="45">
        <f t="shared" si="0"/>
        <v>8962.8546656788803</v>
      </c>
      <c r="H42" s="45">
        <f t="shared" si="0"/>
        <v>11175.57457430955</v>
      </c>
      <c r="I42" s="45">
        <f t="shared" si="0"/>
        <v>12598.451246417839</v>
      </c>
      <c r="J42" s="45">
        <f t="shared" si="0"/>
        <v>14981.811998555408</v>
      </c>
      <c r="K42" s="45">
        <f t="shared" si="0"/>
        <v>20992.218870548997</v>
      </c>
      <c r="L42" s="45">
        <f t="shared" si="0"/>
        <v>22090.148700844944</v>
      </c>
      <c r="M42" s="45">
        <f t="shared" si="0"/>
        <v>31189.933565960997</v>
      </c>
      <c r="N42" s="45">
        <f t="shared" si="0"/>
        <v>25684.611083310436</v>
      </c>
      <c r="O42" s="45">
        <f t="shared" si="0"/>
        <v>32860.724673777004</v>
      </c>
      <c r="P42" s="45">
        <f t="shared" si="0"/>
        <v>38080.336370912999</v>
      </c>
      <c r="Q42" s="45">
        <f t="shared" si="0"/>
        <v>43645.577196724087</v>
      </c>
      <c r="R42" s="45">
        <f t="shared" si="0"/>
        <v>44484.787084583993</v>
      </c>
      <c r="S42" s="45">
        <f t="shared" si="0"/>
        <v>46088.679177236314</v>
      </c>
      <c r="T42" s="45">
        <f t="shared" si="0"/>
        <v>41141.051917831181</v>
      </c>
      <c r="U42" s="45">
        <f t="shared" si="0"/>
        <v>40418.517539096989</v>
      </c>
      <c r="V42" s="45">
        <f>+SUM(V13:V41)</f>
        <v>38621.701515496898</v>
      </c>
    </row>
    <row r="43" spans="3:22" x14ac:dyDescent="0.2">
      <c r="C43" s="1" t="s">
        <v>227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x14ac:dyDescent="0.2">
      <c r="D48" s="164" t="s">
        <v>103</v>
      </c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spans="3:22" ht="15.75" customHeight="1" x14ac:dyDescent="0.2"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</row>
    <row r="50" spans="3:22" x14ac:dyDescent="0.2">
      <c r="C50" s="182" t="s">
        <v>21</v>
      </c>
      <c r="D50" s="162">
        <v>2000</v>
      </c>
      <c r="E50" s="162">
        <v>2001</v>
      </c>
      <c r="F50" s="162">
        <v>2002</v>
      </c>
      <c r="G50" s="162">
        <v>2003</v>
      </c>
      <c r="H50" s="162">
        <v>2004</v>
      </c>
      <c r="I50" s="162">
        <v>2005</v>
      </c>
      <c r="J50" s="162">
        <v>2006</v>
      </c>
      <c r="K50" s="162">
        <v>2007</v>
      </c>
      <c r="L50" s="162">
        <v>2008</v>
      </c>
      <c r="M50" s="162">
        <v>2009</v>
      </c>
      <c r="N50" s="162">
        <v>2010</v>
      </c>
      <c r="O50" s="162">
        <v>2011</v>
      </c>
      <c r="P50" s="162">
        <v>2012</v>
      </c>
      <c r="Q50" s="162">
        <v>2013</v>
      </c>
      <c r="R50" s="162">
        <v>2014</v>
      </c>
      <c r="S50" s="162">
        <v>2015</v>
      </c>
      <c r="T50" s="162">
        <v>2016</v>
      </c>
      <c r="U50" s="162">
        <v>2017</v>
      </c>
      <c r="V50" s="162">
        <v>2018</v>
      </c>
    </row>
    <row r="51" spans="3:22" ht="12" thickBot="1" x14ac:dyDescent="0.25">
      <c r="C51" s="18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3:22" x14ac:dyDescent="0.2">
      <c r="C52" s="89" t="s">
        <v>61</v>
      </c>
      <c r="D52" s="57">
        <v>214.91648536100001</v>
      </c>
      <c r="E52" s="57">
        <v>470.48946128719001</v>
      </c>
      <c r="F52" s="57">
        <v>442.18301064202001</v>
      </c>
      <c r="G52" s="57">
        <v>251.86112978995001</v>
      </c>
      <c r="H52" s="57">
        <v>367.79932660967</v>
      </c>
      <c r="I52" s="57">
        <v>389.06441479300003</v>
      </c>
      <c r="J52" s="57">
        <v>614.70762080037014</v>
      </c>
      <c r="K52" s="57">
        <v>975.35254900200005</v>
      </c>
      <c r="L52" s="57">
        <v>1136.0406611554199</v>
      </c>
      <c r="M52" s="57">
        <v>1185.5235777493601</v>
      </c>
      <c r="N52" s="57">
        <v>1168.05315100998</v>
      </c>
      <c r="O52" s="57">
        <v>1398.5478134879902</v>
      </c>
      <c r="P52" s="57">
        <v>1714.08309143411</v>
      </c>
      <c r="Q52" s="57">
        <v>2186.0179817493599</v>
      </c>
      <c r="R52" s="57">
        <v>2902.3863810053408</v>
      </c>
      <c r="S52" s="57">
        <v>3159.1926196555896</v>
      </c>
      <c r="T52" s="57">
        <v>1924.0873929024201</v>
      </c>
      <c r="U52" s="57">
        <v>2175.7355009300604</v>
      </c>
      <c r="V52" s="57">
        <v>1564.10024330796</v>
      </c>
    </row>
    <row r="53" spans="3:22" x14ac:dyDescent="0.2">
      <c r="C53" s="90" t="s">
        <v>28</v>
      </c>
      <c r="D53" s="58">
        <v>30.207904891370003</v>
      </c>
      <c r="E53" s="58">
        <v>57.753720932100002</v>
      </c>
      <c r="F53" s="58">
        <v>59.809525108320003</v>
      </c>
      <c r="G53" s="58">
        <v>99.634187086609998</v>
      </c>
      <c r="H53" s="58">
        <v>226.37084455094001</v>
      </c>
      <c r="I53" s="58">
        <v>192.2428602745</v>
      </c>
      <c r="J53" s="58">
        <v>312.51593110653005</v>
      </c>
      <c r="K53" s="58">
        <v>390.11321828991004</v>
      </c>
      <c r="L53" s="58">
        <v>402.10513525593996</v>
      </c>
      <c r="M53" s="58">
        <v>433.73218240755995</v>
      </c>
      <c r="N53" s="58">
        <v>466.73395820825999</v>
      </c>
      <c r="O53" s="58">
        <v>287.9975580368</v>
      </c>
      <c r="P53" s="58">
        <v>161.15974621116001</v>
      </c>
      <c r="Q53" s="58">
        <v>258.40775574383997</v>
      </c>
      <c r="R53" s="58">
        <v>287.26424075406129</v>
      </c>
      <c r="S53" s="58">
        <v>285.13190085765996</v>
      </c>
      <c r="T53" s="58">
        <v>385.85210376780003</v>
      </c>
      <c r="U53" s="58">
        <v>412.31399424444993</v>
      </c>
      <c r="V53" s="58">
        <v>375.16943901932001</v>
      </c>
    </row>
    <row r="54" spans="3:22" x14ac:dyDescent="0.2">
      <c r="C54" s="89" t="s">
        <v>62</v>
      </c>
      <c r="D54" s="57">
        <v>29.2949291336</v>
      </c>
      <c r="E54" s="57">
        <v>69.835564881630006</v>
      </c>
      <c r="F54" s="57">
        <v>75.630829608370007</v>
      </c>
      <c r="G54" s="57">
        <v>67.041905636529989</v>
      </c>
      <c r="H54" s="57">
        <v>87.368961185169994</v>
      </c>
      <c r="I54" s="57">
        <v>92.485818533409997</v>
      </c>
      <c r="J54" s="57">
        <v>122.79526779564999</v>
      </c>
      <c r="K54" s="57">
        <v>126.29752620854001</v>
      </c>
      <c r="L54" s="57">
        <v>188.36119582039998</v>
      </c>
      <c r="M54" s="57">
        <v>181.66881408454998</v>
      </c>
      <c r="N54" s="57">
        <v>326.17376122012001</v>
      </c>
      <c r="O54" s="57">
        <v>357.63197116238001</v>
      </c>
      <c r="P54" s="57">
        <v>395.31857400821997</v>
      </c>
      <c r="Q54" s="57">
        <v>408.03186797344995</v>
      </c>
      <c r="R54" s="57">
        <v>352.21857460752</v>
      </c>
      <c r="S54" s="57">
        <v>331.86681327818002</v>
      </c>
      <c r="T54" s="57">
        <v>284.35793479289998</v>
      </c>
      <c r="U54" s="57">
        <v>356.68441309021995</v>
      </c>
      <c r="V54" s="57">
        <v>308.16254996055</v>
      </c>
    </row>
    <row r="55" spans="3:22" x14ac:dyDescent="0.2">
      <c r="C55" s="90" t="s">
        <v>29</v>
      </c>
      <c r="D55" s="58">
        <v>54.200923308099988</v>
      </c>
      <c r="E55" s="58">
        <v>123.80991614600001</v>
      </c>
      <c r="F55" s="58">
        <v>102.86878637121001</v>
      </c>
      <c r="G55" s="58">
        <v>51.140355405159994</v>
      </c>
      <c r="H55" s="58">
        <v>40.103477930160004</v>
      </c>
      <c r="I55" s="58">
        <v>44.166895803780001</v>
      </c>
      <c r="J55" s="58">
        <v>53.629970923039998</v>
      </c>
      <c r="K55" s="58">
        <v>84.772704939019988</v>
      </c>
      <c r="L55" s="58">
        <v>71.382836929199996</v>
      </c>
      <c r="M55" s="58">
        <v>163.47028442890999</v>
      </c>
      <c r="N55" s="58">
        <v>205.91690849880999</v>
      </c>
      <c r="O55" s="58">
        <v>204.20336010548999</v>
      </c>
      <c r="P55" s="58">
        <v>281.528403406</v>
      </c>
      <c r="Q55" s="58">
        <v>360.57978457360997</v>
      </c>
      <c r="R55" s="58">
        <v>275.26981911361997</v>
      </c>
      <c r="S55" s="58">
        <v>300.33940332054999</v>
      </c>
      <c r="T55" s="58">
        <v>285.23037364232994</v>
      </c>
      <c r="U55" s="58">
        <v>353.72842128932007</v>
      </c>
      <c r="V55" s="58">
        <v>247.16706518287003</v>
      </c>
    </row>
    <row r="56" spans="3:22" x14ac:dyDescent="0.2">
      <c r="C56" s="89" t="s">
        <v>63</v>
      </c>
      <c r="D56" s="57">
        <v>0</v>
      </c>
      <c r="E56" s="57">
        <v>21</v>
      </c>
      <c r="F56" s="57">
        <v>0</v>
      </c>
      <c r="G56" s="57">
        <v>14.974465199999999</v>
      </c>
      <c r="H56" s="57">
        <v>0</v>
      </c>
      <c r="I56" s="57">
        <v>8.1816459500000001</v>
      </c>
      <c r="J56" s="57">
        <v>42.151147557999998</v>
      </c>
      <c r="K56" s="57">
        <v>13.883329842</v>
      </c>
      <c r="L56" s="57">
        <v>17.657005946999998</v>
      </c>
      <c r="M56" s="57">
        <v>10.954746261270001</v>
      </c>
      <c r="N56" s="57">
        <v>32.43583129201</v>
      </c>
      <c r="O56" s="57">
        <v>25.051149962</v>
      </c>
      <c r="P56" s="57">
        <v>9.3565194794599993</v>
      </c>
      <c r="Q56" s="57">
        <v>38.450197828509999</v>
      </c>
      <c r="R56" s="57">
        <v>53.28708509442</v>
      </c>
      <c r="S56" s="57">
        <v>53.721140166059996</v>
      </c>
      <c r="T56" s="57">
        <v>65.561338301540005</v>
      </c>
      <c r="U56" s="57">
        <v>67.60160491408999</v>
      </c>
      <c r="V56" s="57">
        <v>70.941327246219998</v>
      </c>
    </row>
    <row r="57" spans="3:22" x14ac:dyDescent="0.2">
      <c r="C57" s="90" t="s">
        <v>30</v>
      </c>
      <c r="D57" s="58">
        <v>11.648025433040001</v>
      </c>
      <c r="E57" s="58">
        <v>25.015388706090004</v>
      </c>
      <c r="F57" s="58">
        <v>12.143021233260001</v>
      </c>
      <c r="G57" s="58">
        <v>12.56026348702</v>
      </c>
      <c r="H57" s="58">
        <v>36.6523528755</v>
      </c>
      <c r="I57" s="58">
        <v>33.850496639500001</v>
      </c>
      <c r="J57" s="58">
        <v>50.560173092680003</v>
      </c>
      <c r="K57" s="58">
        <v>53.612271571410005</v>
      </c>
      <c r="L57" s="58">
        <v>74.34736667</v>
      </c>
      <c r="M57" s="58">
        <v>83.000062266820009</v>
      </c>
      <c r="N57" s="58">
        <v>101.64234946874001</v>
      </c>
      <c r="O57" s="58">
        <v>114.06878233385001</v>
      </c>
      <c r="P57" s="58">
        <v>192.29081293090996</v>
      </c>
      <c r="Q57" s="58">
        <v>196.80878320323995</v>
      </c>
      <c r="R57" s="58">
        <v>191.13884312416997</v>
      </c>
      <c r="S57" s="58">
        <v>219.66975237996002</v>
      </c>
      <c r="T57" s="58">
        <v>170.17035795914998</v>
      </c>
      <c r="U57" s="58">
        <v>186.03575685242998</v>
      </c>
      <c r="V57" s="58">
        <v>141.97548750391499</v>
      </c>
    </row>
    <row r="58" spans="3:22" x14ac:dyDescent="0.2">
      <c r="C58" s="89" t="s">
        <v>64</v>
      </c>
      <c r="D58" s="57">
        <v>446.73464804055004</v>
      </c>
      <c r="E58" s="57">
        <v>852.73627328999987</v>
      </c>
      <c r="F58" s="57">
        <v>858.00580847238029</v>
      </c>
      <c r="G58" s="57">
        <v>915.95435434959006</v>
      </c>
      <c r="H58" s="57">
        <v>857.79192420821994</v>
      </c>
      <c r="I58" s="57">
        <v>781.61833093061011</v>
      </c>
      <c r="J58" s="57">
        <v>1137.9328404718799</v>
      </c>
      <c r="K58" s="57">
        <v>1119.4675624952004</v>
      </c>
      <c r="L58" s="57">
        <v>3391.2515502566689</v>
      </c>
      <c r="M58" s="57">
        <v>2909.6902149593593</v>
      </c>
      <c r="N58" s="57">
        <v>1946.4181071880698</v>
      </c>
      <c r="O58" s="57">
        <v>1452.0443770508298</v>
      </c>
      <c r="P58" s="57">
        <v>1901.8155494377522</v>
      </c>
      <c r="Q58" s="57">
        <v>2880.7423177759074</v>
      </c>
      <c r="R58" s="57">
        <v>2366.0399899607164</v>
      </c>
      <c r="S58" s="57">
        <v>1453.3773083974779</v>
      </c>
      <c r="T58" s="57">
        <v>1027.7001406428503</v>
      </c>
      <c r="U58" s="57">
        <v>995.56901968661987</v>
      </c>
      <c r="V58" s="57">
        <v>829.48015297729</v>
      </c>
    </row>
    <row r="59" spans="3:22" x14ac:dyDescent="0.2">
      <c r="C59" s="90" t="s">
        <v>65</v>
      </c>
      <c r="D59" s="58">
        <v>27.695599533999999</v>
      </c>
      <c r="E59" s="58">
        <v>71.026662933020006</v>
      </c>
      <c r="F59" s="58">
        <v>27.375753635080002</v>
      </c>
      <c r="G59" s="58">
        <v>31.409848343740006</v>
      </c>
      <c r="H59" s="58">
        <v>80.50103357766001</v>
      </c>
      <c r="I59" s="58">
        <v>63.575449787890001</v>
      </c>
      <c r="J59" s="58">
        <v>91.361004605489995</v>
      </c>
      <c r="K59" s="58">
        <v>74.019059235610001</v>
      </c>
      <c r="L59" s="58">
        <v>143.34484894836999</v>
      </c>
      <c r="M59" s="58">
        <v>126.04939664481998</v>
      </c>
      <c r="N59" s="58">
        <v>126.14423089435</v>
      </c>
      <c r="O59" s="58">
        <v>162.38965214941999</v>
      </c>
      <c r="P59" s="58">
        <v>293.25471935746003</v>
      </c>
      <c r="Q59" s="58">
        <v>346.04840091425001</v>
      </c>
      <c r="R59" s="58">
        <v>312.98886697327004</v>
      </c>
      <c r="S59" s="58">
        <v>400.46494190021997</v>
      </c>
      <c r="T59" s="58">
        <v>341.40097011582003</v>
      </c>
      <c r="U59" s="58">
        <v>527.29201561002003</v>
      </c>
      <c r="V59" s="58">
        <v>527.58570957124005</v>
      </c>
    </row>
    <row r="60" spans="3:22" x14ac:dyDescent="0.2">
      <c r="C60" s="89" t="s">
        <v>66</v>
      </c>
      <c r="D60" s="57">
        <v>188.28102549765998</v>
      </c>
      <c r="E60" s="57">
        <v>208.87919693281998</v>
      </c>
      <c r="F60" s="57">
        <v>254.15859237288001</v>
      </c>
      <c r="G60" s="57">
        <v>255.72278220264002</v>
      </c>
      <c r="H60" s="57">
        <v>403.0776364507401</v>
      </c>
      <c r="I60" s="57">
        <v>619.45863727233007</v>
      </c>
      <c r="J60" s="57">
        <v>543.73534616055019</v>
      </c>
      <c r="K60" s="57">
        <v>634.68928690887003</v>
      </c>
      <c r="L60" s="57">
        <v>810.14960172542021</v>
      </c>
      <c r="M60" s="57">
        <v>927.14696521451015</v>
      </c>
      <c r="N60" s="57">
        <v>963.08877164070998</v>
      </c>
      <c r="O60" s="57">
        <v>928.40322822814994</v>
      </c>
      <c r="P60" s="57">
        <v>1093.57790776511</v>
      </c>
      <c r="Q60" s="57">
        <v>1488.0349883457702</v>
      </c>
      <c r="R60" s="57">
        <v>1896.5876096955001</v>
      </c>
      <c r="S60" s="57">
        <v>2457.0733188672298</v>
      </c>
      <c r="T60" s="57">
        <v>2578.9947288789203</v>
      </c>
      <c r="U60" s="57">
        <v>3250.7849749926304</v>
      </c>
      <c r="V60" s="57">
        <v>3423.6631518350096</v>
      </c>
    </row>
    <row r="61" spans="3:22" x14ac:dyDescent="0.2">
      <c r="C61" s="90" t="s">
        <v>67</v>
      </c>
      <c r="D61" s="58">
        <v>10.730384652319998</v>
      </c>
      <c r="E61" s="58">
        <v>14.35896077104</v>
      </c>
      <c r="F61" s="58">
        <v>13.98099950814</v>
      </c>
      <c r="G61" s="58">
        <v>4.9375002499700003</v>
      </c>
      <c r="H61" s="58">
        <v>11.234448724309999</v>
      </c>
      <c r="I61" s="58">
        <v>14.947638675049999</v>
      </c>
      <c r="J61" s="58">
        <v>17.848819217959999</v>
      </c>
      <c r="K61" s="58">
        <v>19.151166235270001</v>
      </c>
      <c r="L61" s="58">
        <v>28.03036688397</v>
      </c>
      <c r="M61" s="58">
        <v>60.802906378909995</v>
      </c>
      <c r="N61" s="58">
        <v>65.468116586469989</v>
      </c>
      <c r="O61" s="58">
        <v>69.649995476850009</v>
      </c>
      <c r="P61" s="58">
        <v>85.304920796739992</v>
      </c>
      <c r="Q61" s="58">
        <v>105.46697066891001</v>
      </c>
      <c r="R61" s="58">
        <v>110.28484358176999</v>
      </c>
      <c r="S61" s="58">
        <v>137.7943970238</v>
      </c>
      <c r="T61" s="58">
        <v>204.55777605780003</v>
      </c>
      <c r="U61" s="58">
        <v>275.92053414321998</v>
      </c>
      <c r="V61" s="58">
        <v>353.62663801287005</v>
      </c>
    </row>
    <row r="62" spans="3:22" x14ac:dyDescent="0.2">
      <c r="C62" s="89" t="s">
        <v>68</v>
      </c>
      <c r="D62" s="57">
        <v>19.1010561143</v>
      </c>
      <c r="E62" s="57">
        <v>31.40879010143</v>
      </c>
      <c r="F62" s="57">
        <v>18.177131005760003</v>
      </c>
      <c r="G62" s="57">
        <v>28.331641808000001</v>
      </c>
      <c r="H62" s="57">
        <v>39.424473551680002</v>
      </c>
      <c r="I62" s="57">
        <v>46.736720903109997</v>
      </c>
      <c r="J62" s="57">
        <v>55.247778274600009</v>
      </c>
      <c r="K62" s="57">
        <v>71.265507367200001</v>
      </c>
      <c r="L62" s="57">
        <v>80.742247705720004</v>
      </c>
      <c r="M62" s="57">
        <v>89.886475776950007</v>
      </c>
      <c r="N62" s="57">
        <v>91.603091596940004</v>
      </c>
      <c r="O62" s="57">
        <v>117.701130771</v>
      </c>
      <c r="P62" s="57">
        <v>126.86252298709</v>
      </c>
      <c r="Q62" s="57">
        <v>149.3574904914</v>
      </c>
      <c r="R62" s="57">
        <v>143.15239669866</v>
      </c>
      <c r="S62" s="57">
        <v>127.99390674324999</v>
      </c>
      <c r="T62" s="57">
        <v>168.81506645563002</v>
      </c>
      <c r="U62" s="57">
        <v>168.67839929997001</v>
      </c>
      <c r="V62" s="57">
        <v>138.39373178608099</v>
      </c>
    </row>
    <row r="63" spans="3:22" x14ac:dyDescent="0.2">
      <c r="C63" s="90" t="s">
        <v>31</v>
      </c>
      <c r="D63" s="58">
        <v>868.99160994953002</v>
      </c>
      <c r="E63" s="58">
        <v>1752.44944355811</v>
      </c>
      <c r="F63" s="58">
        <v>998.46701169928997</v>
      </c>
      <c r="G63" s="58">
        <v>1305.4873342733501</v>
      </c>
      <c r="H63" s="58">
        <v>1400.8871086919501</v>
      </c>
      <c r="I63" s="58">
        <v>1675.5302852612499</v>
      </c>
      <c r="J63" s="58">
        <v>853.50651156623007</v>
      </c>
      <c r="K63" s="58">
        <v>790.79757598467995</v>
      </c>
      <c r="L63" s="58">
        <v>887.78859326770998</v>
      </c>
      <c r="M63" s="58">
        <v>964.09186042356009</v>
      </c>
      <c r="N63" s="58">
        <v>801.07450577232009</v>
      </c>
      <c r="O63" s="58">
        <v>1353.4013776820402</v>
      </c>
      <c r="P63" s="58">
        <v>2064.3677530523701</v>
      </c>
      <c r="Q63" s="58">
        <v>1841.6477331740102</v>
      </c>
      <c r="R63" s="58">
        <v>2028.385210236906</v>
      </c>
      <c r="S63" s="58">
        <v>2628.4685358115394</v>
      </c>
      <c r="T63" s="58">
        <v>1411.9506435554702</v>
      </c>
      <c r="U63" s="58">
        <v>1454.19377461052</v>
      </c>
      <c r="V63" s="58">
        <v>1363.7391847253698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3:22" x14ac:dyDescent="0.2">
      <c r="C65" s="90" t="s">
        <v>69</v>
      </c>
      <c r="D65" s="58">
        <v>817.2749072564701</v>
      </c>
      <c r="E65" s="58">
        <v>942.82896942728985</v>
      </c>
      <c r="F65" s="58">
        <v>995.21496882087024</v>
      </c>
      <c r="G65" s="58">
        <v>1072.6137080180699</v>
      </c>
      <c r="H65" s="58">
        <v>1269.8738015411</v>
      </c>
      <c r="I65" s="58">
        <v>1579.6832165345897</v>
      </c>
      <c r="J65" s="58">
        <v>2604.383750618631</v>
      </c>
      <c r="K65" s="58">
        <v>3478.3057176180096</v>
      </c>
      <c r="L65" s="58">
        <v>4655.7799067722399</v>
      </c>
      <c r="M65" s="58">
        <v>5362.1796943090203</v>
      </c>
      <c r="N65" s="58">
        <v>5619.7049150577086</v>
      </c>
      <c r="O65" s="58">
        <v>5624.1780378517706</v>
      </c>
      <c r="P65" s="58">
        <v>7106.9893282722496</v>
      </c>
      <c r="Q65" s="58">
        <v>8162.4480259943557</v>
      </c>
      <c r="R65" s="58">
        <v>8511.6432715649753</v>
      </c>
      <c r="S65" s="58">
        <v>9660.6312053260481</v>
      </c>
      <c r="T65" s="58">
        <v>9502.7851593055984</v>
      </c>
      <c r="U65" s="58">
        <v>10080.055762698199</v>
      </c>
      <c r="V65" s="58">
        <v>9678.9234798150919</v>
      </c>
    </row>
    <row r="66" spans="3:22" x14ac:dyDescent="0.2">
      <c r="C66" s="89" t="s">
        <v>70</v>
      </c>
      <c r="D66" s="57">
        <v>24.573393043960003</v>
      </c>
      <c r="E66" s="57">
        <v>34.229750132840003</v>
      </c>
      <c r="F66" s="57">
        <v>48.273587242550001</v>
      </c>
      <c r="G66" s="57">
        <v>40.996452414890008</v>
      </c>
      <c r="H66" s="57">
        <v>70.62774778283999</v>
      </c>
      <c r="I66" s="57">
        <v>183.79129736249999</v>
      </c>
      <c r="J66" s="57">
        <v>86.167846452329997</v>
      </c>
      <c r="K66" s="57">
        <v>108.4857221096</v>
      </c>
      <c r="L66" s="57">
        <v>131.93953365004</v>
      </c>
      <c r="M66" s="57">
        <v>118.42967247042003</v>
      </c>
      <c r="N66" s="57">
        <v>139.40786345935001</v>
      </c>
      <c r="O66" s="57">
        <v>166.34289606903002</v>
      </c>
      <c r="P66" s="57">
        <v>204.22918117741938</v>
      </c>
      <c r="Q66" s="57">
        <v>247.83098465129001</v>
      </c>
      <c r="R66" s="57">
        <v>452.72349107779991</v>
      </c>
      <c r="S66" s="57">
        <v>253.62825114754</v>
      </c>
      <c r="T66" s="57">
        <v>196.54735412599993</v>
      </c>
      <c r="U66" s="57">
        <v>247.01843566443</v>
      </c>
      <c r="V66" s="57">
        <v>453.68175473975992</v>
      </c>
    </row>
    <row r="67" spans="3:22" x14ac:dyDescent="0.2">
      <c r="C67" s="90" t="s">
        <v>32</v>
      </c>
      <c r="D67" s="58">
        <v>10.89385624734</v>
      </c>
      <c r="E67" s="58">
        <v>22.075773556430001</v>
      </c>
      <c r="F67" s="58">
        <v>5.7323935315300005</v>
      </c>
      <c r="G67" s="58">
        <v>40.78988764735</v>
      </c>
      <c r="H67" s="58">
        <v>25.349819864630003</v>
      </c>
      <c r="I67" s="58">
        <v>17.814893632239997</v>
      </c>
      <c r="J67" s="58">
        <v>38.530411588530001</v>
      </c>
      <c r="K67" s="58">
        <v>36.112062150589999</v>
      </c>
      <c r="L67" s="58">
        <v>93.024448123600038</v>
      </c>
      <c r="M67" s="58">
        <v>35.521985801329997</v>
      </c>
      <c r="N67" s="58">
        <v>47.234356626539999</v>
      </c>
      <c r="O67" s="58">
        <v>26.999793958000001</v>
      </c>
      <c r="P67" s="58">
        <v>70.010997127309992</v>
      </c>
      <c r="Q67" s="58">
        <v>37.479195535030001</v>
      </c>
      <c r="R67" s="58">
        <v>19.086228835909999</v>
      </c>
      <c r="S67" s="58">
        <v>16.828875697979999</v>
      </c>
      <c r="T67" s="58">
        <v>10.574299187889999</v>
      </c>
      <c r="U67" s="58">
        <v>8.4754885045499986</v>
      </c>
      <c r="V67" s="58">
        <v>7.0364234945599993</v>
      </c>
    </row>
    <row r="68" spans="3:22" x14ac:dyDescent="0.2">
      <c r="C68" s="89" t="s">
        <v>33</v>
      </c>
      <c r="D68" s="57">
        <v>119.72723894887996</v>
      </c>
      <c r="E68" s="57">
        <v>158.44519155018</v>
      </c>
      <c r="F68" s="57">
        <v>128.16769484692</v>
      </c>
      <c r="G68" s="57">
        <v>110.97813783850999</v>
      </c>
      <c r="H68" s="57">
        <v>209.49339619641</v>
      </c>
      <c r="I68" s="57">
        <v>175.34865527804001</v>
      </c>
      <c r="J68" s="57">
        <v>263.21357518686995</v>
      </c>
      <c r="K68" s="57">
        <v>408.65473663742006</v>
      </c>
      <c r="L68" s="57">
        <v>759.43853059978017</v>
      </c>
      <c r="M68" s="57">
        <v>717.45672782416011</v>
      </c>
      <c r="N68" s="57">
        <v>451.12628177864991</v>
      </c>
      <c r="O68" s="57">
        <v>3943.6998038322135</v>
      </c>
      <c r="P68" s="57">
        <v>408.40534883489988</v>
      </c>
      <c r="Q68" s="57">
        <v>671.95415504055006</v>
      </c>
      <c r="R68" s="57">
        <v>687.02972218933996</v>
      </c>
      <c r="S68" s="57">
        <v>798.00337470015006</v>
      </c>
      <c r="T68" s="57">
        <v>936.72266709487997</v>
      </c>
      <c r="U68" s="57">
        <v>1005.9413361351</v>
      </c>
      <c r="V68" s="57">
        <v>271.13536169030004</v>
      </c>
    </row>
    <row r="69" spans="3:22" x14ac:dyDescent="0.2">
      <c r="C69" s="90" t="s">
        <v>71</v>
      </c>
      <c r="D69" s="58">
        <v>227.23497030876004</v>
      </c>
      <c r="E69" s="58">
        <v>394.08415434986006</v>
      </c>
      <c r="F69" s="58">
        <v>242.4314518009401</v>
      </c>
      <c r="G69" s="58">
        <v>341.77931677173012</v>
      </c>
      <c r="H69" s="58">
        <v>654.38960178389993</v>
      </c>
      <c r="I69" s="58">
        <v>814.25722996693992</v>
      </c>
      <c r="J69" s="58">
        <v>782.82997354275005</v>
      </c>
      <c r="K69" s="58">
        <v>2428.0038854964405</v>
      </c>
      <c r="L69" s="58">
        <v>1682.69411147202</v>
      </c>
      <c r="M69" s="58">
        <v>6369.5981404428903</v>
      </c>
      <c r="N69" s="58">
        <v>1352.0528033710998</v>
      </c>
      <c r="O69" s="58">
        <v>2121.2785163029298</v>
      </c>
      <c r="P69" s="58">
        <v>2497.2536351604999</v>
      </c>
      <c r="Q69" s="58">
        <v>3073.3933453238506</v>
      </c>
      <c r="R69" s="58">
        <v>2523.4668918607003</v>
      </c>
      <c r="S69" s="58">
        <v>2646.6369057708598</v>
      </c>
      <c r="T69" s="58">
        <v>2640.8641611316693</v>
      </c>
      <c r="U69" s="58">
        <v>3137.3996836556894</v>
      </c>
      <c r="V69" s="58">
        <v>3484.497027190167</v>
      </c>
    </row>
    <row r="70" spans="3:22" x14ac:dyDescent="0.2">
      <c r="C70" s="89" t="s">
        <v>34</v>
      </c>
      <c r="D70" s="57">
        <v>5.6486359347499997</v>
      </c>
      <c r="E70" s="57">
        <v>20.088876626239998</v>
      </c>
      <c r="F70" s="57">
        <v>17.040597777999999</v>
      </c>
      <c r="G70" s="57">
        <v>12.347819837440001</v>
      </c>
      <c r="H70" s="57">
        <v>22.204796670190003</v>
      </c>
      <c r="I70" s="57">
        <v>23.786998436749997</v>
      </c>
      <c r="J70" s="57">
        <v>30.199630846599998</v>
      </c>
      <c r="K70" s="57">
        <v>38.244921733869994</v>
      </c>
      <c r="L70" s="57">
        <v>46.113392434059996</v>
      </c>
      <c r="M70" s="57">
        <v>58.409561563940009</v>
      </c>
      <c r="N70" s="57">
        <v>71.128422723159986</v>
      </c>
      <c r="O70" s="57">
        <v>78.901592010120012</v>
      </c>
      <c r="P70" s="57">
        <v>74.445816265389993</v>
      </c>
      <c r="Q70" s="57">
        <v>95.603285782689994</v>
      </c>
      <c r="R70" s="57">
        <v>75.938413110500022</v>
      </c>
      <c r="S70" s="57">
        <v>153.29758273670001</v>
      </c>
      <c r="T70" s="57">
        <v>88.123460944399994</v>
      </c>
      <c r="U70" s="57">
        <v>214.37124976985999</v>
      </c>
      <c r="V70" s="57">
        <v>218.45234918743</v>
      </c>
    </row>
    <row r="71" spans="3:22" x14ac:dyDescent="0.2">
      <c r="C71" s="90" t="s">
        <v>72</v>
      </c>
      <c r="D71" s="58">
        <v>319.71505752809003</v>
      </c>
      <c r="E71" s="58">
        <v>1026.7587121883</v>
      </c>
      <c r="F71" s="58">
        <v>816.77624874391006</v>
      </c>
      <c r="G71" s="58">
        <v>368.73376865340003</v>
      </c>
      <c r="H71" s="58">
        <v>239.06311420260002</v>
      </c>
      <c r="I71" s="58">
        <v>133.09740078643003</v>
      </c>
      <c r="J71" s="58">
        <v>231.06354141588</v>
      </c>
      <c r="K71" s="58">
        <v>354.54516482395996</v>
      </c>
      <c r="L71" s="58">
        <v>557.91415000500001</v>
      </c>
      <c r="M71" s="58">
        <v>1033.4395108197098</v>
      </c>
      <c r="N71" s="58">
        <v>822.22581364820007</v>
      </c>
      <c r="O71" s="58">
        <v>800.47422819390999</v>
      </c>
      <c r="P71" s="58">
        <v>882.59779105237988</v>
      </c>
      <c r="Q71" s="58">
        <v>450.65006293989995</v>
      </c>
      <c r="R71" s="58">
        <v>267.55806601478002</v>
      </c>
      <c r="S71" s="58">
        <v>237.97697384564995</v>
      </c>
      <c r="T71" s="58">
        <v>381.22607344158996</v>
      </c>
      <c r="U71" s="58">
        <v>358.58074157386</v>
      </c>
      <c r="V71" s="58">
        <v>306.02988571118999</v>
      </c>
    </row>
    <row r="72" spans="3:22" x14ac:dyDescent="0.2">
      <c r="C72" s="89" t="s">
        <v>73</v>
      </c>
      <c r="D72" s="57">
        <v>718.89250763481994</v>
      </c>
      <c r="E72" s="57">
        <v>722.37718287329005</v>
      </c>
      <c r="F72" s="57">
        <v>932.78088231034997</v>
      </c>
      <c r="G72" s="57">
        <v>758.92303201324</v>
      </c>
      <c r="H72" s="57">
        <v>685.51949633694005</v>
      </c>
      <c r="I72" s="57">
        <v>559.62141062961996</v>
      </c>
      <c r="J72" s="57">
        <v>48.003648363419998</v>
      </c>
      <c r="K72" s="57">
        <v>132.29978147938002</v>
      </c>
      <c r="L72" s="57">
        <v>82.871727650100013</v>
      </c>
      <c r="M72" s="57">
        <v>48.508183941860004</v>
      </c>
      <c r="N72" s="57">
        <v>47.927710451179998</v>
      </c>
      <c r="O72" s="57">
        <v>66.8277242546</v>
      </c>
      <c r="P72" s="57">
        <v>384.05478928774994</v>
      </c>
      <c r="Q72" s="57">
        <v>129.32715268784</v>
      </c>
      <c r="R72" s="57">
        <v>133.52403697987</v>
      </c>
      <c r="S72" s="57">
        <v>136.6506213577</v>
      </c>
      <c r="T72" s="57">
        <v>90.36951734326</v>
      </c>
      <c r="U72" s="57">
        <v>82.949287866409989</v>
      </c>
      <c r="V72" s="57">
        <v>782.26680634020011</v>
      </c>
    </row>
    <row r="73" spans="3:22" x14ac:dyDescent="0.2">
      <c r="C73" s="90" t="s">
        <v>35</v>
      </c>
      <c r="D73" s="58">
        <v>15.219357407139999</v>
      </c>
      <c r="E73" s="58">
        <v>45.326781888880006</v>
      </c>
      <c r="F73" s="58">
        <v>30.924328232040001</v>
      </c>
      <c r="G73" s="58">
        <v>37.205659677199996</v>
      </c>
      <c r="H73" s="58">
        <v>67.481964393650003</v>
      </c>
      <c r="I73" s="58">
        <v>68.953841519980017</v>
      </c>
      <c r="J73" s="58">
        <v>80.74833162888001</v>
      </c>
      <c r="K73" s="58">
        <v>87.142709822880008</v>
      </c>
      <c r="L73" s="58">
        <v>95.533846082630006</v>
      </c>
      <c r="M73" s="58">
        <v>86.691306730800008</v>
      </c>
      <c r="N73" s="58">
        <v>132.32273197666998</v>
      </c>
      <c r="O73" s="58">
        <v>179.64472893939998</v>
      </c>
      <c r="P73" s="58">
        <v>108.20174979729998</v>
      </c>
      <c r="Q73" s="58">
        <v>278.88190536155003</v>
      </c>
      <c r="R73" s="58">
        <v>250.50582259173001</v>
      </c>
      <c r="S73" s="58">
        <v>209.56169389352002</v>
      </c>
      <c r="T73" s="58">
        <v>157.66448544950001</v>
      </c>
      <c r="U73" s="58">
        <v>230.93068023465003</v>
      </c>
      <c r="V73" s="58">
        <v>214.92697770978</v>
      </c>
    </row>
    <row r="74" spans="3:22" x14ac:dyDescent="0.2">
      <c r="C74" s="89" t="s">
        <v>74</v>
      </c>
      <c r="D74" s="57">
        <v>26.094264727150001</v>
      </c>
      <c r="E74" s="57">
        <v>0.32613867200000002</v>
      </c>
      <c r="F74" s="57">
        <v>14.252334354</v>
      </c>
      <c r="G74" s="57">
        <v>15.019419406000001</v>
      </c>
      <c r="H74" s="57">
        <v>22.930728133999999</v>
      </c>
      <c r="I74" s="57">
        <v>56.181247036999999</v>
      </c>
      <c r="J74" s="57">
        <v>91.832334405810002</v>
      </c>
      <c r="K74" s="57">
        <v>98.24444500864</v>
      </c>
      <c r="L74" s="57">
        <v>109.52906162399999</v>
      </c>
      <c r="M74" s="57">
        <v>120.392690806</v>
      </c>
      <c r="N74" s="57">
        <v>76.071545115999996</v>
      </c>
      <c r="O74" s="57">
        <v>60.920034832660001</v>
      </c>
      <c r="P74" s="57">
        <v>65.125233173919995</v>
      </c>
      <c r="Q74" s="57">
        <v>60.472703040830005</v>
      </c>
      <c r="R74" s="57">
        <v>68.629300381069996</v>
      </c>
      <c r="S74" s="57">
        <v>79.917220153710005</v>
      </c>
      <c r="T74" s="57">
        <v>82.378584339</v>
      </c>
      <c r="U74" s="57">
        <v>93.826054076000005</v>
      </c>
      <c r="V74" s="57">
        <v>97.829345271399987</v>
      </c>
    </row>
    <row r="75" spans="3:22" x14ac:dyDescent="0.2">
      <c r="C75" s="90" t="s">
        <v>36</v>
      </c>
      <c r="D75" s="58">
        <v>3.2215906408799997</v>
      </c>
      <c r="E75" s="58">
        <v>4.5176540532299994</v>
      </c>
      <c r="F75" s="58">
        <v>1.5743333108699999</v>
      </c>
      <c r="G75" s="58">
        <v>2.73446456904</v>
      </c>
      <c r="H75" s="58">
        <v>2.8179860866999999</v>
      </c>
      <c r="I75" s="58">
        <v>4.3786777470200002</v>
      </c>
      <c r="J75" s="58">
        <v>5.8685570965999991</v>
      </c>
      <c r="K75" s="58">
        <v>5.9869728064799999</v>
      </c>
      <c r="L75" s="58">
        <v>9.2155028740500011</v>
      </c>
      <c r="M75" s="58">
        <v>10.904505392269998</v>
      </c>
      <c r="N75" s="58">
        <v>12.430806170009999</v>
      </c>
      <c r="O75" s="58">
        <v>12.774793513337285</v>
      </c>
      <c r="P75" s="58">
        <v>69.85389932438791</v>
      </c>
      <c r="Q75" s="58">
        <v>59.930301032964998</v>
      </c>
      <c r="R75" s="58">
        <v>55.702321321251503</v>
      </c>
      <c r="S75" s="58">
        <v>70.360082777715178</v>
      </c>
      <c r="T75" s="58">
        <v>84.216933695720002</v>
      </c>
      <c r="U75" s="58">
        <v>93.597069014580001</v>
      </c>
      <c r="V75" s="58">
        <v>73.263304346149994</v>
      </c>
    </row>
    <row r="76" spans="3:22" x14ac:dyDescent="0.2">
      <c r="C76" s="92" t="s">
        <v>75</v>
      </c>
      <c r="D76" s="59">
        <v>989.78775145476004</v>
      </c>
      <c r="E76" s="59">
        <v>1755.8955740981303</v>
      </c>
      <c r="F76" s="59">
        <v>1494.7550588377301</v>
      </c>
      <c r="G76" s="59">
        <v>1777.3272970823607</v>
      </c>
      <c r="H76" s="59">
        <v>2359.2248863853001</v>
      </c>
      <c r="I76" s="59">
        <v>2420.1479896852597</v>
      </c>
      <c r="J76" s="59">
        <v>3170.7277351474504</v>
      </c>
      <c r="K76" s="59">
        <v>3552.9813696790702</v>
      </c>
      <c r="L76" s="59">
        <v>2975.2371666732097</v>
      </c>
      <c r="M76" s="59">
        <v>3409.1773950946194</v>
      </c>
      <c r="N76" s="59">
        <v>4255.7982929917707</v>
      </c>
      <c r="O76" s="59">
        <v>5311.28893396895</v>
      </c>
      <c r="P76" s="59">
        <v>5908.5628756749611</v>
      </c>
      <c r="Q76" s="59">
        <v>7077.1524886361622</v>
      </c>
      <c r="R76" s="59">
        <v>8187.4956374228759</v>
      </c>
      <c r="S76" s="59">
        <v>8948.6106395891402</v>
      </c>
      <c r="T76" s="59">
        <v>9122.4707460094742</v>
      </c>
      <c r="U76" s="59">
        <v>5262.6419146149301</v>
      </c>
      <c r="V76" s="59">
        <v>5211.675113858314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20.401495927300001</v>
      </c>
    </row>
    <row r="78" spans="3:22" x14ac:dyDescent="0.2">
      <c r="C78" s="89" t="s">
        <v>77</v>
      </c>
      <c r="D78" s="57">
        <v>94.928663732719997</v>
      </c>
      <c r="E78" s="57">
        <v>124.96637658264001</v>
      </c>
      <c r="F78" s="57">
        <v>127.09479091884999</v>
      </c>
      <c r="G78" s="57">
        <v>62.450411035960002</v>
      </c>
      <c r="H78" s="57">
        <v>115.19599336315</v>
      </c>
      <c r="I78" s="57">
        <v>135.94368618901999</v>
      </c>
      <c r="J78" s="57">
        <v>171.35108524629999</v>
      </c>
      <c r="K78" s="57">
        <v>291.82601416961006</v>
      </c>
      <c r="L78" s="57">
        <v>382.78438342914001</v>
      </c>
      <c r="M78" s="57">
        <v>555.6216238830599</v>
      </c>
      <c r="N78" s="57">
        <v>627.91278203770992</v>
      </c>
      <c r="O78" s="57">
        <v>727.79979852558006</v>
      </c>
      <c r="P78" s="57">
        <v>788.39366213296012</v>
      </c>
      <c r="Q78" s="57">
        <v>993.41303842819241</v>
      </c>
      <c r="R78" s="57">
        <v>1447.4095345411702</v>
      </c>
      <c r="S78" s="57">
        <v>1085.93943674198</v>
      </c>
      <c r="T78" s="57">
        <v>1067.3625841641899</v>
      </c>
      <c r="U78" s="57">
        <v>1123.1255445227603</v>
      </c>
      <c r="V78" s="57">
        <v>968.90786421658993</v>
      </c>
    </row>
    <row r="79" spans="3:22" x14ac:dyDescent="0.2">
      <c r="C79" s="90" t="s">
        <v>37</v>
      </c>
      <c r="D79" s="58">
        <v>702.01381730529022</v>
      </c>
      <c r="E79" s="58">
        <v>1373.06638180853</v>
      </c>
      <c r="F79" s="58">
        <v>1247.4656233438</v>
      </c>
      <c r="G79" s="58">
        <v>916.49009662668993</v>
      </c>
      <c r="H79" s="58">
        <v>1123.2192252211498</v>
      </c>
      <c r="I79" s="58">
        <v>1451.1908269095111</v>
      </c>
      <c r="J79" s="58">
        <v>2186.6297022721201</v>
      </c>
      <c r="K79" s="58">
        <v>2790.2566030962412</v>
      </c>
      <c r="L79" s="58">
        <v>2278.7590363171007</v>
      </c>
      <c r="M79" s="58">
        <v>3356.0892955598906</v>
      </c>
      <c r="N79" s="58">
        <v>3462.36372206233</v>
      </c>
      <c r="O79" s="58">
        <v>4715.7018796556022</v>
      </c>
      <c r="P79" s="58">
        <v>7302.3723302082344</v>
      </c>
      <c r="Q79" s="58">
        <v>7870.8559522078522</v>
      </c>
      <c r="R79" s="58">
        <v>6921.9756600876908</v>
      </c>
      <c r="S79" s="58">
        <v>6469.6323620605217</v>
      </c>
      <c r="T79" s="58">
        <v>5231.9692066402504</v>
      </c>
      <c r="U79" s="58">
        <v>5573.5035226643495</v>
      </c>
      <c r="V79" s="58">
        <v>4461.9673962976212</v>
      </c>
    </row>
    <row r="80" spans="3:22" x14ac:dyDescent="0.2">
      <c r="C80" s="89" t="s">
        <v>38</v>
      </c>
      <c r="D80" s="57">
        <v>144.66548808499999</v>
      </c>
      <c r="E80" s="57">
        <v>168.71845711750001</v>
      </c>
      <c r="F80" s="57">
        <v>137.16507318800001</v>
      </c>
      <c r="G80" s="57">
        <v>180.87461330049999</v>
      </c>
      <c r="H80" s="57">
        <v>222.92307995767999</v>
      </c>
      <c r="I80" s="57">
        <v>253.97432739284</v>
      </c>
      <c r="J80" s="57">
        <v>196.41806932007998</v>
      </c>
      <c r="K80" s="57">
        <v>367.54313335696997</v>
      </c>
      <c r="L80" s="57">
        <v>429.39915759822998</v>
      </c>
      <c r="M80" s="57">
        <v>692.95606381532002</v>
      </c>
      <c r="N80" s="57">
        <v>619.85669036761999</v>
      </c>
      <c r="O80" s="57">
        <v>806.44353048476</v>
      </c>
      <c r="P80" s="57">
        <v>1713.8504980374096</v>
      </c>
      <c r="Q80" s="57">
        <v>2092.2262535670002</v>
      </c>
      <c r="R80" s="57">
        <v>2185.42250531032</v>
      </c>
      <c r="S80" s="57">
        <v>2280.4032928924894</v>
      </c>
      <c r="T80" s="57">
        <v>1485.7623745717397</v>
      </c>
      <c r="U80" s="57">
        <v>1899.18062441549</v>
      </c>
      <c r="V80" s="57">
        <v>1828.5737792283599</v>
      </c>
    </row>
    <row r="81" spans="3:22" x14ac:dyDescent="0.2">
      <c r="C81" s="81" t="s">
        <v>79</v>
      </c>
      <c r="D81" s="45">
        <f>+SUM(D52:D80)</f>
        <v>6121.6940921714804</v>
      </c>
      <c r="E81" s="45">
        <f t="shared" ref="E81:U81" si="1">+SUM(E52:E80)</f>
        <v>10492.469354464773</v>
      </c>
      <c r="F81" s="45">
        <f t="shared" si="1"/>
        <v>9102.4498369170706</v>
      </c>
      <c r="G81" s="45">
        <f t="shared" si="1"/>
        <v>8778.3198527249424</v>
      </c>
      <c r="H81" s="45">
        <f t="shared" si="1"/>
        <v>10641.527226276239</v>
      </c>
      <c r="I81" s="45">
        <f t="shared" si="1"/>
        <v>11840.030893932169</v>
      </c>
      <c r="J81" s="45">
        <f t="shared" si="1"/>
        <v>13883.960604705233</v>
      </c>
      <c r="K81" s="45">
        <f t="shared" si="1"/>
        <v>18532.05499806887</v>
      </c>
      <c r="L81" s="45">
        <f t="shared" si="1"/>
        <v>21521.435365871017</v>
      </c>
      <c r="M81" s="45">
        <f t="shared" si="1"/>
        <v>29111.393845051873</v>
      </c>
      <c r="N81" s="45">
        <f t="shared" si="1"/>
        <v>24032.31752121478</v>
      </c>
      <c r="O81" s="45">
        <f t="shared" si="1"/>
        <v>31114.366688839658</v>
      </c>
      <c r="P81" s="45">
        <f t="shared" si="1"/>
        <v>35903.267656393458</v>
      </c>
      <c r="Q81" s="45">
        <f t="shared" si="1"/>
        <v>41561.213122672314</v>
      </c>
      <c r="R81" s="45">
        <f t="shared" si="1"/>
        <v>42707.114764135949</v>
      </c>
      <c r="S81" s="45">
        <f t="shared" si="1"/>
        <v>44603.172557093218</v>
      </c>
      <c r="T81" s="45">
        <f t="shared" si="1"/>
        <v>39927.716434517795</v>
      </c>
      <c r="U81" s="45">
        <f t="shared" si="1"/>
        <v>39636.135805074417</v>
      </c>
      <c r="V81" s="45">
        <f>+SUM(V52:V80)</f>
        <v>37423.573046152909</v>
      </c>
    </row>
    <row r="82" spans="3:22" x14ac:dyDescent="0.2">
      <c r="C82" s="1" t="s">
        <v>227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5" customHeight="1" x14ac:dyDescent="0.2">
      <c r="C86" s="9"/>
      <c r="D86" s="164" t="s">
        <v>106</v>
      </c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</row>
    <row r="87" spans="3:22" ht="11.25" hidden="1" customHeight="1" x14ac:dyDescent="0.2">
      <c r="H87" s="28"/>
      <c r="I87" s="28"/>
      <c r="J87" s="28"/>
      <c r="L87" s="184"/>
      <c r="M87" s="184"/>
      <c r="N87" s="184"/>
      <c r="O87" s="184"/>
      <c r="P87" s="184"/>
      <c r="Q87" s="189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82" t="s">
        <v>21</v>
      </c>
      <c r="D89" s="162">
        <v>2000</v>
      </c>
      <c r="E89" s="162">
        <v>2001</v>
      </c>
      <c r="F89" s="162">
        <v>2002</v>
      </c>
      <c r="G89" s="162">
        <v>2003</v>
      </c>
      <c r="H89" s="162">
        <v>2004</v>
      </c>
      <c r="I89" s="162">
        <v>2005</v>
      </c>
      <c r="J89" s="162">
        <v>2006</v>
      </c>
      <c r="K89" s="162">
        <v>2007</v>
      </c>
      <c r="L89" s="162">
        <v>2008</v>
      </c>
      <c r="M89" s="162">
        <v>2009</v>
      </c>
      <c r="N89" s="162">
        <v>2010</v>
      </c>
      <c r="O89" s="162">
        <v>2011</v>
      </c>
      <c r="P89" s="162">
        <v>2012</v>
      </c>
      <c r="Q89" s="162">
        <v>2013</v>
      </c>
      <c r="R89" s="162">
        <v>2014</v>
      </c>
      <c r="S89" s="162">
        <v>2015</v>
      </c>
      <c r="T89" s="162">
        <v>2016</v>
      </c>
      <c r="U89" s="162">
        <v>2017</v>
      </c>
      <c r="V89" s="162">
        <v>2018</v>
      </c>
    </row>
    <row r="90" spans="3:22" ht="12" thickBot="1" x14ac:dyDescent="0.25">
      <c r="C90" s="18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 spans="3:22" x14ac:dyDescent="0.2">
      <c r="C91" s="89" t="s">
        <v>61</v>
      </c>
      <c r="D91" s="61">
        <f t="shared" ref="D91:V91" si="2">+IFERROR(IF(D52&gt;0,+((D52/D13)*100)," "),"")</f>
        <v>81.741481279207861</v>
      </c>
      <c r="E91" s="61">
        <f t="shared" si="2"/>
        <v>95.251202388566981</v>
      </c>
      <c r="F91" s="61">
        <f t="shared" si="2"/>
        <v>85.768151763558663</v>
      </c>
      <c r="G91" s="61">
        <f t="shared" si="2"/>
        <v>99.098643220375877</v>
      </c>
      <c r="H91" s="61">
        <f t="shared" si="2"/>
        <v>97.796966305873468</v>
      </c>
      <c r="I91" s="61">
        <f t="shared" si="2"/>
        <v>98.513812206769657</v>
      </c>
      <c r="J91" s="61">
        <f t="shared" si="2"/>
        <v>98.5617194924301</v>
      </c>
      <c r="K91" s="61">
        <f t="shared" si="2"/>
        <v>99.169458489706017</v>
      </c>
      <c r="L91" s="61">
        <f t="shared" si="2"/>
        <v>99.490188933112748</v>
      </c>
      <c r="M91" s="61">
        <f t="shared" si="2"/>
        <v>91.575614371645386</v>
      </c>
      <c r="N91" s="61">
        <f t="shared" si="2"/>
        <v>91.119811856225112</v>
      </c>
      <c r="O91" s="61">
        <f t="shared" si="2"/>
        <v>96.060657308492281</v>
      </c>
      <c r="P91" s="61">
        <f t="shared" si="2"/>
        <v>94.460669398361915</v>
      </c>
      <c r="Q91" s="61">
        <f t="shared" si="2"/>
        <v>93.704495308374888</v>
      </c>
      <c r="R91" s="61">
        <f t="shared" si="2"/>
        <v>95.418249483014975</v>
      </c>
      <c r="S91" s="61">
        <f t="shared" si="2"/>
        <v>96.096519495773236</v>
      </c>
      <c r="T91" s="61">
        <f t="shared" si="2"/>
        <v>93.487116961366809</v>
      </c>
      <c r="U91" s="61">
        <f t="shared" si="2"/>
        <v>96.797142313470246</v>
      </c>
      <c r="V91" s="61">
        <f t="shared" si="2"/>
        <v>89.530077982726468</v>
      </c>
    </row>
    <row r="92" spans="3:22" x14ac:dyDescent="0.2">
      <c r="C92" s="90" t="s">
        <v>28</v>
      </c>
      <c r="D92" s="63">
        <f t="shared" ref="D92:V92" si="3">+IFERROR(IF(D53&gt;0,+((D53/D14)*100)," "),"")</f>
        <v>56.267134061343114</v>
      </c>
      <c r="E92" s="63">
        <f t="shared" si="3"/>
        <v>89.386690927339487</v>
      </c>
      <c r="F92" s="63">
        <f t="shared" si="3"/>
        <v>80.251016114681121</v>
      </c>
      <c r="G92" s="63">
        <f t="shared" si="3"/>
        <v>97.073985160352109</v>
      </c>
      <c r="H92" s="63">
        <f t="shared" si="3"/>
        <v>97.325459769709795</v>
      </c>
      <c r="I92" s="63">
        <f t="shared" si="3"/>
        <v>97.334635915831271</v>
      </c>
      <c r="J92" s="63">
        <f t="shared" si="3"/>
        <v>98.266567254964301</v>
      </c>
      <c r="K92" s="63">
        <f t="shared" si="3"/>
        <v>98.088009206276681</v>
      </c>
      <c r="L92" s="63">
        <f t="shared" si="3"/>
        <v>95.318588477014004</v>
      </c>
      <c r="M92" s="63">
        <f t="shared" si="3"/>
        <v>94.739410840657015</v>
      </c>
      <c r="N92" s="63">
        <f t="shared" si="3"/>
        <v>89.644994811697558</v>
      </c>
      <c r="O92" s="63">
        <f t="shared" si="3"/>
        <v>95.045637195226632</v>
      </c>
      <c r="P92" s="63">
        <f t="shared" si="3"/>
        <v>90.443843720612875</v>
      </c>
      <c r="Q92" s="63">
        <f t="shared" si="3"/>
        <v>87.06724790975467</v>
      </c>
      <c r="R92" s="63">
        <f t="shared" si="3"/>
        <v>92.853728469718263</v>
      </c>
      <c r="S92" s="63">
        <f t="shared" si="3"/>
        <v>65.864843247388649</v>
      </c>
      <c r="T92" s="63">
        <f t="shared" si="3"/>
        <v>94.260264680429856</v>
      </c>
      <c r="U92" s="63">
        <f t="shared" si="3"/>
        <v>95.595765027278873</v>
      </c>
      <c r="V92" s="63">
        <f t="shared" si="3"/>
        <v>97.954636246440202</v>
      </c>
    </row>
    <row r="93" spans="3:22" x14ac:dyDescent="0.2">
      <c r="C93" s="89" t="s">
        <v>62</v>
      </c>
      <c r="D93" s="61">
        <f t="shared" ref="D93:V93" si="4">+IFERROR(IF(D54&gt;0,+((D54/D15)*100)," "),"")</f>
        <v>79.061366541040783</v>
      </c>
      <c r="E93" s="61">
        <f t="shared" si="4"/>
        <v>99.936455155361415</v>
      </c>
      <c r="F93" s="61">
        <f t="shared" si="4"/>
        <v>91.611457768206066</v>
      </c>
      <c r="G93" s="61">
        <f t="shared" si="4"/>
        <v>99.84566825580292</v>
      </c>
      <c r="H93" s="61">
        <f t="shared" si="4"/>
        <v>99.997410537776616</v>
      </c>
      <c r="I93" s="61">
        <f t="shared" si="4"/>
        <v>99.865345412431552</v>
      </c>
      <c r="J93" s="61">
        <f t="shared" si="4"/>
        <v>99.627721468690211</v>
      </c>
      <c r="K93" s="61">
        <f t="shared" si="4"/>
        <v>97.958715439563761</v>
      </c>
      <c r="L93" s="61">
        <f t="shared" si="4"/>
        <v>98.842291842337417</v>
      </c>
      <c r="M93" s="61">
        <f t="shared" si="4"/>
        <v>87.297835701854012</v>
      </c>
      <c r="N93" s="61">
        <f t="shared" si="4"/>
        <v>98.728726735528824</v>
      </c>
      <c r="O93" s="61">
        <f t="shared" si="4"/>
        <v>96.893782597576475</v>
      </c>
      <c r="P93" s="61">
        <f t="shared" si="4"/>
        <v>96.831623104969353</v>
      </c>
      <c r="Q93" s="61">
        <f t="shared" si="4"/>
        <v>98.911474162748291</v>
      </c>
      <c r="R93" s="61">
        <f t="shared" si="4"/>
        <v>99.501530553938196</v>
      </c>
      <c r="S93" s="61">
        <f t="shared" si="4"/>
        <v>99.545563452982989</v>
      </c>
      <c r="T93" s="61">
        <f t="shared" si="4"/>
        <v>99.899632305461651</v>
      </c>
      <c r="U93" s="61">
        <f t="shared" si="4"/>
        <v>99.939707188785974</v>
      </c>
      <c r="V93" s="61">
        <f t="shared" si="4"/>
        <v>99.062791312966525</v>
      </c>
    </row>
    <row r="94" spans="3:22" x14ac:dyDescent="0.2">
      <c r="C94" s="90" t="s">
        <v>29</v>
      </c>
      <c r="D94" s="63">
        <f t="shared" ref="D94:V94" si="5">+IFERROR(IF(D55&gt;0,+((D55/D16)*100)," "),"")</f>
        <v>56.400055666635055</v>
      </c>
      <c r="E94" s="63">
        <f t="shared" si="5"/>
        <v>88.371437847389885</v>
      </c>
      <c r="F94" s="63">
        <f t="shared" si="5"/>
        <v>76.329671316457976</v>
      </c>
      <c r="G94" s="63">
        <f t="shared" si="5"/>
        <v>99.756551903564471</v>
      </c>
      <c r="H94" s="63">
        <f t="shared" si="5"/>
        <v>92.04797794122598</v>
      </c>
      <c r="I94" s="63">
        <f t="shared" si="5"/>
        <v>92.641526230071022</v>
      </c>
      <c r="J94" s="63">
        <f t="shared" si="5"/>
        <v>91.972478765184334</v>
      </c>
      <c r="K94" s="63">
        <f t="shared" si="5"/>
        <v>94.495845202816525</v>
      </c>
      <c r="L94" s="63">
        <f t="shared" si="5"/>
        <v>97.112734349871175</v>
      </c>
      <c r="M94" s="63">
        <f t="shared" si="5"/>
        <v>89.703577956469573</v>
      </c>
      <c r="N94" s="63">
        <f t="shared" si="5"/>
        <v>93.986964405423933</v>
      </c>
      <c r="O94" s="63">
        <f t="shared" si="5"/>
        <v>96.087335279577985</v>
      </c>
      <c r="P94" s="63">
        <f t="shared" si="5"/>
        <v>98.057211942357156</v>
      </c>
      <c r="Q94" s="63">
        <f t="shared" si="5"/>
        <v>97.613998720265073</v>
      </c>
      <c r="R94" s="63">
        <f t="shared" si="5"/>
        <v>98.526156084687628</v>
      </c>
      <c r="S94" s="63">
        <f t="shared" si="5"/>
        <v>96.926641140390828</v>
      </c>
      <c r="T94" s="63">
        <f t="shared" si="5"/>
        <v>98.50308762612886</v>
      </c>
      <c r="U94" s="63">
        <f t="shared" si="5"/>
        <v>98.916846357246385</v>
      </c>
      <c r="V94" s="63">
        <f t="shared" si="5"/>
        <v>98.043476860048344</v>
      </c>
    </row>
    <row r="95" spans="3:22" x14ac:dyDescent="0.2">
      <c r="C95" s="89" t="s">
        <v>63</v>
      </c>
      <c r="D95" s="61" t="str">
        <f t="shared" ref="D95:V95" si="6">+IFERROR(IF(D56&gt;0,+((D56/D17)*100)," "),"")</f>
        <v xml:space="preserve"> </v>
      </c>
      <c r="E95" s="61">
        <f t="shared" si="6"/>
        <v>86.275959820053004</v>
      </c>
      <c r="F95" s="61" t="str">
        <f t="shared" si="6"/>
        <v xml:space="preserve"> </v>
      </c>
      <c r="G95" s="61">
        <f t="shared" si="6"/>
        <v>88.085089411764699</v>
      </c>
      <c r="H95" s="61" t="str">
        <f t="shared" si="6"/>
        <v xml:space="preserve"> </v>
      </c>
      <c r="I95" s="61">
        <f t="shared" si="6"/>
        <v>93.504525142857148</v>
      </c>
      <c r="J95" s="61">
        <f t="shared" si="6"/>
        <v>99.179170724705884</v>
      </c>
      <c r="K95" s="61">
        <f t="shared" si="6"/>
        <v>99.880070805755395</v>
      </c>
      <c r="L95" s="61">
        <f t="shared" si="6"/>
        <v>92.445057314136108</v>
      </c>
      <c r="M95" s="61">
        <f t="shared" si="6"/>
        <v>51.310286938032789</v>
      </c>
      <c r="N95" s="61">
        <f t="shared" si="6"/>
        <v>81.089578230025012</v>
      </c>
      <c r="O95" s="61">
        <f t="shared" si="6"/>
        <v>50.102299924000008</v>
      </c>
      <c r="P95" s="61">
        <f t="shared" si="6"/>
        <v>21.117925840680694</v>
      </c>
      <c r="Q95" s="61">
        <f t="shared" si="6"/>
        <v>61.527879768864246</v>
      </c>
      <c r="R95" s="61">
        <f t="shared" si="6"/>
        <v>88.509262768303714</v>
      </c>
      <c r="S95" s="61">
        <f t="shared" si="6"/>
        <v>97.208872103265534</v>
      </c>
      <c r="T95" s="61">
        <f t="shared" si="6"/>
        <v>99.405504612837518</v>
      </c>
      <c r="U95" s="61">
        <f t="shared" si="6"/>
        <v>97.590751183191486</v>
      </c>
      <c r="V95" s="61">
        <f t="shared" si="6"/>
        <v>98.646078351136751</v>
      </c>
    </row>
    <row r="96" spans="3:22" x14ac:dyDescent="0.2">
      <c r="C96" s="90" t="s">
        <v>30</v>
      </c>
      <c r="D96" s="63">
        <f t="shared" ref="D96:V96" si="7">+IFERROR(IF(D57&gt;0,+((D57/D18)*100)," "),"")</f>
        <v>47.218393279468764</v>
      </c>
      <c r="E96" s="63">
        <f t="shared" si="7"/>
        <v>99.862867662857994</v>
      </c>
      <c r="F96" s="63">
        <f t="shared" si="7"/>
        <v>70.276180526998104</v>
      </c>
      <c r="G96" s="63">
        <f t="shared" si="7"/>
        <v>99.961099434271674</v>
      </c>
      <c r="H96" s="63">
        <f t="shared" si="7"/>
        <v>99.896876673269773</v>
      </c>
      <c r="I96" s="63">
        <f t="shared" si="7"/>
        <v>99.904049661176046</v>
      </c>
      <c r="J96" s="63">
        <f t="shared" si="7"/>
        <v>92.137742864320586</v>
      </c>
      <c r="K96" s="63">
        <f t="shared" si="7"/>
        <v>84.53212988075461</v>
      </c>
      <c r="L96" s="63">
        <f t="shared" si="7"/>
        <v>98.835783438412903</v>
      </c>
      <c r="M96" s="63">
        <f t="shared" si="7"/>
        <v>85.677519938077182</v>
      </c>
      <c r="N96" s="63">
        <f t="shared" si="7"/>
        <v>99.364532131952316</v>
      </c>
      <c r="O96" s="63">
        <f t="shared" si="7"/>
        <v>95.583611580668219</v>
      </c>
      <c r="P96" s="63">
        <f t="shared" si="7"/>
        <v>99.389037162204957</v>
      </c>
      <c r="Q96" s="63">
        <f t="shared" si="7"/>
        <v>99.1170430619417</v>
      </c>
      <c r="R96" s="63">
        <f t="shared" si="7"/>
        <v>99.723129192565054</v>
      </c>
      <c r="S96" s="63">
        <f t="shared" si="7"/>
        <v>99.653160698196075</v>
      </c>
      <c r="T96" s="63">
        <f t="shared" si="7"/>
        <v>99.112346216239175</v>
      </c>
      <c r="U96" s="63">
        <f t="shared" si="7"/>
        <v>99.841930114922434</v>
      </c>
      <c r="V96" s="63">
        <f t="shared" si="7"/>
        <v>99.055895771724323</v>
      </c>
    </row>
    <row r="97" spans="3:22" x14ac:dyDescent="0.2">
      <c r="C97" s="89" t="s">
        <v>64</v>
      </c>
      <c r="D97" s="61">
        <f t="shared" ref="D97:V97" si="8">+IFERROR(IF(D58&gt;0,+((D58/D19)*100)," "),"")</f>
        <v>93.596184607594267</v>
      </c>
      <c r="E97" s="61">
        <f t="shared" si="8"/>
        <v>97.601176641040823</v>
      </c>
      <c r="F97" s="61">
        <f t="shared" si="8"/>
        <v>85.198913616780729</v>
      </c>
      <c r="G97" s="61">
        <f t="shared" si="8"/>
        <v>99.080177251624008</v>
      </c>
      <c r="H97" s="61">
        <f t="shared" si="8"/>
        <v>97.114913034598416</v>
      </c>
      <c r="I97" s="61">
        <f t="shared" si="8"/>
        <v>99.524297400724208</v>
      </c>
      <c r="J97" s="61">
        <f t="shared" si="8"/>
        <v>99.568478273498613</v>
      </c>
      <c r="K97" s="61">
        <f t="shared" si="8"/>
        <v>99.145645454086377</v>
      </c>
      <c r="L97" s="61">
        <f t="shared" si="8"/>
        <v>99.73614072080548</v>
      </c>
      <c r="M97" s="61">
        <f t="shared" si="8"/>
        <v>92.85796254913339</v>
      </c>
      <c r="N97" s="61">
        <f t="shared" si="8"/>
        <v>92.066885031342466</v>
      </c>
      <c r="O97" s="61">
        <f t="shared" si="8"/>
        <v>95.483098252126567</v>
      </c>
      <c r="P97" s="61">
        <f t="shared" si="8"/>
        <v>99.249063295835541</v>
      </c>
      <c r="Q97" s="61">
        <f t="shared" si="8"/>
        <v>99.039010107150133</v>
      </c>
      <c r="R97" s="61">
        <f t="shared" si="8"/>
        <v>99.363732283551144</v>
      </c>
      <c r="S97" s="61">
        <f t="shared" si="8"/>
        <v>98.792402731934502</v>
      </c>
      <c r="T97" s="61">
        <f t="shared" si="8"/>
        <v>98.317723864613086</v>
      </c>
      <c r="U97" s="61">
        <f t="shared" si="8"/>
        <v>99.597493678972739</v>
      </c>
      <c r="V97" s="61">
        <f t="shared" si="8"/>
        <v>99.043905455500422</v>
      </c>
    </row>
    <row r="98" spans="3:22" x14ac:dyDescent="0.2">
      <c r="C98" s="90" t="s">
        <v>65</v>
      </c>
      <c r="D98" s="63">
        <f t="shared" ref="D98:V98" si="9">+IFERROR(IF(D59&gt;0,+((D59/D20)*100)," "),"")</f>
        <v>83.948572674793098</v>
      </c>
      <c r="E98" s="63">
        <f t="shared" si="9"/>
        <v>98.804781476094547</v>
      </c>
      <c r="F98" s="63">
        <f t="shared" si="9"/>
        <v>88.775095128870333</v>
      </c>
      <c r="G98" s="63">
        <f t="shared" si="9"/>
        <v>96.249317951000279</v>
      </c>
      <c r="H98" s="63">
        <f t="shared" si="9"/>
        <v>99.258687607398969</v>
      </c>
      <c r="I98" s="63">
        <f t="shared" si="9"/>
        <v>99.40342697107431</v>
      </c>
      <c r="J98" s="63">
        <f t="shared" si="9"/>
        <v>97.46451519403449</v>
      </c>
      <c r="K98" s="63">
        <f t="shared" si="9"/>
        <v>96.57056611447824</v>
      </c>
      <c r="L98" s="63">
        <f t="shared" si="9"/>
        <v>98.463305688096597</v>
      </c>
      <c r="M98" s="63">
        <f t="shared" si="9"/>
        <v>93.085966040260431</v>
      </c>
      <c r="N98" s="63">
        <f t="shared" si="9"/>
        <v>98.255010683988914</v>
      </c>
      <c r="O98" s="63">
        <f t="shared" si="9"/>
        <v>99.377527885354894</v>
      </c>
      <c r="P98" s="63">
        <f t="shared" si="9"/>
        <v>94.143725387640913</v>
      </c>
      <c r="Q98" s="63">
        <f t="shared" si="9"/>
        <v>95.051529652547345</v>
      </c>
      <c r="R98" s="63">
        <f t="shared" si="9"/>
        <v>95.509726926351419</v>
      </c>
      <c r="S98" s="63">
        <f t="shared" si="9"/>
        <v>98.230277215616397</v>
      </c>
      <c r="T98" s="63">
        <f t="shared" si="9"/>
        <v>98.887004591859011</v>
      </c>
      <c r="U98" s="63">
        <f t="shared" si="9"/>
        <v>98.732996833185595</v>
      </c>
      <c r="V98" s="63">
        <f t="shared" si="9"/>
        <v>99.334745993127711</v>
      </c>
    </row>
    <row r="99" spans="3:22" x14ac:dyDescent="0.2">
      <c r="C99" s="89" t="s">
        <v>66</v>
      </c>
      <c r="D99" s="61">
        <f t="shared" ref="D99:V99" si="10">+IFERROR(IF(D60&gt;0,+((D60/D21)*100)," "),"")</f>
        <v>90.311226815294745</v>
      </c>
      <c r="E99" s="61">
        <f t="shared" si="10"/>
        <v>88.044971511228027</v>
      </c>
      <c r="F99" s="61">
        <f t="shared" si="10"/>
        <v>90.645421560357278</v>
      </c>
      <c r="G99" s="61">
        <f t="shared" si="10"/>
        <v>98.642161883947907</v>
      </c>
      <c r="H99" s="61">
        <f t="shared" si="10"/>
        <v>97.222269041135846</v>
      </c>
      <c r="I99" s="61">
        <f t="shared" si="10"/>
        <v>98.870971359710794</v>
      </c>
      <c r="J99" s="61">
        <f t="shared" si="10"/>
        <v>79.817059389533625</v>
      </c>
      <c r="K99" s="61">
        <f t="shared" si="10"/>
        <v>98.49763181557519</v>
      </c>
      <c r="L99" s="61">
        <f t="shared" si="10"/>
        <v>95.102063657005758</v>
      </c>
      <c r="M99" s="61">
        <f t="shared" si="10"/>
        <v>93.60225696974031</v>
      </c>
      <c r="N99" s="61">
        <f t="shared" si="10"/>
        <v>92.89696607017207</v>
      </c>
      <c r="O99" s="61">
        <f t="shared" si="10"/>
        <v>98.110527903516029</v>
      </c>
      <c r="P99" s="61">
        <f t="shared" si="10"/>
        <v>90.072492302769874</v>
      </c>
      <c r="Q99" s="61">
        <f t="shared" si="10"/>
        <v>94.66809233359217</v>
      </c>
      <c r="R99" s="61">
        <f t="shared" si="10"/>
        <v>99.539637084152261</v>
      </c>
      <c r="S99" s="61">
        <f t="shared" si="10"/>
        <v>99.692453954514974</v>
      </c>
      <c r="T99" s="61">
        <f t="shared" si="10"/>
        <v>99.247954405361256</v>
      </c>
      <c r="U99" s="61">
        <f t="shared" si="10"/>
        <v>99.267355755871861</v>
      </c>
      <c r="V99" s="61">
        <f t="shared" si="10"/>
        <v>99.912900345043781</v>
      </c>
    </row>
    <row r="100" spans="3:22" x14ac:dyDescent="0.2">
      <c r="C100" s="90" t="s">
        <v>67</v>
      </c>
      <c r="D100" s="63">
        <f t="shared" ref="D100:V100" si="11">+IFERROR(IF(D61&gt;0,+((D61/D22)*100)," "),"")</f>
        <v>94.126181160701734</v>
      </c>
      <c r="E100" s="63">
        <f t="shared" si="11"/>
        <v>67.44072604839053</v>
      </c>
      <c r="F100" s="63">
        <f t="shared" si="11"/>
        <v>72.044725899927869</v>
      </c>
      <c r="G100" s="63">
        <f t="shared" si="11"/>
        <v>97.794902315915834</v>
      </c>
      <c r="H100" s="63">
        <f t="shared" si="11"/>
        <v>88.685011255378782</v>
      </c>
      <c r="I100" s="63">
        <f t="shared" si="11"/>
        <v>96.335394983348749</v>
      </c>
      <c r="J100" s="63">
        <f t="shared" si="11"/>
        <v>93.313944103445522</v>
      </c>
      <c r="K100" s="63">
        <f t="shared" si="11"/>
        <v>42.09077815071803</v>
      </c>
      <c r="L100" s="63">
        <f t="shared" si="11"/>
        <v>64.528206304795162</v>
      </c>
      <c r="M100" s="63">
        <f t="shared" si="11"/>
        <v>92.045862169953764</v>
      </c>
      <c r="N100" s="63">
        <f t="shared" si="11"/>
        <v>75.233900664177128</v>
      </c>
      <c r="O100" s="63">
        <f t="shared" si="11"/>
        <v>73.418648102604806</v>
      </c>
      <c r="P100" s="63">
        <f t="shared" si="11"/>
        <v>76.068981496784289</v>
      </c>
      <c r="Q100" s="63">
        <f t="shared" si="11"/>
        <v>87.327356606307632</v>
      </c>
      <c r="R100" s="63">
        <f t="shared" si="11"/>
        <v>80.948613776042151</v>
      </c>
      <c r="S100" s="63">
        <f t="shared" si="11"/>
        <v>84.781427383647852</v>
      </c>
      <c r="T100" s="63">
        <f t="shared" si="11"/>
        <v>96.088885529269191</v>
      </c>
      <c r="U100" s="63">
        <f t="shared" si="11"/>
        <v>96.672725213384652</v>
      </c>
      <c r="V100" s="63">
        <f t="shared" si="11"/>
        <v>95.127608095883687</v>
      </c>
    </row>
    <row r="101" spans="3:22" x14ac:dyDescent="0.2">
      <c r="C101" s="89" t="s">
        <v>68</v>
      </c>
      <c r="D101" s="61">
        <f t="shared" ref="D101:V101" si="12">+IFERROR(IF(D62&gt;0,+((D62/D23)*100)," "),"")</f>
        <v>67.232714102531617</v>
      </c>
      <c r="E101" s="61">
        <f t="shared" si="12"/>
        <v>82.200445175163566</v>
      </c>
      <c r="F101" s="61">
        <f t="shared" si="12"/>
        <v>62.984559575784374</v>
      </c>
      <c r="G101" s="61">
        <f t="shared" si="12"/>
        <v>96.368893120620569</v>
      </c>
      <c r="H101" s="61">
        <f t="shared" si="12"/>
        <v>97.816628159804608</v>
      </c>
      <c r="I101" s="61">
        <f t="shared" si="12"/>
        <v>99.522485022445835</v>
      </c>
      <c r="J101" s="61">
        <f t="shared" si="12"/>
        <v>99.693797404457399</v>
      </c>
      <c r="K101" s="61">
        <f t="shared" si="12"/>
        <v>96.889480795177391</v>
      </c>
      <c r="L101" s="61">
        <f t="shared" si="12"/>
        <v>81.954352580383883</v>
      </c>
      <c r="M101" s="61">
        <f t="shared" si="12"/>
        <v>87.82136719782207</v>
      </c>
      <c r="N101" s="61">
        <f t="shared" si="12"/>
        <v>78.048852960700316</v>
      </c>
      <c r="O101" s="61">
        <f t="shared" si="12"/>
        <v>91.685398847906512</v>
      </c>
      <c r="P101" s="61">
        <f t="shared" si="12"/>
        <v>91.744545760779019</v>
      </c>
      <c r="Q101" s="61">
        <f t="shared" si="12"/>
        <v>96.580331005847142</v>
      </c>
      <c r="R101" s="61">
        <f t="shared" si="12"/>
        <v>93.086693063800027</v>
      </c>
      <c r="S101" s="61">
        <f t="shared" si="12"/>
        <v>79.026145775141387</v>
      </c>
      <c r="T101" s="61">
        <f t="shared" si="12"/>
        <v>92.303509794149079</v>
      </c>
      <c r="U101" s="61">
        <f t="shared" si="12"/>
        <v>98.825319411605349</v>
      </c>
      <c r="V101" s="61">
        <f t="shared" si="12"/>
        <v>97.232628894150253</v>
      </c>
    </row>
    <row r="102" spans="3:22" x14ac:dyDescent="0.2">
      <c r="C102" s="90" t="s">
        <v>31</v>
      </c>
      <c r="D102" s="63">
        <f t="shared" ref="D102:V102" si="13">+IFERROR(IF(D63&gt;0,+((D63/D24)*100)," "),"")</f>
        <v>98.645564056052564</v>
      </c>
      <c r="E102" s="63">
        <f t="shared" si="13"/>
        <v>97.469825302953979</v>
      </c>
      <c r="F102" s="63">
        <f t="shared" si="13"/>
        <v>86.508211969965416</v>
      </c>
      <c r="G102" s="63">
        <f t="shared" si="13"/>
        <v>99.587280928501386</v>
      </c>
      <c r="H102" s="63">
        <f t="shared" si="13"/>
        <v>92.350050122564923</v>
      </c>
      <c r="I102" s="63">
        <f t="shared" si="13"/>
        <v>85.706255484020716</v>
      </c>
      <c r="J102" s="63">
        <f t="shared" si="13"/>
        <v>98.490002215255814</v>
      </c>
      <c r="K102" s="63">
        <f t="shared" si="13"/>
        <v>82.956003195929412</v>
      </c>
      <c r="L102" s="63">
        <f t="shared" si="13"/>
        <v>90.283393433802729</v>
      </c>
      <c r="M102" s="63">
        <f t="shared" si="13"/>
        <v>94.641011532055629</v>
      </c>
      <c r="N102" s="63">
        <f t="shared" si="13"/>
        <v>96.460845273252914</v>
      </c>
      <c r="O102" s="63">
        <f t="shared" si="13"/>
        <v>94.57070864629749</v>
      </c>
      <c r="P102" s="63">
        <f t="shared" si="13"/>
        <v>83.175310756138515</v>
      </c>
      <c r="Q102" s="63">
        <f t="shared" si="13"/>
        <v>70.891580024632944</v>
      </c>
      <c r="R102" s="63">
        <f t="shared" si="13"/>
        <v>69.581519787381666</v>
      </c>
      <c r="S102" s="63">
        <f t="shared" si="13"/>
        <v>84.002733127085918</v>
      </c>
      <c r="T102" s="63">
        <f t="shared" si="13"/>
        <v>69.251710626006542</v>
      </c>
      <c r="U102" s="63">
        <f t="shared" si="13"/>
        <v>94.914174890629383</v>
      </c>
      <c r="V102" s="63">
        <f t="shared" si="13"/>
        <v>88.407581582142853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77.322352101139984</v>
      </c>
      <c r="E104" s="63">
        <f t="shared" si="15"/>
        <v>80.681238332149277</v>
      </c>
      <c r="F104" s="63">
        <f t="shared" si="15"/>
        <v>90.413783145108226</v>
      </c>
      <c r="G104" s="63">
        <f t="shared" si="15"/>
        <v>96.571585692339809</v>
      </c>
      <c r="H104" s="63">
        <f t="shared" si="15"/>
        <v>99.366193938889396</v>
      </c>
      <c r="I104" s="63">
        <f t="shared" si="15"/>
        <v>98.551826488303902</v>
      </c>
      <c r="J104" s="63">
        <f t="shared" si="15"/>
        <v>99.492837821775481</v>
      </c>
      <c r="K104" s="63">
        <f t="shared" si="15"/>
        <v>96.036258417541902</v>
      </c>
      <c r="L104" s="63">
        <f t="shared" si="15"/>
        <v>98.792805615163431</v>
      </c>
      <c r="M104" s="63">
        <f t="shared" si="15"/>
        <v>99.010214324161737</v>
      </c>
      <c r="N104" s="63">
        <f t="shared" si="15"/>
        <v>97.66126182076826</v>
      </c>
      <c r="O104" s="63">
        <f t="shared" si="15"/>
        <v>93.514482638050723</v>
      </c>
      <c r="P104" s="63">
        <f t="shared" si="15"/>
        <v>96.424099610519278</v>
      </c>
      <c r="Q104" s="63">
        <f t="shared" si="15"/>
        <v>97.689746471428279</v>
      </c>
      <c r="R104" s="63">
        <f t="shared" si="15"/>
        <v>98.124000956672248</v>
      </c>
      <c r="S104" s="63">
        <f t="shared" si="15"/>
        <v>98.699299902323816</v>
      </c>
      <c r="T104" s="63">
        <f t="shared" si="15"/>
        <v>98.954814998572033</v>
      </c>
      <c r="U104" s="63">
        <f t="shared" si="15"/>
        <v>98.795898594437602</v>
      </c>
      <c r="V104" s="63">
        <f t="shared" si="15"/>
        <v>98.767131059736769</v>
      </c>
    </row>
    <row r="105" spans="3:22" x14ac:dyDescent="0.2">
      <c r="C105" s="89" t="s">
        <v>70</v>
      </c>
      <c r="D105" s="61">
        <f t="shared" ref="D105:V105" si="16">+IFERROR(IF(D66&gt;0,+((D66/D27)*100)," "),"")</f>
        <v>48.040321405312838</v>
      </c>
      <c r="E105" s="61">
        <f t="shared" si="16"/>
        <v>84.692627681414649</v>
      </c>
      <c r="F105" s="61">
        <f t="shared" si="16"/>
        <v>85.918661457449545</v>
      </c>
      <c r="G105" s="61">
        <f t="shared" si="16"/>
        <v>96.306935791157017</v>
      </c>
      <c r="H105" s="61">
        <f t="shared" si="16"/>
        <v>90.315801533064558</v>
      </c>
      <c r="I105" s="61">
        <f t="shared" si="16"/>
        <v>84.854977912865166</v>
      </c>
      <c r="J105" s="61">
        <f t="shared" si="16"/>
        <v>95.229281065929655</v>
      </c>
      <c r="K105" s="61">
        <f t="shared" si="16"/>
        <v>95.272370956976133</v>
      </c>
      <c r="L105" s="61">
        <f t="shared" si="16"/>
        <v>92.08170660243195</v>
      </c>
      <c r="M105" s="61">
        <f t="shared" si="16"/>
        <v>84.966077214146878</v>
      </c>
      <c r="N105" s="61">
        <f t="shared" si="16"/>
        <v>74.998776797980867</v>
      </c>
      <c r="O105" s="61">
        <f t="shared" si="16"/>
        <v>87.041957515128061</v>
      </c>
      <c r="P105" s="61">
        <f t="shared" si="16"/>
        <v>93.306283407857336</v>
      </c>
      <c r="Q105" s="61">
        <f t="shared" si="16"/>
        <v>89.982582042870291</v>
      </c>
      <c r="R105" s="61">
        <f t="shared" si="16"/>
        <v>98.383081210509488</v>
      </c>
      <c r="S105" s="61">
        <f t="shared" si="16"/>
        <v>98.352292446117275</v>
      </c>
      <c r="T105" s="61">
        <f t="shared" si="16"/>
        <v>97.626891114459795</v>
      </c>
      <c r="U105" s="61">
        <f t="shared" si="16"/>
        <v>98.498165290783007</v>
      </c>
      <c r="V105" s="61">
        <f t="shared" si="16"/>
        <v>97.266831815017866</v>
      </c>
    </row>
    <row r="106" spans="3:22" x14ac:dyDescent="0.2">
      <c r="C106" s="90" t="s">
        <v>32</v>
      </c>
      <c r="D106" s="63">
        <f t="shared" ref="D106:V106" si="17">+IFERROR(IF(D67&gt;0,+((D67/D28)*100)," "),"")</f>
        <v>98.054511677227723</v>
      </c>
      <c r="E106" s="63">
        <f t="shared" si="17"/>
        <v>99.328564933318333</v>
      </c>
      <c r="F106" s="63">
        <f t="shared" si="17"/>
        <v>47.1891265962281</v>
      </c>
      <c r="G106" s="63">
        <f t="shared" si="17"/>
        <v>97.80381858386086</v>
      </c>
      <c r="H106" s="63">
        <f t="shared" si="17"/>
        <v>93.88822172085186</v>
      </c>
      <c r="I106" s="63">
        <f t="shared" si="17"/>
        <v>77.777313391137298</v>
      </c>
      <c r="J106" s="63">
        <f t="shared" si="17"/>
        <v>85.596088499434174</v>
      </c>
      <c r="K106" s="63">
        <f t="shared" si="17"/>
        <v>81.886762246235818</v>
      </c>
      <c r="L106" s="63">
        <f t="shared" si="17"/>
        <v>90.55573908434836</v>
      </c>
      <c r="M106" s="63">
        <f t="shared" si="17"/>
        <v>42.086200835004369</v>
      </c>
      <c r="N106" s="63">
        <f t="shared" si="17"/>
        <v>60.835323751453849</v>
      </c>
      <c r="O106" s="63">
        <f t="shared" si="17"/>
        <v>53.105294752370092</v>
      </c>
      <c r="P106" s="63">
        <f t="shared" si="17"/>
        <v>92.791248677680571</v>
      </c>
      <c r="Q106" s="63">
        <f t="shared" si="17"/>
        <v>94.676611693474058</v>
      </c>
      <c r="R106" s="63">
        <f t="shared" si="17"/>
        <v>94.422709640588508</v>
      </c>
      <c r="S106" s="63">
        <f t="shared" si="17"/>
        <v>99.750315322031895</v>
      </c>
      <c r="T106" s="63">
        <f t="shared" si="17"/>
        <v>99.363833752020298</v>
      </c>
      <c r="U106" s="63">
        <f t="shared" si="17"/>
        <v>98.199524011969828</v>
      </c>
      <c r="V106" s="63">
        <f t="shared" si="17"/>
        <v>99.974759094086551</v>
      </c>
    </row>
    <row r="107" spans="3:22" x14ac:dyDescent="0.2">
      <c r="C107" s="89" t="s">
        <v>33</v>
      </c>
      <c r="D107" s="61">
        <f t="shared" ref="D107:V107" si="18">+IFERROR(IF(D68&gt;0,+((D68/D29)*100)," "),"")</f>
        <v>74.801445283017827</v>
      </c>
      <c r="E107" s="61">
        <f t="shared" si="18"/>
        <v>82.825919050268894</v>
      </c>
      <c r="F107" s="61">
        <f t="shared" si="18"/>
        <v>67.20397263156687</v>
      </c>
      <c r="G107" s="61">
        <f t="shared" si="18"/>
        <v>99.286254875684236</v>
      </c>
      <c r="H107" s="61">
        <f t="shared" si="18"/>
        <v>78.251000085191151</v>
      </c>
      <c r="I107" s="61">
        <f t="shared" si="18"/>
        <v>96.295258459762806</v>
      </c>
      <c r="J107" s="61">
        <f t="shared" si="18"/>
        <v>96.707585887393094</v>
      </c>
      <c r="K107" s="61">
        <f t="shared" si="18"/>
        <v>68.688742428297218</v>
      </c>
      <c r="L107" s="61">
        <f t="shared" si="18"/>
        <v>97.133676299916189</v>
      </c>
      <c r="M107" s="61">
        <f t="shared" si="18"/>
        <v>92.474044498009107</v>
      </c>
      <c r="N107" s="61">
        <f t="shared" si="18"/>
        <v>84.618158235683055</v>
      </c>
      <c r="O107" s="61">
        <f t="shared" si="18"/>
        <v>97.722607255306116</v>
      </c>
      <c r="P107" s="61">
        <f t="shared" si="18"/>
        <v>83.154022683702522</v>
      </c>
      <c r="Q107" s="61">
        <f t="shared" si="18"/>
        <v>86.161037278935964</v>
      </c>
      <c r="R107" s="61">
        <f t="shared" si="18"/>
        <v>92.098900516861761</v>
      </c>
      <c r="S107" s="61">
        <f t="shared" si="18"/>
        <v>96.368804037525166</v>
      </c>
      <c r="T107" s="61">
        <f t="shared" si="18"/>
        <v>97.098423683309292</v>
      </c>
      <c r="U107" s="61">
        <f t="shared" si="18"/>
        <v>87.266820381947042</v>
      </c>
      <c r="V107" s="61">
        <f t="shared" si="18"/>
        <v>53.59363215131485</v>
      </c>
    </row>
    <row r="108" spans="3:22" x14ac:dyDescent="0.2">
      <c r="C108" s="90" t="s">
        <v>71</v>
      </c>
      <c r="D108" s="63">
        <f t="shared" ref="D108:V108" si="19">+IFERROR(IF(D69&gt;0,+((D69/D30)*100)," "),"")</f>
        <v>83.338493623297865</v>
      </c>
      <c r="E108" s="63">
        <f t="shared" si="19"/>
        <v>74.118298848345304</v>
      </c>
      <c r="F108" s="63">
        <f t="shared" si="19"/>
        <v>77.33956461657263</v>
      </c>
      <c r="G108" s="63">
        <f t="shared" si="19"/>
        <v>99.670603374798887</v>
      </c>
      <c r="H108" s="63">
        <f t="shared" si="19"/>
        <v>98.289398107338769</v>
      </c>
      <c r="I108" s="63">
        <f t="shared" si="19"/>
        <v>92.855916021830083</v>
      </c>
      <c r="J108" s="63">
        <f t="shared" si="19"/>
        <v>82.732893588705181</v>
      </c>
      <c r="K108" s="63">
        <f t="shared" si="19"/>
        <v>61.587745922454872</v>
      </c>
      <c r="L108" s="63">
        <f t="shared" si="19"/>
        <v>97.80975769937055</v>
      </c>
      <c r="M108" s="63">
        <f t="shared" si="19"/>
        <v>88.450459191629719</v>
      </c>
      <c r="N108" s="63">
        <f t="shared" si="19"/>
        <v>94.789358032722234</v>
      </c>
      <c r="O108" s="63">
        <f t="shared" si="19"/>
        <v>96.091593130445119</v>
      </c>
      <c r="P108" s="63">
        <f t="shared" si="19"/>
        <v>96.665471566525852</v>
      </c>
      <c r="Q108" s="63">
        <f t="shared" si="19"/>
        <v>97.86741309083385</v>
      </c>
      <c r="R108" s="63">
        <f t="shared" si="19"/>
        <v>98.844267175994574</v>
      </c>
      <c r="S108" s="63">
        <f t="shared" si="19"/>
        <v>99.183886706775155</v>
      </c>
      <c r="T108" s="63">
        <f t="shared" si="19"/>
        <v>97.33618782536503</v>
      </c>
      <c r="U108" s="63">
        <f t="shared" si="19"/>
        <v>97.846633655643373</v>
      </c>
      <c r="V108" s="63">
        <f t="shared" si="19"/>
        <v>98.727615943947782</v>
      </c>
    </row>
    <row r="109" spans="3:22" x14ac:dyDescent="0.2">
      <c r="C109" s="89" t="s">
        <v>34</v>
      </c>
      <c r="D109" s="61">
        <f t="shared" ref="D109:V109" si="20">+IFERROR(IF(D70&gt;0,+((D70/D31)*100)," "),"")</f>
        <v>70.918216381042058</v>
      </c>
      <c r="E109" s="61">
        <f t="shared" si="20"/>
        <v>96.711325949547472</v>
      </c>
      <c r="F109" s="61">
        <f t="shared" si="20"/>
        <v>81.1457037047619</v>
      </c>
      <c r="G109" s="61">
        <f t="shared" si="20"/>
        <v>66.425466648137927</v>
      </c>
      <c r="H109" s="61">
        <f t="shared" si="20"/>
        <v>91.455567912074471</v>
      </c>
      <c r="I109" s="61">
        <f t="shared" si="20"/>
        <v>76.491429471604746</v>
      </c>
      <c r="J109" s="61">
        <f t="shared" si="20"/>
        <v>85.251763565367852</v>
      </c>
      <c r="K109" s="61">
        <f t="shared" si="20"/>
        <v>80.39638417099269</v>
      </c>
      <c r="L109" s="61">
        <f t="shared" si="20"/>
        <v>82.858427800739776</v>
      </c>
      <c r="M109" s="61">
        <f t="shared" si="20"/>
        <v>84.802573036322897</v>
      </c>
      <c r="N109" s="61">
        <f t="shared" si="20"/>
        <v>67.738727421457952</v>
      </c>
      <c r="O109" s="61">
        <f t="shared" si="20"/>
        <v>85.01838492128239</v>
      </c>
      <c r="P109" s="61">
        <f t="shared" si="20"/>
        <v>83.445863448093888</v>
      </c>
      <c r="Q109" s="61">
        <f t="shared" si="20"/>
        <v>81.250402228946569</v>
      </c>
      <c r="R109" s="61">
        <f t="shared" si="20"/>
        <v>92.629648589042247</v>
      </c>
      <c r="S109" s="61">
        <f t="shared" si="20"/>
        <v>94.438213354530632</v>
      </c>
      <c r="T109" s="61">
        <f t="shared" si="20"/>
        <v>90.879412768344324</v>
      </c>
      <c r="U109" s="61">
        <f t="shared" si="20"/>
        <v>92.937369628521566</v>
      </c>
      <c r="V109" s="61">
        <f t="shared" si="20"/>
        <v>97.076964476470479</v>
      </c>
    </row>
    <row r="110" spans="3:22" x14ac:dyDescent="0.2">
      <c r="C110" s="90" t="s">
        <v>72</v>
      </c>
      <c r="D110" s="63">
        <f t="shared" ref="D110:V110" si="21">+IFERROR(IF(D71&gt;0,+((D71/D32)*100)," "),"")</f>
        <v>68.316536749065023</v>
      </c>
      <c r="E110" s="63">
        <f t="shared" si="21"/>
        <v>97.221117664132848</v>
      </c>
      <c r="F110" s="63">
        <f t="shared" si="21"/>
        <v>95.600043773567776</v>
      </c>
      <c r="G110" s="63">
        <f t="shared" si="21"/>
        <v>94.663276006600611</v>
      </c>
      <c r="H110" s="63">
        <f t="shared" si="21"/>
        <v>82.248336504376695</v>
      </c>
      <c r="I110" s="63">
        <f t="shared" si="21"/>
        <v>51.757767457540723</v>
      </c>
      <c r="J110" s="63">
        <f t="shared" si="21"/>
        <v>68.686883572807616</v>
      </c>
      <c r="K110" s="63">
        <f t="shared" si="21"/>
        <v>95.958588536155958</v>
      </c>
      <c r="L110" s="63">
        <f t="shared" si="21"/>
        <v>95.212366463201775</v>
      </c>
      <c r="M110" s="63">
        <f t="shared" si="21"/>
        <v>93.48133387981548</v>
      </c>
      <c r="N110" s="63">
        <f t="shared" si="21"/>
        <v>93.43746518855292</v>
      </c>
      <c r="O110" s="63">
        <f t="shared" si="21"/>
        <v>92.168940419292213</v>
      </c>
      <c r="P110" s="63">
        <f t="shared" si="21"/>
        <v>92.30209048336404</v>
      </c>
      <c r="Q110" s="63">
        <f t="shared" si="21"/>
        <v>83.455905948497062</v>
      </c>
      <c r="R110" s="63">
        <f t="shared" si="21"/>
        <v>85.272409799471291</v>
      </c>
      <c r="S110" s="63">
        <f t="shared" si="21"/>
        <v>94.568269068571098</v>
      </c>
      <c r="T110" s="63">
        <f t="shared" si="21"/>
        <v>96.378845702819234</v>
      </c>
      <c r="U110" s="63">
        <f t="shared" si="21"/>
        <v>98.175235972707185</v>
      </c>
      <c r="V110" s="63">
        <f t="shared" si="21"/>
        <v>95.6190669114619</v>
      </c>
    </row>
    <row r="111" spans="3:22" x14ac:dyDescent="0.2">
      <c r="C111" s="89" t="s">
        <v>73</v>
      </c>
      <c r="D111" s="61">
        <f t="shared" ref="D111:V111" si="22">+IFERROR(IF(D72&gt;0,+((D72/D33)*100)," "),"")</f>
        <v>97.013622321300005</v>
      </c>
      <c r="E111" s="61">
        <f t="shared" si="22"/>
        <v>93.612083979960275</v>
      </c>
      <c r="F111" s="61">
        <f t="shared" si="22"/>
        <v>83.622869502516579</v>
      </c>
      <c r="G111" s="61">
        <f t="shared" si="22"/>
        <v>99.924967153624038</v>
      </c>
      <c r="H111" s="61">
        <f t="shared" si="22"/>
        <v>89.952257064030334</v>
      </c>
      <c r="I111" s="61">
        <f t="shared" si="22"/>
        <v>94.327359920168448</v>
      </c>
      <c r="J111" s="61">
        <f t="shared" si="22"/>
        <v>99.940643232884725</v>
      </c>
      <c r="K111" s="61">
        <f t="shared" si="22"/>
        <v>96.332225193342197</v>
      </c>
      <c r="L111" s="61">
        <f t="shared" si="22"/>
        <v>70.761160334801957</v>
      </c>
      <c r="M111" s="61">
        <f t="shared" si="22"/>
        <v>82.935342815502224</v>
      </c>
      <c r="N111" s="61">
        <f t="shared" si="22"/>
        <v>61.359269268038474</v>
      </c>
      <c r="O111" s="61">
        <f t="shared" si="22"/>
        <v>78.141440481139568</v>
      </c>
      <c r="P111" s="61">
        <f t="shared" si="22"/>
        <v>87.382237526172773</v>
      </c>
      <c r="Q111" s="61">
        <f t="shared" si="22"/>
        <v>90.901522138598295</v>
      </c>
      <c r="R111" s="61">
        <f t="shared" si="22"/>
        <v>93.783378987538384</v>
      </c>
      <c r="S111" s="61">
        <f t="shared" si="22"/>
        <v>95.556571031795599</v>
      </c>
      <c r="T111" s="61">
        <f t="shared" si="22"/>
        <v>94.918516643992845</v>
      </c>
      <c r="U111" s="61">
        <f t="shared" si="22"/>
        <v>98.79532667007706</v>
      </c>
      <c r="V111" s="61">
        <f t="shared" si="22"/>
        <v>88.821547973432899</v>
      </c>
    </row>
    <row r="112" spans="3:22" x14ac:dyDescent="0.2">
      <c r="C112" s="90" t="s">
        <v>35</v>
      </c>
      <c r="D112" s="63">
        <f t="shared" ref="D112:V112" si="23">+IFERROR(IF(D73&gt;0,+((D73/D34)*100)," "),"")</f>
        <v>64.306202573594192</v>
      </c>
      <c r="E112" s="63">
        <f t="shared" si="23"/>
        <v>95.727100082111932</v>
      </c>
      <c r="F112" s="63">
        <f t="shared" si="23"/>
        <v>74.108725222530509</v>
      </c>
      <c r="G112" s="63">
        <f t="shared" si="23"/>
        <v>98.989168990600945</v>
      </c>
      <c r="H112" s="63">
        <f t="shared" si="23"/>
        <v>99.854783472304732</v>
      </c>
      <c r="I112" s="63">
        <f t="shared" si="23"/>
        <v>98.440711182170531</v>
      </c>
      <c r="J112" s="63">
        <f t="shared" si="23"/>
        <v>97.130078225063215</v>
      </c>
      <c r="K112" s="63">
        <f t="shared" si="23"/>
        <v>93.757785705437897</v>
      </c>
      <c r="L112" s="63">
        <f t="shared" si="23"/>
        <v>91.882871309739173</v>
      </c>
      <c r="M112" s="63">
        <f t="shared" si="23"/>
        <v>98.942190202622442</v>
      </c>
      <c r="N112" s="63">
        <f t="shared" si="23"/>
        <v>87.054594863804809</v>
      </c>
      <c r="O112" s="63">
        <f t="shared" si="23"/>
        <v>77.956680575777298</v>
      </c>
      <c r="P112" s="63">
        <f t="shared" si="23"/>
        <v>53.8132459888798</v>
      </c>
      <c r="Q112" s="63">
        <f t="shared" si="23"/>
        <v>84.023336398637056</v>
      </c>
      <c r="R112" s="63">
        <f t="shared" si="23"/>
        <v>93.340369066456617</v>
      </c>
      <c r="S112" s="63">
        <f t="shared" si="23"/>
        <v>83.860590254407185</v>
      </c>
      <c r="T112" s="63">
        <f t="shared" si="23"/>
        <v>95.238760081132483</v>
      </c>
      <c r="U112" s="63">
        <f t="shared" si="23"/>
        <v>97.863583735279633</v>
      </c>
      <c r="V112" s="63">
        <f t="shared" si="23"/>
        <v>96.299697311447076</v>
      </c>
    </row>
    <row r="113" spans="3:22" x14ac:dyDescent="0.2">
      <c r="C113" s="89" t="s">
        <v>74</v>
      </c>
      <c r="D113" s="61">
        <f t="shared" ref="D113:V113" si="24">+IFERROR(IF(D74&gt;0,+((D74/D35)*100)," "),"")</f>
        <v>74.788145414587504</v>
      </c>
      <c r="E113" s="61">
        <f t="shared" si="24"/>
        <v>6.5227734399999999</v>
      </c>
      <c r="F113" s="61">
        <f t="shared" si="24"/>
        <v>98.342149469384381</v>
      </c>
      <c r="G113" s="61">
        <f t="shared" si="24"/>
        <v>97.360546900813489</v>
      </c>
      <c r="H113" s="61">
        <f t="shared" si="24"/>
        <v>99.467150378934335</v>
      </c>
      <c r="I113" s="61">
        <f t="shared" si="24"/>
        <v>95.971354496785082</v>
      </c>
      <c r="J113" s="61">
        <f t="shared" si="24"/>
        <v>91.779084536147181</v>
      </c>
      <c r="K113" s="61">
        <f t="shared" si="24"/>
        <v>96.280505540006331</v>
      </c>
      <c r="L113" s="61">
        <f t="shared" si="24"/>
        <v>98.977047064203035</v>
      </c>
      <c r="M113" s="61">
        <f t="shared" si="24"/>
        <v>99.367517729594994</v>
      </c>
      <c r="N113" s="61">
        <f t="shared" si="24"/>
        <v>81.512504812215369</v>
      </c>
      <c r="O113" s="61">
        <f t="shared" si="24"/>
        <v>86.978604623792805</v>
      </c>
      <c r="P113" s="61">
        <f t="shared" si="24"/>
        <v>84.344483371973155</v>
      </c>
      <c r="Q113" s="61">
        <f t="shared" si="24"/>
        <v>81.842417059937333</v>
      </c>
      <c r="R113" s="61">
        <f t="shared" si="24"/>
        <v>91.287929255319028</v>
      </c>
      <c r="S113" s="61">
        <f t="shared" si="24"/>
        <v>89.243033863553322</v>
      </c>
      <c r="T113" s="61">
        <f t="shared" si="24"/>
        <v>97.319214825192361</v>
      </c>
      <c r="U113" s="61">
        <f t="shared" si="24"/>
        <v>97.270086999293184</v>
      </c>
      <c r="V113" s="61">
        <f t="shared" si="24"/>
        <v>97.195512579709899</v>
      </c>
    </row>
    <row r="114" spans="3:22" x14ac:dyDescent="0.2">
      <c r="C114" s="90" t="s">
        <v>36</v>
      </c>
      <c r="D114" s="63">
        <f t="shared" ref="D114:V114" si="25">+IFERROR(IF(D75&gt;0,+((D75/D36)*100)," "),"")</f>
        <v>60.468694575144987</v>
      </c>
      <c r="E114" s="63">
        <f t="shared" si="25"/>
        <v>59.757328746428563</v>
      </c>
      <c r="F114" s="63">
        <f t="shared" si="25"/>
        <v>21.546440141223847</v>
      </c>
      <c r="G114" s="63">
        <f t="shared" si="25"/>
        <v>99.952722938897566</v>
      </c>
      <c r="H114" s="63">
        <f t="shared" si="25"/>
        <v>83.31100914538257</v>
      </c>
      <c r="I114" s="63">
        <f t="shared" si="25"/>
        <v>85.188283015953317</v>
      </c>
      <c r="J114" s="63">
        <f t="shared" si="25"/>
        <v>86.991848573249726</v>
      </c>
      <c r="K114" s="63">
        <f t="shared" si="25"/>
        <v>79.929581098136907</v>
      </c>
      <c r="L114" s="63">
        <f t="shared" si="25"/>
        <v>85.645937491171026</v>
      </c>
      <c r="M114" s="63">
        <f t="shared" si="25"/>
        <v>73.979005374966064</v>
      </c>
      <c r="N114" s="63">
        <f t="shared" si="25"/>
        <v>88.791472642928568</v>
      </c>
      <c r="O114" s="63">
        <f t="shared" si="25"/>
        <v>96.698156939953705</v>
      </c>
      <c r="P114" s="63">
        <f t="shared" si="25"/>
        <v>98.040545319197093</v>
      </c>
      <c r="Q114" s="63">
        <f t="shared" si="25"/>
        <v>97.630204501042599</v>
      </c>
      <c r="R114" s="63">
        <f t="shared" si="25"/>
        <v>98.453022713382225</v>
      </c>
      <c r="S114" s="63">
        <f t="shared" si="25"/>
        <v>98.714006160995865</v>
      </c>
      <c r="T114" s="63">
        <f t="shared" si="25"/>
        <v>97.972180166872064</v>
      </c>
      <c r="U114" s="63">
        <f t="shared" si="25"/>
        <v>99.866275299457556</v>
      </c>
      <c r="V114" s="63">
        <f t="shared" si="25"/>
        <v>99.068411198066514</v>
      </c>
    </row>
    <row r="115" spans="3:22" x14ac:dyDescent="0.2">
      <c r="C115" s="92" t="s">
        <v>75</v>
      </c>
      <c r="D115" s="62">
        <f t="shared" ref="D115:V115" si="26">+IFERROR(IF(D76&gt;0,+((D76/D37)*100)," "),"")</f>
        <v>68.38446033958175</v>
      </c>
      <c r="E115" s="62">
        <f t="shared" si="26"/>
        <v>93.489628234303751</v>
      </c>
      <c r="F115" s="62">
        <f t="shared" si="26"/>
        <v>86.080140381030546</v>
      </c>
      <c r="G115" s="62">
        <f t="shared" si="26"/>
        <v>96.955365367909693</v>
      </c>
      <c r="H115" s="62">
        <f t="shared" si="26"/>
        <v>96.218522415702168</v>
      </c>
      <c r="I115" s="62">
        <f t="shared" si="26"/>
        <v>94.972122565602675</v>
      </c>
      <c r="J115" s="62">
        <f t="shared" si="26"/>
        <v>94.771851767453668</v>
      </c>
      <c r="K115" s="62">
        <f t="shared" si="26"/>
        <v>94.102536521223229</v>
      </c>
      <c r="L115" s="62">
        <f t="shared" si="26"/>
        <v>98.047442581801107</v>
      </c>
      <c r="M115" s="62">
        <f t="shared" si="26"/>
        <v>97.422733993224625</v>
      </c>
      <c r="N115" s="62">
        <f t="shared" si="26"/>
        <v>94.971161136738402</v>
      </c>
      <c r="O115" s="62">
        <f t="shared" si="26"/>
        <v>94.099225393456692</v>
      </c>
      <c r="P115" s="62">
        <f t="shared" si="26"/>
        <v>95.449240897219696</v>
      </c>
      <c r="Q115" s="62">
        <f t="shared" si="26"/>
        <v>97.529999373414682</v>
      </c>
      <c r="R115" s="62">
        <f t="shared" si="26"/>
        <v>98.697099105656505</v>
      </c>
      <c r="S115" s="62">
        <f t="shared" si="26"/>
        <v>98.532479319017071</v>
      </c>
      <c r="T115" s="62">
        <f t="shared" si="26"/>
        <v>99.160558691312801</v>
      </c>
      <c r="U115" s="62">
        <f t="shared" si="26"/>
        <v>98.203196851293214</v>
      </c>
      <c r="V115" s="62">
        <f t="shared" si="26"/>
        <v>97.692202307021319</v>
      </c>
    </row>
    <row r="116" spans="3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 t="str">
        <f t="shared" si="27"/>
        <v xml:space="preserve"> </v>
      </c>
      <c r="V116" s="64">
        <f t="shared" si="27"/>
        <v>93.221827626375486</v>
      </c>
    </row>
    <row r="117" spans="3:22" x14ac:dyDescent="0.2">
      <c r="C117" s="89" t="s">
        <v>77</v>
      </c>
      <c r="D117" s="61">
        <f t="shared" ref="D117:V117" si="28">+IFERROR(IF(D78&gt;0,+((D78/D39)*100)," "),"")</f>
        <v>94.314206676224401</v>
      </c>
      <c r="E117" s="61">
        <f t="shared" si="28"/>
        <v>99.371831726397758</v>
      </c>
      <c r="F117" s="61">
        <f t="shared" si="28"/>
        <v>99.369817013537045</v>
      </c>
      <c r="G117" s="61">
        <f t="shared" si="28"/>
        <v>98.739485751934453</v>
      </c>
      <c r="H117" s="61">
        <f t="shared" si="28"/>
        <v>99.817258192426806</v>
      </c>
      <c r="I117" s="61">
        <f t="shared" si="28"/>
        <v>98.630020901389784</v>
      </c>
      <c r="J117" s="61">
        <f t="shared" si="28"/>
        <v>91.850789315366725</v>
      </c>
      <c r="K117" s="61">
        <f t="shared" si="28"/>
        <v>98.764230373517464</v>
      </c>
      <c r="L117" s="61">
        <f t="shared" si="28"/>
        <v>95.529032237776121</v>
      </c>
      <c r="M117" s="61">
        <f t="shared" si="28"/>
        <v>83.120660434668466</v>
      </c>
      <c r="N117" s="61">
        <f t="shared" si="28"/>
        <v>91.83660400206935</v>
      </c>
      <c r="O117" s="61">
        <f t="shared" si="28"/>
        <v>93.913049903511848</v>
      </c>
      <c r="P117" s="61">
        <f t="shared" si="28"/>
        <v>97.215400322273382</v>
      </c>
      <c r="Q117" s="61">
        <f t="shared" si="28"/>
        <v>93.871788961543729</v>
      </c>
      <c r="R117" s="61">
        <f t="shared" si="28"/>
        <v>96.766616215057553</v>
      </c>
      <c r="S117" s="61">
        <f t="shared" si="28"/>
        <v>96.177744631396507</v>
      </c>
      <c r="T117" s="61">
        <f t="shared" si="28"/>
        <v>98.292123522449657</v>
      </c>
      <c r="U117" s="61">
        <f t="shared" si="28"/>
        <v>98.413347119508998</v>
      </c>
      <c r="V117" s="61">
        <f t="shared" si="28"/>
        <v>93.797450311702619</v>
      </c>
    </row>
    <row r="118" spans="3:22" x14ac:dyDescent="0.2">
      <c r="C118" s="90" t="s">
        <v>37</v>
      </c>
      <c r="D118" s="63">
        <f t="shared" ref="D118:V118" si="29">+IFERROR(IF(D79&gt;0,+((D79/D40)*100)," "),"")</f>
        <v>72.122237761641003</v>
      </c>
      <c r="E118" s="63">
        <f t="shared" si="29"/>
        <v>88.472095256799506</v>
      </c>
      <c r="F118" s="63">
        <f t="shared" si="29"/>
        <v>81.389204267162953</v>
      </c>
      <c r="G118" s="63">
        <f t="shared" si="29"/>
        <v>98.340164789755065</v>
      </c>
      <c r="H118" s="63">
        <f t="shared" si="29"/>
        <v>96.637668978744358</v>
      </c>
      <c r="I118" s="63">
        <f t="shared" si="29"/>
        <v>98.685184340370697</v>
      </c>
      <c r="J118" s="63">
        <f t="shared" si="29"/>
        <v>85.04116880041299</v>
      </c>
      <c r="K118" s="63">
        <f t="shared" si="29"/>
        <v>96.952864411418886</v>
      </c>
      <c r="L118" s="63">
        <f t="shared" si="29"/>
        <v>97.736252415920987</v>
      </c>
      <c r="M118" s="63">
        <f t="shared" si="29"/>
        <v>95.146179074591657</v>
      </c>
      <c r="N118" s="63">
        <f t="shared" si="29"/>
        <v>91.392928294917098</v>
      </c>
      <c r="O118" s="63">
        <f t="shared" si="29"/>
        <v>94.885700183009476</v>
      </c>
      <c r="P118" s="63">
        <f t="shared" si="29"/>
        <v>94.969169141713692</v>
      </c>
      <c r="Q118" s="63">
        <f t="shared" si="29"/>
        <v>98.969982922988137</v>
      </c>
      <c r="R118" s="63">
        <f t="shared" si="29"/>
        <v>98.189097304406815</v>
      </c>
      <c r="S118" s="63">
        <f t="shared" si="29"/>
        <v>97.603878221308889</v>
      </c>
      <c r="T118" s="63">
        <f t="shared" si="29"/>
        <v>99.812623459945513</v>
      </c>
      <c r="U118" s="63">
        <f t="shared" si="29"/>
        <v>98.746005571020277</v>
      </c>
      <c r="V118" s="63">
        <f t="shared" si="29"/>
        <v>99.150110656370416</v>
      </c>
    </row>
    <row r="119" spans="3:22" x14ac:dyDescent="0.2">
      <c r="C119" s="89" t="s">
        <v>38</v>
      </c>
      <c r="D119" s="61">
        <f t="shared" ref="D119:V119" si="30">+IFERROR(IF(D80&gt;0,+((D80/D41)*100)," "),"")</f>
        <v>94.75700922761753</v>
      </c>
      <c r="E119" s="61">
        <f t="shared" si="30"/>
        <v>88.97383349554201</v>
      </c>
      <c r="F119" s="61">
        <f t="shared" si="30"/>
        <v>85.437682621586603</v>
      </c>
      <c r="G119" s="61">
        <f t="shared" si="30"/>
        <v>92.727829064672122</v>
      </c>
      <c r="H119" s="61">
        <f t="shared" si="30"/>
        <v>95.666262223381565</v>
      </c>
      <c r="I119" s="61">
        <f t="shared" si="30"/>
        <v>99.005682640226112</v>
      </c>
      <c r="J119" s="61">
        <f t="shared" si="30"/>
        <v>90.348697939319209</v>
      </c>
      <c r="K119" s="61">
        <f t="shared" si="30"/>
        <v>99.470401449788895</v>
      </c>
      <c r="L119" s="61">
        <f t="shared" si="30"/>
        <v>99.09970204215945</v>
      </c>
      <c r="M119" s="61">
        <f t="shared" si="30"/>
        <v>97.021688286558359</v>
      </c>
      <c r="N119" s="61">
        <f t="shared" si="30"/>
        <v>99.466619411220506</v>
      </c>
      <c r="O119" s="61">
        <f t="shared" si="30"/>
        <v>98.702553903290806</v>
      </c>
      <c r="P119" s="61">
        <f t="shared" si="30"/>
        <v>99.880675592098058</v>
      </c>
      <c r="Q119" s="61">
        <f t="shared" si="30"/>
        <v>98.235332231063055</v>
      </c>
      <c r="R119" s="61">
        <f t="shared" si="30"/>
        <v>99.514945346193571</v>
      </c>
      <c r="S119" s="61">
        <f t="shared" si="30"/>
        <v>99.755266498961461</v>
      </c>
      <c r="T119" s="61">
        <f t="shared" si="30"/>
        <v>99.464652996386789</v>
      </c>
      <c r="U119" s="61">
        <f t="shared" si="30"/>
        <v>99.916072261317723</v>
      </c>
      <c r="V119" s="61">
        <f t="shared" si="30"/>
        <v>99.411453341820348</v>
      </c>
    </row>
    <row r="120" spans="3:22" x14ac:dyDescent="0.2">
      <c r="C120" s="93" t="s">
        <v>79</v>
      </c>
      <c r="D120" s="65">
        <f t="shared" ref="D120:V120" si="31">+IFERROR(IF(D81&gt;0,+((D81/D42)*100)," "),"")</f>
        <v>80.328413452784943</v>
      </c>
      <c r="E120" s="65">
        <f t="shared" si="31"/>
        <v>91.506175293855776</v>
      </c>
      <c r="F120" s="65">
        <f t="shared" si="31"/>
        <v>85.608393039852899</v>
      </c>
      <c r="G120" s="65">
        <f t="shared" si="31"/>
        <v>97.94111563963466</v>
      </c>
      <c r="H120" s="65">
        <f t="shared" si="31"/>
        <v>95.221298515952995</v>
      </c>
      <c r="I120" s="65">
        <f t="shared" si="31"/>
        <v>93.980050899499929</v>
      </c>
      <c r="J120" s="65">
        <f t="shared" si="31"/>
        <v>92.672105390482585</v>
      </c>
      <c r="K120" s="65">
        <f t="shared" si="31"/>
        <v>88.280591548463647</v>
      </c>
      <c r="L120" s="65">
        <f t="shared" si="31"/>
        <v>97.425488878885758</v>
      </c>
      <c r="M120" s="65">
        <f t="shared" si="31"/>
        <v>93.335863583956041</v>
      </c>
      <c r="N120" s="65">
        <f t="shared" si="31"/>
        <v>93.566990145436563</v>
      </c>
      <c r="O120" s="65">
        <f t="shared" si="31"/>
        <v>94.685576772045607</v>
      </c>
      <c r="P120" s="65">
        <f t="shared" si="31"/>
        <v>94.282958287672955</v>
      </c>
      <c r="Q120" s="65">
        <f t="shared" si="31"/>
        <v>95.224340682546355</v>
      </c>
      <c r="R120" s="65">
        <f t="shared" si="31"/>
        <v>96.003864608662838</v>
      </c>
      <c r="S120" s="65">
        <f t="shared" si="31"/>
        <v>96.776851394611455</v>
      </c>
      <c r="T120" s="65">
        <f t="shared" si="31"/>
        <v>97.050791297858126</v>
      </c>
      <c r="U120" s="65">
        <f t="shared" si="31"/>
        <v>98.064298787639189</v>
      </c>
      <c r="V120" s="65">
        <f t="shared" si="31"/>
        <v>96.897784348358556</v>
      </c>
    </row>
    <row r="121" spans="3:22" x14ac:dyDescent="0.2">
      <c r="C121" s="1" t="s">
        <v>227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C126" s="9"/>
      <c r="D126" s="164" t="s">
        <v>104</v>
      </c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</row>
    <row r="127" spans="3:22" ht="15.75" customHeight="1" x14ac:dyDescent="0.2"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</row>
    <row r="128" spans="3:22" x14ac:dyDescent="0.2">
      <c r="C128" s="182" t="s">
        <v>21</v>
      </c>
      <c r="D128" s="162">
        <v>2000</v>
      </c>
      <c r="E128" s="162">
        <v>2001</v>
      </c>
      <c r="F128" s="162">
        <v>2002</v>
      </c>
      <c r="G128" s="162">
        <v>2003</v>
      </c>
      <c r="H128" s="162">
        <v>2004</v>
      </c>
      <c r="I128" s="162">
        <v>2005</v>
      </c>
      <c r="J128" s="162">
        <v>2006</v>
      </c>
      <c r="K128" s="162">
        <v>2007</v>
      </c>
      <c r="L128" s="162">
        <v>2008</v>
      </c>
      <c r="M128" s="162">
        <v>2009</v>
      </c>
      <c r="N128" s="162">
        <v>2010</v>
      </c>
      <c r="O128" s="162">
        <v>2011</v>
      </c>
      <c r="P128" s="162">
        <v>2012</v>
      </c>
      <c r="Q128" s="162">
        <v>2013</v>
      </c>
      <c r="R128" s="162">
        <v>2014</v>
      </c>
      <c r="S128" s="162">
        <v>2015</v>
      </c>
      <c r="T128" s="162">
        <v>2016</v>
      </c>
      <c r="U128" s="162">
        <v>2017</v>
      </c>
      <c r="V128" s="162">
        <v>2018</v>
      </c>
    </row>
    <row r="129" spans="3:22" ht="12" thickBot="1" x14ac:dyDescent="0.25">
      <c r="C129" s="18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 spans="3:22" x14ac:dyDescent="0.2">
      <c r="C130" s="89" t="s">
        <v>61</v>
      </c>
      <c r="D130" s="57">
        <v>207.75689053058002</v>
      </c>
      <c r="E130" s="57">
        <v>272.43566427354</v>
      </c>
      <c r="F130" s="57">
        <v>252.58593856522998</v>
      </c>
      <c r="G130" s="57">
        <v>147.61099801293</v>
      </c>
      <c r="H130" s="57">
        <v>243.11482166859</v>
      </c>
      <c r="I130" s="57">
        <v>316.82432990279</v>
      </c>
      <c r="J130" s="57">
        <v>497.60997048212994</v>
      </c>
      <c r="K130" s="57">
        <v>914.85738942896</v>
      </c>
      <c r="L130" s="57">
        <v>1098.9378747174198</v>
      </c>
      <c r="M130" s="57">
        <v>1097.8144576606201</v>
      </c>
      <c r="N130" s="57">
        <v>993.3353146508</v>
      </c>
      <c r="O130" s="57">
        <v>1081.40990698468</v>
      </c>
      <c r="P130" s="57">
        <v>1534.7240665462202</v>
      </c>
      <c r="Q130" s="57">
        <v>1932.1208669492303</v>
      </c>
      <c r="R130" s="57">
        <v>2790.43210500736</v>
      </c>
      <c r="S130" s="57">
        <v>2849.8326603677801</v>
      </c>
      <c r="T130" s="57">
        <v>1595.16618495287</v>
      </c>
      <c r="U130" s="57">
        <v>2037.0765509495302</v>
      </c>
      <c r="V130" s="57">
        <v>927.1729753587598</v>
      </c>
    </row>
    <row r="131" spans="3:22" x14ac:dyDescent="0.2">
      <c r="C131" s="90" t="s">
        <v>28</v>
      </c>
      <c r="D131" s="58">
        <v>24.388433708140006</v>
      </c>
      <c r="E131" s="58">
        <v>34.426236134219998</v>
      </c>
      <c r="F131" s="58">
        <v>37.649345246240003</v>
      </c>
      <c r="G131" s="58">
        <v>56.917378051260002</v>
      </c>
      <c r="H131" s="58">
        <v>52.02653453181</v>
      </c>
      <c r="I131" s="58">
        <v>74.294359473379998</v>
      </c>
      <c r="J131" s="58">
        <v>128.66572878165999</v>
      </c>
      <c r="K131" s="58">
        <v>374.26508692413</v>
      </c>
      <c r="L131" s="58">
        <v>389.24992232480997</v>
      </c>
      <c r="M131" s="58">
        <v>360.13403759477001</v>
      </c>
      <c r="N131" s="58">
        <v>432.34387071054999</v>
      </c>
      <c r="O131" s="58">
        <v>252.78436895838001</v>
      </c>
      <c r="P131" s="58">
        <v>138.30605819720105</v>
      </c>
      <c r="Q131" s="58">
        <v>169.89148306705997</v>
      </c>
      <c r="R131" s="58">
        <v>184.66094270757119</v>
      </c>
      <c r="S131" s="58">
        <v>231.28042605461681</v>
      </c>
      <c r="T131" s="58">
        <v>236.44329802005689</v>
      </c>
      <c r="U131" s="58">
        <v>268.70336574513999</v>
      </c>
      <c r="V131" s="58">
        <v>240.04557480974</v>
      </c>
    </row>
    <row r="132" spans="3:22" x14ac:dyDescent="0.2">
      <c r="C132" s="89" t="s">
        <v>62</v>
      </c>
      <c r="D132" s="57">
        <v>22.3760689816</v>
      </c>
      <c r="E132" s="57">
        <v>34.448105174979993</v>
      </c>
      <c r="F132" s="57">
        <v>24.717411117669997</v>
      </c>
      <c r="G132" s="57">
        <v>12.228157406839999</v>
      </c>
      <c r="H132" s="57">
        <v>36.23429495413</v>
      </c>
      <c r="I132" s="57">
        <v>37.501687023460001</v>
      </c>
      <c r="J132" s="57">
        <v>38.256948691800005</v>
      </c>
      <c r="K132" s="57">
        <v>107.22378086097</v>
      </c>
      <c r="L132" s="57">
        <v>172.05984742089998</v>
      </c>
      <c r="M132" s="57">
        <v>174.16763726217002</v>
      </c>
      <c r="N132" s="57">
        <v>310.11040079419001</v>
      </c>
      <c r="O132" s="57">
        <v>351.51111180104004</v>
      </c>
      <c r="P132" s="57">
        <v>374.33902296769003</v>
      </c>
      <c r="Q132" s="57">
        <v>398.39529388993998</v>
      </c>
      <c r="R132" s="57">
        <v>336.17126917952004</v>
      </c>
      <c r="S132" s="57">
        <v>328.27493134181992</v>
      </c>
      <c r="T132" s="57">
        <v>281.08812064619997</v>
      </c>
      <c r="U132" s="57">
        <v>356.68441309021995</v>
      </c>
      <c r="V132" s="57">
        <v>247.07504864001999</v>
      </c>
    </row>
    <row r="133" spans="3:22" x14ac:dyDescent="0.2">
      <c r="C133" s="90" t="s">
        <v>29</v>
      </c>
      <c r="D133" s="58">
        <v>53.24243859357</v>
      </c>
      <c r="E133" s="58">
        <v>67.7599987169</v>
      </c>
      <c r="F133" s="58">
        <v>45.343468013209993</v>
      </c>
      <c r="G133" s="58">
        <v>25.75932846141</v>
      </c>
      <c r="H133" s="58">
        <v>14.078811899250001</v>
      </c>
      <c r="I133" s="58">
        <v>16.365940005540001</v>
      </c>
      <c r="J133" s="58">
        <v>28.453903702560002</v>
      </c>
      <c r="K133" s="58">
        <v>80.179988893019967</v>
      </c>
      <c r="L133" s="58">
        <v>68.096449078099994</v>
      </c>
      <c r="M133" s="58">
        <v>161.22756615091001</v>
      </c>
      <c r="N133" s="58">
        <v>196.94781613509997</v>
      </c>
      <c r="O133" s="58">
        <v>190.46371623978004</v>
      </c>
      <c r="P133" s="58">
        <v>269.75182525852</v>
      </c>
      <c r="Q133" s="58">
        <v>340.22792261969994</v>
      </c>
      <c r="R133" s="58">
        <v>265.28048467382996</v>
      </c>
      <c r="S133" s="58">
        <v>296.32573987144002</v>
      </c>
      <c r="T133" s="58">
        <v>283.24741470154999</v>
      </c>
      <c r="U133" s="58">
        <v>344.67392163169001</v>
      </c>
      <c r="V133" s="58">
        <v>176.62144535663006</v>
      </c>
    </row>
    <row r="134" spans="3:22" x14ac:dyDescent="0.2">
      <c r="C134" s="89" t="s">
        <v>63</v>
      </c>
      <c r="D134" s="57">
        <v>0</v>
      </c>
      <c r="E134" s="57">
        <v>0</v>
      </c>
      <c r="F134" s="57">
        <v>0</v>
      </c>
      <c r="G134" s="57">
        <v>7.4222326000000001</v>
      </c>
      <c r="H134" s="57">
        <v>0</v>
      </c>
      <c r="I134" s="57">
        <v>4.468227078</v>
      </c>
      <c r="J134" s="57">
        <v>37.905725492000002</v>
      </c>
      <c r="K134" s="57">
        <v>12.99541459514</v>
      </c>
      <c r="L134" s="57">
        <v>13.60924860814</v>
      </c>
      <c r="M134" s="57">
        <v>10.39842512527</v>
      </c>
      <c r="N134" s="57">
        <v>26.66466349089</v>
      </c>
      <c r="O134" s="57">
        <v>13.969757142000001</v>
      </c>
      <c r="P134" s="57">
        <v>5.5023686837100003</v>
      </c>
      <c r="Q134" s="57">
        <v>36.250531477000003</v>
      </c>
      <c r="R134" s="57">
        <v>50.0090147194</v>
      </c>
      <c r="S134" s="57">
        <v>52.210692676320001</v>
      </c>
      <c r="T134" s="57">
        <v>62.443113375860001</v>
      </c>
      <c r="U134" s="57">
        <v>64.750293183669996</v>
      </c>
      <c r="V134" s="57">
        <v>47.143992903009995</v>
      </c>
    </row>
    <row r="135" spans="3:22" x14ac:dyDescent="0.2">
      <c r="C135" s="90" t="s">
        <v>30</v>
      </c>
      <c r="D135" s="58">
        <v>10.810330537740001</v>
      </c>
      <c r="E135" s="58">
        <v>16.330275676550002</v>
      </c>
      <c r="F135" s="58">
        <v>9.5621710055100007</v>
      </c>
      <c r="G135" s="58">
        <v>8.85966617445</v>
      </c>
      <c r="H135" s="58">
        <v>23.975176812529998</v>
      </c>
      <c r="I135" s="58">
        <v>27.54740621182</v>
      </c>
      <c r="J135" s="58">
        <v>41.985710988290002</v>
      </c>
      <c r="K135" s="58">
        <v>48.860164013509994</v>
      </c>
      <c r="L135" s="58">
        <v>66.021302615820005</v>
      </c>
      <c r="M135" s="58">
        <v>74.205767133380007</v>
      </c>
      <c r="N135" s="58">
        <v>88.33363912274001</v>
      </c>
      <c r="O135" s="58">
        <v>99.358580386349999</v>
      </c>
      <c r="P135" s="58">
        <v>178.16973812557998</v>
      </c>
      <c r="Q135" s="58">
        <v>184.03218067342999</v>
      </c>
      <c r="R135" s="58">
        <v>185.03051043355993</v>
      </c>
      <c r="S135" s="58">
        <v>215.14488575078997</v>
      </c>
      <c r="T135" s="58">
        <v>166.25990999328002</v>
      </c>
      <c r="U135" s="58">
        <v>162.92680751656999</v>
      </c>
      <c r="V135" s="58">
        <v>114.45080612088999</v>
      </c>
    </row>
    <row r="136" spans="3:22" x14ac:dyDescent="0.2">
      <c r="C136" s="89" t="s">
        <v>64</v>
      </c>
      <c r="D136" s="57">
        <v>374.78020127826994</v>
      </c>
      <c r="E136" s="57">
        <v>486.15846550140003</v>
      </c>
      <c r="F136" s="57">
        <v>594.14240496260993</v>
      </c>
      <c r="G136" s="57">
        <v>489.90616505043988</v>
      </c>
      <c r="H136" s="57">
        <v>488.87610196831997</v>
      </c>
      <c r="I136" s="57">
        <v>443.46374567396003</v>
      </c>
      <c r="J136" s="57">
        <v>780.09418858936976</v>
      </c>
      <c r="K136" s="57">
        <v>1051.3840971606303</v>
      </c>
      <c r="L136" s="57">
        <v>3178.246983267728</v>
      </c>
      <c r="M136" s="57">
        <v>2692.6655074935793</v>
      </c>
      <c r="N136" s="57">
        <v>1654.5933543180606</v>
      </c>
      <c r="O136" s="57">
        <v>1221.7083342707481</v>
      </c>
      <c r="P136" s="57">
        <v>1728.4208645898061</v>
      </c>
      <c r="Q136" s="57">
        <v>2611.9660147973636</v>
      </c>
      <c r="R136" s="57">
        <v>1954.7770101686235</v>
      </c>
      <c r="S136" s="57">
        <v>1297.9395714701611</v>
      </c>
      <c r="T136" s="57">
        <v>919.92657398606093</v>
      </c>
      <c r="U136" s="57">
        <v>870.36944070593552</v>
      </c>
      <c r="V136" s="57">
        <v>572.69795953835819</v>
      </c>
    </row>
    <row r="137" spans="3:22" x14ac:dyDescent="0.2">
      <c r="C137" s="90" t="s">
        <v>65</v>
      </c>
      <c r="D137" s="58">
        <v>27.695599533999999</v>
      </c>
      <c r="E137" s="58">
        <v>45.962612264419995</v>
      </c>
      <c r="F137" s="58">
        <v>17.751042421799998</v>
      </c>
      <c r="G137" s="58">
        <v>18.94644900922</v>
      </c>
      <c r="H137" s="58">
        <v>65.29733279061</v>
      </c>
      <c r="I137" s="58">
        <v>55.023142837270001</v>
      </c>
      <c r="J137" s="58">
        <v>85.7099960436</v>
      </c>
      <c r="K137" s="58">
        <v>68.908760944609995</v>
      </c>
      <c r="L137" s="58">
        <v>134.61671082754</v>
      </c>
      <c r="M137" s="58">
        <v>109.87552424981997</v>
      </c>
      <c r="N137" s="58">
        <v>111.83176094635</v>
      </c>
      <c r="O137" s="58">
        <v>137.59055559581</v>
      </c>
      <c r="P137" s="58">
        <v>264.16768379325998</v>
      </c>
      <c r="Q137" s="58">
        <v>321.37163963123999</v>
      </c>
      <c r="R137" s="58">
        <v>290.49069110277998</v>
      </c>
      <c r="S137" s="58">
        <v>350.12694987755998</v>
      </c>
      <c r="T137" s="58">
        <v>227.25612097164</v>
      </c>
      <c r="U137" s="58">
        <v>416.07362905724005</v>
      </c>
      <c r="V137" s="58">
        <v>366.45051589856001</v>
      </c>
    </row>
    <row r="138" spans="3:22" x14ac:dyDescent="0.2">
      <c r="C138" s="89" t="s">
        <v>66</v>
      </c>
      <c r="D138" s="57">
        <v>169.18804866984996</v>
      </c>
      <c r="E138" s="57">
        <v>139.11346896152</v>
      </c>
      <c r="F138" s="57">
        <v>196.42927268097</v>
      </c>
      <c r="G138" s="57">
        <v>205.01550600607999</v>
      </c>
      <c r="H138" s="57">
        <v>230.76454297012006</v>
      </c>
      <c r="I138" s="57">
        <v>332.83621023150005</v>
      </c>
      <c r="J138" s="57">
        <v>327.58081383208008</v>
      </c>
      <c r="K138" s="57">
        <v>588.49145276111994</v>
      </c>
      <c r="L138" s="57">
        <v>747.77543992494998</v>
      </c>
      <c r="M138" s="57">
        <v>847.07965522749998</v>
      </c>
      <c r="N138" s="57">
        <v>872.89193521116988</v>
      </c>
      <c r="O138" s="57">
        <v>823.59137679668038</v>
      </c>
      <c r="P138" s="57">
        <v>939.44426404666979</v>
      </c>
      <c r="Q138" s="57">
        <v>1452.8679665488403</v>
      </c>
      <c r="R138" s="57">
        <v>1828.6942244617876</v>
      </c>
      <c r="S138" s="57">
        <v>2404.9389202499387</v>
      </c>
      <c r="T138" s="57">
        <v>2540.9520869950607</v>
      </c>
      <c r="U138" s="57">
        <v>3215.7976757886399</v>
      </c>
      <c r="V138" s="57">
        <v>3216.7980519939406</v>
      </c>
    </row>
    <row r="139" spans="3:22" x14ac:dyDescent="0.2">
      <c r="C139" s="90" t="s">
        <v>67</v>
      </c>
      <c r="D139" s="58">
        <v>10.714607676389999</v>
      </c>
      <c r="E139" s="58">
        <v>13.477620998159999</v>
      </c>
      <c r="F139" s="58">
        <v>13.758788237209998</v>
      </c>
      <c r="G139" s="58">
        <v>4.7701401631299998</v>
      </c>
      <c r="H139" s="58">
        <v>8.0051831024800002</v>
      </c>
      <c r="I139" s="58">
        <v>7.40048757974</v>
      </c>
      <c r="J139" s="58">
        <v>13.73105068396</v>
      </c>
      <c r="K139" s="58">
        <v>18.82257105827</v>
      </c>
      <c r="L139" s="58">
        <v>26.45965187497</v>
      </c>
      <c r="M139" s="58">
        <v>54.897561412909994</v>
      </c>
      <c r="N139" s="58">
        <v>55.12108273146</v>
      </c>
      <c r="O139" s="58">
        <v>56.689569524289993</v>
      </c>
      <c r="P139" s="58">
        <v>80.137356661389987</v>
      </c>
      <c r="Q139" s="58">
        <v>102.67366818914</v>
      </c>
      <c r="R139" s="58">
        <v>104.07504115917999</v>
      </c>
      <c r="S139" s="58">
        <v>129.36235917997999</v>
      </c>
      <c r="T139" s="58">
        <v>194.748476017</v>
      </c>
      <c r="U139" s="58">
        <v>255.07820417724997</v>
      </c>
      <c r="V139" s="58">
        <v>339.45892916298993</v>
      </c>
    </row>
    <row r="140" spans="3:22" x14ac:dyDescent="0.2">
      <c r="C140" s="89" t="s">
        <v>68</v>
      </c>
      <c r="D140" s="57">
        <v>18.994230314199996</v>
      </c>
      <c r="E140" s="57">
        <v>24.840596064740001</v>
      </c>
      <c r="F140" s="57">
        <v>9.0888402302600007</v>
      </c>
      <c r="G140" s="57">
        <v>18.127861628000002</v>
      </c>
      <c r="H140" s="57">
        <v>27.884300154120002</v>
      </c>
      <c r="I140" s="57">
        <v>33.706497946420001</v>
      </c>
      <c r="J140" s="57">
        <v>28.057061834190002</v>
      </c>
      <c r="K140" s="57">
        <v>64.561809703790004</v>
      </c>
      <c r="L140" s="57">
        <v>66.929148472119991</v>
      </c>
      <c r="M140" s="57">
        <v>65.287568530260003</v>
      </c>
      <c r="N140" s="57">
        <v>47.777730967559997</v>
      </c>
      <c r="O140" s="57">
        <v>77.955892474180004</v>
      </c>
      <c r="P140" s="57">
        <v>86.19673746862</v>
      </c>
      <c r="Q140" s="57">
        <v>107.75934030461001</v>
      </c>
      <c r="R140" s="57">
        <v>106.33609562509839</v>
      </c>
      <c r="S140" s="57">
        <v>97.02218605889</v>
      </c>
      <c r="T140" s="57">
        <v>121.89319768445</v>
      </c>
      <c r="U140" s="57">
        <v>145.77749863347</v>
      </c>
      <c r="V140" s="57">
        <v>91.740521835140001</v>
      </c>
    </row>
    <row r="141" spans="3:22" x14ac:dyDescent="0.2">
      <c r="C141" s="90" t="s">
        <v>31</v>
      </c>
      <c r="D141" s="58">
        <v>801.46593205672002</v>
      </c>
      <c r="E141" s="58">
        <v>1559.8285445573601</v>
      </c>
      <c r="F141" s="58">
        <v>809.87538221250998</v>
      </c>
      <c r="G141" s="58">
        <v>1103.3633023722002</v>
      </c>
      <c r="H141" s="58">
        <v>890.26765944765998</v>
      </c>
      <c r="I141" s="58">
        <v>1174.5131061684701</v>
      </c>
      <c r="J141" s="58">
        <v>291.99392530382994</v>
      </c>
      <c r="K141" s="58">
        <v>765.0990385788599</v>
      </c>
      <c r="L141" s="58">
        <v>833.78215198758994</v>
      </c>
      <c r="M141" s="58">
        <v>939.48507055267999</v>
      </c>
      <c r="N141" s="58">
        <v>790.95294173060006</v>
      </c>
      <c r="O141" s="58">
        <v>1259.04466016327</v>
      </c>
      <c r="P141" s="58">
        <v>2021.72160811752</v>
      </c>
      <c r="Q141" s="58">
        <v>1814.9207901869802</v>
      </c>
      <c r="R141" s="58">
        <v>1015.4108554110401</v>
      </c>
      <c r="S141" s="58">
        <v>1110.3788227477401</v>
      </c>
      <c r="T141" s="58">
        <v>526.79344931591004</v>
      </c>
      <c r="U141" s="58">
        <v>810.35270506719007</v>
      </c>
      <c r="V141" s="58">
        <v>739.67938566782993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3:22" x14ac:dyDescent="0.2">
      <c r="C143" s="90" t="s">
        <v>69</v>
      </c>
      <c r="D143" s="58">
        <v>817.00175736841015</v>
      </c>
      <c r="E143" s="58">
        <v>877.31711273448991</v>
      </c>
      <c r="F143" s="58">
        <v>857.16431398531995</v>
      </c>
      <c r="G143" s="58">
        <v>928.74532389987996</v>
      </c>
      <c r="H143" s="58">
        <v>1078.9443507641899</v>
      </c>
      <c r="I143" s="58">
        <v>1311.52550112266</v>
      </c>
      <c r="J143" s="58">
        <v>2123.84716704215</v>
      </c>
      <c r="K143" s="58">
        <v>3287.6395289013803</v>
      </c>
      <c r="L143" s="58">
        <v>4135.6884617192291</v>
      </c>
      <c r="M143" s="58">
        <v>4964.5582410140296</v>
      </c>
      <c r="N143" s="58">
        <v>5022.2787858862703</v>
      </c>
      <c r="O143" s="58">
        <v>5129.1488970008704</v>
      </c>
      <c r="P143" s="58">
        <v>6589.9853250778506</v>
      </c>
      <c r="Q143" s="58">
        <v>7572.822948104561</v>
      </c>
      <c r="R143" s="58">
        <v>7946.3649468874592</v>
      </c>
      <c r="S143" s="58">
        <v>9264.2802773514977</v>
      </c>
      <c r="T143" s="58">
        <v>8514.9492904173585</v>
      </c>
      <c r="U143" s="58">
        <v>9806.6437595210391</v>
      </c>
      <c r="V143" s="58">
        <v>9038.050836046823</v>
      </c>
    </row>
    <row r="144" spans="3:22" x14ac:dyDescent="0.2">
      <c r="C144" s="89" t="s">
        <v>70</v>
      </c>
      <c r="D144" s="57">
        <v>24.367441701960004</v>
      </c>
      <c r="E144" s="57">
        <v>26.425193485840001</v>
      </c>
      <c r="F144" s="57">
        <v>30.227708686210001</v>
      </c>
      <c r="G144" s="57">
        <v>22.882634102360001</v>
      </c>
      <c r="H144" s="57">
        <v>45.406709661579995</v>
      </c>
      <c r="I144" s="57">
        <v>137.53648224792002</v>
      </c>
      <c r="J144" s="57">
        <v>70.837013419010006</v>
      </c>
      <c r="K144" s="57">
        <v>95.877944447040008</v>
      </c>
      <c r="L144" s="57">
        <v>120.60414719977999</v>
      </c>
      <c r="M144" s="57">
        <v>110.95893645974</v>
      </c>
      <c r="N144" s="57">
        <v>131.72810381729002</v>
      </c>
      <c r="O144" s="57">
        <v>159.51962882887003</v>
      </c>
      <c r="P144" s="57">
        <v>185.62468888608001</v>
      </c>
      <c r="Q144" s="57">
        <v>229.75940640711002</v>
      </c>
      <c r="R144" s="57">
        <v>442.1459044026999</v>
      </c>
      <c r="S144" s="57">
        <v>233.38604495610994</v>
      </c>
      <c r="T144" s="57">
        <v>183.21774493076001</v>
      </c>
      <c r="U144" s="57">
        <v>220.72471494984001</v>
      </c>
      <c r="V144" s="57">
        <v>424.44603983320997</v>
      </c>
    </row>
    <row r="145" spans="3:22" x14ac:dyDescent="0.2">
      <c r="C145" s="90" t="s">
        <v>32</v>
      </c>
      <c r="D145" s="58">
        <v>7.5229550066299993</v>
      </c>
      <c r="E145" s="58">
        <v>20.171128252470002</v>
      </c>
      <c r="F145" s="58">
        <v>4.3885927589099998</v>
      </c>
      <c r="G145" s="58">
        <v>2.2897057356099997</v>
      </c>
      <c r="H145" s="58">
        <v>7.1253452459500011</v>
      </c>
      <c r="I145" s="58">
        <v>3.16276031088</v>
      </c>
      <c r="J145" s="58">
        <v>2.11638848706</v>
      </c>
      <c r="K145" s="58">
        <v>30.796478683349999</v>
      </c>
      <c r="L145" s="58">
        <v>71.217329851169993</v>
      </c>
      <c r="M145" s="58">
        <v>25.218031632259994</v>
      </c>
      <c r="N145" s="58">
        <v>23.243124875559996</v>
      </c>
      <c r="O145" s="58">
        <v>20.190517604129997</v>
      </c>
      <c r="P145" s="58">
        <v>61.568059101320003</v>
      </c>
      <c r="Q145" s="58">
        <v>35.688374149529999</v>
      </c>
      <c r="R145" s="58">
        <v>16.943196404910001</v>
      </c>
      <c r="S145" s="58">
        <v>15.94781464683</v>
      </c>
      <c r="T145" s="58">
        <v>10.342112770510001</v>
      </c>
      <c r="U145" s="58">
        <v>7.8715181801999998</v>
      </c>
      <c r="V145" s="58">
        <v>6.8171021002799996</v>
      </c>
    </row>
    <row r="146" spans="3:22" x14ac:dyDescent="0.2">
      <c r="C146" s="89" t="s">
        <v>33</v>
      </c>
      <c r="D146" s="57">
        <v>113.28210771395997</v>
      </c>
      <c r="E146" s="57">
        <v>123.5719322651</v>
      </c>
      <c r="F146" s="57">
        <v>101.83389389402001</v>
      </c>
      <c r="G146" s="57">
        <v>90.383389240630009</v>
      </c>
      <c r="H146" s="57">
        <v>122.97180658007001</v>
      </c>
      <c r="I146" s="57">
        <v>143.79416348421003</v>
      </c>
      <c r="J146" s="57">
        <v>225.99668773519997</v>
      </c>
      <c r="K146" s="57">
        <v>394.79532147188002</v>
      </c>
      <c r="L146" s="57">
        <v>644.72682019834008</v>
      </c>
      <c r="M146" s="57">
        <v>644.77386761341995</v>
      </c>
      <c r="N146" s="57">
        <v>379.4858925841699</v>
      </c>
      <c r="O146" s="57">
        <v>3871.0183683740192</v>
      </c>
      <c r="P146" s="57">
        <v>314.05709713332993</v>
      </c>
      <c r="Q146" s="57">
        <v>590.26395046095013</v>
      </c>
      <c r="R146" s="57">
        <v>597.90107394487995</v>
      </c>
      <c r="S146" s="57">
        <v>653.66416680226018</v>
      </c>
      <c r="T146" s="57">
        <v>680.13159640313017</v>
      </c>
      <c r="U146" s="57">
        <v>751.12750158627011</v>
      </c>
      <c r="V146" s="57">
        <v>171.16764030663003</v>
      </c>
    </row>
    <row r="147" spans="3:22" x14ac:dyDescent="0.2">
      <c r="C147" s="90" t="s">
        <v>71</v>
      </c>
      <c r="D147" s="58">
        <v>227.03769302656002</v>
      </c>
      <c r="E147" s="58">
        <v>374.08923224375002</v>
      </c>
      <c r="F147" s="58">
        <v>231.66463807137006</v>
      </c>
      <c r="G147" s="58">
        <v>324.01015845834996</v>
      </c>
      <c r="H147" s="58">
        <v>553.23098619496011</v>
      </c>
      <c r="I147" s="58">
        <v>546.68874585772994</v>
      </c>
      <c r="J147" s="58">
        <v>631.35953685754009</v>
      </c>
      <c r="K147" s="58">
        <v>2364.6599742134604</v>
      </c>
      <c r="L147" s="58">
        <v>1592.2140022252299</v>
      </c>
      <c r="M147" s="58">
        <v>6301.9514695190101</v>
      </c>
      <c r="N147" s="58">
        <v>1192.3133531967201</v>
      </c>
      <c r="O147" s="58">
        <v>1961.6351466416202</v>
      </c>
      <c r="P147" s="58">
        <v>2396.1225334607802</v>
      </c>
      <c r="Q147" s="58">
        <v>2899.6695873092604</v>
      </c>
      <c r="R147" s="58">
        <v>2423.0867382160209</v>
      </c>
      <c r="S147" s="58">
        <v>2522.4652461987707</v>
      </c>
      <c r="T147" s="58">
        <v>2444.9303940781097</v>
      </c>
      <c r="U147" s="58">
        <v>2901.18830494239</v>
      </c>
      <c r="V147" s="58">
        <v>3247.8528616399103</v>
      </c>
    </row>
    <row r="148" spans="3:22" x14ac:dyDescent="0.2">
      <c r="C148" s="89" t="s">
        <v>34</v>
      </c>
      <c r="D148" s="57">
        <v>5.6486359347499997</v>
      </c>
      <c r="E148" s="57">
        <v>2.6672616330500003</v>
      </c>
      <c r="F148" s="57">
        <v>1.5564011134899998</v>
      </c>
      <c r="G148" s="57">
        <v>1.8304879379099999</v>
      </c>
      <c r="H148" s="57">
        <v>4.8455539752600005</v>
      </c>
      <c r="I148" s="57">
        <v>5.1488356575999994</v>
      </c>
      <c r="J148" s="57">
        <v>15.54192819144</v>
      </c>
      <c r="K148" s="57">
        <v>26.314631748549999</v>
      </c>
      <c r="L148" s="57">
        <v>29.138593133719993</v>
      </c>
      <c r="M148" s="57">
        <v>47.789932321310005</v>
      </c>
      <c r="N148" s="57">
        <v>49.098303559520005</v>
      </c>
      <c r="O148" s="57">
        <v>38.624696834579993</v>
      </c>
      <c r="P148" s="57">
        <v>67.669397260010015</v>
      </c>
      <c r="Q148" s="57">
        <v>84.75491785253999</v>
      </c>
      <c r="R148" s="57">
        <v>70.145382188550002</v>
      </c>
      <c r="S148" s="57">
        <v>75.291157625819991</v>
      </c>
      <c r="T148" s="57">
        <v>73.526622661776287</v>
      </c>
      <c r="U148" s="57">
        <v>184.88003834659</v>
      </c>
      <c r="V148" s="57">
        <v>187.80872071984004</v>
      </c>
    </row>
    <row r="149" spans="3:22" x14ac:dyDescent="0.2">
      <c r="C149" s="90" t="s">
        <v>72</v>
      </c>
      <c r="D149" s="58">
        <v>73.750370412740011</v>
      </c>
      <c r="E149" s="58">
        <v>252.48768843675001</v>
      </c>
      <c r="F149" s="58">
        <v>76.581990022850007</v>
      </c>
      <c r="G149" s="58">
        <v>71.368136799820007</v>
      </c>
      <c r="H149" s="58">
        <v>178.39657636154999</v>
      </c>
      <c r="I149" s="58">
        <v>49.466144539390001</v>
      </c>
      <c r="J149" s="58">
        <v>77.960777351109996</v>
      </c>
      <c r="K149" s="58">
        <v>235.40242326912997</v>
      </c>
      <c r="L149" s="58">
        <v>216.37885741334</v>
      </c>
      <c r="M149" s="58">
        <v>392.20329242046006</v>
      </c>
      <c r="N149" s="58">
        <v>364.27379815127006</v>
      </c>
      <c r="O149" s="58">
        <v>331.60481365184</v>
      </c>
      <c r="P149" s="58">
        <v>479.67287329367605</v>
      </c>
      <c r="Q149" s="58">
        <v>305.90711746438001</v>
      </c>
      <c r="R149" s="58">
        <v>264.62577991302999</v>
      </c>
      <c r="S149" s="58">
        <v>236.27772147255348</v>
      </c>
      <c r="T149" s="58">
        <v>315.65909124545993</v>
      </c>
      <c r="U149" s="58">
        <v>356.97338186623</v>
      </c>
      <c r="V149" s="58">
        <v>192.89894153637999</v>
      </c>
    </row>
    <row r="150" spans="3:22" x14ac:dyDescent="0.2">
      <c r="C150" s="89" t="s">
        <v>73</v>
      </c>
      <c r="D150" s="57">
        <v>718.40662013481995</v>
      </c>
      <c r="E150" s="57">
        <v>463.11274619082997</v>
      </c>
      <c r="F150" s="57">
        <v>548.64166500979002</v>
      </c>
      <c r="G150" s="57">
        <v>452.38323866308997</v>
      </c>
      <c r="H150" s="57">
        <v>566.94882185900997</v>
      </c>
      <c r="I150" s="57">
        <v>494.27365250873999</v>
      </c>
      <c r="J150" s="57">
        <v>41.042721889569997</v>
      </c>
      <c r="K150" s="57">
        <v>131.67513412123</v>
      </c>
      <c r="L150" s="57">
        <v>81.636377659910011</v>
      </c>
      <c r="M150" s="57">
        <v>46.100645250119996</v>
      </c>
      <c r="N150" s="57">
        <v>46.537466801180003</v>
      </c>
      <c r="O150" s="57">
        <v>58.330117749610004</v>
      </c>
      <c r="P150" s="57">
        <v>372.74889177896995</v>
      </c>
      <c r="Q150" s="57">
        <v>124.34528632922999</v>
      </c>
      <c r="R150" s="57">
        <v>124.1417305893</v>
      </c>
      <c r="S150" s="57">
        <v>130.97061398072</v>
      </c>
      <c r="T150" s="57">
        <v>88.303766862550006</v>
      </c>
      <c r="U150" s="57">
        <v>65.193079456909999</v>
      </c>
      <c r="V150" s="57">
        <v>78.513944246919976</v>
      </c>
    </row>
    <row r="151" spans="3:22" x14ac:dyDescent="0.2">
      <c r="C151" s="90" t="s">
        <v>35</v>
      </c>
      <c r="D151" s="58">
        <v>14.73981976564</v>
      </c>
      <c r="E151" s="58">
        <v>36.901907149100005</v>
      </c>
      <c r="F151" s="58">
        <v>15.62194082882</v>
      </c>
      <c r="G151" s="58">
        <v>15.42717776738</v>
      </c>
      <c r="H151" s="58">
        <v>24.924145379750001</v>
      </c>
      <c r="I151" s="58">
        <v>25.719105500140003</v>
      </c>
      <c r="J151" s="58">
        <v>40.19750277736</v>
      </c>
      <c r="K151" s="58">
        <v>62.747542165089996</v>
      </c>
      <c r="L151" s="58">
        <v>66.64584190023001</v>
      </c>
      <c r="M151" s="58">
        <v>66.848903074030005</v>
      </c>
      <c r="N151" s="58">
        <v>57.078808416010006</v>
      </c>
      <c r="O151" s="58">
        <v>39.606588744489997</v>
      </c>
      <c r="P151" s="58">
        <v>44.192329121769994</v>
      </c>
      <c r="Q151" s="58">
        <v>181.58406608301999</v>
      </c>
      <c r="R151" s="58">
        <v>192.71394876508</v>
      </c>
      <c r="S151" s="58">
        <v>147.01991129999999</v>
      </c>
      <c r="T151" s="58">
        <v>104.66538750655999</v>
      </c>
      <c r="U151" s="58">
        <v>173.59849377794001</v>
      </c>
      <c r="V151" s="58">
        <v>151.81051551768999</v>
      </c>
    </row>
    <row r="152" spans="3:22" x14ac:dyDescent="0.2">
      <c r="C152" s="89" t="s">
        <v>74</v>
      </c>
      <c r="D152" s="57">
        <v>6.68320523515</v>
      </c>
      <c r="E152" s="57">
        <v>0.17965167700000001</v>
      </c>
      <c r="F152" s="57">
        <v>6.1303667999999999E-2</v>
      </c>
      <c r="G152" s="57">
        <v>8.4079006199999995</v>
      </c>
      <c r="H152" s="57">
        <v>9.4253527649999995</v>
      </c>
      <c r="I152" s="57">
        <v>54.204262006999997</v>
      </c>
      <c r="J152" s="57">
        <v>89.033082163320003</v>
      </c>
      <c r="K152" s="57">
        <v>11.112593046000001</v>
      </c>
      <c r="L152" s="57">
        <v>99.338879946000006</v>
      </c>
      <c r="M152" s="57">
        <v>96.725080598999995</v>
      </c>
      <c r="N152" s="57">
        <v>55.392725632999998</v>
      </c>
      <c r="O152" s="57">
        <v>41.184347110209998</v>
      </c>
      <c r="P152" s="57">
        <v>49.596832793940003</v>
      </c>
      <c r="Q152" s="57">
        <v>53.040309262969998</v>
      </c>
      <c r="R152" s="57">
        <v>63.976782773780002</v>
      </c>
      <c r="S152" s="57">
        <v>75.859441319600009</v>
      </c>
      <c r="T152" s="57">
        <v>77.43441683575999</v>
      </c>
      <c r="U152" s="57">
        <v>91.080074355600004</v>
      </c>
      <c r="V152" s="57">
        <v>71.301658257399993</v>
      </c>
    </row>
    <row r="153" spans="3:22" x14ac:dyDescent="0.2">
      <c r="C153" s="90" t="s">
        <v>36</v>
      </c>
      <c r="D153" s="58">
        <v>3.2215906408799997</v>
      </c>
      <c r="E153" s="58">
        <v>4.1564807877699996</v>
      </c>
      <c r="F153" s="58">
        <v>1.22104400305</v>
      </c>
      <c r="G153" s="58">
        <v>2.7212153717300001</v>
      </c>
      <c r="H153" s="58">
        <v>2.5150791235900001</v>
      </c>
      <c r="I153" s="58">
        <v>4.0641611548700007</v>
      </c>
      <c r="J153" s="58">
        <v>4.2993340276599996</v>
      </c>
      <c r="K153" s="58">
        <v>4.2471910791000003</v>
      </c>
      <c r="L153" s="58">
        <v>8.2861352135500006</v>
      </c>
      <c r="M153" s="58">
        <v>9.8050009604999993</v>
      </c>
      <c r="N153" s="58">
        <v>12.12643918677</v>
      </c>
      <c r="O153" s="58">
        <v>12.2800177855892</v>
      </c>
      <c r="P153" s="58">
        <v>66.509717868137898</v>
      </c>
      <c r="Q153" s="58">
        <v>56.549080339342098</v>
      </c>
      <c r="R153" s="58">
        <v>54.50061187484151</v>
      </c>
      <c r="S153" s="58">
        <v>70.009026577147296</v>
      </c>
      <c r="T153" s="58">
        <v>83.306668585697992</v>
      </c>
      <c r="U153" s="58">
        <v>90.768072370120009</v>
      </c>
      <c r="V153" s="58">
        <v>72.205492557945007</v>
      </c>
    </row>
    <row r="154" spans="3:22" x14ac:dyDescent="0.2">
      <c r="C154" s="92" t="s">
        <v>75</v>
      </c>
      <c r="D154" s="59">
        <v>971.46803810106007</v>
      </c>
      <c r="E154" s="59">
        <v>1444.1681762322899</v>
      </c>
      <c r="F154" s="59">
        <v>1237.2357984546604</v>
      </c>
      <c r="G154" s="59">
        <v>1286.6170988998497</v>
      </c>
      <c r="H154" s="59">
        <v>1757.7829459506204</v>
      </c>
      <c r="I154" s="59">
        <v>2013.1980554680804</v>
      </c>
      <c r="J154" s="59">
        <v>2374.7006462630497</v>
      </c>
      <c r="K154" s="59">
        <v>2846.8402172520196</v>
      </c>
      <c r="L154" s="59">
        <v>2543.7324131369692</v>
      </c>
      <c r="M154" s="59">
        <v>3177.6227526075199</v>
      </c>
      <c r="N154" s="59">
        <v>3843.7082134882899</v>
      </c>
      <c r="O154" s="59">
        <v>4958.1849787983801</v>
      </c>
      <c r="P154" s="59">
        <v>5518.0543700352591</v>
      </c>
      <c r="Q154" s="59">
        <v>6865.4133151589567</v>
      </c>
      <c r="R154" s="59">
        <v>7804.7783476224276</v>
      </c>
      <c r="S154" s="59">
        <v>8685.5361302055026</v>
      </c>
      <c r="T154" s="59">
        <v>8754.062415302571</v>
      </c>
      <c r="U154" s="59">
        <v>4904.7128172044695</v>
      </c>
      <c r="V154" s="59">
        <v>4882.9888314972623</v>
      </c>
    </row>
    <row r="155" spans="3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</v>
      </c>
      <c r="V155" s="60">
        <v>12.311477937999999</v>
      </c>
    </row>
    <row r="156" spans="3:22" x14ac:dyDescent="0.2">
      <c r="C156" s="89" t="s">
        <v>77</v>
      </c>
      <c r="D156" s="57">
        <v>94.402663732720001</v>
      </c>
      <c r="E156" s="57">
        <v>81.430172998330008</v>
      </c>
      <c r="F156" s="57">
        <v>35.130292924220001</v>
      </c>
      <c r="G156" s="57">
        <v>7.2493326977399999</v>
      </c>
      <c r="H156" s="57">
        <v>109.43853389758999</v>
      </c>
      <c r="I156" s="57">
        <v>51.417099003019999</v>
      </c>
      <c r="J156" s="57">
        <v>164.40030992394</v>
      </c>
      <c r="K156" s="57">
        <v>291.67470827661003</v>
      </c>
      <c r="L156" s="57">
        <v>380.42160236914003</v>
      </c>
      <c r="M156" s="57">
        <v>555.31636388305992</v>
      </c>
      <c r="N156" s="57">
        <v>627.40720340270991</v>
      </c>
      <c r="O156" s="57">
        <v>727.71011415458008</v>
      </c>
      <c r="P156" s="57">
        <v>788.17832313196004</v>
      </c>
      <c r="Q156" s="57">
        <v>983.85580846923995</v>
      </c>
      <c r="R156" s="57">
        <v>1446.9377928746699</v>
      </c>
      <c r="S156" s="57">
        <v>1032.2509160069799</v>
      </c>
      <c r="T156" s="57">
        <v>1051.6325520706698</v>
      </c>
      <c r="U156" s="57">
        <v>1023.3748599755301</v>
      </c>
      <c r="V156" s="57">
        <v>945.31420821358995</v>
      </c>
    </row>
    <row r="157" spans="3:22" x14ac:dyDescent="0.2">
      <c r="C157" s="90" t="s">
        <v>37</v>
      </c>
      <c r="D157" s="58">
        <v>682.09655497948017</v>
      </c>
      <c r="E157" s="58">
        <v>1131.4388425253301</v>
      </c>
      <c r="F157" s="58">
        <v>758.15952853007036</v>
      </c>
      <c r="G157" s="58">
        <v>625.27694496387028</v>
      </c>
      <c r="H157" s="58">
        <v>722.12438531332009</v>
      </c>
      <c r="I157" s="58">
        <v>1055.88292690967</v>
      </c>
      <c r="J157" s="58">
        <v>1468.84770911653</v>
      </c>
      <c r="K157" s="58">
        <v>2482.1449125252507</v>
      </c>
      <c r="L157" s="58">
        <v>1982.4355107855711</v>
      </c>
      <c r="M157" s="58">
        <v>3001.0253971971283</v>
      </c>
      <c r="N157" s="58">
        <v>2785.1093376796903</v>
      </c>
      <c r="O157" s="58">
        <v>4038.0605473329906</v>
      </c>
      <c r="P157" s="58">
        <v>6577.4186607364863</v>
      </c>
      <c r="Q157" s="58">
        <v>7327.1784824746046</v>
      </c>
      <c r="R157" s="58">
        <v>6250.3209969496165</v>
      </c>
      <c r="S157" s="58">
        <v>5623.6254184905538</v>
      </c>
      <c r="T157" s="58">
        <v>4614.8012396227296</v>
      </c>
      <c r="U157" s="58">
        <v>4113.6020025528715</v>
      </c>
      <c r="V157" s="58">
        <v>3163.7539422333002</v>
      </c>
    </row>
    <row r="158" spans="3:22" x14ac:dyDescent="0.2">
      <c r="C158" s="89" t="s">
        <v>38</v>
      </c>
      <c r="D158" s="57">
        <v>100.94825266300001</v>
      </c>
      <c r="E158" s="57">
        <v>22.291554497500002</v>
      </c>
      <c r="F158" s="57">
        <v>62.2780432594</v>
      </c>
      <c r="G158" s="57">
        <v>37.781963376300006</v>
      </c>
      <c r="H158" s="57">
        <v>11.229103032499999</v>
      </c>
      <c r="I158" s="57">
        <v>41.032211040730004</v>
      </c>
      <c r="J158" s="57">
        <v>125.64485526255001</v>
      </c>
      <c r="K158" s="57">
        <v>325.9551277969</v>
      </c>
      <c r="L158" s="57">
        <v>389.40785912063996</v>
      </c>
      <c r="M158" s="57">
        <v>650.05388572465995</v>
      </c>
      <c r="N158" s="57">
        <v>306.21313702589003</v>
      </c>
      <c r="O158" s="57">
        <v>637.29823071676003</v>
      </c>
      <c r="P158" s="57">
        <v>1657.5417683760597</v>
      </c>
      <c r="Q158" s="57">
        <v>2016.4383795936599</v>
      </c>
      <c r="R158" s="57">
        <v>2151.2494403072997</v>
      </c>
      <c r="S158" s="57">
        <v>2217.5012048427398</v>
      </c>
      <c r="T158" s="57">
        <v>1425.5547993868399</v>
      </c>
      <c r="U158" s="57">
        <v>1825.7709312033601</v>
      </c>
      <c r="V158" s="57">
        <v>347.66261301993006</v>
      </c>
    </row>
    <row r="159" spans="3:22" x14ac:dyDescent="0.2">
      <c r="C159" s="81" t="s">
        <v>79</v>
      </c>
      <c r="D159" s="45">
        <f>+SUM(D130:D158)</f>
        <v>5581.9904882988203</v>
      </c>
      <c r="E159" s="45">
        <f t="shared" ref="E159:U159" si="32">+SUM(E130:E158)</f>
        <v>7555.1906694333911</v>
      </c>
      <c r="F159" s="45">
        <f t="shared" si="32"/>
        <v>5972.6712199034</v>
      </c>
      <c r="G159" s="45">
        <f t="shared" si="32"/>
        <v>5976.3018934704805</v>
      </c>
      <c r="H159" s="45">
        <f t="shared" si="32"/>
        <v>7275.8344564045601</v>
      </c>
      <c r="I159" s="45">
        <f t="shared" si="32"/>
        <v>8461.059246944993</v>
      </c>
      <c r="J159" s="45">
        <f t="shared" si="32"/>
        <v>9755.8706849329574</v>
      </c>
      <c r="K159" s="45">
        <f t="shared" si="32"/>
        <v>16687.533283920002</v>
      </c>
      <c r="L159" s="45">
        <f t="shared" si="32"/>
        <v>19157.657562992907</v>
      </c>
      <c r="M159" s="45">
        <f t="shared" si="32"/>
        <v>26678.190578670117</v>
      </c>
      <c r="N159" s="45">
        <f t="shared" si="32"/>
        <v>20476.899204513807</v>
      </c>
      <c r="O159" s="45">
        <f t="shared" si="32"/>
        <v>27590.474841665749</v>
      </c>
      <c r="P159" s="45">
        <f t="shared" si="32"/>
        <v>32789.822462511824</v>
      </c>
      <c r="Q159" s="45">
        <f t="shared" si="32"/>
        <v>38799.748727793893</v>
      </c>
      <c r="R159" s="45">
        <f t="shared" si="32"/>
        <v>38961.200918364317</v>
      </c>
      <c r="S159" s="45">
        <f t="shared" si="32"/>
        <v>40346.923237424118</v>
      </c>
      <c r="T159" s="45">
        <f t="shared" si="32"/>
        <v>35578.736045340418</v>
      </c>
      <c r="U159" s="45">
        <f t="shared" si="32"/>
        <v>35465.774055835907</v>
      </c>
      <c r="V159" s="45">
        <f>+SUM(V130:V158)</f>
        <v>30074.240032950973</v>
      </c>
    </row>
    <row r="160" spans="3:22" x14ac:dyDescent="0.2">
      <c r="C160" s="1" t="s">
        <v>227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x14ac:dyDescent="0.2">
      <c r="C164" s="9"/>
      <c r="D164" s="164" t="s">
        <v>107</v>
      </c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</row>
    <row r="165" spans="2:22" ht="1.5" customHeight="1" x14ac:dyDescent="0.2">
      <c r="H165" s="28"/>
      <c r="I165" s="28"/>
      <c r="J165" s="28"/>
      <c r="L165" s="184"/>
      <c r="M165" s="184"/>
      <c r="N165" s="184"/>
      <c r="O165" s="184"/>
      <c r="P165" s="184"/>
      <c r="Q165" s="189"/>
      <c r="R165" s="29"/>
      <c r="S165" s="29"/>
      <c r="T165" s="29"/>
      <c r="U165" s="29"/>
      <c r="V165" s="29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82" t="s">
        <v>21</v>
      </c>
      <c r="D167" s="162">
        <v>2000</v>
      </c>
      <c r="E167" s="162">
        <v>2001</v>
      </c>
      <c r="F167" s="162">
        <v>2002</v>
      </c>
      <c r="G167" s="162">
        <v>2003</v>
      </c>
      <c r="H167" s="162">
        <v>2004</v>
      </c>
      <c r="I167" s="162">
        <v>2005</v>
      </c>
      <c r="J167" s="162">
        <v>2006</v>
      </c>
      <c r="K167" s="162">
        <v>2007</v>
      </c>
      <c r="L167" s="162">
        <v>2008</v>
      </c>
      <c r="M167" s="162">
        <v>2009</v>
      </c>
      <c r="N167" s="162">
        <v>2010</v>
      </c>
      <c r="O167" s="162">
        <v>2011</v>
      </c>
      <c r="P167" s="162">
        <v>2012</v>
      </c>
      <c r="Q167" s="162">
        <v>2013</v>
      </c>
      <c r="R167" s="162">
        <v>2014</v>
      </c>
      <c r="S167" s="162">
        <v>2015</v>
      </c>
      <c r="T167" s="162">
        <v>2016</v>
      </c>
      <c r="U167" s="162">
        <v>2017</v>
      </c>
      <c r="V167" s="162">
        <v>2018</v>
      </c>
    </row>
    <row r="168" spans="2:22" ht="12" thickBot="1" x14ac:dyDescent="0.25">
      <c r="C168" s="18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</row>
    <row r="169" spans="2:22" x14ac:dyDescent="0.2">
      <c r="C169" s="89" t="s">
        <v>61</v>
      </c>
      <c r="D169" s="61">
        <f t="shared" ref="D169:V169" si="33">+IFERROR(IF(D130&gt;0,+((D130/D13)*100)," "),"")</f>
        <v>79.018396143070177</v>
      </c>
      <c r="E169" s="61">
        <f t="shared" si="33"/>
        <v>55.154954001706521</v>
      </c>
      <c r="F169" s="61">
        <f t="shared" si="33"/>
        <v>48.992902465314366</v>
      </c>
      <c r="G169" s="61">
        <f t="shared" si="33"/>
        <v>58.079822161071974</v>
      </c>
      <c r="H169" s="61">
        <f t="shared" si="33"/>
        <v>64.643652946145522</v>
      </c>
      <c r="I169" s="61">
        <f t="shared" si="33"/>
        <v>80.222120944124555</v>
      </c>
      <c r="J169" s="61">
        <f t="shared" si="33"/>
        <v>79.786377568310414</v>
      </c>
      <c r="K169" s="61">
        <f t="shared" si="33"/>
        <v>93.018582868121484</v>
      </c>
      <c r="L169" s="61">
        <f t="shared" si="33"/>
        <v>96.240865771644891</v>
      </c>
      <c r="M169" s="61">
        <f t="shared" si="33"/>
        <v>84.800534812813623</v>
      </c>
      <c r="N169" s="61">
        <f t="shared" si="33"/>
        <v>77.490075603889807</v>
      </c>
      <c r="O169" s="61">
        <f t="shared" si="33"/>
        <v>74.277722565511638</v>
      </c>
      <c r="P169" s="61">
        <f t="shared" si="33"/>
        <v>84.576449877024444</v>
      </c>
      <c r="Q169" s="61">
        <f t="shared" si="33"/>
        <v>82.821098556276951</v>
      </c>
      <c r="R169" s="61">
        <f t="shared" si="33"/>
        <v>91.737664048981401</v>
      </c>
      <c r="S169" s="61">
        <f t="shared" si="33"/>
        <v>86.686388826959018</v>
      </c>
      <c r="T169" s="61">
        <f t="shared" si="33"/>
        <v>77.505568746829397</v>
      </c>
      <c r="U169" s="61">
        <f t="shared" si="33"/>
        <v>90.628290397157656</v>
      </c>
      <c r="V169" s="61">
        <f t="shared" si="33"/>
        <v>53.071962070529679</v>
      </c>
    </row>
    <row r="170" spans="2:22" x14ac:dyDescent="0.2">
      <c r="C170" s="90" t="s">
        <v>28</v>
      </c>
      <c r="D170" s="63">
        <f t="shared" ref="D170:V170" si="34">+IFERROR(IF(D131&gt;0,+((D131/D14)*100)," "),"")</f>
        <v>45.427422852954344</v>
      </c>
      <c r="E170" s="63">
        <f t="shared" si="34"/>
        <v>53.282234970435816</v>
      </c>
      <c r="F170" s="63">
        <f t="shared" si="34"/>
        <v>50.517007225708568</v>
      </c>
      <c r="G170" s="63">
        <f t="shared" si="34"/>
        <v>55.454828045229313</v>
      </c>
      <c r="H170" s="63">
        <f t="shared" si="34"/>
        <v>22.368191467314404</v>
      </c>
      <c r="I170" s="63">
        <f t="shared" si="34"/>
        <v>37.616036401121633</v>
      </c>
      <c r="J170" s="63">
        <f t="shared" si="34"/>
        <v>40.457263877603964</v>
      </c>
      <c r="K170" s="63">
        <f t="shared" si="34"/>
        <v>94.10323867703589</v>
      </c>
      <c r="L170" s="63">
        <f t="shared" si="34"/>
        <v>92.271274121312388</v>
      </c>
      <c r="M170" s="63">
        <f t="shared" si="34"/>
        <v>78.663488505760554</v>
      </c>
      <c r="N170" s="63">
        <f t="shared" si="34"/>
        <v>83.039734660623594</v>
      </c>
      <c r="O170" s="63">
        <f t="shared" si="34"/>
        <v>83.424497014563144</v>
      </c>
      <c r="P170" s="63">
        <f t="shared" si="34"/>
        <v>77.618213029522778</v>
      </c>
      <c r="Q170" s="63">
        <f t="shared" si="34"/>
        <v>57.242801522640498</v>
      </c>
      <c r="R170" s="63">
        <f t="shared" si="34"/>
        <v>59.688797283372288</v>
      </c>
      <c r="S170" s="63">
        <f t="shared" si="34"/>
        <v>53.425270769268117</v>
      </c>
      <c r="T170" s="63">
        <f t="shared" si="34"/>
        <v>57.761011630239622</v>
      </c>
      <c r="U170" s="63">
        <f t="shared" si="34"/>
        <v>62.299374196312876</v>
      </c>
      <c r="V170" s="63">
        <f t="shared" si="34"/>
        <v>62.674553195269347</v>
      </c>
    </row>
    <row r="171" spans="2:22" x14ac:dyDescent="0.2">
      <c r="C171" s="89" t="s">
        <v>62</v>
      </c>
      <c r="D171" s="61">
        <f t="shared" ref="D171:V171" si="35">+IFERROR(IF(D132&gt;0,+((D132/D15)*100)," "),"")</f>
        <v>60.388696741130886</v>
      </c>
      <c r="E171" s="61">
        <f t="shared" si="35"/>
        <v>49.296107561265401</v>
      </c>
      <c r="F171" s="61">
        <f t="shared" si="35"/>
        <v>29.940145790695023</v>
      </c>
      <c r="G171" s="61">
        <f t="shared" si="35"/>
        <v>18.211423679428091</v>
      </c>
      <c r="H171" s="61">
        <f t="shared" si="35"/>
        <v>41.471657885409883</v>
      </c>
      <c r="I171" s="61">
        <f t="shared" si="35"/>
        <v>40.493980455974778</v>
      </c>
      <c r="J171" s="61">
        <f t="shared" si="35"/>
        <v>31.039083972286786</v>
      </c>
      <c r="K171" s="61">
        <f t="shared" si="35"/>
        <v>83.164763024500758</v>
      </c>
      <c r="L171" s="61">
        <f t="shared" si="35"/>
        <v>90.288180530242556</v>
      </c>
      <c r="M171" s="61">
        <f t="shared" si="35"/>
        <v>83.693273712992706</v>
      </c>
      <c r="N171" s="61">
        <f t="shared" si="35"/>
        <v>93.866548012097766</v>
      </c>
      <c r="O171" s="61">
        <f t="shared" si="35"/>
        <v>95.235448712212701</v>
      </c>
      <c r="P171" s="61">
        <f t="shared" si="35"/>
        <v>91.692770258591779</v>
      </c>
      <c r="Q171" s="61">
        <f t="shared" si="35"/>
        <v>96.575461161576214</v>
      </c>
      <c r="R171" s="61">
        <f t="shared" si="35"/>
        <v>94.968176646831594</v>
      </c>
      <c r="S171" s="61">
        <f t="shared" si="35"/>
        <v>98.468155598670521</v>
      </c>
      <c r="T171" s="61">
        <f t="shared" si="35"/>
        <v>98.750892667862189</v>
      </c>
      <c r="U171" s="61">
        <f t="shared" si="35"/>
        <v>99.939707188785974</v>
      </c>
      <c r="V171" s="61">
        <f t="shared" si="35"/>
        <v>79.425433055381617</v>
      </c>
    </row>
    <row r="172" spans="2:22" x14ac:dyDescent="0.2">
      <c r="C172" s="90" t="s">
        <v>29</v>
      </c>
      <c r="D172" s="63">
        <f t="shared" ref="D172:V172" si="36">+IFERROR(IF(D133&gt;0,+((D133/D16)*100)," "),"")</f>
        <v>55.40268167453867</v>
      </c>
      <c r="E172" s="63">
        <f t="shared" si="36"/>
        <v>48.364853975738733</v>
      </c>
      <c r="F172" s="63">
        <f t="shared" si="36"/>
        <v>33.645308085070326</v>
      </c>
      <c r="G172" s="63">
        <f t="shared" si="36"/>
        <v>50.247241465246773</v>
      </c>
      <c r="H172" s="63">
        <f t="shared" si="36"/>
        <v>32.314558088893996</v>
      </c>
      <c r="I172" s="63">
        <f t="shared" si="36"/>
        <v>34.328101006664866</v>
      </c>
      <c r="J172" s="63">
        <f t="shared" si="36"/>
        <v>48.796894889719574</v>
      </c>
      <c r="K172" s="63">
        <f t="shared" si="36"/>
        <v>89.376360283047887</v>
      </c>
      <c r="L172" s="63">
        <f t="shared" si="36"/>
        <v>92.64177012255891</v>
      </c>
      <c r="M172" s="63">
        <f t="shared" si="36"/>
        <v>88.472896462350931</v>
      </c>
      <c r="N172" s="63">
        <f t="shared" si="36"/>
        <v>89.893188081359483</v>
      </c>
      <c r="O172" s="63">
        <f t="shared" si="36"/>
        <v>89.622183256298555</v>
      </c>
      <c r="P172" s="63">
        <f t="shared" si="36"/>
        <v>93.955393421055646</v>
      </c>
      <c r="Q172" s="63">
        <f t="shared" si="36"/>
        <v>92.104464598508358</v>
      </c>
      <c r="R172" s="63">
        <f t="shared" si="36"/>
        <v>94.95071607689421</v>
      </c>
      <c r="S172" s="63">
        <f t="shared" si="36"/>
        <v>95.631336853011078</v>
      </c>
      <c r="T172" s="63">
        <f t="shared" si="36"/>
        <v>97.818281250817662</v>
      </c>
      <c r="U172" s="63">
        <f t="shared" si="36"/>
        <v>96.384840169530491</v>
      </c>
      <c r="V172" s="63">
        <f t="shared" si="36"/>
        <v>70.060226583987387</v>
      </c>
    </row>
    <row r="173" spans="2:22" x14ac:dyDescent="0.2">
      <c r="C173" s="89" t="s">
        <v>63</v>
      </c>
      <c r="D173" s="61" t="str">
        <f t="shared" ref="D173:V173" si="37">+IFERROR(IF(D134&gt;0,+((D134/D17)*100)," "),"")</f>
        <v xml:space="preserve"> </v>
      </c>
      <c r="E173" s="61" t="str">
        <f t="shared" si="37"/>
        <v xml:space="preserve"> </v>
      </c>
      <c r="F173" s="61" t="str">
        <f t="shared" si="37"/>
        <v xml:space="preserve"> </v>
      </c>
      <c r="G173" s="61">
        <f t="shared" si="37"/>
        <v>43.660191764705878</v>
      </c>
      <c r="H173" s="61" t="str">
        <f t="shared" si="37"/>
        <v xml:space="preserve"> </v>
      </c>
      <c r="I173" s="61">
        <f t="shared" si="37"/>
        <v>51.065452320000006</v>
      </c>
      <c r="J173" s="61">
        <f t="shared" si="37"/>
        <v>89.18994233411766</v>
      </c>
      <c r="K173" s="61">
        <f t="shared" si="37"/>
        <v>93.492191331942436</v>
      </c>
      <c r="L173" s="61">
        <f t="shared" si="37"/>
        <v>71.252610513821978</v>
      </c>
      <c r="M173" s="61">
        <f t="shared" si="37"/>
        <v>48.70456733147541</v>
      </c>
      <c r="N173" s="61">
        <f t="shared" si="37"/>
        <v>66.661658727225003</v>
      </c>
      <c r="O173" s="61">
        <f t="shared" si="37"/>
        <v>27.939514284000001</v>
      </c>
      <c r="P173" s="61">
        <f t="shared" si="37"/>
        <v>12.418999828489419</v>
      </c>
      <c r="Q173" s="61">
        <f t="shared" si="37"/>
        <v>58.007980926966198</v>
      </c>
      <c r="R173" s="61">
        <f t="shared" si="37"/>
        <v>83.064423898218493</v>
      </c>
      <c r="S173" s="61">
        <f t="shared" si="37"/>
        <v>94.475704184733573</v>
      </c>
      <c r="T173" s="61">
        <f t="shared" si="37"/>
        <v>94.677585228277508</v>
      </c>
      <c r="U173" s="61">
        <f t="shared" si="37"/>
        <v>93.474552255921111</v>
      </c>
      <c r="V173" s="61">
        <f t="shared" si="37"/>
        <v>65.55515942850586</v>
      </c>
    </row>
    <row r="174" spans="2:22" x14ac:dyDescent="0.2">
      <c r="C174" s="90" t="s">
        <v>30</v>
      </c>
      <c r="D174" s="63">
        <f t="shared" ref="D174:V174" si="38">+IFERROR(IF(D135&gt;0,+((D135/D18)*100)," "),"")</f>
        <v>43.822572482041508</v>
      </c>
      <c r="E174" s="63">
        <f t="shared" si="38"/>
        <v>65.191397900936309</v>
      </c>
      <c r="F174" s="63">
        <f t="shared" si="38"/>
        <v>55.33984030042248</v>
      </c>
      <c r="G174" s="63">
        <f t="shared" si="38"/>
        <v>70.50982428305484</v>
      </c>
      <c r="H174" s="63">
        <f t="shared" si="38"/>
        <v>65.344925860464926</v>
      </c>
      <c r="I174" s="63">
        <f t="shared" si="38"/>
        <v>81.301537981302289</v>
      </c>
      <c r="J174" s="63">
        <f t="shared" si="38"/>
        <v>76.512171663724246</v>
      </c>
      <c r="K174" s="63">
        <f t="shared" si="38"/>
        <v>77.039334639712493</v>
      </c>
      <c r="L174" s="63">
        <f t="shared" si="38"/>
        <v>87.767293717641905</v>
      </c>
      <c r="M174" s="63">
        <f t="shared" si="38"/>
        <v>76.599534017844348</v>
      </c>
      <c r="N174" s="63">
        <f t="shared" si="38"/>
        <v>86.354071593388426</v>
      </c>
      <c r="O174" s="63">
        <f t="shared" si="38"/>
        <v>83.257239715771206</v>
      </c>
      <c r="P174" s="63">
        <f t="shared" si="38"/>
        <v>92.090300383233171</v>
      </c>
      <c r="Q174" s="63">
        <f t="shared" si="38"/>
        <v>92.68247727417031</v>
      </c>
      <c r="R174" s="63">
        <f t="shared" si="38"/>
        <v>96.536220450728862</v>
      </c>
      <c r="S174" s="63">
        <f t="shared" si="38"/>
        <v>97.600455414700136</v>
      </c>
      <c r="T174" s="63">
        <f t="shared" si="38"/>
        <v>96.834783441487716</v>
      </c>
      <c r="U174" s="63">
        <f t="shared" si="38"/>
        <v>87.439786872909011</v>
      </c>
      <c r="V174" s="63">
        <f t="shared" si="38"/>
        <v>79.852003479037805</v>
      </c>
    </row>
    <row r="175" spans="2:22" x14ac:dyDescent="0.2">
      <c r="C175" s="89" t="s">
        <v>64</v>
      </c>
      <c r="D175" s="61">
        <f t="shared" ref="D175:V175" si="39">+IFERROR(IF(D136&gt;0,+((D136/D19)*100)," "),"")</f>
        <v>78.52087824387479</v>
      </c>
      <c r="E175" s="61">
        <f t="shared" si="39"/>
        <v>55.64397780789929</v>
      </c>
      <c r="F175" s="61">
        <f t="shared" si="39"/>
        <v>58.997604604334384</v>
      </c>
      <c r="G175" s="61">
        <f t="shared" si="39"/>
        <v>52.993895863215492</v>
      </c>
      <c r="H175" s="61">
        <f t="shared" si="39"/>
        <v>55.348108075475757</v>
      </c>
      <c r="I175" s="61">
        <f t="shared" si="39"/>
        <v>56.466712670806771</v>
      </c>
      <c r="J175" s="61">
        <f t="shared" si="39"/>
        <v>68.257799147121645</v>
      </c>
      <c r="K175" s="61">
        <f t="shared" si="39"/>
        <v>93.115833299189035</v>
      </c>
      <c r="L175" s="61">
        <f t="shared" si="39"/>
        <v>93.47171204232086</v>
      </c>
      <c r="M175" s="61">
        <f t="shared" si="39"/>
        <v>85.931977076698658</v>
      </c>
      <c r="N175" s="61">
        <f t="shared" si="39"/>
        <v>78.263378029140569</v>
      </c>
      <c r="O175" s="61">
        <f t="shared" si="39"/>
        <v>80.336729896328933</v>
      </c>
      <c r="P175" s="61">
        <f t="shared" si="39"/>
        <v>90.200204663502376</v>
      </c>
      <c r="Q175" s="61">
        <f t="shared" si="39"/>
        <v>89.798565787296468</v>
      </c>
      <c r="R175" s="61">
        <f t="shared" si="39"/>
        <v>82.092416162273111</v>
      </c>
      <c r="S175" s="61">
        <f t="shared" si="39"/>
        <v>88.226620936981433</v>
      </c>
      <c r="T175" s="61">
        <f t="shared" si="39"/>
        <v>88.00727303618504</v>
      </c>
      <c r="U175" s="61">
        <f t="shared" si="39"/>
        <v>87.072431097109899</v>
      </c>
      <c r="V175" s="61">
        <f t="shared" si="39"/>
        <v>68.382880959212216</v>
      </c>
    </row>
    <row r="176" spans="2:22" x14ac:dyDescent="0.2">
      <c r="C176" s="90" t="s">
        <v>65</v>
      </c>
      <c r="D176" s="63">
        <f t="shared" ref="D176:V176" si="40">+IFERROR(IF(D137&gt;0,+((D137/D20)*100)," "),"")</f>
        <v>83.948572674793098</v>
      </c>
      <c r="E176" s="63">
        <f t="shared" si="40"/>
        <v>63.93832503631868</v>
      </c>
      <c r="F176" s="63">
        <f t="shared" si="40"/>
        <v>57.56372959218087</v>
      </c>
      <c r="G176" s="63">
        <f t="shared" si="40"/>
        <v>58.057675884776138</v>
      </c>
      <c r="H176" s="63">
        <f t="shared" si="40"/>
        <v>80.512352065727669</v>
      </c>
      <c r="I176" s="63">
        <f t="shared" si="40"/>
        <v>86.031463072486204</v>
      </c>
      <c r="J176" s="63">
        <f t="shared" si="40"/>
        <v>91.435982427563033</v>
      </c>
      <c r="K176" s="63">
        <f t="shared" si="40"/>
        <v>89.903304951311497</v>
      </c>
      <c r="L176" s="63">
        <f t="shared" si="40"/>
        <v>92.46796411716403</v>
      </c>
      <c r="M176" s="63">
        <f t="shared" si="40"/>
        <v>81.141755464284245</v>
      </c>
      <c r="N176" s="63">
        <f t="shared" si="40"/>
        <v>87.106883832014134</v>
      </c>
      <c r="O176" s="63">
        <f t="shared" si="40"/>
        <v>84.201235081794081</v>
      </c>
      <c r="P176" s="63">
        <f t="shared" si="40"/>
        <v>84.805898209628154</v>
      </c>
      <c r="Q176" s="63">
        <f t="shared" si="40"/>
        <v>88.273391390315979</v>
      </c>
      <c r="R176" s="63">
        <f t="shared" si="40"/>
        <v>88.64432415815952</v>
      </c>
      <c r="S176" s="63">
        <f t="shared" si="40"/>
        <v>85.882842038393321</v>
      </c>
      <c r="T176" s="63">
        <f t="shared" si="40"/>
        <v>65.824877622423841</v>
      </c>
      <c r="U176" s="63">
        <f t="shared" si="40"/>
        <v>77.907867147495409</v>
      </c>
      <c r="V176" s="63">
        <f t="shared" si="40"/>
        <v>68.995934225392048</v>
      </c>
    </row>
    <row r="177" spans="3:22" x14ac:dyDescent="0.2">
      <c r="C177" s="89" t="s">
        <v>66</v>
      </c>
      <c r="D177" s="61">
        <f t="shared" ref="D177:V177" si="41">+IFERROR(IF(D138&gt;0,+((D138/D21)*100)," "),"")</f>
        <v>81.15305404500171</v>
      </c>
      <c r="E177" s="61">
        <f t="shared" si="41"/>
        <v>58.637918909102417</v>
      </c>
      <c r="F177" s="61">
        <f t="shared" si="41"/>
        <v>70.056314298586827</v>
      </c>
      <c r="G177" s="61">
        <f t="shared" si="41"/>
        <v>79.082405400024072</v>
      </c>
      <c r="H177" s="61">
        <f t="shared" si="41"/>
        <v>55.660375205503598</v>
      </c>
      <c r="I177" s="61">
        <f t="shared" si="41"/>
        <v>53.123545995220631</v>
      </c>
      <c r="J177" s="61">
        <f t="shared" si="41"/>
        <v>48.086881710254929</v>
      </c>
      <c r="K177" s="61">
        <f t="shared" si="41"/>
        <v>91.328175276102442</v>
      </c>
      <c r="L177" s="61">
        <f t="shared" si="41"/>
        <v>87.780068443446211</v>
      </c>
      <c r="M177" s="61">
        <f t="shared" si="41"/>
        <v>85.518877305604747</v>
      </c>
      <c r="N177" s="61">
        <f t="shared" si="41"/>
        <v>84.196820559019002</v>
      </c>
      <c r="O177" s="61">
        <f t="shared" si="41"/>
        <v>87.034364269195549</v>
      </c>
      <c r="P177" s="61">
        <f t="shared" si="41"/>
        <v>77.377282076916401</v>
      </c>
      <c r="Q177" s="61">
        <f t="shared" si="41"/>
        <v>92.430782799445907</v>
      </c>
      <c r="R177" s="61">
        <f t="shared" si="41"/>
        <v>95.976351690938458</v>
      </c>
      <c r="S177" s="61">
        <f t="shared" si="41"/>
        <v>97.577170664557343</v>
      </c>
      <c r="T177" s="61">
        <f t="shared" si="41"/>
        <v>97.783952038520425</v>
      </c>
      <c r="U177" s="61">
        <f t="shared" si="41"/>
        <v>98.198968672832791</v>
      </c>
      <c r="V177" s="61">
        <f t="shared" si="41"/>
        <v>93.875947762775183</v>
      </c>
    </row>
    <row r="178" spans="3:22" x14ac:dyDescent="0.2">
      <c r="C178" s="90" t="s">
        <v>67</v>
      </c>
      <c r="D178" s="63">
        <f t="shared" ref="D178:V178" si="42">+IFERROR(IF(D139&gt;0,+((D139/D22)*100)," "),"")</f>
        <v>93.987786634999992</v>
      </c>
      <c r="E178" s="63">
        <f t="shared" si="42"/>
        <v>63.301276465226451</v>
      </c>
      <c r="F178" s="63">
        <f t="shared" si="42"/>
        <v>70.899661121354214</v>
      </c>
      <c r="G178" s="63">
        <f t="shared" si="42"/>
        <v>94.480074464676647</v>
      </c>
      <c r="H178" s="63">
        <f t="shared" si="42"/>
        <v>63.193109957285444</v>
      </c>
      <c r="I178" s="63">
        <f t="shared" si="42"/>
        <v>47.695084793132708</v>
      </c>
      <c r="J178" s="63">
        <f t="shared" si="42"/>
        <v>71.786177021466003</v>
      </c>
      <c r="K178" s="63">
        <f t="shared" si="42"/>
        <v>41.36858575122691</v>
      </c>
      <c r="L178" s="63">
        <f t="shared" si="42"/>
        <v>60.912291373451424</v>
      </c>
      <c r="M178" s="63">
        <f t="shared" si="42"/>
        <v>83.106115681206873</v>
      </c>
      <c r="N178" s="63">
        <f t="shared" si="42"/>
        <v>63.343414763478748</v>
      </c>
      <c r="O178" s="63">
        <f t="shared" si="42"/>
        <v>59.756953715458174</v>
      </c>
      <c r="P178" s="63">
        <f t="shared" si="42"/>
        <v>71.460908047750522</v>
      </c>
      <c r="Q178" s="63">
        <f t="shared" si="42"/>
        <v>85.01448348391628</v>
      </c>
      <c r="R178" s="63">
        <f t="shared" si="42"/>
        <v>76.390644778615382</v>
      </c>
      <c r="S178" s="63">
        <f t="shared" si="42"/>
        <v>79.593406538152067</v>
      </c>
      <c r="T178" s="63">
        <f t="shared" si="42"/>
        <v>91.481068965618462</v>
      </c>
      <c r="U178" s="63">
        <f t="shared" si="42"/>
        <v>89.370315322567834</v>
      </c>
      <c r="V178" s="63">
        <f t="shared" si="42"/>
        <v>91.316412585666129</v>
      </c>
    </row>
    <row r="179" spans="3:22" x14ac:dyDescent="0.2">
      <c r="C179" s="89" t="s">
        <v>68</v>
      </c>
      <c r="D179" s="61">
        <f t="shared" ref="D179:V179" si="43">+IFERROR(IF(D140&gt;0,+((D140/D23)*100)," "),"")</f>
        <v>66.856704083299178</v>
      </c>
      <c r="E179" s="61">
        <f t="shared" si="43"/>
        <v>65.010719876315108</v>
      </c>
      <c r="F179" s="61">
        <f t="shared" si="43"/>
        <v>31.493231730364691</v>
      </c>
      <c r="G179" s="61">
        <f t="shared" si="43"/>
        <v>61.661162158306041</v>
      </c>
      <c r="H179" s="61">
        <f t="shared" si="43"/>
        <v>69.184138022705667</v>
      </c>
      <c r="I179" s="61">
        <f t="shared" si="43"/>
        <v>71.775562602819747</v>
      </c>
      <c r="J179" s="61">
        <f t="shared" si="43"/>
        <v>50.628552416342806</v>
      </c>
      <c r="K179" s="61">
        <f t="shared" si="43"/>
        <v>87.775425342390719</v>
      </c>
      <c r="L179" s="61">
        <f t="shared" si="43"/>
        <v>67.933890715806783</v>
      </c>
      <c r="M179" s="61">
        <f t="shared" si="43"/>
        <v>63.787610758895056</v>
      </c>
      <c r="N179" s="61">
        <f t="shared" si="43"/>
        <v>40.708201372622185</v>
      </c>
      <c r="O179" s="61">
        <f t="shared" si="43"/>
        <v>60.725135325554049</v>
      </c>
      <c r="P179" s="61">
        <f t="shared" si="43"/>
        <v>62.335828887183794</v>
      </c>
      <c r="Q179" s="61">
        <f t="shared" si="43"/>
        <v>69.681357937586796</v>
      </c>
      <c r="R179" s="61">
        <f t="shared" si="43"/>
        <v>69.146418246094782</v>
      </c>
      <c r="S179" s="61">
        <f t="shared" si="43"/>
        <v>59.903550208003011</v>
      </c>
      <c r="T179" s="61">
        <f t="shared" si="43"/>
        <v>66.647901769265033</v>
      </c>
      <c r="U179" s="61">
        <f t="shared" si="43"/>
        <v>85.408137172665803</v>
      </c>
      <c r="V179" s="61">
        <f t="shared" si="43"/>
        <v>64.455029855976505</v>
      </c>
    </row>
    <row r="180" spans="3:22" x14ac:dyDescent="0.2">
      <c r="C180" s="90" t="s">
        <v>31</v>
      </c>
      <c r="D180" s="63">
        <f t="shared" ref="D180:V180" si="44">+IFERROR(IF(D141&gt;0,+((D141/D24)*100)," "),"")</f>
        <v>90.980232759711939</v>
      </c>
      <c r="E180" s="63">
        <f t="shared" si="44"/>
        <v>86.756406183038308</v>
      </c>
      <c r="F180" s="63">
        <f t="shared" si="44"/>
        <v>70.168438629194213</v>
      </c>
      <c r="G180" s="63">
        <f t="shared" si="44"/>
        <v>84.168530995898465</v>
      </c>
      <c r="H180" s="63">
        <f t="shared" si="44"/>
        <v>58.688714074368008</v>
      </c>
      <c r="I180" s="63">
        <f t="shared" si="44"/>
        <v>60.078365179123082</v>
      </c>
      <c r="J180" s="63">
        <f t="shared" si="44"/>
        <v>33.694508431156663</v>
      </c>
      <c r="K180" s="63">
        <f t="shared" si="44"/>
        <v>80.260183158148706</v>
      </c>
      <c r="L180" s="63">
        <f t="shared" si="44"/>
        <v>84.791224664089398</v>
      </c>
      <c r="M180" s="63">
        <f t="shared" si="44"/>
        <v>92.225462164266432</v>
      </c>
      <c r="N180" s="63">
        <f t="shared" si="44"/>
        <v>95.242063978983182</v>
      </c>
      <c r="O180" s="63">
        <f t="shared" si="44"/>
        <v>87.977408396691104</v>
      </c>
      <c r="P180" s="63">
        <f t="shared" si="44"/>
        <v>81.457057624029318</v>
      </c>
      <c r="Q180" s="63">
        <f t="shared" si="44"/>
        <v>69.862764804735605</v>
      </c>
      <c r="R180" s="63">
        <f t="shared" si="44"/>
        <v>34.832550627724892</v>
      </c>
      <c r="S180" s="63">
        <f t="shared" si="44"/>
        <v>35.48638861238932</v>
      </c>
      <c r="T180" s="63">
        <f t="shared" si="44"/>
        <v>25.837551530722497</v>
      </c>
      <c r="U180" s="63">
        <f t="shared" si="44"/>
        <v>52.891134396749791</v>
      </c>
      <c r="V180" s="63">
        <f t="shared" si="44"/>
        <v>47.951445822997961</v>
      </c>
    </row>
    <row r="181" spans="3:22" x14ac:dyDescent="0.2">
      <c r="C181" s="89" t="s">
        <v>168</v>
      </c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</row>
    <row r="182" spans="3:22" x14ac:dyDescent="0.2">
      <c r="C182" s="90" t="s">
        <v>69</v>
      </c>
      <c r="D182" s="63">
        <f t="shared" ref="D182:V182" si="45">+IFERROR(IF(D143&gt;0,+((D143/D26)*100)," "),"")</f>
        <v>77.296509399212596</v>
      </c>
      <c r="E182" s="63">
        <f t="shared" si="45"/>
        <v>75.075155050020101</v>
      </c>
      <c r="F182" s="63">
        <f t="shared" si="45"/>
        <v>77.872088777176927</v>
      </c>
      <c r="G182" s="63">
        <f t="shared" si="45"/>
        <v>83.618555275676343</v>
      </c>
      <c r="H182" s="63">
        <f t="shared" si="45"/>
        <v>84.426179575635331</v>
      </c>
      <c r="I182" s="63">
        <f t="shared" si="45"/>
        <v>81.822249086860509</v>
      </c>
      <c r="J182" s="63">
        <f t="shared" si="45"/>
        <v>81.135347929647111</v>
      </c>
      <c r="K182" s="63">
        <f t="shared" si="45"/>
        <v>90.771951925351928</v>
      </c>
      <c r="L182" s="63">
        <f t="shared" si="45"/>
        <v>87.756782851610339</v>
      </c>
      <c r="M182" s="63">
        <f t="shared" si="45"/>
        <v>91.668314657426535</v>
      </c>
      <c r="N182" s="63">
        <f t="shared" si="45"/>
        <v>87.278974760953702</v>
      </c>
      <c r="O182" s="63">
        <f t="shared" si="45"/>
        <v>85.283520942692903</v>
      </c>
      <c r="P182" s="63">
        <f t="shared" si="45"/>
        <v>89.409646204104334</v>
      </c>
      <c r="Q182" s="63">
        <f t="shared" si="45"/>
        <v>90.633000236865485</v>
      </c>
      <c r="R182" s="63">
        <f t="shared" si="45"/>
        <v>91.607354393635049</v>
      </c>
      <c r="S182" s="63">
        <f t="shared" si="45"/>
        <v>94.649920697665095</v>
      </c>
      <c r="T182" s="63">
        <f t="shared" si="45"/>
        <v>88.668239640287027</v>
      </c>
      <c r="U182" s="63">
        <f t="shared" si="45"/>
        <v>96.116153047756001</v>
      </c>
      <c r="V182" s="63">
        <f t="shared" si="45"/>
        <v>92.227441751141285</v>
      </c>
    </row>
    <row r="183" spans="3:22" x14ac:dyDescent="0.2">
      <c r="C183" s="89" t="s">
        <v>70</v>
      </c>
      <c r="D183" s="61">
        <f t="shared" ref="D183:V183" si="46">+IFERROR(IF(D144&gt;0,+((D144/D27)*100)," "),"")</f>
        <v>47.637692079934943</v>
      </c>
      <c r="E183" s="61">
        <f t="shared" si="46"/>
        <v>65.382279000583083</v>
      </c>
      <c r="F183" s="61">
        <f t="shared" si="46"/>
        <v>53.800109285346196</v>
      </c>
      <c r="G183" s="61">
        <f t="shared" si="46"/>
        <v>53.754806658054022</v>
      </c>
      <c r="H183" s="61">
        <f t="shared" si="46"/>
        <v>58.064195826744537</v>
      </c>
      <c r="I183" s="61">
        <f t="shared" si="46"/>
        <v>63.499498239798903</v>
      </c>
      <c r="J183" s="61">
        <f t="shared" si="46"/>
        <v>78.286253382018089</v>
      </c>
      <c r="K183" s="61">
        <f t="shared" si="46"/>
        <v>84.200196231559431</v>
      </c>
      <c r="L183" s="61">
        <f t="shared" si="46"/>
        <v>84.17064537262209</v>
      </c>
      <c r="M183" s="61">
        <f t="shared" si="46"/>
        <v>79.606279120569539</v>
      </c>
      <c r="N183" s="61">
        <f t="shared" si="46"/>
        <v>70.867212301083256</v>
      </c>
      <c r="O183" s="61">
        <f t="shared" si="46"/>
        <v>83.471558350105056</v>
      </c>
      <c r="P183" s="61">
        <f t="shared" si="46"/>
        <v>84.8064401416447</v>
      </c>
      <c r="Q183" s="61">
        <f t="shared" si="46"/>
        <v>83.421145528831858</v>
      </c>
      <c r="R183" s="61">
        <f t="shared" si="46"/>
        <v>96.084425211038223</v>
      </c>
      <c r="S183" s="61">
        <f t="shared" si="46"/>
        <v>90.502743454289813</v>
      </c>
      <c r="T183" s="61">
        <f t="shared" si="46"/>
        <v>91.005950775228612</v>
      </c>
      <c r="U183" s="61">
        <f t="shared" si="46"/>
        <v>88.013590558176091</v>
      </c>
      <c r="V183" s="61">
        <f t="shared" si="46"/>
        <v>90.998857987332471</v>
      </c>
    </row>
    <row r="184" spans="3:22" x14ac:dyDescent="0.2">
      <c r="C184" s="90" t="s">
        <v>32</v>
      </c>
      <c r="D184" s="63">
        <f t="shared" ref="D184:V184" si="47">+IFERROR(IF(D145&gt;0,+((D145/D28)*100)," "),"")</f>
        <v>67.713366396309624</v>
      </c>
      <c r="E184" s="63">
        <f t="shared" si="47"/>
        <v>90.758732294578181</v>
      </c>
      <c r="F184" s="63">
        <f t="shared" si="47"/>
        <v>36.126943856944109</v>
      </c>
      <c r="G184" s="63">
        <f t="shared" si="47"/>
        <v>5.4901343762483972</v>
      </c>
      <c r="H184" s="63">
        <f t="shared" si="47"/>
        <v>26.390167577592599</v>
      </c>
      <c r="I184" s="63">
        <f t="shared" si="47"/>
        <v>13.808165513555991</v>
      </c>
      <c r="J184" s="63">
        <f t="shared" si="47"/>
        <v>4.7015998212564831</v>
      </c>
      <c r="K184" s="63">
        <f t="shared" si="47"/>
        <v>69.833284996258499</v>
      </c>
      <c r="L184" s="63">
        <f t="shared" si="47"/>
        <v>69.327344266720743</v>
      </c>
      <c r="M184" s="63">
        <f t="shared" si="47"/>
        <v>29.878147856785901</v>
      </c>
      <c r="N184" s="63">
        <f t="shared" si="47"/>
        <v>29.935901064134828</v>
      </c>
      <c r="O184" s="63">
        <f t="shared" si="47"/>
        <v>39.712280406219264</v>
      </c>
      <c r="P184" s="63">
        <f t="shared" si="47"/>
        <v>81.601138636607033</v>
      </c>
      <c r="Q184" s="63">
        <f t="shared" si="47"/>
        <v>90.152797921407256</v>
      </c>
      <c r="R184" s="63">
        <f t="shared" si="47"/>
        <v>83.820776135423685</v>
      </c>
      <c r="S184" s="63">
        <f t="shared" si="47"/>
        <v>94.527974908600569</v>
      </c>
      <c r="T184" s="63">
        <f t="shared" si="47"/>
        <v>97.182040692632981</v>
      </c>
      <c r="U184" s="63">
        <f t="shared" si="47"/>
        <v>91.201744670202672</v>
      </c>
      <c r="V184" s="63">
        <f t="shared" si="47"/>
        <v>96.85860163507715</v>
      </c>
    </row>
    <row r="185" spans="3:22" x14ac:dyDescent="0.2">
      <c r="C185" s="89" t="s">
        <v>33</v>
      </c>
      <c r="D185" s="61">
        <f t="shared" ref="D185:V185" si="48">+IFERROR(IF(D146&gt;0,+((D146/D29)*100)," "),"")</f>
        <v>70.774749807173933</v>
      </c>
      <c r="E185" s="61">
        <f t="shared" si="48"/>
        <v>64.596209948302814</v>
      </c>
      <c r="F185" s="61">
        <f t="shared" si="48"/>
        <v>53.395999876516974</v>
      </c>
      <c r="G185" s="61">
        <f t="shared" si="48"/>
        <v>80.861225421998398</v>
      </c>
      <c r="H185" s="61">
        <f t="shared" si="48"/>
        <v>45.933031884935701</v>
      </c>
      <c r="I185" s="61">
        <f t="shared" si="48"/>
        <v>78.966651416639053</v>
      </c>
      <c r="J185" s="61">
        <f t="shared" si="48"/>
        <v>83.033688797782219</v>
      </c>
      <c r="K185" s="61">
        <f t="shared" si="48"/>
        <v>66.359182256436881</v>
      </c>
      <c r="L185" s="61">
        <f t="shared" si="48"/>
        <v>82.46182374439293</v>
      </c>
      <c r="M185" s="61">
        <f t="shared" si="48"/>
        <v>83.105844593111328</v>
      </c>
      <c r="N185" s="61">
        <f t="shared" si="48"/>
        <v>71.180506664988584</v>
      </c>
      <c r="O185" s="61">
        <f t="shared" si="48"/>
        <v>95.921603191778971</v>
      </c>
      <c r="P185" s="61">
        <f t="shared" si="48"/>
        <v>63.944096357954074</v>
      </c>
      <c r="Q185" s="61">
        <f t="shared" si="48"/>
        <v>75.686345353439847</v>
      </c>
      <c r="R185" s="61">
        <f t="shared" si="48"/>
        <v>80.1508722980671</v>
      </c>
      <c r="S185" s="61">
        <f t="shared" si="48"/>
        <v>78.938054642423978</v>
      </c>
      <c r="T185" s="61">
        <f t="shared" si="48"/>
        <v>70.5008090737998</v>
      </c>
      <c r="U185" s="61">
        <f t="shared" si="48"/>
        <v>65.161363203058968</v>
      </c>
      <c r="V185" s="61">
        <f t="shared" si="48"/>
        <v>33.833637536664732</v>
      </c>
    </row>
    <row r="186" spans="3:22" x14ac:dyDescent="0.2">
      <c r="C186" s="90" t="s">
        <v>71</v>
      </c>
      <c r="D186" s="63">
        <f t="shared" ref="D186:V186" si="49">+IFERROR(IF(D147&gt;0,+((D147/D30)*100)," "),"")</f>
        <v>83.266142120787904</v>
      </c>
      <c r="E186" s="63">
        <f t="shared" si="49"/>
        <v>70.35770711748782</v>
      </c>
      <c r="F186" s="63">
        <f t="shared" si="49"/>
        <v>73.904776432255645</v>
      </c>
      <c r="G186" s="63">
        <f t="shared" si="49"/>
        <v>94.488713647575295</v>
      </c>
      <c r="H186" s="63">
        <f t="shared" si="49"/>
        <v>83.095361691564563</v>
      </c>
      <c r="I186" s="63">
        <f t="shared" si="49"/>
        <v>62.343056232372717</v>
      </c>
      <c r="J186" s="63">
        <f t="shared" si="49"/>
        <v>66.724835717083792</v>
      </c>
      <c r="K186" s="63">
        <f t="shared" si="49"/>
        <v>59.980990374354484</v>
      </c>
      <c r="L186" s="63">
        <f t="shared" si="49"/>
        <v>92.55043130029064</v>
      </c>
      <c r="M186" s="63">
        <f t="shared" si="49"/>
        <v>87.511093948473857</v>
      </c>
      <c r="N186" s="63">
        <f t="shared" si="49"/>
        <v>83.590387181305331</v>
      </c>
      <c r="O186" s="63">
        <f t="shared" si="49"/>
        <v>88.859923358856705</v>
      </c>
      <c r="P186" s="63">
        <f t="shared" si="49"/>
        <v>92.75081688419624</v>
      </c>
      <c r="Q186" s="63">
        <f t="shared" si="49"/>
        <v>92.335451223611656</v>
      </c>
      <c r="R186" s="63">
        <f t="shared" si="49"/>
        <v>94.912373812136735</v>
      </c>
      <c r="S186" s="63">
        <f t="shared" si="49"/>
        <v>94.530498934415334</v>
      </c>
      <c r="T186" s="63">
        <f t="shared" si="49"/>
        <v>90.114519164041667</v>
      </c>
      <c r="U186" s="63">
        <f t="shared" si="49"/>
        <v>90.479867999785341</v>
      </c>
      <c r="V186" s="63">
        <f t="shared" si="49"/>
        <v>92.022684325549633</v>
      </c>
    </row>
    <row r="187" spans="3:22" x14ac:dyDescent="0.2">
      <c r="C187" s="89" t="s">
        <v>34</v>
      </c>
      <c r="D187" s="61">
        <f t="shared" ref="D187:V187" si="50">+IFERROR(IF(D148&gt;0,+((D148/D31)*100)," "),"")</f>
        <v>70.918216381042058</v>
      </c>
      <c r="E187" s="61">
        <f t="shared" si="50"/>
        <v>12.840658737964569</v>
      </c>
      <c r="F187" s="61">
        <f t="shared" si="50"/>
        <v>7.4114338737619034</v>
      </c>
      <c r="G187" s="61">
        <f t="shared" si="50"/>
        <v>9.8471646873872913</v>
      </c>
      <c r="H187" s="61">
        <f t="shared" si="50"/>
        <v>19.957529773328091</v>
      </c>
      <c r="I187" s="61">
        <f t="shared" si="50"/>
        <v>16.557019609322527</v>
      </c>
      <c r="J187" s="61">
        <f t="shared" si="50"/>
        <v>43.873939858961542</v>
      </c>
      <c r="K187" s="61">
        <f t="shared" si="50"/>
        <v>55.317180620637387</v>
      </c>
      <c r="L187" s="61">
        <f t="shared" si="50"/>
        <v>52.357414797402257</v>
      </c>
      <c r="M187" s="61">
        <f t="shared" si="50"/>
        <v>69.384345945524416</v>
      </c>
      <c r="N187" s="61">
        <f t="shared" si="50"/>
        <v>46.758475365311284</v>
      </c>
      <c r="O187" s="61">
        <f t="shared" si="50"/>
        <v>41.619050506978027</v>
      </c>
      <c r="P187" s="61">
        <f t="shared" si="50"/>
        <v>75.850216528538368</v>
      </c>
      <c r="Q187" s="61">
        <f t="shared" si="50"/>
        <v>72.030695493596212</v>
      </c>
      <c r="R187" s="61">
        <f t="shared" si="50"/>
        <v>85.563311585332997</v>
      </c>
      <c r="S187" s="61">
        <f t="shared" si="50"/>
        <v>46.382743162945758</v>
      </c>
      <c r="T187" s="61">
        <f t="shared" si="50"/>
        <v>75.826076492363342</v>
      </c>
      <c r="U187" s="61">
        <f t="shared" si="50"/>
        <v>80.151906933408455</v>
      </c>
      <c r="V187" s="61">
        <f t="shared" si="50"/>
        <v>83.459393215535897</v>
      </c>
    </row>
    <row r="188" spans="3:22" x14ac:dyDescent="0.2">
      <c r="C188" s="90" t="s">
        <v>72</v>
      </c>
      <c r="D188" s="63">
        <f t="shared" ref="D188:V188" si="51">+IFERROR(IF(D149&gt;0,+((D149/D32)*100)," "),"")</f>
        <v>15.758938379423812</v>
      </c>
      <c r="E188" s="63">
        <f t="shared" si="51"/>
        <v>23.907403925443802</v>
      </c>
      <c r="F188" s="63">
        <f t="shared" si="51"/>
        <v>8.9635828780653917</v>
      </c>
      <c r="G188" s="63">
        <f t="shared" si="51"/>
        <v>18.322004129512202</v>
      </c>
      <c r="H188" s="63">
        <f t="shared" si="51"/>
        <v>61.376351147917561</v>
      </c>
      <c r="I188" s="63">
        <f t="shared" si="51"/>
        <v>19.235966975786933</v>
      </c>
      <c r="J188" s="63">
        <f t="shared" si="51"/>
        <v>23.174936229005844</v>
      </c>
      <c r="K188" s="63">
        <f t="shared" si="51"/>
        <v>63.712289761763863</v>
      </c>
      <c r="L188" s="63">
        <f t="shared" si="51"/>
        <v>36.926726211807278</v>
      </c>
      <c r="M188" s="63">
        <f t="shared" si="51"/>
        <v>35.477341966961198</v>
      </c>
      <c r="N188" s="63">
        <f t="shared" si="51"/>
        <v>41.395952023009997</v>
      </c>
      <c r="O188" s="63">
        <f t="shared" si="51"/>
        <v>38.1819466957568</v>
      </c>
      <c r="P188" s="63">
        <f t="shared" si="51"/>
        <v>50.164196423351918</v>
      </c>
      <c r="Q188" s="63">
        <f t="shared" si="51"/>
        <v>56.65095319755423</v>
      </c>
      <c r="R188" s="63">
        <f t="shared" si="51"/>
        <v>84.337872090173036</v>
      </c>
      <c r="S188" s="63">
        <f t="shared" si="51"/>
        <v>93.893013168651052</v>
      </c>
      <c r="T188" s="63">
        <f t="shared" si="51"/>
        <v>79.802670827811568</v>
      </c>
      <c r="U188" s="63">
        <f t="shared" si="51"/>
        <v>97.735159581830814</v>
      </c>
      <c r="V188" s="63">
        <f t="shared" si="51"/>
        <v>60.271292638798847</v>
      </c>
    </row>
    <row r="189" spans="3:22" x14ac:dyDescent="0.2">
      <c r="C189" s="89" t="s">
        <v>73</v>
      </c>
      <c r="D189" s="61">
        <f t="shared" ref="D189:V189" si="52">+IFERROR(IF(D150&gt;0,+((D150/D33)*100)," "),"")</f>
        <v>96.948052426058325</v>
      </c>
      <c r="E189" s="61">
        <f t="shared" si="52"/>
        <v>60.014283834613316</v>
      </c>
      <c r="F189" s="61">
        <f t="shared" si="52"/>
        <v>49.185174382135841</v>
      </c>
      <c r="G189" s="61">
        <f t="shared" si="52"/>
        <v>59.56385345736971</v>
      </c>
      <c r="H189" s="61">
        <f t="shared" si="52"/>
        <v>74.39369184759785</v>
      </c>
      <c r="I189" s="61">
        <f t="shared" si="52"/>
        <v>83.312624988370075</v>
      </c>
      <c r="J189" s="61">
        <f t="shared" si="52"/>
        <v>85.44842247444106</v>
      </c>
      <c r="K189" s="61">
        <f t="shared" si="52"/>
        <v>95.877397004671963</v>
      </c>
      <c r="L189" s="61">
        <f t="shared" si="52"/>
        <v>69.706339816343444</v>
      </c>
      <c r="M189" s="61">
        <f t="shared" si="52"/>
        <v>78.819129209559762</v>
      </c>
      <c r="N189" s="61">
        <f t="shared" si="52"/>
        <v>59.579415115492985</v>
      </c>
      <c r="O189" s="61">
        <f t="shared" si="52"/>
        <v>68.205216850179795</v>
      </c>
      <c r="P189" s="61">
        <f t="shared" si="52"/>
        <v>84.809858144077438</v>
      </c>
      <c r="Q189" s="61">
        <f t="shared" si="52"/>
        <v>87.399865868612963</v>
      </c>
      <c r="R189" s="61">
        <f t="shared" si="52"/>
        <v>87.193521341632405</v>
      </c>
      <c r="S189" s="61">
        <f t="shared" si="52"/>
        <v>91.584675236614643</v>
      </c>
      <c r="T189" s="61">
        <f t="shared" si="52"/>
        <v>92.748780906212772</v>
      </c>
      <c r="U189" s="61">
        <f t="shared" si="52"/>
        <v>77.647099176385822</v>
      </c>
      <c r="V189" s="61">
        <f t="shared" si="52"/>
        <v>8.914771800349703</v>
      </c>
    </row>
    <row r="190" spans="3:22" x14ac:dyDescent="0.2">
      <c r="C190" s="90" t="s">
        <v>35</v>
      </c>
      <c r="D190" s="63">
        <f t="shared" ref="D190:V190" si="53">+IFERROR(IF(D151&gt;0,+((D151/D34)*100)," "),"")</f>
        <v>62.280016848992211</v>
      </c>
      <c r="E190" s="63">
        <f t="shared" si="53"/>
        <v>77.934334000211209</v>
      </c>
      <c r="F190" s="63">
        <f t="shared" si="53"/>
        <v>37.437260128618156</v>
      </c>
      <c r="G190" s="63">
        <f t="shared" si="53"/>
        <v>41.045462446108907</v>
      </c>
      <c r="H190" s="63">
        <f t="shared" si="53"/>
        <v>36.880893472647251</v>
      </c>
      <c r="I190" s="63">
        <f t="shared" si="53"/>
        <v>36.717418211854685</v>
      </c>
      <c r="J190" s="63">
        <f t="shared" si="53"/>
        <v>48.352535717539837</v>
      </c>
      <c r="K190" s="63">
        <f t="shared" si="53"/>
        <v>67.510760496373607</v>
      </c>
      <c r="L190" s="63">
        <f t="shared" si="53"/>
        <v>64.098867215620814</v>
      </c>
      <c r="M190" s="63">
        <f t="shared" si="53"/>
        <v>76.295734050083695</v>
      </c>
      <c r="N190" s="63">
        <f t="shared" si="53"/>
        <v>37.551919218540398</v>
      </c>
      <c r="O190" s="63">
        <f t="shared" si="53"/>
        <v>17.187246214677028</v>
      </c>
      <c r="P190" s="63">
        <f t="shared" si="53"/>
        <v>21.978689645097475</v>
      </c>
      <c r="Q190" s="63">
        <f t="shared" si="53"/>
        <v>54.708816799519347</v>
      </c>
      <c r="R190" s="63">
        <f t="shared" si="53"/>
        <v>71.806678646760602</v>
      </c>
      <c r="S190" s="63">
        <f t="shared" si="53"/>
        <v>58.833159399031878</v>
      </c>
      <c r="T190" s="63">
        <f t="shared" si="53"/>
        <v>63.224141448955841</v>
      </c>
      <c r="U190" s="63">
        <f t="shared" si="53"/>
        <v>73.567404360881198</v>
      </c>
      <c r="V190" s="63">
        <f t="shared" si="53"/>
        <v>68.019877489688668</v>
      </c>
    </row>
    <row r="191" spans="3:22" x14ac:dyDescent="0.2">
      <c r="C191" s="89" t="s">
        <v>74</v>
      </c>
      <c r="D191" s="61">
        <f t="shared" ref="D191:V191" si="54">+IFERROR(IF(D152&gt;0,+((D152/D35)*100)," "),"")</f>
        <v>19.154574010352704</v>
      </c>
      <c r="E191" s="61">
        <f t="shared" si="54"/>
        <v>3.59303354</v>
      </c>
      <c r="F191" s="61">
        <f t="shared" si="54"/>
        <v>0.42299979299780582</v>
      </c>
      <c r="G191" s="61">
        <f t="shared" si="54"/>
        <v>54.50262626822132</v>
      </c>
      <c r="H191" s="61">
        <f t="shared" si="54"/>
        <v>40.884570929114282</v>
      </c>
      <c r="I191" s="61">
        <f t="shared" si="54"/>
        <v>92.59417899507342</v>
      </c>
      <c r="J191" s="61">
        <f t="shared" si="54"/>
        <v>88.981455467216151</v>
      </c>
      <c r="K191" s="61">
        <f t="shared" si="54"/>
        <v>10.890448576865037</v>
      </c>
      <c r="L191" s="61">
        <f t="shared" si="54"/>
        <v>89.768586071461527</v>
      </c>
      <c r="M191" s="61">
        <f t="shared" si="54"/>
        <v>79.83317838460205</v>
      </c>
      <c r="N191" s="61">
        <f t="shared" si="54"/>
        <v>59.354648414679879</v>
      </c>
      <c r="O191" s="61">
        <f t="shared" si="54"/>
        <v>58.800968414213038</v>
      </c>
      <c r="P191" s="61">
        <f t="shared" si="54"/>
        <v>64.23346274583804</v>
      </c>
      <c r="Q191" s="61">
        <f t="shared" si="54"/>
        <v>71.783579919639507</v>
      </c>
      <c r="R191" s="61">
        <f t="shared" si="54"/>
        <v>85.099337854341201</v>
      </c>
      <c r="S191" s="61">
        <f t="shared" si="54"/>
        <v>84.711738941047471</v>
      </c>
      <c r="T191" s="61">
        <f t="shared" si="54"/>
        <v>91.478346069794782</v>
      </c>
      <c r="U191" s="61">
        <f t="shared" si="54"/>
        <v>94.423311773242986</v>
      </c>
      <c r="V191" s="61">
        <f t="shared" si="54"/>
        <v>70.839697463837709</v>
      </c>
    </row>
    <row r="192" spans="3:22" x14ac:dyDescent="0.2">
      <c r="C192" s="90" t="s">
        <v>36</v>
      </c>
      <c r="D192" s="63">
        <f t="shared" ref="D192:V192" si="55">+IFERROR(IF(D153&gt;0,+((D153/D36)*100)," "),"")</f>
        <v>60.468694575144987</v>
      </c>
      <c r="E192" s="63">
        <f t="shared" si="55"/>
        <v>54.979904600132265</v>
      </c>
      <c r="F192" s="63">
        <f t="shared" si="55"/>
        <v>16.711296991472757</v>
      </c>
      <c r="G192" s="63">
        <f t="shared" si="55"/>
        <v>99.468425807063042</v>
      </c>
      <c r="H192" s="63">
        <f t="shared" si="55"/>
        <v>74.355860327238744</v>
      </c>
      <c r="I192" s="63">
        <f t="shared" si="55"/>
        <v>79.06928316867706</v>
      </c>
      <c r="J192" s="63">
        <f t="shared" si="55"/>
        <v>63.730659605698101</v>
      </c>
      <c r="K192" s="63">
        <f t="shared" si="55"/>
        <v>56.702479661971239</v>
      </c>
      <c r="L192" s="63">
        <f t="shared" si="55"/>
        <v>77.008691575743498</v>
      </c>
      <c r="M192" s="63">
        <f t="shared" si="55"/>
        <v>66.519680871777481</v>
      </c>
      <c r="N192" s="63">
        <f t="shared" si="55"/>
        <v>86.61742276264286</v>
      </c>
      <c r="O192" s="63">
        <f t="shared" si="55"/>
        <v>92.952976955485582</v>
      </c>
      <c r="P192" s="63">
        <f t="shared" si="55"/>
        <v>93.346958035049141</v>
      </c>
      <c r="Q192" s="63">
        <f t="shared" si="55"/>
        <v>92.121984750903479</v>
      </c>
      <c r="R192" s="63">
        <f t="shared" si="55"/>
        <v>96.329019177875153</v>
      </c>
      <c r="S192" s="63">
        <f t="shared" si="55"/>
        <v>98.221480248893201</v>
      </c>
      <c r="T192" s="63">
        <f t="shared" si="55"/>
        <v>96.913240432959299</v>
      </c>
      <c r="U192" s="63">
        <f t="shared" si="55"/>
        <v>96.847790204877569</v>
      </c>
      <c r="V192" s="63">
        <f t="shared" si="55"/>
        <v>97.638012526598999</v>
      </c>
    </row>
    <row r="193" spans="3:23" x14ac:dyDescent="0.2">
      <c r="C193" s="92" t="s">
        <v>75</v>
      </c>
      <c r="D193" s="62">
        <f t="shared" ref="D193:V193" si="56">+IFERROR(IF(D154&gt;0,+((D154/D37)*100)," "),"")</f>
        <v>67.118750888815853</v>
      </c>
      <c r="E193" s="62">
        <f t="shared" si="56"/>
        <v>76.892241142025782</v>
      </c>
      <c r="F193" s="62">
        <f t="shared" si="56"/>
        <v>71.250089160578199</v>
      </c>
      <c r="G193" s="62">
        <f t="shared" si="56"/>
        <v>70.186527330792643</v>
      </c>
      <c r="H193" s="62">
        <f t="shared" si="56"/>
        <v>71.689341174263461</v>
      </c>
      <c r="I193" s="62">
        <f t="shared" si="56"/>
        <v>79.002479719272358</v>
      </c>
      <c r="J193" s="62">
        <f t="shared" si="56"/>
        <v>70.978903405988063</v>
      </c>
      <c r="K193" s="62">
        <f t="shared" si="56"/>
        <v>75.400025398456677</v>
      </c>
      <c r="L193" s="62">
        <f t="shared" si="56"/>
        <v>83.827420722694725</v>
      </c>
      <c r="M193" s="62">
        <f t="shared" si="56"/>
        <v>90.805687202882751</v>
      </c>
      <c r="N193" s="62">
        <f t="shared" si="56"/>
        <v>85.775078369417244</v>
      </c>
      <c r="O193" s="62">
        <f t="shared" si="56"/>
        <v>87.843341166859517</v>
      </c>
      <c r="P193" s="62">
        <f t="shared" si="56"/>
        <v>89.140813414680764</v>
      </c>
      <c r="Q193" s="62">
        <f t="shared" si="56"/>
        <v>94.612028976462142</v>
      </c>
      <c r="R193" s="62">
        <f t="shared" si="56"/>
        <v>94.083589926093424</v>
      </c>
      <c r="S193" s="62">
        <f t="shared" si="56"/>
        <v>95.635785664638334</v>
      </c>
      <c r="T193" s="62">
        <f t="shared" si="56"/>
        <v>95.155988337890633</v>
      </c>
      <c r="U193" s="62">
        <f t="shared" si="56"/>
        <v>91.5240835500081</v>
      </c>
      <c r="V193" s="62">
        <f t="shared" si="56"/>
        <v>91.53101879299625</v>
      </c>
    </row>
    <row r="194" spans="3:23" ht="22.5" x14ac:dyDescent="0.2">
      <c r="C194" s="91" t="s">
        <v>76</v>
      </c>
      <c r="D194" s="64" t="str">
        <f t="shared" ref="D194:V194" si="57">+IFERROR(IF(D155&gt;0,+((D155/D38)*100)," "),"")</f>
        <v xml:space="preserve"> </v>
      </c>
      <c r="E194" s="64" t="str">
        <f t="shared" si="57"/>
        <v xml:space="preserve"> </v>
      </c>
      <c r="F194" s="64" t="str">
        <f t="shared" si="57"/>
        <v xml:space="preserve"> </v>
      </c>
      <c r="G194" s="64" t="str">
        <f t="shared" si="57"/>
        <v xml:space="preserve"> </v>
      </c>
      <c r="H194" s="64" t="str">
        <f t="shared" si="57"/>
        <v xml:space="preserve"> </v>
      </c>
      <c r="I194" s="64" t="str">
        <f t="shared" si="57"/>
        <v xml:space="preserve"> </v>
      </c>
      <c r="J194" s="64" t="str">
        <f t="shared" si="57"/>
        <v xml:space="preserve"> </v>
      </c>
      <c r="K194" s="64" t="str">
        <f t="shared" si="57"/>
        <v xml:space="preserve"> </v>
      </c>
      <c r="L194" s="64" t="str">
        <f t="shared" si="57"/>
        <v xml:space="preserve"> </v>
      </c>
      <c r="M194" s="64" t="str">
        <f t="shared" si="57"/>
        <v xml:space="preserve"> </v>
      </c>
      <c r="N194" s="64" t="str">
        <f t="shared" si="57"/>
        <v xml:space="preserve"> </v>
      </c>
      <c r="O194" s="64" t="str">
        <f t="shared" si="57"/>
        <v xml:space="preserve"> </v>
      </c>
      <c r="P194" s="64" t="str">
        <f t="shared" si="57"/>
        <v xml:space="preserve"> </v>
      </c>
      <c r="Q194" s="64" t="str">
        <f t="shared" si="57"/>
        <v xml:space="preserve"> </v>
      </c>
      <c r="R194" s="64" t="str">
        <f t="shared" si="57"/>
        <v xml:space="preserve"> </v>
      </c>
      <c r="S194" s="64" t="str">
        <f t="shared" si="57"/>
        <v xml:space="preserve"> </v>
      </c>
      <c r="T194" s="64" t="str">
        <f t="shared" si="57"/>
        <v xml:space="preserve"> </v>
      </c>
      <c r="U194" s="64" t="str">
        <f t="shared" si="57"/>
        <v xml:space="preserve"> </v>
      </c>
      <c r="V194" s="64">
        <f t="shared" si="57"/>
        <v>56.255603915121867</v>
      </c>
    </row>
    <row r="195" spans="3:23" x14ac:dyDescent="0.2">
      <c r="C195" s="89" t="s">
        <v>77</v>
      </c>
      <c r="D195" s="61">
        <f t="shared" ref="D195:V195" si="58">+IFERROR(IF(D156&gt;0,+((D156/D39)*100)," "),"")</f>
        <v>93.791611384549654</v>
      </c>
      <c r="E195" s="61">
        <f t="shared" si="58"/>
        <v>64.752341149063994</v>
      </c>
      <c r="F195" s="61">
        <f t="shared" si="58"/>
        <v>27.466828138854488</v>
      </c>
      <c r="G195" s="61">
        <f t="shared" si="58"/>
        <v>11.46182019854704</v>
      </c>
      <c r="H195" s="61">
        <f t="shared" si="58"/>
        <v>94.828423066932999</v>
      </c>
      <c r="I195" s="61">
        <f t="shared" si="58"/>
        <v>37.304193313586126</v>
      </c>
      <c r="J195" s="61">
        <f t="shared" si="58"/>
        <v>88.124905707481474</v>
      </c>
      <c r="K195" s="61">
        <f t="shared" si="58"/>
        <v>98.713023115262416</v>
      </c>
      <c r="L195" s="61">
        <f t="shared" si="58"/>
        <v>94.939368192368875</v>
      </c>
      <c r="M195" s="61">
        <f t="shared" si="58"/>
        <v>83.074993722442684</v>
      </c>
      <c r="N195" s="61">
        <f t="shared" si="58"/>
        <v>91.762659616443486</v>
      </c>
      <c r="O195" s="61">
        <f t="shared" si="58"/>
        <v>93.901477307825033</v>
      </c>
      <c r="P195" s="61">
        <f t="shared" si="58"/>
        <v>97.188847258502449</v>
      </c>
      <c r="Q195" s="61">
        <f t="shared" si="58"/>
        <v>92.96868598316604</v>
      </c>
      <c r="R195" s="61">
        <f t="shared" si="58"/>
        <v>96.735077909066391</v>
      </c>
      <c r="S195" s="61">
        <f t="shared" si="58"/>
        <v>91.422745722451666</v>
      </c>
      <c r="T195" s="61">
        <f t="shared" si="58"/>
        <v>96.843563979059738</v>
      </c>
      <c r="U195" s="61">
        <f t="shared" si="58"/>
        <v>89.672740344398576</v>
      </c>
      <c r="V195" s="61">
        <f t="shared" si="58"/>
        <v>91.513409838564215</v>
      </c>
    </row>
    <row r="196" spans="3:23" x14ac:dyDescent="0.2">
      <c r="C196" s="90" t="s">
        <v>37</v>
      </c>
      <c r="D196" s="63">
        <f t="shared" ref="D196:V196" si="59">+IFERROR(IF(D157&gt;0,+((D157/D40)*100)," "),"")</f>
        <v>70.076013750642147</v>
      </c>
      <c r="E196" s="63">
        <f t="shared" si="59"/>
        <v>72.903077651130445</v>
      </c>
      <c r="F196" s="63">
        <f t="shared" si="59"/>
        <v>49.465091125500102</v>
      </c>
      <c r="G196" s="63">
        <f t="shared" si="59"/>
        <v>67.092746591923074</v>
      </c>
      <c r="H196" s="63">
        <f t="shared" si="59"/>
        <v>62.128937737553478</v>
      </c>
      <c r="I196" s="63">
        <f t="shared" si="59"/>
        <v>71.803100840871224</v>
      </c>
      <c r="J196" s="63">
        <f t="shared" si="59"/>
        <v>57.125596457087603</v>
      </c>
      <c r="K196" s="63">
        <f t="shared" si="59"/>
        <v>86.246927571647902</v>
      </c>
      <c r="L196" s="63">
        <f t="shared" si="59"/>
        <v>85.026900340269989</v>
      </c>
      <c r="M196" s="63">
        <f t="shared" si="59"/>
        <v>85.080006728927046</v>
      </c>
      <c r="N196" s="63">
        <f t="shared" si="59"/>
        <v>73.516048117685813</v>
      </c>
      <c r="O196" s="63">
        <f t="shared" si="59"/>
        <v>81.250726231883831</v>
      </c>
      <c r="P196" s="63">
        <f t="shared" si="59"/>
        <v>85.540966286162345</v>
      </c>
      <c r="Q196" s="63">
        <f t="shared" si="59"/>
        <v>92.133655308579264</v>
      </c>
      <c r="R196" s="63">
        <f t="shared" si="59"/>
        <v>88.661591240771301</v>
      </c>
      <c r="S196" s="63">
        <f t="shared" si="59"/>
        <v>84.840624596757351</v>
      </c>
      <c r="T196" s="63">
        <f t="shared" si="59"/>
        <v>88.038633310065123</v>
      </c>
      <c r="U196" s="63">
        <f t="shared" si="59"/>
        <v>72.880866515872583</v>
      </c>
      <c r="V196" s="63">
        <f t="shared" si="59"/>
        <v>70.302296184917353</v>
      </c>
    </row>
    <row r="197" spans="3:23" x14ac:dyDescent="0.2">
      <c r="C197" s="89" t="s">
        <v>38</v>
      </c>
      <c r="D197" s="61">
        <f t="shared" ref="D197:V197" si="60">+IFERROR(IF(D158&gt;0,+((D158/D41)*100)," "),"")</f>
        <v>66.121883219855434</v>
      </c>
      <c r="E197" s="61">
        <f t="shared" si="60"/>
        <v>11.755471761077674</v>
      </c>
      <c r="F197" s="61">
        <f t="shared" si="60"/>
        <v>38.791884629385088</v>
      </c>
      <c r="G197" s="61">
        <f t="shared" si="60"/>
        <v>19.369437079955127</v>
      </c>
      <c r="H197" s="61">
        <f t="shared" si="60"/>
        <v>4.8189102512151294</v>
      </c>
      <c r="I197" s="61">
        <f t="shared" si="60"/>
        <v>15.995404362432513</v>
      </c>
      <c r="J197" s="61">
        <f t="shared" si="60"/>
        <v>57.79432164790709</v>
      </c>
      <c r="K197" s="61">
        <f t="shared" si="60"/>
        <v>88.215190202138032</v>
      </c>
      <c r="L197" s="61">
        <f t="shared" si="60"/>
        <v>89.870234090765948</v>
      </c>
      <c r="M197" s="61">
        <f t="shared" si="60"/>
        <v>91.014898005211222</v>
      </c>
      <c r="N197" s="61">
        <f t="shared" si="60"/>
        <v>49.13714094334663</v>
      </c>
      <c r="O197" s="61">
        <f t="shared" si="60"/>
        <v>78.000455818625468</v>
      </c>
      <c r="P197" s="61">
        <f t="shared" si="60"/>
        <v>96.599085997936342</v>
      </c>
      <c r="Q197" s="61">
        <f t="shared" si="60"/>
        <v>94.67689921447888</v>
      </c>
      <c r="R197" s="61">
        <f t="shared" si="60"/>
        <v>97.958847755076022</v>
      </c>
      <c r="S197" s="61">
        <f t="shared" si="60"/>
        <v>97.003641566520287</v>
      </c>
      <c r="T197" s="61">
        <f t="shared" si="60"/>
        <v>95.434045090296777</v>
      </c>
      <c r="U197" s="61">
        <f t="shared" si="60"/>
        <v>96.053981358867745</v>
      </c>
      <c r="V197" s="61">
        <f t="shared" si="60"/>
        <v>18.900875658137672</v>
      </c>
    </row>
    <row r="198" spans="3:23" x14ac:dyDescent="0.2">
      <c r="C198" s="93" t="s">
        <v>79</v>
      </c>
      <c r="D198" s="65">
        <f t="shared" ref="D198:V198" si="61">+IFERROR(IF(D159&gt;0,+((D159/D42)*100)," "),"")</f>
        <v>73.24646300229081</v>
      </c>
      <c r="E198" s="65">
        <f t="shared" si="61"/>
        <v>65.8897899455377</v>
      </c>
      <c r="F198" s="65">
        <f t="shared" si="61"/>
        <v>56.172875923750752</v>
      </c>
      <c r="G198" s="65">
        <f t="shared" si="61"/>
        <v>66.678554058845862</v>
      </c>
      <c r="H198" s="65">
        <f t="shared" si="61"/>
        <v>65.104790881448494</v>
      </c>
      <c r="I198" s="65">
        <f t="shared" si="61"/>
        <v>67.159518907935251</v>
      </c>
      <c r="J198" s="65">
        <f t="shared" si="61"/>
        <v>65.118095767545668</v>
      </c>
      <c r="K198" s="65">
        <f t="shared" si="61"/>
        <v>79.49389908149135</v>
      </c>
      <c r="L198" s="65">
        <f t="shared" si="61"/>
        <v>86.724891816867355</v>
      </c>
      <c r="M198" s="65">
        <f t="shared" si="61"/>
        <v>85.534618155728452</v>
      </c>
      <c r="N198" s="65">
        <f t="shared" si="61"/>
        <v>79.724388810463481</v>
      </c>
      <c r="O198" s="65">
        <f t="shared" si="61"/>
        <v>83.961857553564741</v>
      </c>
      <c r="P198" s="65">
        <f t="shared" si="61"/>
        <v>86.106966448851423</v>
      </c>
      <c r="Q198" s="65">
        <f t="shared" si="61"/>
        <v>88.897320690505367</v>
      </c>
      <c r="R198" s="65">
        <f t="shared" si="61"/>
        <v>87.583201970334144</v>
      </c>
      <c r="S198" s="65">
        <f t="shared" si="61"/>
        <v>87.541938622862276</v>
      </c>
      <c r="T198" s="65">
        <f t="shared" si="61"/>
        <v>86.479889032492224</v>
      </c>
      <c r="U198" s="65">
        <f t="shared" si="61"/>
        <v>87.746350472972509</v>
      </c>
      <c r="V198" s="65">
        <f t="shared" si="61"/>
        <v>77.868759927326693</v>
      </c>
    </row>
    <row r="199" spans="3:23" x14ac:dyDescent="0.2">
      <c r="C199" s="1" t="s">
        <v>227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3" ht="18" x14ac:dyDescent="0.2">
      <c r="C203" s="9"/>
      <c r="D203" s="164" t="s">
        <v>105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</row>
    <row r="204" spans="3:23" ht="15.75" customHeight="1" x14ac:dyDescent="0.2"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</row>
    <row r="205" spans="3:23" x14ac:dyDescent="0.2">
      <c r="C205" s="182" t="s">
        <v>21</v>
      </c>
      <c r="D205" s="162">
        <v>2000</v>
      </c>
      <c r="E205" s="162">
        <v>2001</v>
      </c>
      <c r="F205" s="162">
        <v>2002</v>
      </c>
      <c r="G205" s="162">
        <v>2003</v>
      </c>
      <c r="H205" s="162">
        <v>2004</v>
      </c>
      <c r="I205" s="162">
        <v>2005</v>
      </c>
      <c r="J205" s="162">
        <v>2006</v>
      </c>
      <c r="K205" s="162">
        <v>2007</v>
      </c>
      <c r="L205" s="162">
        <v>2008</v>
      </c>
      <c r="M205" s="162">
        <v>2009</v>
      </c>
      <c r="N205" s="162">
        <v>2010</v>
      </c>
      <c r="O205" s="162">
        <v>2011</v>
      </c>
      <c r="P205" s="162">
        <v>2012</v>
      </c>
      <c r="Q205" s="162">
        <v>2013</v>
      </c>
      <c r="R205" s="162">
        <v>2014</v>
      </c>
      <c r="S205" s="162">
        <v>2015</v>
      </c>
      <c r="T205" s="162">
        <v>2016</v>
      </c>
      <c r="U205" s="162">
        <v>2017</v>
      </c>
      <c r="V205" s="162">
        <v>2018</v>
      </c>
    </row>
    <row r="206" spans="3:23" ht="12" thickBot="1" x14ac:dyDescent="0.25">
      <c r="C206" s="18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</row>
    <row r="207" spans="3:23" x14ac:dyDescent="0.2">
      <c r="C207" s="89" t="s">
        <v>61</v>
      </c>
      <c r="D207" s="57">
        <v>99.109521809390003</v>
      </c>
      <c r="E207" s="57">
        <v>248.04562709174999</v>
      </c>
      <c r="F207" s="57">
        <v>230.28306048822998</v>
      </c>
      <c r="G207" s="57">
        <v>111.35445754391999</v>
      </c>
      <c r="H207" s="57">
        <v>197.1877969146</v>
      </c>
      <c r="I207" s="57">
        <v>260.52354861379001</v>
      </c>
      <c r="J207" s="57">
        <v>475.93059584612996</v>
      </c>
      <c r="K207" s="57">
        <v>861.41880649804</v>
      </c>
      <c r="L207" s="57">
        <v>1031.9317793033799</v>
      </c>
      <c r="M207" s="57">
        <v>925.12756592372</v>
      </c>
      <c r="N207" s="57">
        <v>926.83479651271</v>
      </c>
      <c r="O207" s="57">
        <v>1071.0272117336799</v>
      </c>
      <c r="P207" s="57">
        <v>1062.66447960915</v>
      </c>
      <c r="Q207" s="57">
        <v>1383.90511387535</v>
      </c>
      <c r="R207" s="57">
        <v>1612.388401401</v>
      </c>
      <c r="S207" s="57">
        <v>1764.3222113496799</v>
      </c>
      <c r="T207" s="57">
        <v>837.9369841619199</v>
      </c>
      <c r="U207" s="57">
        <v>1231.7444821152503</v>
      </c>
      <c r="V207" s="57">
        <v>926.52073624436991</v>
      </c>
      <c r="W207" s="57"/>
    </row>
    <row r="208" spans="3:23" x14ac:dyDescent="0.2">
      <c r="C208" s="90" t="s">
        <v>28</v>
      </c>
      <c r="D208" s="58">
        <v>11.79249974571</v>
      </c>
      <c r="E208" s="58">
        <v>30.24559771309</v>
      </c>
      <c r="F208" s="58">
        <v>30.674551277690004</v>
      </c>
      <c r="G208" s="58">
        <v>40.111750351090002</v>
      </c>
      <c r="H208" s="58">
        <v>36.600033969809999</v>
      </c>
      <c r="I208" s="58">
        <v>58.068709173720002</v>
      </c>
      <c r="J208" s="58">
        <v>94.134728994660009</v>
      </c>
      <c r="K208" s="58">
        <v>310.55155166784999</v>
      </c>
      <c r="L208" s="58">
        <v>130.63688089361997</v>
      </c>
      <c r="M208" s="58">
        <v>117.32464622693</v>
      </c>
      <c r="N208" s="58">
        <v>258.30547956250001</v>
      </c>
      <c r="O208" s="58">
        <v>244.22300042001999</v>
      </c>
      <c r="P208" s="58">
        <v>124.40149461140105</v>
      </c>
      <c r="Q208" s="58">
        <v>151.46329180814999</v>
      </c>
      <c r="R208" s="58">
        <v>172.05318459082119</v>
      </c>
      <c r="S208" s="58">
        <v>203.8915736197068</v>
      </c>
      <c r="T208" s="58">
        <v>192.4331071452869</v>
      </c>
      <c r="U208" s="58">
        <v>224.18491433572001</v>
      </c>
      <c r="V208" s="58">
        <v>236.98496274210001</v>
      </c>
      <c r="W208" s="57"/>
    </row>
    <row r="209" spans="3:23" x14ac:dyDescent="0.2">
      <c r="C209" s="89" t="s">
        <v>62</v>
      </c>
      <c r="D209" s="57">
        <v>22.3760689816</v>
      </c>
      <c r="E209" s="57">
        <v>34.448105174979993</v>
      </c>
      <c r="F209" s="57">
        <v>24.717411117669997</v>
      </c>
      <c r="G209" s="57">
        <v>12.228157406839999</v>
      </c>
      <c r="H209" s="57">
        <v>36.23429495413</v>
      </c>
      <c r="I209" s="57">
        <v>37.501687023460001</v>
      </c>
      <c r="J209" s="57">
        <v>38.256948691800005</v>
      </c>
      <c r="K209" s="57">
        <v>72.766305291980018</v>
      </c>
      <c r="L209" s="57">
        <v>99.595130832830009</v>
      </c>
      <c r="M209" s="57">
        <v>110.82101792925</v>
      </c>
      <c r="N209" s="57">
        <v>211.80156890718999</v>
      </c>
      <c r="O209" s="57">
        <v>225.14783206324</v>
      </c>
      <c r="P209" s="57">
        <v>302.43796730171005</v>
      </c>
      <c r="Q209" s="57">
        <v>356.01186820313001</v>
      </c>
      <c r="R209" s="57">
        <v>280.1938069688</v>
      </c>
      <c r="S209" s="57">
        <v>158.76243391372</v>
      </c>
      <c r="T209" s="57">
        <v>223.52924398970998</v>
      </c>
      <c r="U209" s="57">
        <v>314.70929897612001</v>
      </c>
      <c r="V209" s="57">
        <v>185.78409540761999</v>
      </c>
      <c r="W209" s="57"/>
    </row>
    <row r="210" spans="3:23" x14ac:dyDescent="0.2">
      <c r="C210" s="90" t="s">
        <v>29</v>
      </c>
      <c r="D210" s="58">
        <v>9.594450113149998</v>
      </c>
      <c r="E210" s="58">
        <v>43.2465215259</v>
      </c>
      <c r="F210" s="58">
        <v>19.380466915210004</v>
      </c>
      <c r="G210" s="58">
        <v>17.895976954970003</v>
      </c>
      <c r="H210" s="58">
        <v>13.88397897636</v>
      </c>
      <c r="I210" s="58">
        <v>16.20907985154</v>
      </c>
      <c r="J210" s="58">
        <v>27.860763521560003</v>
      </c>
      <c r="K210" s="58">
        <v>68.402861728740007</v>
      </c>
      <c r="L210" s="58">
        <v>53.093295590099999</v>
      </c>
      <c r="M210" s="58">
        <v>118.10005971117</v>
      </c>
      <c r="N210" s="58">
        <v>140.75106105054002</v>
      </c>
      <c r="O210" s="58">
        <v>183.57477467994002</v>
      </c>
      <c r="P210" s="58">
        <v>255.17467940057998</v>
      </c>
      <c r="Q210" s="58">
        <v>209.82133514066999</v>
      </c>
      <c r="R210" s="58">
        <v>160.20909835056997</v>
      </c>
      <c r="S210" s="58">
        <v>185.00566436924996</v>
      </c>
      <c r="T210" s="58">
        <v>153.55685876968002</v>
      </c>
      <c r="U210" s="58">
        <v>201.46666968276998</v>
      </c>
      <c r="V210" s="58">
        <v>166.19074602031006</v>
      </c>
      <c r="W210" s="57"/>
    </row>
    <row r="211" spans="3:23" x14ac:dyDescent="0.2">
      <c r="C211" s="89" t="s">
        <v>63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4.468227078</v>
      </c>
      <c r="J211" s="57">
        <v>31.797907981000002</v>
      </c>
      <c r="K211" s="57">
        <v>12.99541459514</v>
      </c>
      <c r="L211" s="57">
        <v>8.8361325239999999</v>
      </c>
      <c r="M211" s="57">
        <v>9.9238789529999991</v>
      </c>
      <c r="N211" s="57">
        <v>26.648363493150001</v>
      </c>
      <c r="O211" s="57">
        <v>1.199999998</v>
      </c>
      <c r="P211" s="57">
        <v>3.3461131807600002</v>
      </c>
      <c r="Q211" s="57">
        <v>28.966133126999999</v>
      </c>
      <c r="R211" s="57">
        <v>43.05397549005</v>
      </c>
      <c r="S211" s="57">
        <v>43.871157876070001</v>
      </c>
      <c r="T211" s="57">
        <v>58.978088244860004</v>
      </c>
      <c r="U211" s="57">
        <v>55.788191614669998</v>
      </c>
      <c r="V211" s="57">
        <v>47.143992903009995</v>
      </c>
      <c r="W211" s="57"/>
    </row>
    <row r="212" spans="3:23" x14ac:dyDescent="0.2">
      <c r="C212" s="90" t="s">
        <v>30</v>
      </c>
      <c r="D212" s="58">
        <v>4.1031294271600007</v>
      </c>
      <c r="E212" s="58">
        <v>13.42606802691</v>
      </c>
      <c r="F212" s="58">
        <v>7.1483003175100004</v>
      </c>
      <c r="G212" s="58">
        <v>6.4751468775999994</v>
      </c>
      <c r="H212" s="58">
        <v>20.417170445229999</v>
      </c>
      <c r="I212" s="58">
        <v>25.715735240320001</v>
      </c>
      <c r="J212" s="58">
        <v>37.399303094609998</v>
      </c>
      <c r="K212" s="58">
        <v>39.639490908869995</v>
      </c>
      <c r="L212" s="58">
        <v>55.20090815678001</v>
      </c>
      <c r="M212" s="58">
        <v>68.250708457839991</v>
      </c>
      <c r="N212" s="58">
        <v>85.794629534740011</v>
      </c>
      <c r="O212" s="58">
        <v>92.724514650790013</v>
      </c>
      <c r="P212" s="58">
        <v>140.96836186716999</v>
      </c>
      <c r="Q212" s="58">
        <v>153.18849911612</v>
      </c>
      <c r="R212" s="58">
        <v>154.80287853454996</v>
      </c>
      <c r="S212" s="58">
        <v>154.63654659041001</v>
      </c>
      <c r="T212" s="58">
        <v>111.25321987576001</v>
      </c>
      <c r="U212" s="58">
        <v>123.08112057977998</v>
      </c>
      <c r="V212" s="58">
        <v>112.74635618452999</v>
      </c>
      <c r="W212" s="57"/>
    </row>
    <row r="213" spans="3:23" x14ac:dyDescent="0.2">
      <c r="C213" s="89" t="s">
        <v>64</v>
      </c>
      <c r="D213" s="57">
        <v>251.33962662551002</v>
      </c>
      <c r="E213" s="57">
        <v>456.73040931178991</v>
      </c>
      <c r="F213" s="57">
        <v>506.52419642324008</v>
      </c>
      <c r="G213" s="57">
        <v>455.71038536836983</v>
      </c>
      <c r="H213" s="57">
        <v>384.2691382169499</v>
      </c>
      <c r="I213" s="57">
        <v>412.31490886202005</v>
      </c>
      <c r="J213" s="57">
        <v>710.94531026178004</v>
      </c>
      <c r="K213" s="57">
        <v>904.64642908678013</v>
      </c>
      <c r="L213" s="57">
        <v>2834.1347932306207</v>
      </c>
      <c r="M213" s="57">
        <v>2140.3879645731195</v>
      </c>
      <c r="N213" s="57">
        <v>1294.6001359479596</v>
      </c>
      <c r="O213" s="57">
        <v>914.50573956695848</v>
      </c>
      <c r="P213" s="57">
        <v>1247.8647001472455</v>
      </c>
      <c r="Q213" s="57">
        <v>1983.9639352295342</v>
      </c>
      <c r="R213" s="57">
        <v>1437.0506907499534</v>
      </c>
      <c r="S213" s="57">
        <v>864.42185062706142</v>
      </c>
      <c r="T213" s="57">
        <v>596.35593403256075</v>
      </c>
      <c r="U213" s="57">
        <v>613.53956677688541</v>
      </c>
      <c r="V213" s="57">
        <v>563.32478022047815</v>
      </c>
      <c r="W213" s="57"/>
    </row>
    <row r="214" spans="3:23" x14ac:dyDescent="0.2">
      <c r="C214" s="90" t="s">
        <v>65</v>
      </c>
      <c r="D214" s="58">
        <v>15.86642732</v>
      </c>
      <c r="E214" s="58">
        <v>43.558450177569995</v>
      </c>
      <c r="F214" s="58">
        <v>10.93158825608</v>
      </c>
      <c r="G214" s="58">
        <v>17.79043233722</v>
      </c>
      <c r="H214" s="58">
        <v>63.119242616580003</v>
      </c>
      <c r="I214" s="58">
        <v>55.007236084410003</v>
      </c>
      <c r="J214" s="58">
        <v>84.54718895260001</v>
      </c>
      <c r="K214" s="58">
        <v>65.303906739630008</v>
      </c>
      <c r="L214" s="58">
        <v>132.16047828904999</v>
      </c>
      <c r="M214" s="58">
        <v>108.55928077982001</v>
      </c>
      <c r="N214" s="58">
        <v>111.57337177835001</v>
      </c>
      <c r="O214" s="58">
        <v>131.77889197480999</v>
      </c>
      <c r="P214" s="58">
        <v>193.71980723772</v>
      </c>
      <c r="Q214" s="58">
        <v>256.20865386693998</v>
      </c>
      <c r="R214" s="58">
        <v>226.49123761855006</v>
      </c>
      <c r="S214" s="58">
        <v>325.08604945050001</v>
      </c>
      <c r="T214" s="58">
        <v>167.41430137339</v>
      </c>
      <c r="U214" s="58">
        <v>304.53929787559002</v>
      </c>
      <c r="V214" s="58">
        <v>366.44756503055999</v>
      </c>
      <c r="W214" s="57"/>
    </row>
    <row r="215" spans="3:23" x14ac:dyDescent="0.2">
      <c r="C215" s="89" t="s">
        <v>66</v>
      </c>
      <c r="D215" s="57">
        <v>101.3266476055</v>
      </c>
      <c r="E215" s="57">
        <v>132.98561860058001</v>
      </c>
      <c r="F215" s="57">
        <v>147.61557335903001</v>
      </c>
      <c r="G215" s="57">
        <v>202.74461096207997</v>
      </c>
      <c r="H215" s="57">
        <v>228.35638374012007</v>
      </c>
      <c r="I215" s="57">
        <v>329.81623798795005</v>
      </c>
      <c r="J215" s="57">
        <v>325.17123831642004</v>
      </c>
      <c r="K215" s="57">
        <v>533.83948090443005</v>
      </c>
      <c r="L215" s="57">
        <v>558.81806546503003</v>
      </c>
      <c r="M215" s="57">
        <v>688.98115584056006</v>
      </c>
      <c r="N215" s="57">
        <v>742.32605594151983</v>
      </c>
      <c r="O215" s="57">
        <v>688.66295086710045</v>
      </c>
      <c r="P215" s="57">
        <v>812.64547476781991</v>
      </c>
      <c r="Q215" s="57">
        <v>1047.1037840249101</v>
      </c>
      <c r="R215" s="57">
        <v>1606.9771240839782</v>
      </c>
      <c r="S215" s="57">
        <v>2220.4918676758894</v>
      </c>
      <c r="T215" s="57">
        <v>2297.6197300570498</v>
      </c>
      <c r="U215" s="57">
        <v>3059.8706175403504</v>
      </c>
      <c r="V215" s="57">
        <v>3216.2938206089402</v>
      </c>
      <c r="W215" s="57"/>
    </row>
    <row r="216" spans="3:23" x14ac:dyDescent="0.2">
      <c r="C216" s="90" t="s">
        <v>67</v>
      </c>
      <c r="D216" s="58">
        <v>10.70356688839</v>
      </c>
      <c r="E216" s="58">
        <v>10.216741666600001</v>
      </c>
      <c r="F216" s="58">
        <v>13.062644612780002</v>
      </c>
      <c r="G216" s="58">
        <v>4.7570657491299997</v>
      </c>
      <c r="H216" s="58">
        <v>7.3701765448900014</v>
      </c>
      <c r="I216" s="58">
        <v>7.38255884273</v>
      </c>
      <c r="J216" s="58">
        <v>13.715264673959998</v>
      </c>
      <c r="K216" s="58">
        <v>17.029254261870001</v>
      </c>
      <c r="L216" s="58">
        <v>25.01225941873</v>
      </c>
      <c r="M216" s="58">
        <v>54.643024495909998</v>
      </c>
      <c r="N216" s="58">
        <v>54.396644156889998</v>
      </c>
      <c r="O216" s="58">
        <v>43.132013199489997</v>
      </c>
      <c r="P216" s="58">
        <v>74.547815420920003</v>
      </c>
      <c r="Q216" s="58">
        <v>94.291656507729996</v>
      </c>
      <c r="R216" s="58">
        <v>90.310149344459987</v>
      </c>
      <c r="S216" s="58">
        <v>120.95737216115</v>
      </c>
      <c r="T216" s="58">
        <v>180.37285380277001</v>
      </c>
      <c r="U216" s="58">
        <v>242.47644017462</v>
      </c>
      <c r="V216" s="58">
        <v>317.64550307918</v>
      </c>
      <c r="W216" s="57"/>
    </row>
    <row r="217" spans="3:23" x14ac:dyDescent="0.2">
      <c r="C217" s="89" t="s">
        <v>68</v>
      </c>
      <c r="D217" s="57">
        <v>3.7449779240000001</v>
      </c>
      <c r="E217" s="57">
        <v>23.127648496740001</v>
      </c>
      <c r="F217" s="57">
        <v>6.8731514056599998</v>
      </c>
      <c r="G217" s="57">
        <v>8.3630042724999996</v>
      </c>
      <c r="H217" s="57">
        <v>26.399593010210001</v>
      </c>
      <c r="I217" s="57">
        <v>32.83502680942</v>
      </c>
      <c r="J217" s="57">
        <v>27.140471242470003</v>
      </c>
      <c r="K217" s="57">
        <v>39.560475003500002</v>
      </c>
      <c r="L217" s="57">
        <v>46.869957127710002</v>
      </c>
      <c r="M217" s="57">
        <v>51.755868867430003</v>
      </c>
      <c r="N217" s="57">
        <v>43.122756181059998</v>
      </c>
      <c r="O217" s="57">
        <v>55.038153524050003</v>
      </c>
      <c r="P217" s="57">
        <v>74.112685163049989</v>
      </c>
      <c r="Q217" s="57">
        <v>87.330370084190008</v>
      </c>
      <c r="R217" s="57">
        <v>92.987612430458398</v>
      </c>
      <c r="S217" s="57">
        <v>67.54419213397999</v>
      </c>
      <c r="T217" s="57">
        <v>71.127120634980002</v>
      </c>
      <c r="U217" s="57">
        <v>81.884068346130007</v>
      </c>
      <c r="V217" s="57">
        <v>84.120887078080003</v>
      </c>
      <c r="W217" s="57"/>
    </row>
    <row r="218" spans="3:23" x14ac:dyDescent="0.2">
      <c r="C218" s="90" t="s">
        <v>31</v>
      </c>
      <c r="D218" s="58">
        <v>600.00179962250002</v>
      </c>
      <c r="E218" s="58">
        <v>1525.1343357527003</v>
      </c>
      <c r="F218" s="58">
        <v>806.60995070964998</v>
      </c>
      <c r="G218" s="58">
        <v>1095.16576919778</v>
      </c>
      <c r="H218" s="58">
        <v>888.48737650609007</v>
      </c>
      <c r="I218" s="58">
        <v>1141.81960916971</v>
      </c>
      <c r="J218" s="58">
        <v>246.12919504319999</v>
      </c>
      <c r="K218" s="58">
        <v>690.77638095937004</v>
      </c>
      <c r="L218" s="58">
        <v>738.42863547642003</v>
      </c>
      <c r="M218" s="58">
        <v>811.43965903706999</v>
      </c>
      <c r="N218" s="58">
        <v>581.56753154947023</v>
      </c>
      <c r="O218" s="58">
        <v>964.03946717789995</v>
      </c>
      <c r="P218" s="58">
        <v>727.15072667143011</v>
      </c>
      <c r="Q218" s="58">
        <v>1036.9666183591301</v>
      </c>
      <c r="R218" s="58">
        <v>635.09606372685005</v>
      </c>
      <c r="S218" s="58">
        <v>606.78003128683997</v>
      </c>
      <c r="T218" s="58">
        <v>513.02211601606996</v>
      </c>
      <c r="U218" s="58">
        <v>562.39830821290013</v>
      </c>
      <c r="V218" s="58">
        <v>732.78622770376001</v>
      </c>
      <c r="W218" s="57"/>
    </row>
    <row r="219" spans="3:23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</row>
    <row r="220" spans="3:23" x14ac:dyDescent="0.2">
      <c r="C220" s="90" t="s">
        <v>69</v>
      </c>
      <c r="D220" s="58">
        <v>718.21287463968008</v>
      </c>
      <c r="E220" s="58">
        <v>864.26322158207995</v>
      </c>
      <c r="F220" s="58">
        <v>845.28143988521992</v>
      </c>
      <c r="G220" s="58">
        <v>877.95683123883998</v>
      </c>
      <c r="H220" s="58">
        <v>1024.64514130099</v>
      </c>
      <c r="I220" s="58">
        <v>1301.0884302723098</v>
      </c>
      <c r="J220" s="58">
        <v>2097.6398342421303</v>
      </c>
      <c r="K220" s="58">
        <v>2743.4315808229508</v>
      </c>
      <c r="L220" s="58">
        <v>3894.9775145753197</v>
      </c>
      <c r="M220" s="58">
        <v>4572.26997866078</v>
      </c>
      <c r="N220" s="58">
        <v>4779.4285550849409</v>
      </c>
      <c r="O220" s="58">
        <v>4412.6075730229095</v>
      </c>
      <c r="P220" s="58">
        <v>5803.6491555047014</v>
      </c>
      <c r="Q220" s="58">
        <v>7021.9817858954921</v>
      </c>
      <c r="R220" s="58">
        <v>7665.8030827875791</v>
      </c>
      <c r="S220" s="58">
        <v>8941.5621639418368</v>
      </c>
      <c r="T220" s="58">
        <v>8014.0471289654579</v>
      </c>
      <c r="U220" s="58">
        <v>8955.6219586272819</v>
      </c>
      <c r="V220" s="58">
        <v>9018.3416636056609</v>
      </c>
      <c r="W220" s="57"/>
    </row>
    <row r="221" spans="3:23" x14ac:dyDescent="0.2">
      <c r="C221" s="89" t="s">
        <v>70</v>
      </c>
      <c r="D221" s="57">
        <v>20.779444084320005</v>
      </c>
      <c r="E221" s="57">
        <v>25.732907100870001</v>
      </c>
      <c r="F221" s="57">
        <v>28.47007463664</v>
      </c>
      <c r="G221" s="57">
        <v>22.122728856889999</v>
      </c>
      <c r="H221" s="57">
        <v>44.916377973159996</v>
      </c>
      <c r="I221" s="57">
        <v>134.31068601913</v>
      </c>
      <c r="J221" s="57">
        <v>70.093707451390003</v>
      </c>
      <c r="K221" s="57">
        <v>79.670081659800005</v>
      </c>
      <c r="L221" s="57">
        <v>109.74952081618999</v>
      </c>
      <c r="M221" s="57">
        <v>101.23946465667001</v>
      </c>
      <c r="N221" s="57">
        <v>126.74894218223001</v>
      </c>
      <c r="O221" s="57">
        <v>149.46853691812001</v>
      </c>
      <c r="P221" s="57">
        <v>173.54659627941996</v>
      </c>
      <c r="Q221" s="57">
        <v>201.10007995124002</v>
      </c>
      <c r="R221" s="57">
        <v>370.60437606657996</v>
      </c>
      <c r="S221" s="57">
        <v>194.92724218571996</v>
      </c>
      <c r="T221" s="57">
        <v>160.83295898544998</v>
      </c>
      <c r="U221" s="57">
        <v>171.64058285422001</v>
      </c>
      <c r="V221" s="57">
        <v>423.47555764789996</v>
      </c>
      <c r="W221" s="57"/>
    </row>
    <row r="222" spans="3:23" x14ac:dyDescent="0.2">
      <c r="C222" s="90" t="s">
        <v>32</v>
      </c>
      <c r="D222" s="58">
        <v>7.2449673717199996</v>
      </c>
      <c r="E222" s="58">
        <v>20.171128252470002</v>
      </c>
      <c r="F222" s="58">
        <v>4.3885927589099998</v>
      </c>
      <c r="G222" s="58">
        <v>2.2897057356099997</v>
      </c>
      <c r="H222" s="58">
        <v>7.1253452459500011</v>
      </c>
      <c r="I222" s="58">
        <v>3.1583812815500001</v>
      </c>
      <c r="J222" s="58">
        <v>2.11638848706</v>
      </c>
      <c r="K222" s="58">
        <v>30.608373053529998</v>
      </c>
      <c r="L222" s="58">
        <v>62.472687366029994</v>
      </c>
      <c r="M222" s="58">
        <v>19.418377728649997</v>
      </c>
      <c r="N222" s="58">
        <v>21.598278025690004</v>
      </c>
      <c r="O222" s="58">
        <v>17.827917738909996</v>
      </c>
      <c r="P222" s="58">
        <v>53.97807110646</v>
      </c>
      <c r="Q222" s="58">
        <v>32.262123609379998</v>
      </c>
      <c r="R222" s="58">
        <v>12.17846894599</v>
      </c>
      <c r="S222" s="58">
        <v>12.17252577943</v>
      </c>
      <c r="T222" s="58">
        <v>8.0038897300799992</v>
      </c>
      <c r="U222" s="58">
        <v>6.7722732147600002</v>
      </c>
      <c r="V222" s="58">
        <v>6.8171021002799996</v>
      </c>
      <c r="W222" s="57"/>
    </row>
    <row r="223" spans="3:23" x14ac:dyDescent="0.2">
      <c r="C223" s="89" t="s">
        <v>33</v>
      </c>
      <c r="D223" s="57">
        <v>71.251294618800003</v>
      </c>
      <c r="E223" s="57">
        <v>121.63396262124</v>
      </c>
      <c r="F223" s="57">
        <v>97.696127310280005</v>
      </c>
      <c r="G223" s="57">
        <v>89.004765838630007</v>
      </c>
      <c r="H223" s="57">
        <v>95.988048123840017</v>
      </c>
      <c r="I223" s="57">
        <v>125.03447486157</v>
      </c>
      <c r="J223" s="57">
        <v>186.99969994580002</v>
      </c>
      <c r="K223" s="57">
        <v>377.98799618666004</v>
      </c>
      <c r="L223" s="57">
        <v>366.72469297278997</v>
      </c>
      <c r="M223" s="57">
        <v>555.61148729536012</v>
      </c>
      <c r="N223" s="57">
        <v>322.78466074892987</v>
      </c>
      <c r="O223" s="57">
        <v>1837.6977195828401</v>
      </c>
      <c r="P223" s="57">
        <v>297.41273959902986</v>
      </c>
      <c r="Q223" s="57">
        <v>430.82832470030002</v>
      </c>
      <c r="R223" s="57">
        <v>431.36495485137999</v>
      </c>
      <c r="S223" s="57">
        <v>511.37327822544984</v>
      </c>
      <c r="T223" s="57">
        <v>374.90768523261011</v>
      </c>
      <c r="U223" s="57">
        <v>299.48320483996997</v>
      </c>
      <c r="V223" s="57">
        <v>170.52609260397003</v>
      </c>
      <c r="W223" s="57"/>
    </row>
    <row r="224" spans="3:23" x14ac:dyDescent="0.2">
      <c r="C224" s="90" t="s">
        <v>71</v>
      </c>
      <c r="D224" s="58">
        <v>195.61822388637003</v>
      </c>
      <c r="E224" s="58">
        <v>363.31857901591997</v>
      </c>
      <c r="F224" s="58">
        <v>205.32052735121005</v>
      </c>
      <c r="G224" s="58">
        <v>289.50881697081002</v>
      </c>
      <c r="H224" s="58">
        <v>542.09160731890006</v>
      </c>
      <c r="I224" s="58">
        <v>520.16111077436994</v>
      </c>
      <c r="J224" s="58">
        <v>623.31539754973994</v>
      </c>
      <c r="K224" s="58">
        <v>2262.4172293084603</v>
      </c>
      <c r="L224" s="58">
        <v>1534.9869670219703</v>
      </c>
      <c r="M224" s="58">
        <v>6288.6959294156495</v>
      </c>
      <c r="N224" s="58">
        <v>1187.8114982239999</v>
      </c>
      <c r="O224" s="58">
        <v>1929.6361863134002</v>
      </c>
      <c r="P224" s="58">
        <v>2241.4115017685799</v>
      </c>
      <c r="Q224" s="58">
        <v>2656.9260557216303</v>
      </c>
      <c r="R224" s="58">
        <v>2165.5148230064301</v>
      </c>
      <c r="S224" s="58">
        <v>2384.0307601575205</v>
      </c>
      <c r="T224" s="58">
        <v>2387.7049173066098</v>
      </c>
      <c r="U224" s="58">
        <v>2615.7032651903496</v>
      </c>
      <c r="V224" s="58">
        <v>3230.7817583941305</v>
      </c>
      <c r="W224" s="57"/>
    </row>
    <row r="225" spans="2:23" x14ac:dyDescent="0.2">
      <c r="C225" s="89" t="s">
        <v>34</v>
      </c>
      <c r="D225" s="57">
        <v>0.50997717774999995</v>
      </c>
      <c r="E225" s="57">
        <v>2.01979671507</v>
      </c>
      <c r="F225" s="57">
        <v>1.2314993590499999</v>
      </c>
      <c r="G225" s="57">
        <v>1.6520083650199999</v>
      </c>
      <c r="H225" s="57">
        <v>3.2289934908899998</v>
      </c>
      <c r="I225" s="57">
        <v>3.0796348056499996</v>
      </c>
      <c r="J225" s="57">
        <v>13.57879981068</v>
      </c>
      <c r="K225" s="57">
        <v>18.989293501890003</v>
      </c>
      <c r="L225" s="57">
        <v>25.949308686179997</v>
      </c>
      <c r="M225" s="57">
        <v>43.613579290840015</v>
      </c>
      <c r="N225" s="57">
        <v>45.579120196480005</v>
      </c>
      <c r="O225" s="57">
        <v>33.772252273439996</v>
      </c>
      <c r="P225" s="57">
        <v>51.593141603509991</v>
      </c>
      <c r="Q225" s="57">
        <v>63.493546233089994</v>
      </c>
      <c r="R225" s="57">
        <v>42.9919971538</v>
      </c>
      <c r="S225" s="57">
        <v>37.261580656599996</v>
      </c>
      <c r="T225" s="57">
        <v>45.061797705366295</v>
      </c>
      <c r="U225" s="57">
        <v>163.59102674229999</v>
      </c>
      <c r="V225" s="57">
        <v>187.07936476754</v>
      </c>
      <c r="W225" s="57"/>
    </row>
    <row r="226" spans="2:23" x14ac:dyDescent="0.2">
      <c r="C226" s="90" t="s">
        <v>72</v>
      </c>
      <c r="D226" s="58">
        <v>70.633571275250006</v>
      </c>
      <c r="E226" s="58">
        <v>235.63606969175001</v>
      </c>
      <c r="F226" s="58">
        <v>74.845691823579983</v>
      </c>
      <c r="G226" s="58">
        <v>71.215733088820002</v>
      </c>
      <c r="H226" s="58">
        <v>158.97368014954998</v>
      </c>
      <c r="I226" s="58">
        <v>49.293697560390001</v>
      </c>
      <c r="J226" s="58">
        <v>74.170164229949975</v>
      </c>
      <c r="K226" s="58">
        <v>153.58134132556998</v>
      </c>
      <c r="L226" s="58">
        <v>175.71901463451999</v>
      </c>
      <c r="M226" s="58">
        <v>330.11546650963993</v>
      </c>
      <c r="N226" s="58">
        <v>329.01173752047009</v>
      </c>
      <c r="O226" s="58">
        <v>288.39815569576007</v>
      </c>
      <c r="P226" s="58">
        <v>461.47530840723601</v>
      </c>
      <c r="Q226" s="58">
        <v>292.20892426327998</v>
      </c>
      <c r="R226" s="58">
        <v>237.31708894872</v>
      </c>
      <c r="S226" s="58">
        <v>160.94541362841352</v>
      </c>
      <c r="T226" s="58">
        <v>207.35384785543002</v>
      </c>
      <c r="U226" s="58">
        <v>226.89264958024</v>
      </c>
      <c r="V226" s="58">
        <v>186.76520905417999</v>
      </c>
      <c r="W226" s="57"/>
    </row>
    <row r="227" spans="2:23" x14ac:dyDescent="0.2">
      <c r="C227" s="89" t="s">
        <v>73</v>
      </c>
      <c r="D227" s="57">
        <v>478.57379897661997</v>
      </c>
      <c r="E227" s="57">
        <v>385.81379488361</v>
      </c>
      <c r="F227" s="57">
        <v>537.47258786779003</v>
      </c>
      <c r="G227" s="57">
        <v>451.08089945758996</v>
      </c>
      <c r="H227" s="57">
        <v>473.59513337546002</v>
      </c>
      <c r="I227" s="57">
        <v>452.90290947773997</v>
      </c>
      <c r="J227" s="57">
        <v>40.827799217569996</v>
      </c>
      <c r="K227" s="57">
        <v>115.79532016356001</v>
      </c>
      <c r="L227" s="57">
        <v>49.317873093610004</v>
      </c>
      <c r="M227" s="57">
        <v>32.04724265598</v>
      </c>
      <c r="N227" s="57">
        <v>45.791050771819997</v>
      </c>
      <c r="O227" s="57">
        <v>56.458460496960008</v>
      </c>
      <c r="P227" s="57">
        <v>70.54145697540001</v>
      </c>
      <c r="Q227" s="57">
        <v>100.73229657284999</v>
      </c>
      <c r="R227" s="57">
        <v>97.041988055320004</v>
      </c>
      <c r="S227" s="57">
        <v>66.813254774689995</v>
      </c>
      <c r="T227" s="57">
        <v>62.10434169297001</v>
      </c>
      <c r="U227" s="57">
        <v>51.981719717070007</v>
      </c>
      <c r="V227" s="57">
        <v>78.467245485209986</v>
      </c>
      <c r="W227" s="57"/>
    </row>
    <row r="228" spans="2:23" x14ac:dyDescent="0.2">
      <c r="C228" s="90" t="s">
        <v>35</v>
      </c>
      <c r="D228" s="58">
        <v>3.3099014181599999</v>
      </c>
      <c r="E228" s="58">
        <v>34.919330009160007</v>
      </c>
      <c r="F228" s="58">
        <v>15.15585196482</v>
      </c>
      <c r="G228" s="58">
        <v>15.023650657379999</v>
      </c>
      <c r="H228" s="58">
        <v>24.718889231750001</v>
      </c>
      <c r="I228" s="58">
        <v>25.542933718440004</v>
      </c>
      <c r="J228" s="58">
        <v>39.968411639359999</v>
      </c>
      <c r="K228" s="58">
        <v>51.296815232839997</v>
      </c>
      <c r="L228" s="58">
        <v>60.722931430230005</v>
      </c>
      <c r="M228" s="58">
        <v>58.958851938030001</v>
      </c>
      <c r="N228" s="58">
        <v>56.354106374010001</v>
      </c>
      <c r="O228" s="58">
        <v>35.96286998739</v>
      </c>
      <c r="P228" s="58">
        <v>38.083834902369993</v>
      </c>
      <c r="Q228" s="58">
        <v>104.62414360902001</v>
      </c>
      <c r="R228" s="58">
        <v>116.67564795315</v>
      </c>
      <c r="S228" s="58">
        <v>66.749551135000004</v>
      </c>
      <c r="T228" s="58">
        <v>58.830486962999998</v>
      </c>
      <c r="U228" s="58">
        <v>89.705955602989988</v>
      </c>
      <c r="V228" s="58">
        <v>114.28209648728999</v>
      </c>
      <c r="W228" s="57"/>
    </row>
    <row r="229" spans="2:23" x14ac:dyDescent="0.2">
      <c r="C229" s="89" t="s">
        <v>74</v>
      </c>
      <c r="D229" s="57">
        <v>6.4679430117700001</v>
      </c>
      <c r="E229" s="57">
        <v>9.2233313999999997E-2</v>
      </c>
      <c r="F229" s="57">
        <v>6.1303667999999999E-2</v>
      </c>
      <c r="G229" s="57">
        <v>4.4827667760000001</v>
      </c>
      <c r="H229" s="57">
        <v>8.9253527649999995</v>
      </c>
      <c r="I229" s="57">
        <v>53.421271056999998</v>
      </c>
      <c r="J229" s="57">
        <v>86.70101822622</v>
      </c>
      <c r="K229" s="57">
        <v>5.1587534780000004</v>
      </c>
      <c r="L229" s="57">
        <v>67.277743975999996</v>
      </c>
      <c r="M229" s="57">
        <v>49.239547950499997</v>
      </c>
      <c r="N229" s="57">
        <v>49.362647967999997</v>
      </c>
      <c r="O229" s="57">
        <v>30.998654256089999</v>
      </c>
      <c r="P229" s="57">
        <v>42.38621083284</v>
      </c>
      <c r="Q229" s="57">
        <v>45.82001927172</v>
      </c>
      <c r="R229" s="57">
        <v>43.983517164360002</v>
      </c>
      <c r="S229" s="57">
        <v>43.91209795516</v>
      </c>
      <c r="T229" s="57">
        <v>50.19785864576</v>
      </c>
      <c r="U229" s="57">
        <v>67.955402278099996</v>
      </c>
      <c r="V229" s="57">
        <v>69.859466384399994</v>
      </c>
      <c r="W229" s="57"/>
    </row>
    <row r="230" spans="2:23" x14ac:dyDescent="0.2">
      <c r="C230" s="90" t="s">
        <v>36</v>
      </c>
      <c r="D230" s="58">
        <v>3.2143940498899997</v>
      </c>
      <c r="E230" s="58">
        <v>4.1564807877699996</v>
      </c>
      <c r="F230" s="58">
        <v>1.17608422715</v>
      </c>
      <c r="G230" s="58">
        <v>2.7212153717300001</v>
      </c>
      <c r="H230" s="58">
        <v>2.2943991235900003</v>
      </c>
      <c r="I230" s="58">
        <v>4.0641611548700007</v>
      </c>
      <c r="J230" s="58">
        <v>4.2993340276599996</v>
      </c>
      <c r="K230" s="58">
        <v>3.7620338448200008</v>
      </c>
      <c r="L230" s="58">
        <v>7.2578174475500008</v>
      </c>
      <c r="M230" s="58">
        <v>9.4035134516000003</v>
      </c>
      <c r="N230" s="58">
        <v>11.724640835600001</v>
      </c>
      <c r="O230" s="58">
        <v>11.085696012589199</v>
      </c>
      <c r="P230" s="58">
        <v>56.344027546027903</v>
      </c>
      <c r="Q230" s="58">
        <v>44.756557307672097</v>
      </c>
      <c r="R230" s="58">
        <v>50.831508659821495</v>
      </c>
      <c r="S230" s="58">
        <v>64.840088047527303</v>
      </c>
      <c r="T230" s="58">
        <v>76.245319800748007</v>
      </c>
      <c r="U230" s="58">
        <v>82.799570963540006</v>
      </c>
      <c r="V230" s="58">
        <v>72.147775937514993</v>
      </c>
      <c r="W230" s="57"/>
    </row>
    <row r="231" spans="2:23" x14ac:dyDescent="0.2">
      <c r="C231" s="92" t="s">
        <v>75</v>
      </c>
      <c r="D231" s="59">
        <v>878.59762666681002</v>
      </c>
      <c r="E231" s="59">
        <v>1438.5260277448494</v>
      </c>
      <c r="F231" s="59">
        <v>1215.4589430332503</v>
      </c>
      <c r="G231" s="59">
        <v>1278.7754282017897</v>
      </c>
      <c r="H231" s="59">
        <v>1751.0875196830902</v>
      </c>
      <c r="I231" s="59">
        <v>2010.6709784197803</v>
      </c>
      <c r="J231" s="59">
        <v>2274.3017431938501</v>
      </c>
      <c r="K231" s="59">
        <v>2644.5792186070894</v>
      </c>
      <c r="L231" s="59">
        <v>2317.3019468578204</v>
      </c>
      <c r="M231" s="59">
        <v>2637.0894052911003</v>
      </c>
      <c r="N231" s="59">
        <v>3731.0154972905211</v>
      </c>
      <c r="O231" s="59">
        <v>3796.9589420375119</v>
      </c>
      <c r="P231" s="59">
        <v>5081.1647517330084</v>
      </c>
      <c r="Q231" s="59">
        <v>6417.9241170589357</v>
      </c>
      <c r="R231" s="59">
        <v>7380.5578096671561</v>
      </c>
      <c r="S231" s="59">
        <v>8272.284957135631</v>
      </c>
      <c r="T231" s="59">
        <v>8541.7237869971232</v>
      </c>
      <c r="U231" s="59">
        <v>4681.3718955351615</v>
      </c>
      <c r="V231" s="59">
        <v>4856.6320222920931</v>
      </c>
      <c r="W231" s="57"/>
    </row>
    <row r="232" spans="2:23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</v>
      </c>
      <c r="V232" s="60">
        <v>12.311477937999999</v>
      </c>
      <c r="W232" s="57"/>
    </row>
    <row r="233" spans="2:23" x14ac:dyDescent="0.2">
      <c r="C233" s="89" t="s">
        <v>77</v>
      </c>
      <c r="D233" s="57">
        <v>70.772227041720001</v>
      </c>
      <c r="E233" s="57">
        <v>65.540060198329996</v>
      </c>
      <c r="F233" s="57">
        <v>30.08063461922</v>
      </c>
      <c r="G233" s="57">
        <v>7.1876799127400002</v>
      </c>
      <c r="H233" s="57">
        <v>108.86624710759</v>
      </c>
      <c r="I233" s="57">
        <v>50.898088382019999</v>
      </c>
      <c r="J233" s="57">
        <v>132.76658405094</v>
      </c>
      <c r="K233" s="57">
        <v>253.37822816682001</v>
      </c>
      <c r="L233" s="57">
        <v>250.42949043714</v>
      </c>
      <c r="M233" s="57">
        <v>414.23078004695003</v>
      </c>
      <c r="N233" s="57">
        <v>349.11715396406004</v>
      </c>
      <c r="O233" s="57">
        <v>528.00178932630001</v>
      </c>
      <c r="P233" s="57">
        <v>428.44097780167999</v>
      </c>
      <c r="Q233" s="57">
        <v>775.45260526634013</v>
      </c>
      <c r="R233" s="57">
        <v>1158.3163717859497</v>
      </c>
      <c r="S233" s="57">
        <v>861.90654690101996</v>
      </c>
      <c r="T233" s="57">
        <v>916.88934483157993</v>
      </c>
      <c r="U233" s="57">
        <v>873.98815849204004</v>
      </c>
      <c r="V233" s="57">
        <v>908.96452872751991</v>
      </c>
      <c r="W233" s="57"/>
    </row>
    <row r="234" spans="2:23" x14ac:dyDescent="0.2">
      <c r="C234" s="90" t="s">
        <v>37</v>
      </c>
      <c r="D234" s="58">
        <v>456.55228560835002</v>
      </c>
      <c r="E234" s="58">
        <v>1040.3849312907</v>
      </c>
      <c r="F234" s="58">
        <v>581.47455495515032</v>
      </c>
      <c r="G234" s="58">
        <v>574.57368029950021</v>
      </c>
      <c r="H234" s="58">
        <v>709.52533218794997</v>
      </c>
      <c r="I234" s="58">
        <v>1013.3049150671199</v>
      </c>
      <c r="J234" s="58">
        <v>1388.5185820060904</v>
      </c>
      <c r="K234" s="58">
        <v>2027.2449896790602</v>
      </c>
      <c r="L234" s="58">
        <v>1709.10271139325</v>
      </c>
      <c r="M234" s="58">
        <v>2421.8622726883405</v>
      </c>
      <c r="N234" s="58">
        <v>2405.6615536682611</v>
      </c>
      <c r="O234" s="58">
        <v>3380.0902637173122</v>
      </c>
      <c r="P234" s="58">
        <v>5332.0728935613279</v>
      </c>
      <c r="Q234" s="58">
        <v>5420.3436978141144</v>
      </c>
      <c r="R234" s="58">
        <v>5381.2363076983729</v>
      </c>
      <c r="S234" s="58">
        <v>4681.2873639842946</v>
      </c>
      <c r="T234" s="58">
        <v>3315.0648931105707</v>
      </c>
      <c r="U234" s="58">
        <v>3298.8078028182399</v>
      </c>
      <c r="V234" s="58">
        <v>3063.99095289962</v>
      </c>
      <c r="W234" s="57"/>
    </row>
    <row r="235" spans="2:23" x14ac:dyDescent="0.2">
      <c r="C235" s="89" t="s">
        <v>38</v>
      </c>
      <c r="D235" s="57">
        <v>63.953565918000002</v>
      </c>
      <c r="E235" s="57">
        <v>21.971161674499999</v>
      </c>
      <c r="F235" s="57">
        <v>56.0764394204</v>
      </c>
      <c r="G235" s="57">
        <v>35.265955404300001</v>
      </c>
      <c r="H235" s="57">
        <v>9.5346043584999993</v>
      </c>
      <c r="I235" s="57">
        <v>22.658205768730003</v>
      </c>
      <c r="J235" s="57">
        <v>105.59388483823</v>
      </c>
      <c r="K235" s="57">
        <v>276.67815560090003</v>
      </c>
      <c r="L235" s="57">
        <v>203.12475467744</v>
      </c>
      <c r="M235" s="57">
        <v>240.12921720191</v>
      </c>
      <c r="N235" s="57">
        <v>175.59608600288999</v>
      </c>
      <c r="O235" s="57">
        <v>468.30210573375996</v>
      </c>
      <c r="P235" s="57">
        <v>732.85055749065998</v>
      </c>
      <c r="Q235" s="57">
        <v>551.64323463516996</v>
      </c>
      <c r="R235" s="57">
        <v>713.72415935180004</v>
      </c>
      <c r="S235" s="57">
        <v>542.36887843787997</v>
      </c>
      <c r="T235" s="57">
        <v>330.25736957812001</v>
      </c>
      <c r="U235" s="57">
        <v>357.64562416536</v>
      </c>
      <c r="V235" s="57">
        <v>347.59598352293006</v>
      </c>
      <c r="W235" s="57"/>
    </row>
    <row r="236" spans="2:23" x14ac:dyDescent="0.2">
      <c r="C236" s="81" t="s">
        <v>79</v>
      </c>
      <c r="D236" s="45">
        <f>+SUM(D207:D235)</f>
        <v>4175.6508118081192</v>
      </c>
      <c r="E236" s="45">
        <f t="shared" ref="E236:U236" si="62">+SUM(E207:E235)</f>
        <v>7185.3448084209294</v>
      </c>
      <c r="F236" s="45">
        <f t="shared" si="62"/>
        <v>5498.0112477634211</v>
      </c>
      <c r="G236" s="45">
        <f t="shared" si="62"/>
        <v>5695.4586231971498</v>
      </c>
      <c r="H236" s="45">
        <f t="shared" si="62"/>
        <v>6867.8418573311792</v>
      </c>
      <c r="I236" s="45">
        <f t="shared" si="62"/>
        <v>8151.2524433577391</v>
      </c>
      <c r="J236" s="45">
        <f t="shared" si="62"/>
        <v>9253.9202655368626</v>
      </c>
      <c r="K236" s="45">
        <f t="shared" si="62"/>
        <v>14661.509768278149</v>
      </c>
      <c r="L236" s="45">
        <f t="shared" si="62"/>
        <v>16549.833291694311</v>
      </c>
      <c r="M236" s="45">
        <f t="shared" si="62"/>
        <v>22979.239945577818</v>
      </c>
      <c r="N236" s="45">
        <f t="shared" si="62"/>
        <v>18115.307923473989</v>
      </c>
      <c r="O236" s="45">
        <f t="shared" si="62"/>
        <v>21592.321672969276</v>
      </c>
      <c r="P236" s="45">
        <f t="shared" si="62"/>
        <v>25883.985530491205</v>
      </c>
      <c r="Q236" s="45">
        <f t="shared" si="62"/>
        <v>30949.318771253082</v>
      </c>
      <c r="R236" s="45">
        <f t="shared" si="62"/>
        <v>32379.756325386454</v>
      </c>
      <c r="S236" s="45">
        <f t="shared" si="62"/>
        <v>33558.206654000431</v>
      </c>
      <c r="T236" s="45">
        <f t="shared" si="62"/>
        <v>29952.825185504917</v>
      </c>
      <c r="U236" s="45">
        <f t="shared" si="62"/>
        <v>28959.644066852408</v>
      </c>
      <c r="V236" s="45">
        <f>+SUM(V207:V235)</f>
        <v>29704.027971071187</v>
      </c>
    </row>
    <row r="237" spans="2:23" x14ac:dyDescent="0.2">
      <c r="C237" s="1" t="s">
        <v>227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3" x14ac:dyDescent="0.2">
      <c r="B238" s="9"/>
    </row>
    <row r="241" spans="3:22" ht="18" x14ac:dyDescent="0.2">
      <c r="C241" s="9"/>
      <c r="D241" s="164" t="s">
        <v>108</v>
      </c>
      <c r="E241" s="164"/>
      <c r="F241" s="164"/>
      <c r="G241" s="164"/>
      <c r="H241" s="164"/>
      <c r="I241" s="164"/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4"/>
      <c r="U241" s="164"/>
      <c r="V241" s="164"/>
    </row>
    <row r="242" spans="3:22" ht="5.25" customHeight="1" x14ac:dyDescent="0.2">
      <c r="H242" s="28"/>
      <c r="I242" s="28"/>
      <c r="J242" s="28"/>
      <c r="L242" s="184"/>
      <c r="M242" s="184"/>
      <c r="N242" s="184"/>
      <c r="O242" s="184"/>
      <c r="P242" s="184"/>
      <c r="Q242" s="189"/>
      <c r="R242" s="29"/>
      <c r="S242" s="29"/>
      <c r="T242" s="29"/>
      <c r="U242" s="29"/>
      <c r="V242" s="29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82" t="s">
        <v>21</v>
      </c>
      <c r="D244" s="162">
        <v>2000</v>
      </c>
      <c r="E244" s="162">
        <v>2001</v>
      </c>
      <c r="F244" s="162">
        <v>2002</v>
      </c>
      <c r="G244" s="162">
        <v>2003</v>
      </c>
      <c r="H244" s="162">
        <v>2004</v>
      </c>
      <c r="I244" s="162">
        <v>2005</v>
      </c>
      <c r="J244" s="162">
        <v>2006</v>
      </c>
      <c r="K244" s="162">
        <v>2007</v>
      </c>
      <c r="L244" s="162">
        <v>2008</v>
      </c>
      <c r="M244" s="162">
        <v>2009</v>
      </c>
      <c r="N244" s="162">
        <v>2010</v>
      </c>
      <c r="O244" s="162">
        <v>2011</v>
      </c>
      <c r="P244" s="162">
        <v>2012</v>
      </c>
      <c r="Q244" s="162">
        <v>2013</v>
      </c>
      <c r="R244" s="162">
        <v>2014</v>
      </c>
      <c r="S244" s="162">
        <v>2015</v>
      </c>
      <c r="T244" s="162">
        <v>2016</v>
      </c>
      <c r="U244" s="162">
        <v>2017</v>
      </c>
      <c r="V244" s="162">
        <v>2018</v>
      </c>
    </row>
    <row r="245" spans="3:22" ht="12" thickBot="1" x14ac:dyDescent="0.25">
      <c r="C245" s="18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</row>
    <row r="246" spans="3:22" x14ac:dyDescent="0.2">
      <c r="C246" s="89" t="s">
        <v>61</v>
      </c>
      <c r="D246" s="61">
        <f t="shared" ref="D246:V246" si="63">+IFERROR(IF(D207&gt;0,+((D207/D13)*100)," "),"")</f>
        <v>37.695382501558512</v>
      </c>
      <c r="E246" s="61">
        <f t="shared" si="63"/>
        <v>50.217159302731808</v>
      </c>
      <c r="F246" s="61">
        <f t="shared" si="63"/>
        <v>44.666918459517959</v>
      </c>
      <c r="G246" s="61">
        <f t="shared" si="63"/>
        <v>43.814127524745786</v>
      </c>
      <c r="H246" s="61">
        <f t="shared" si="63"/>
        <v>52.431766280127668</v>
      </c>
      <c r="I246" s="61">
        <f t="shared" si="63"/>
        <v>65.966372065240591</v>
      </c>
      <c r="J246" s="61">
        <f t="shared" si="63"/>
        <v>76.310324288114202</v>
      </c>
      <c r="K246" s="61">
        <f t="shared" si="63"/>
        <v>87.585188207760865</v>
      </c>
      <c r="L246" s="61">
        <f t="shared" si="63"/>
        <v>90.372722737369301</v>
      </c>
      <c r="M246" s="61">
        <f t="shared" si="63"/>
        <v>71.461358349737182</v>
      </c>
      <c r="N246" s="61">
        <f t="shared" si="63"/>
        <v>72.30237100684748</v>
      </c>
      <c r="O246" s="61">
        <f t="shared" si="63"/>
        <v>73.564576743233758</v>
      </c>
      <c r="P246" s="61">
        <f t="shared" si="63"/>
        <v>58.561920709315196</v>
      </c>
      <c r="Q246" s="61">
        <f t="shared" si="63"/>
        <v>59.321621017313809</v>
      </c>
      <c r="R246" s="61">
        <f t="shared" si="63"/>
        <v>53.008544884058004</v>
      </c>
      <c r="S246" s="61">
        <f t="shared" si="63"/>
        <v>53.667263820803001</v>
      </c>
      <c r="T246" s="61">
        <f t="shared" si="63"/>
        <v>40.713490007557674</v>
      </c>
      <c r="U246" s="61">
        <f t="shared" si="63"/>
        <v>54.799558989672548</v>
      </c>
      <c r="V246" s="61">
        <f t="shared" si="63"/>
        <v>53.034627494932906</v>
      </c>
    </row>
    <row r="247" spans="3:22" x14ac:dyDescent="0.2">
      <c r="C247" s="90" t="s">
        <v>28</v>
      </c>
      <c r="D247" s="63">
        <f t="shared" ref="D247:V247" si="64">+IFERROR(IF(D208&gt;0,+((D208/D14)*100)," "),"")</f>
        <v>21.965448000989333</v>
      </c>
      <c r="E247" s="63">
        <f t="shared" si="64"/>
        <v>46.811769892214237</v>
      </c>
      <c r="F247" s="63">
        <f t="shared" si="64"/>
        <v>41.158392487454726</v>
      </c>
      <c r="G247" s="63">
        <f t="shared" si="64"/>
        <v>39.081038067311681</v>
      </c>
      <c r="H247" s="63">
        <f t="shared" si="64"/>
        <v>15.735750514890956</v>
      </c>
      <c r="I247" s="63">
        <f t="shared" si="64"/>
        <v>29.400814456546286</v>
      </c>
      <c r="J247" s="63">
        <f t="shared" si="64"/>
        <v>29.59944040301858</v>
      </c>
      <c r="K247" s="63">
        <f t="shared" si="64"/>
        <v>78.083443551462565</v>
      </c>
      <c r="L247" s="63">
        <f t="shared" si="64"/>
        <v>30.967331670345068</v>
      </c>
      <c r="M247" s="63">
        <f t="shared" si="64"/>
        <v>25.627030484409175</v>
      </c>
      <c r="N247" s="63">
        <f t="shared" si="64"/>
        <v>49.612403314526091</v>
      </c>
      <c r="O247" s="63">
        <f t="shared" si="64"/>
        <v>80.599053863105524</v>
      </c>
      <c r="P247" s="63">
        <f t="shared" si="64"/>
        <v>69.814886172022824</v>
      </c>
      <c r="Q247" s="63">
        <f t="shared" si="64"/>
        <v>51.033653920823063</v>
      </c>
      <c r="R247" s="63">
        <f t="shared" si="64"/>
        <v>55.613534223439757</v>
      </c>
      <c r="S247" s="63">
        <f t="shared" si="64"/>
        <v>47.09850597401023</v>
      </c>
      <c r="T247" s="63">
        <f t="shared" si="64"/>
        <v>47.009710289691505</v>
      </c>
      <c r="U247" s="63">
        <f t="shared" si="64"/>
        <v>51.977688588450363</v>
      </c>
      <c r="V247" s="63">
        <f t="shared" si="64"/>
        <v>61.875444551023662</v>
      </c>
    </row>
    <row r="248" spans="3:22" x14ac:dyDescent="0.2">
      <c r="C248" s="89" t="s">
        <v>62</v>
      </c>
      <c r="D248" s="61">
        <f t="shared" ref="D248:V248" si="65">+IFERROR(IF(D209&gt;0,+((D209/D15)*100)," "),"")</f>
        <v>60.388696741130886</v>
      </c>
      <c r="E248" s="61">
        <f t="shared" si="65"/>
        <v>49.296107561265401</v>
      </c>
      <c r="F248" s="61">
        <f t="shared" si="65"/>
        <v>29.940145790695023</v>
      </c>
      <c r="G248" s="61">
        <f t="shared" si="65"/>
        <v>18.211423679428091</v>
      </c>
      <c r="H248" s="61">
        <f t="shared" si="65"/>
        <v>41.471657885409883</v>
      </c>
      <c r="I248" s="61">
        <f t="shared" si="65"/>
        <v>40.493980455974778</v>
      </c>
      <c r="J248" s="61">
        <f t="shared" si="65"/>
        <v>31.039083972286786</v>
      </c>
      <c r="K248" s="61">
        <f t="shared" si="65"/>
        <v>56.438902705946305</v>
      </c>
      <c r="L248" s="61">
        <f t="shared" si="65"/>
        <v>52.262415010577293</v>
      </c>
      <c r="M248" s="61">
        <f t="shared" si="65"/>
        <v>53.253141240836918</v>
      </c>
      <c r="N248" s="61">
        <f t="shared" si="65"/>
        <v>64.109691535495443</v>
      </c>
      <c r="O248" s="61">
        <f t="shared" si="65"/>
        <v>60.999650063014386</v>
      </c>
      <c r="P248" s="61">
        <f t="shared" si="65"/>
        <v>74.080908886874838</v>
      </c>
      <c r="Q248" s="61">
        <f t="shared" si="65"/>
        <v>86.30124621956476</v>
      </c>
      <c r="R248" s="61">
        <f t="shared" si="65"/>
        <v>79.154578023594865</v>
      </c>
      <c r="S248" s="61">
        <f t="shared" si="65"/>
        <v>47.621802803948334</v>
      </c>
      <c r="T248" s="61">
        <f t="shared" si="65"/>
        <v>78.529510000673326</v>
      </c>
      <c r="U248" s="61">
        <f t="shared" si="65"/>
        <v>88.178664485980946</v>
      </c>
      <c r="V248" s="61">
        <f t="shared" si="65"/>
        <v>59.722672579745272</v>
      </c>
    </row>
    <row r="249" spans="3:22" x14ac:dyDescent="0.2">
      <c r="C249" s="90" t="s">
        <v>29</v>
      </c>
      <c r="D249" s="63">
        <f t="shared" ref="D249:V249" si="66">+IFERROR(IF(D210&gt;0,+((D210/D16)*100)," "),"")</f>
        <v>9.9837325168138751</v>
      </c>
      <c r="E249" s="63">
        <f t="shared" si="66"/>
        <v>30.867941826526728</v>
      </c>
      <c r="F249" s="63">
        <f t="shared" si="66"/>
        <v>14.380500847548467</v>
      </c>
      <c r="G249" s="63">
        <f t="shared" si="66"/>
        <v>34.908653642116263</v>
      </c>
      <c r="H249" s="63">
        <f t="shared" si="66"/>
        <v>31.867365538172205</v>
      </c>
      <c r="I249" s="63">
        <f t="shared" si="66"/>
        <v>33.999081640309484</v>
      </c>
      <c r="J249" s="63">
        <f t="shared" si="66"/>
        <v>47.779691789235258</v>
      </c>
      <c r="K249" s="63">
        <f t="shared" si="66"/>
        <v>76.24843678160687</v>
      </c>
      <c r="L249" s="63">
        <f t="shared" si="66"/>
        <v>72.230739659653835</v>
      </c>
      <c r="M249" s="63">
        <f t="shared" si="66"/>
        <v>64.806872698455294</v>
      </c>
      <c r="N249" s="63">
        <f t="shared" si="66"/>
        <v>64.24321859445169</v>
      </c>
      <c r="O249" s="63">
        <f t="shared" si="66"/>
        <v>86.38061055622245</v>
      </c>
      <c r="P249" s="63">
        <f t="shared" si="66"/>
        <v>88.878128521267499</v>
      </c>
      <c r="Q249" s="63">
        <f t="shared" si="66"/>
        <v>56.801574619956284</v>
      </c>
      <c r="R249" s="63">
        <f t="shared" si="66"/>
        <v>57.342961466327779</v>
      </c>
      <c r="S249" s="63">
        <f t="shared" si="66"/>
        <v>59.705711075543476</v>
      </c>
      <c r="T249" s="63">
        <f t="shared" si="66"/>
        <v>53.030203346962622</v>
      </c>
      <c r="U249" s="63">
        <f t="shared" si="66"/>
        <v>56.338270864632825</v>
      </c>
      <c r="V249" s="63">
        <f t="shared" si="66"/>
        <v>65.922693016325439</v>
      </c>
    </row>
    <row r="250" spans="3:22" x14ac:dyDescent="0.2">
      <c r="C250" s="89" t="s">
        <v>63</v>
      </c>
      <c r="D250" s="61" t="str">
        <f t="shared" ref="D250:V250" si="67">+IFERROR(IF(D211&gt;0,+((D211/D17)*100)," "),"")</f>
        <v xml:space="preserve"> </v>
      </c>
      <c r="E250" s="61" t="str">
        <f t="shared" si="67"/>
        <v xml:space="preserve"> </v>
      </c>
      <c r="F250" s="61" t="str">
        <f t="shared" si="67"/>
        <v xml:space="preserve"> </v>
      </c>
      <c r="G250" s="61" t="str">
        <f t="shared" si="67"/>
        <v xml:space="preserve"> </v>
      </c>
      <c r="H250" s="61" t="str">
        <f t="shared" si="67"/>
        <v xml:space="preserve"> </v>
      </c>
      <c r="I250" s="61">
        <f t="shared" si="67"/>
        <v>51.065452320000006</v>
      </c>
      <c r="J250" s="61">
        <f t="shared" si="67"/>
        <v>74.81860701411766</v>
      </c>
      <c r="K250" s="61">
        <f t="shared" si="67"/>
        <v>93.492191331942436</v>
      </c>
      <c r="L250" s="61">
        <f t="shared" si="67"/>
        <v>46.262473947643976</v>
      </c>
      <c r="M250" s="61">
        <f t="shared" si="67"/>
        <v>46.481868632318495</v>
      </c>
      <c r="N250" s="61">
        <f t="shared" si="67"/>
        <v>66.620908732875009</v>
      </c>
      <c r="O250" s="61">
        <f t="shared" si="67"/>
        <v>2.399999996</v>
      </c>
      <c r="P250" s="61">
        <f t="shared" si="67"/>
        <v>7.5522709230646647</v>
      </c>
      <c r="Q250" s="61">
        <f t="shared" si="67"/>
        <v>46.351510708886131</v>
      </c>
      <c r="R250" s="61">
        <f t="shared" si="67"/>
        <v>71.512180167422613</v>
      </c>
      <c r="S250" s="61">
        <f t="shared" si="67"/>
        <v>79.385243161525338</v>
      </c>
      <c r="T250" s="61">
        <f t="shared" si="67"/>
        <v>89.423839948414482</v>
      </c>
      <c r="U250" s="61">
        <f t="shared" si="67"/>
        <v>80.536720004597228</v>
      </c>
      <c r="V250" s="61">
        <f t="shared" si="67"/>
        <v>65.55515942850586</v>
      </c>
    </row>
    <row r="251" spans="3:22" x14ac:dyDescent="0.2">
      <c r="C251" s="90" t="s">
        <v>30</v>
      </c>
      <c r="D251" s="63">
        <f t="shared" ref="D251:V251" si="68">+IFERROR(IF(D212&gt;0,+((D212/D18)*100)," "),"")</f>
        <v>16.633134953383902</v>
      </c>
      <c r="E251" s="63">
        <f t="shared" si="68"/>
        <v>53.597634254527193</v>
      </c>
      <c r="F251" s="63">
        <f t="shared" si="68"/>
        <v>41.369872779153887</v>
      </c>
      <c r="G251" s="63">
        <f t="shared" si="68"/>
        <v>51.532581426510696</v>
      </c>
      <c r="H251" s="63">
        <f t="shared" si="68"/>
        <v>55.647493215848456</v>
      </c>
      <c r="I251" s="63">
        <f t="shared" si="68"/>
        <v>75.895669061608544</v>
      </c>
      <c r="J251" s="63">
        <f t="shared" si="68"/>
        <v>68.154184629064375</v>
      </c>
      <c r="K251" s="63">
        <f t="shared" si="68"/>
        <v>62.50081363279687</v>
      </c>
      <c r="L251" s="63">
        <f t="shared" si="68"/>
        <v>73.382895031152685</v>
      </c>
      <c r="M251" s="63">
        <f t="shared" si="68"/>
        <v>70.45237407035161</v>
      </c>
      <c r="N251" s="63">
        <f t="shared" si="68"/>
        <v>83.871961517137663</v>
      </c>
      <c r="O251" s="63">
        <f t="shared" si="68"/>
        <v>77.698243209500845</v>
      </c>
      <c r="P251" s="63">
        <f t="shared" si="68"/>
        <v>72.862086039156523</v>
      </c>
      <c r="Q251" s="63">
        <f t="shared" si="68"/>
        <v>77.148950450076896</v>
      </c>
      <c r="R251" s="63">
        <f t="shared" si="68"/>
        <v>80.765516852339786</v>
      </c>
      <c r="S251" s="63">
        <f t="shared" si="68"/>
        <v>70.150853543703604</v>
      </c>
      <c r="T251" s="63">
        <f t="shared" si="68"/>
        <v>64.797228954790569</v>
      </c>
      <c r="U251" s="63">
        <f t="shared" si="68"/>
        <v>66.055347892827527</v>
      </c>
      <c r="V251" s="63">
        <f t="shared" si="68"/>
        <v>78.66281358286264</v>
      </c>
    </row>
    <row r="252" spans="3:22" x14ac:dyDescent="0.2">
      <c r="C252" s="89" t="s">
        <v>64</v>
      </c>
      <c r="D252" s="61">
        <f t="shared" ref="D252:V252" si="69">+IFERROR(IF(D213&gt;0,+((D213/D19)*100)," "),"")</f>
        <v>52.658620046658534</v>
      </c>
      <c r="E252" s="61">
        <f t="shared" si="69"/>
        <v>52.275746620450057</v>
      </c>
      <c r="F252" s="61">
        <f t="shared" si="69"/>
        <v>50.297225065070286</v>
      </c>
      <c r="G252" s="61">
        <f t="shared" si="69"/>
        <v>49.294886304422732</v>
      </c>
      <c r="H252" s="61">
        <f t="shared" si="69"/>
        <v>43.505030633466944</v>
      </c>
      <c r="I252" s="61">
        <f t="shared" si="69"/>
        <v>52.500497990468943</v>
      </c>
      <c r="J252" s="61">
        <f t="shared" si="69"/>
        <v>62.207311504509697</v>
      </c>
      <c r="K252" s="61">
        <f t="shared" si="69"/>
        <v>80.120011623764881</v>
      </c>
      <c r="L252" s="61">
        <f t="shared" si="69"/>
        <v>83.351430104908147</v>
      </c>
      <c r="M252" s="61">
        <f t="shared" si="69"/>
        <v>68.306950490165022</v>
      </c>
      <c r="N252" s="61">
        <f t="shared" si="69"/>
        <v>61.23545677966947</v>
      </c>
      <c r="O252" s="61">
        <f t="shared" si="69"/>
        <v>60.135793893955402</v>
      </c>
      <c r="P252" s="61">
        <f t="shared" si="69"/>
        <v>65.121668947426215</v>
      </c>
      <c r="Q252" s="61">
        <f t="shared" si="69"/>
        <v>68.208052841435745</v>
      </c>
      <c r="R252" s="61">
        <f t="shared" si="69"/>
        <v>60.350087369377633</v>
      </c>
      <c r="S252" s="61">
        <f t="shared" si="69"/>
        <v>58.758528225264925</v>
      </c>
      <c r="T252" s="61">
        <f t="shared" si="69"/>
        <v>57.052009363899494</v>
      </c>
      <c r="U252" s="61">
        <f t="shared" si="69"/>
        <v>61.37897214107312</v>
      </c>
      <c r="V252" s="61">
        <f t="shared" si="69"/>
        <v>67.263678428753366</v>
      </c>
    </row>
    <row r="253" spans="3:22" x14ac:dyDescent="0.2">
      <c r="C253" s="90" t="s">
        <v>65</v>
      </c>
      <c r="D253" s="63">
        <f t="shared" ref="D253:V253" si="70">+IFERROR(IF(D214&gt;0,+((D214/D20)*100)," "),"")</f>
        <v>48.092980450817876</v>
      </c>
      <c r="E253" s="63">
        <f t="shared" si="70"/>
        <v>60.593909012601856</v>
      </c>
      <c r="F253" s="63">
        <f t="shared" si="70"/>
        <v>35.449354208812736</v>
      </c>
      <c r="G253" s="63">
        <f t="shared" si="70"/>
        <v>54.515289592352012</v>
      </c>
      <c r="H253" s="63">
        <f t="shared" si="70"/>
        <v>77.82674217282829</v>
      </c>
      <c r="I253" s="63">
        <f t="shared" si="70"/>
        <v>86.006592060931567</v>
      </c>
      <c r="J253" s="63">
        <f t="shared" si="70"/>
        <v>90.195492243836554</v>
      </c>
      <c r="K253" s="63">
        <f t="shared" si="70"/>
        <v>85.200153966550047</v>
      </c>
      <c r="L253" s="63">
        <f t="shared" si="70"/>
        <v>90.780782631029837</v>
      </c>
      <c r="M253" s="63">
        <f t="shared" si="70"/>
        <v>80.169725464851751</v>
      </c>
      <c r="N253" s="63">
        <f t="shared" si="70"/>
        <v>86.905621909193968</v>
      </c>
      <c r="O253" s="63">
        <f t="shared" si="70"/>
        <v>80.644673712817138</v>
      </c>
      <c r="P253" s="63">
        <f t="shared" si="70"/>
        <v>62.189977282187272</v>
      </c>
      <c r="Q253" s="63">
        <f t="shared" si="70"/>
        <v>70.374619261157363</v>
      </c>
      <c r="R253" s="63">
        <f t="shared" si="70"/>
        <v>69.114650835189352</v>
      </c>
      <c r="S253" s="63">
        <f t="shared" si="70"/>
        <v>79.740545089733999</v>
      </c>
      <c r="T253" s="63">
        <f t="shared" si="70"/>
        <v>48.491657135704628</v>
      </c>
      <c r="U253" s="63">
        <f t="shared" si="70"/>
        <v>57.023578287916365</v>
      </c>
      <c r="V253" s="63">
        <f t="shared" si="70"/>
        <v>68.995378630883081</v>
      </c>
    </row>
    <row r="254" spans="3:22" x14ac:dyDescent="0.2">
      <c r="C254" s="89" t="s">
        <v>66</v>
      </c>
      <c r="D254" s="61">
        <f t="shared" ref="D254:V254" si="71">+IFERROR(IF(D215&gt;0,+((D215/D21)*100)," "),"")</f>
        <v>48.602528216246</v>
      </c>
      <c r="E254" s="61">
        <f t="shared" si="71"/>
        <v>56.054959866859676</v>
      </c>
      <c r="F254" s="61">
        <f t="shared" si="71"/>
        <v>52.646954608452198</v>
      </c>
      <c r="G254" s="61">
        <f t="shared" si="71"/>
        <v>78.206433401666104</v>
      </c>
      <c r="H254" s="61">
        <f t="shared" si="71"/>
        <v>55.079527538998121</v>
      </c>
      <c r="I254" s="61">
        <f t="shared" si="71"/>
        <v>52.641532231535095</v>
      </c>
      <c r="J254" s="61">
        <f t="shared" si="71"/>
        <v>47.733170601725647</v>
      </c>
      <c r="K254" s="61">
        <f t="shared" si="71"/>
        <v>82.846718423170984</v>
      </c>
      <c r="L254" s="61">
        <f t="shared" si="71"/>
        <v>65.598688342689783</v>
      </c>
      <c r="M254" s="61">
        <f t="shared" si="71"/>
        <v>69.557679220118004</v>
      </c>
      <c r="N254" s="61">
        <f t="shared" si="71"/>
        <v>71.602785187002667</v>
      </c>
      <c r="O254" s="61">
        <f t="shared" si="71"/>
        <v>72.775582422426268</v>
      </c>
      <c r="P254" s="61">
        <f t="shared" si="71"/>
        <v>66.933505835440897</v>
      </c>
      <c r="Q254" s="61">
        <f t="shared" si="71"/>
        <v>66.616254648099726</v>
      </c>
      <c r="R254" s="61">
        <f t="shared" si="71"/>
        <v>84.33985275245756</v>
      </c>
      <c r="S254" s="61">
        <f t="shared" si="71"/>
        <v>90.093478926672304</v>
      </c>
      <c r="T254" s="61">
        <f t="shared" si="71"/>
        <v>88.419745746702674</v>
      </c>
      <c r="U254" s="61">
        <f t="shared" si="71"/>
        <v>93.43751355286301</v>
      </c>
      <c r="V254" s="61">
        <f t="shared" si="71"/>
        <v>93.861232757856143</v>
      </c>
    </row>
    <row r="255" spans="3:22" x14ac:dyDescent="0.2">
      <c r="C255" s="90" t="s">
        <v>67</v>
      </c>
      <c r="D255" s="63">
        <f t="shared" ref="D255:V255" si="72">+IFERROR(IF(D216&gt;0,+((D216/D22)*100)," "),"")</f>
        <v>93.890937617456132</v>
      </c>
      <c r="E255" s="63">
        <f t="shared" si="72"/>
        <v>47.98567854813092</v>
      </c>
      <c r="F255" s="63">
        <f t="shared" si="72"/>
        <v>67.312401385035571</v>
      </c>
      <c r="G255" s="63">
        <f t="shared" si="72"/>
        <v>94.221115279818761</v>
      </c>
      <c r="H255" s="63">
        <f t="shared" si="72"/>
        <v>58.180352759395682</v>
      </c>
      <c r="I255" s="63">
        <f t="shared" si="72"/>
        <v>47.579536645431368</v>
      </c>
      <c r="J255" s="63">
        <f t="shared" si="72"/>
        <v>71.703647480616922</v>
      </c>
      <c r="K255" s="63">
        <f t="shared" si="72"/>
        <v>37.427201790378817</v>
      </c>
      <c r="L255" s="63">
        <f t="shared" si="72"/>
        <v>57.580275085299625</v>
      </c>
      <c r="M255" s="63">
        <f t="shared" si="72"/>
        <v>82.720787555058735</v>
      </c>
      <c r="N255" s="63">
        <f t="shared" si="72"/>
        <v>62.51091273656445</v>
      </c>
      <c r="O255" s="63">
        <f t="shared" si="72"/>
        <v>45.465819162943021</v>
      </c>
      <c r="P255" s="63">
        <f t="shared" si="72"/>
        <v>66.476544833699307</v>
      </c>
      <c r="Q255" s="63">
        <f t="shared" si="72"/>
        <v>78.074121790219664</v>
      </c>
      <c r="R255" s="63">
        <f t="shared" si="72"/>
        <v>66.287271776570719</v>
      </c>
      <c r="S255" s="63">
        <f t="shared" si="72"/>
        <v>74.422029385027628</v>
      </c>
      <c r="T255" s="63">
        <f t="shared" si="72"/>
        <v>84.728270103722096</v>
      </c>
      <c r="U255" s="63">
        <f t="shared" si="72"/>
        <v>84.955106166739569</v>
      </c>
      <c r="V255" s="63">
        <f t="shared" si="72"/>
        <v>85.448474979524363</v>
      </c>
    </row>
    <row r="256" spans="3:22" x14ac:dyDescent="0.2">
      <c r="C256" s="89" t="s">
        <v>68</v>
      </c>
      <c r="D256" s="61">
        <f t="shared" ref="D256:V256" si="73">+IFERROR(IF(D217&gt;0,+((D217/D23)*100)," "),"")</f>
        <v>13.181733438083853</v>
      </c>
      <c r="E256" s="61">
        <f t="shared" si="73"/>
        <v>60.527737494739597</v>
      </c>
      <c r="F256" s="61">
        <f t="shared" si="73"/>
        <v>23.815772359565401</v>
      </c>
      <c r="G256" s="61">
        <f t="shared" si="73"/>
        <v>28.446408802057999</v>
      </c>
      <c r="H256" s="61">
        <f t="shared" si="73"/>
        <v>65.500409781371644</v>
      </c>
      <c r="I256" s="61">
        <f t="shared" si="73"/>
        <v>69.919827508366311</v>
      </c>
      <c r="J256" s="61">
        <f t="shared" si="73"/>
        <v>48.974578272811023</v>
      </c>
      <c r="K256" s="61">
        <f t="shared" si="73"/>
        <v>53.784699284465439</v>
      </c>
      <c r="L256" s="61">
        <f t="shared" si="73"/>
        <v>47.573570231432896</v>
      </c>
      <c r="M256" s="61">
        <f t="shared" si="73"/>
        <v>50.566796897542417</v>
      </c>
      <c r="N256" s="61">
        <f t="shared" si="73"/>
        <v>36.742009442704365</v>
      </c>
      <c r="O256" s="61">
        <f t="shared" si="73"/>
        <v>42.872953085920159</v>
      </c>
      <c r="P256" s="61">
        <f t="shared" si="73"/>
        <v>53.596873807149358</v>
      </c>
      <c r="Q256" s="61">
        <f t="shared" si="73"/>
        <v>56.471195531233533</v>
      </c>
      <c r="R256" s="61">
        <f t="shared" si="73"/>
        <v>60.466394811891419</v>
      </c>
      <c r="S256" s="61">
        <f t="shared" si="73"/>
        <v>41.703213142414356</v>
      </c>
      <c r="T256" s="61">
        <f t="shared" si="73"/>
        <v>38.890384691380994</v>
      </c>
      <c r="U256" s="61">
        <f t="shared" si="73"/>
        <v>47.974247103431338</v>
      </c>
      <c r="V256" s="61">
        <f t="shared" si="73"/>
        <v>59.101629025746874</v>
      </c>
    </row>
    <row r="257" spans="3:22" x14ac:dyDescent="0.2">
      <c r="C257" s="90" t="s">
        <v>31</v>
      </c>
      <c r="D257" s="63">
        <f t="shared" ref="D257:V257" si="74">+IFERROR(IF(D218&gt;0,+((D218/D24)*100)," "),"")</f>
        <v>68.110572393035739</v>
      </c>
      <c r="E257" s="63">
        <f t="shared" si="74"/>
        <v>84.826742258269988</v>
      </c>
      <c r="F257" s="63">
        <f t="shared" si="74"/>
        <v>69.885518274978352</v>
      </c>
      <c r="G257" s="63">
        <f t="shared" si="74"/>
        <v>83.54319360829669</v>
      </c>
      <c r="H257" s="63">
        <f t="shared" si="74"/>
        <v>58.571353283576059</v>
      </c>
      <c r="I257" s="63">
        <f t="shared" si="74"/>
        <v>58.406036584952126</v>
      </c>
      <c r="J257" s="63">
        <f t="shared" si="74"/>
        <v>28.401968393375089</v>
      </c>
      <c r="K257" s="63">
        <f t="shared" si="74"/>
        <v>72.463610672028921</v>
      </c>
      <c r="L257" s="63">
        <f t="shared" si="74"/>
        <v>75.094277539788393</v>
      </c>
      <c r="M257" s="63">
        <f t="shared" si="74"/>
        <v>79.655760286945707</v>
      </c>
      <c r="N257" s="63">
        <f t="shared" si="74"/>
        <v>70.029061307669792</v>
      </c>
      <c r="O257" s="63">
        <f t="shared" si="74"/>
        <v>67.363530935781228</v>
      </c>
      <c r="P257" s="63">
        <f t="shared" si="74"/>
        <v>29.29758400266671</v>
      </c>
      <c r="Q257" s="63">
        <f t="shared" si="74"/>
        <v>39.916538154440516</v>
      </c>
      <c r="R257" s="63">
        <f t="shared" si="74"/>
        <v>21.786270725143339</v>
      </c>
      <c r="S257" s="63">
        <f t="shared" si="74"/>
        <v>19.391969255319967</v>
      </c>
      <c r="T257" s="63">
        <f t="shared" si="74"/>
        <v>25.162111214895798</v>
      </c>
      <c r="U257" s="63">
        <f t="shared" si="74"/>
        <v>36.707330423148079</v>
      </c>
      <c r="V257" s="63">
        <f t="shared" si="74"/>
        <v>47.504580739195426</v>
      </c>
    </row>
    <row r="258" spans="3:22" x14ac:dyDescent="0.2">
      <c r="C258" s="89" t="s">
        <v>168</v>
      </c>
      <c r="D258" s="61" t="str">
        <f t="shared" ref="D258:V258" si="75">+IFERROR(IF(D219&gt;0,+((D219/D25)*100)," "),"")</f>
        <v xml:space="preserve"> </v>
      </c>
      <c r="E258" s="61" t="str">
        <f t="shared" si="75"/>
        <v xml:space="preserve"> </v>
      </c>
      <c r="F258" s="61" t="str">
        <f t="shared" si="75"/>
        <v xml:space="preserve"> </v>
      </c>
      <c r="G258" s="61" t="str">
        <f t="shared" si="75"/>
        <v xml:space="preserve"> </v>
      </c>
      <c r="H258" s="61" t="str">
        <f t="shared" si="75"/>
        <v xml:space="preserve"> </v>
      </c>
      <c r="I258" s="61" t="str">
        <f t="shared" si="75"/>
        <v xml:space="preserve"> </v>
      </c>
      <c r="J258" s="61" t="str">
        <f t="shared" si="75"/>
        <v xml:space="preserve"> </v>
      </c>
      <c r="K258" s="61" t="str">
        <f t="shared" si="75"/>
        <v xml:space="preserve"> </v>
      </c>
      <c r="L258" s="61" t="str">
        <f t="shared" si="75"/>
        <v xml:space="preserve"> </v>
      </c>
      <c r="M258" s="61" t="str">
        <f t="shared" si="75"/>
        <v xml:space="preserve"> </v>
      </c>
      <c r="N258" s="61" t="str">
        <f t="shared" si="75"/>
        <v xml:space="preserve"> </v>
      </c>
      <c r="O258" s="61" t="str">
        <f t="shared" si="75"/>
        <v xml:space="preserve"> </v>
      </c>
      <c r="P258" s="61" t="str">
        <f t="shared" si="75"/>
        <v xml:space="preserve"> </v>
      </c>
      <c r="Q258" s="61" t="str">
        <f t="shared" si="75"/>
        <v xml:space="preserve"> </v>
      </c>
      <c r="R258" s="61" t="str">
        <f t="shared" si="75"/>
        <v xml:space="preserve"> </v>
      </c>
      <c r="S258" s="61" t="str">
        <f t="shared" si="75"/>
        <v xml:space="preserve"> </v>
      </c>
      <c r="T258" s="61" t="str">
        <f t="shared" si="75"/>
        <v xml:space="preserve"> </v>
      </c>
      <c r="U258" s="61" t="str">
        <f t="shared" si="75"/>
        <v xml:space="preserve"> </v>
      </c>
      <c r="V258" s="61" t="str">
        <f t="shared" si="75"/>
        <v xml:space="preserve"> </v>
      </c>
    </row>
    <row r="259" spans="3:22" x14ac:dyDescent="0.2">
      <c r="C259" s="90" t="s">
        <v>69</v>
      </c>
      <c r="D259" s="63">
        <f t="shared" ref="D259:V259" si="76">+IFERROR(IF(D220&gt;0,+((D220/D26)*100)," "),"")</f>
        <v>67.950096452715485</v>
      </c>
      <c r="E259" s="63">
        <f t="shared" si="76"/>
        <v>73.958087016069811</v>
      </c>
      <c r="F259" s="63">
        <f t="shared" si="76"/>
        <v>76.792547536654808</v>
      </c>
      <c r="G259" s="63">
        <f t="shared" si="76"/>
        <v>79.045869662452986</v>
      </c>
      <c r="H259" s="63">
        <f t="shared" si="76"/>
        <v>80.177327625385786</v>
      </c>
      <c r="I259" s="63">
        <f t="shared" si="76"/>
        <v>81.171110691058402</v>
      </c>
      <c r="J259" s="63">
        <f t="shared" si="76"/>
        <v>80.134173693556022</v>
      </c>
      <c r="K259" s="63">
        <f t="shared" si="76"/>
        <v>75.746333311720932</v>
      </c>
      <c r="L259" s="63">
        <f t="shared" si="76"/>
        <v>82.649043592707798</v>
      </c>
      <c r="M259" s="63">
        <f t="shared" si="76"/>
        <v>84.424889940856445</v>
      </c>
      <c r="N259" s="63">
        <f t="shared" si="76"/>
        <v>83.058635733903714</v>
      </c>
      <c r="O259" s="63">
        <f t="shared" si="76"/>
        <v>73.369425985240738</v>
      </c>
      <c r="P259" s="63">
        <f t="shared" si="76"/>
        <v>78.741027800436598</v>
      </c>
      <c r="Q259" s="63">
        <f t="shared" si="76"/>
        <v>84.040427357888348</v>
      </c>
      <c r="R259" s="63">
        <f t="shared" si="76"/>
        <v>88.372978639976282</v>
      </c>
      <c r="S259" s="63">
        <f t="shared" si="76"/>
        <v>91.352822280144323</v>
      </c>
      <c r="T259" s="63">
        <f t="shared" si="76"/>
        <v>83.45222350523639</v>
      </c>
      <c r="U259" s="63">
        <f t="shared" si="76"/>
        <v>87.775180981521146</v>
      </c>
      <c r="V259" s="63">
        <f t="shared" si="76"/>
        <v>92.026322440544945</v>
      </c>
    </row>
    <row r="260" spans="3:22" x14ac:dyDescent="0.2">
      <c r="C260" s="89" t="s">
        <v>70</v>
      </c>
      <c r="D260" s="61">
        <f t="shared" ref="D260:V260" si="77">+IFERROR(IF(D221&gt;0,+((D221/D27)*100)," "),"")</f>
        <v>40.623253396413809</v>
      </c>
      <c r="E260" s="61">
        <f t="shared" si="77"/>
        <v>63.669396118773037</v>
      </c>
      <c r="F260" s="61">
        <f t="shared" si="77"/>
        <v>50.671823746665886</v>
      </c>
      <c r="G260" s="61">
        <f t="shared" si="77"/>
        <v>51.969673033753836</v>
      </c>
      <c r="H260" s="61">
        <f t="shared" si="77"/>
        <v>57.437180229519555</v>
      </c>
      <c r="I260" s="61">
        <f t="shared" si="77"/>
        <v>62.010173817622913</v>
      </c>
      <c r="J260" s="61">
        <f t="shared" si="77"/>
        <v>77.464781152842349</v>
      </c>
      <c r="K260" s="61">
        <f t="shared" si="77"/>
        <v>69.966419787451173</v>
      </c>
      <c r="L260" s="61">
        <f t="shared" si="77"/>
        <v>76.595110623621949</v>
      </c>
      <c r="M260" s="61">
        <f t="shared" si="77"/>
        <v>72.633150051867318</v>
      </c>
      <c r="N260" s="61">
        <f t="shared" si="77"/>
        <v>68.188518123851111</v>
      </c>
      <c r="O260" s="61">
        <f t="shared" si="77"/>
        <v>78.212140991439554</v>
      </c>
      <c r="P260" s="61">
        <f t="shared" si="77"/>
        <v>79.288316212017094</v>
      </c>
      <c r="Q260" s="61">
        <f t="shared" si="77"/>
        <v>73.01550477435849</v>
      </c>
      <c r="R260" s="61">
        <f t="shared" si="77"/>
        <v>80.537460825647173</v>
      </c>
      <c r="S260" s="61">
        <f t="shared" si="77"/>
        <v>75.589138995452984</v>
      </c>
      <c r="T260" s="61">
        <f t="shared" si="77"/>
        <v>79.88722027986762</v>
      </c>
      <c r="U260" s="61">
        <f t="shared" si="77"/>
        <v>68.441379507188586</v>
      </c>
      <c r="V260" s="61">
        <f t="shared" si="77"/>
        <v>90.790792032482315</v>
      </c>
    </row>
    <row r="261" spans="3:22" x14ac:dyDescent="0.2">
      <c r="C261" s="90" t="s">
        <v>32</v>
      </c>
      <c r="D261" s="63">
        <f t="shared" ref="D261:V261" si="78">+IFERROR(IF(D222&gt;0,+((D222/D28)*100)," "),"")</f>
        <v>65.211227468226824</v>
      </c>
      <c r="E261" s="63">
        <f t="shared" si="78"/>
        <v>90.758732294578181</v>
      </c>
      <c r="F261" s="63">
        <f t="shared" si="78"/>
        <v>36.126943856944109</v>
      </c>
      <c r="G261" s="63">
        <f t="shared" si="78"/>
        <v>5.4901343762483972</v>
      </c>
      <c r="H261" s="63">
        <f t="shared" si="78"/>
        <v>26.390167577592599</v>
      </c>
      <c r="I261" s="63">
        <f t="shared" si="78"/>
        <v>13.789047289019866</v>
      </c>
      <c r="J261" s="63">
        <f t="shared" si="78"/>
        <v>4.7015998212564831</v>
      </c>
      <c r="K261" s="63">
        <f t="shared" si="78"/>
        <v>69.406741617981851</v>
      </c>
      <c r="L261" s="63">
        <f t="shared" si="78"/>
        <v>60.814769570033576</v>
      </c>
      <c r="M261" s="63">
        <f t="shared" si="78"/>
        <v>23.006758393201679</v>
      </c>
      <c r="N261" s="63">
        <f t="shared" si="78"/>
        <v>27.817426339803013</v>
      </c>
      <c r="O261" s="63">
        <f t="shared" si="78"/>
        <v>35.065335232504616</v>
      </c>
      <c r="P261" s="63">
        <f t="shared" si="78"/>
        <v>71.541512400874751</v>
      </c>
      <c r="Q261" s="63">
        <f t="shared" si="78"/>
        <v>81.497708415786747</v>
      </c>
      <c r="R261" s="63">
        <f t="shared" si="78"/>
        <v>60.248886620839436</v>
      </c>
      <c r="S261" s="63">
        <f t="shared" si="78"/>
        <v>72.150588462035444</v>
      </c>
      <c r="T261" s="63">
        <f t="shared" si="78"/>
        <v>75.210390246946062</v>
      </c>
      <c r="U261" s="63">
        <f t="shared" si="78"/>
        <v>78.465566416782522</v>
      </c>
      <c r="V261" s="63">
        <f t="shared" si="78"/>
        <v>96.85860163507715</v>
      </c>
    </row>
    <row r="262" spans="3:22" x14ac:dyDescent="0.2">
      <c r="C262" s="89" t="s">
        <v>33</v>
      </c>
      <c r="D262" s="61">
        <f t="shared" ref="D262:V262" si="79">+IFERROR(IF(D223&gt;0,+((D223/D29)*100)," "),"")</f>
        <v>44.515348909432198</v>
      </c>
      <c r="E262" s="61">
        <f t="shared" si="79"/>
        <v>63.583152276600671</v>
      </c>
      <c r="F262" s="61">
        <f t="shared" si="79"/>
        <v>51.226386444820328</v>
      </c>
      <c r="G262" s="61">
        <f t="shared" si="79"/>
        <v>79.627844171109743</v>
      </c>
      <c r="H262" s="61">
        <f t="shared" si="79"/>
        <v>35.853926177576824</v>
      </c>
      <c r="I262" s="61">
        <f t="shared" si="79"/>
        <v>68.664496195218163</v>
      </c>
      <c r="J262" s="61">
        <f t="shared" si="79"/>
        <v>68.705763107340303</v>
      </c>
      <c r="K262" s="61">
        <f t="shared" si="79"/>
        <v>63.534122532610901</v>
      </c>
      <c r="L262" s="61">
        <f t="shared" si="79"/>
        <v>46.904806884465764</v>
      </c>
      <c r="M262" s="61">
        <f t="shared" si="79"/>
        <v>71.613575296137824</v>
      </c>
      <c r="N262" s="61">
        <f t="shared" si="79"/>
        <v>60.545006138006087</v>
      </c>
      <c r="O262" s="61">
        <f t="shared" si="79"/>
        <v>45.537089899758016</v>
      </c>
      <c r="P262" s="61">
        <f t="shared" si="79"/>
        <v>60.555195385155223</v>
      </c>
      <c r="Q262" s="61">
        <f t="shared" si="79"/>
        <v>55.24277968499797</v>
      </c>
      <c r="R262" s="61">
        <f t="shared" si="79"/>
        <v>57.826083472366896</v>
      </c>
      <c r="S262" s="61">
        <f t="shared" si="79"/>
        <v>61.754665207841185</v>
      </c>
      <c r="T262" s="61">
        <f t="shared" si="79"/>
        <v>38.862030931464062</v>
      </c>
      <c r="U262" s="61">
        <f t="shared" si="79"/>
        <v>25.980587640022712</v>
      </c>
      <c r="V262" s="61">
        <f t="shared" si="79"/>
        <v>33.706826812421561</v>
      </c>
    </row>
    <row r="263" spans="3:22" x14ac:dyDescent="0.2">
      <c r="C263" s="90" t="s">
        <v>71</v>
      </c>
      <c r="D263" s="63">
        <f t="shared" ref="D263:V263" si="80">+IFERROR(IF(D224&gt;0,+((D224/D30)*100)," "),"")</f>
        <v>71.743042375052227</v>
      </c>
      <c r="E263" s="63">
        <f t="shared" si="80"/>
        <v>68.331991325770176</v>
      </c>
      <c r="F263" s="63">
        <f t="shared" si="80"/>
        <v>65.500577892121925</v>
      </c>
      <c r="G263" s="63">
        <f t="shared" si="80"/>
        <v>84.42733967157254</v>
      </c>
      <c r="H263" s="63">
        <f t="shared" si="80"/>
        <v>81.42222562394852</v>
      </c>
      <c r="I263" s="63">
        <f t="shared" si="80"/>
        <v>59.31790918435911</v>
      </c>
      <c r="J263" s="63">
        <f t="shared" si="80"/>
        <v>65.87469591168886</v>
      </c>
      <c r="K263" s="63">
        <f t="shared" si="80"/>
        <v>57.387543043714807</v>
      </c>
      <c r="L263" s="63">
        <f t="shared" si="80"/>
        <v>89.224002326109698</v>
      </c>
      <c r="M263" s="63">
        <f t="shared" si="80"/>
        <v>87.327022899857639</v>
      </c>
      <c r="N263" s="63">
        <f t="shared" si="80"/>
        <v>83.274772331236903</v>
      </c>
      <c r="O263" s="63">
        <f t="shared" si="80"/>
        <v>87.410405507794167</v>
      </c>
      <c r="P263" s="63">
        <f t="shared" si="80"/>
        <v>86.762152126838075</v>
      </c>
      <c r="Q263" s="63">
        <f t="shared" si="80"/>
        <v>84.605662416344245</v>
      </c>
      <c r="R263" s="63">
        <f t="shared" si="80"/>
        <v>84.823274848275702</v>
      </c>
      <c r="S263" s="63">
        <f t="shared" si="80"/>
        <v>89.342605442154493</v>
      </c>
      <c r="T263" s="63">
        <f t="shared" si="80"/>
        <v>88.005319517423004</v>
      </c>
      <c r="U263" s="63">
        <f t="shared" si="80"/>
        <v>81.576396043596333</v>
      </c>
      <c r="V263" s="63">
        <f t="shared" si="80"/>
        <v>91.539002086237204</v>
      </c>
    </row>
    <row r="264" spans="3:22" x14ac:dyDescent="0.2">
      <c r="C264" s="89" t="s">
        <v>34</v>
      </c>
      <c r="D264" s="61">
        <f t="shared" ref="D264:V264" si="81">+IFERROR(IF(D225&gt;0,+((D225/D31)*100)," "),"")</f>
        <v>6.4027266509730065</v>
      </c>
      <c r="E264" s="61">
        <f t="shared" si="81"/>
        <v>9.7236506598786843</v>
      </c>
      <c r="F264" s="61">
        <f t="shared" si="81"/>
        <v>5.8642826621428563</v>
      </c>
      <c r="G264" s="61">
        <f t="shared" si="81"/>
        <v>8.8870284793393672</v>
      </c>
      <c r="H264" s="61">
        <f t="shared" si="81"/>
        <v>13.299353192915767</v>
      </c>
      <c r="I264" s="61">
        <f t="shared" si="81"/>
        <v>9.9031270868852559</v>
      </c>
      <c r="J264" s="61">
        <f t="shared" si="81"/>
        <v>38.332145079577437</v>
      </c>
      <c r="K264" s="61">
        <f t="shared" si="81"/>
        <v>39.918254929036834</v>
      </c>
      <c r="L264" s="61">
        <f t="shared" si="81"/>
        <v>46.626778182228186</v>
      </c>
      <c r="M264" s="61">
        <f t="shared" si="81"/>
        <v>63.320861245263472</v>
      </c>
      <c r="N264" s="61">
        <f t="shared" si="81"/>
        <v>43.407002164465567</v>
      </c>
      <c r="O264" s="61">
        <f t="shared" si="81"/>
        <v>36.390423441312869</v>
      </c>
      <c r="P264" s="61">
        <f t="shared" si="81"/>
        <v>57.830439171451175</v>
      </c>
      <c r="Q264" s="61">
        <f t="shared" si="81"/>
        <v>53.961285202133169</v>
      </c>
      <c r="R264" s="61">
        <f t="shared" si="81"/>
        <v>52.441622432941784</v>
      </c>
      <c r="S264" s="61">
        <f t="shared" si="81"/>
        <v>22.954811427255468</v>
      </c>
      <c r="T264" s="61">
        <f t="shared" si="81"/>
        <v>46.47104947833818</v>
      </c>
      <c r="U264" s="61">
        <f t="shared" si="81"/>
        <v>70.922382253126614</v>
      </c>
      <c r="V264" s="61">
        <f t="shared" si="81"/>
        <v>83.1352783129702</v>
      </c>
    </row>
    <row r="265" spans="3:22" x14ac:dyDescent="0.2">
      <c r="C265" s="90" t="s">
        <v>72</v>
      </c>
      <c r="D265" s="63">
        <f t="shared" ref="D265:V265" si="82">+IFERROR(IF(D226&gt;0,+((D226/D32)*100)," "),"")</f>
        <v>15.092942462740776</v>
      </c>
      <c r="E265" s="63">
        <f t="shared" si="82"/>
        <v>22.311767882242357</v>
      </c>
      <c r="F265" s="63">
        <f t="shared" si="82"/>
        <v>8.7603568610142695</v>
      </c>
      <c r="G265" s="63">
        <f t="shared" si="82"/>
        <v>18.282878245784463</v>
      </c>
      <c r="H265" s="63">
        <f t="shared" si="82"/>
        <v>54.694011595608714</v>
      </c>
      <c r="I265" s="63">
        <f t="shared" si="82"/>
        <v>19.168907284274553</v>
      </c>
      <c r="J265" s="63">
        <f t="shared" si="82"/>
        <v>22.048123229744935</v>
      </c>
      <c r="K265" s="63">
        <f t="shared" si="82"/>
        <v>41.567197077440852</v>
      </c>
      <c r="L265" s="63">
        <f t="shared" si="82"/>
        <v>29.987809443056239</v>
      </c>
      <c r="M265" s="63">
        <f t="shared" si="82"/>
        <v>29.861093775291469</v>
      </c>
      <c r="N265" s="63">
        <f t="shared" si="82"/>
        <v>37.388783301259387</v>
      </c>
      <c r="O265" s="63">
        <f t="shared" si="82"/>
        <v>33.207005913645851</v>
      </c>
      <c r="P265" s="63">
        <f t="shared" si="82"/>
        <v>48.261094809283421</v>
      </c>
      <c r="Q265" s="63">
        <f t="shared" si="82"/>
        <v>54.114184166618131</v>
      </c>
      <c r="R265" s="63">
        <f t="shared" si="82"/>
        <v>75.634423445619291</v>
      </c>
      <c r="S265" s="63">
        <f t="shared" si="82"/>
        <v>63.957150708354114</v>
      </c>
      <c r="T265" s="63">
        <f t="shared" si="82"/>
        <v>52.421714831649091</v>
      </c>
      <c r="U265" s="63">
        <f t="shared" si="82"/>
        <v>62.120568202418646</v>
      </c>
      <c r="V265" s="63">
        <f t="shared" si="82"/>
        <v>58.354807341065573</v>
      </c>
    </row>
    <row r="266" spans="3:22" x14ac:dyDescent="0.2">
      <c r="C266" s="89" t="s">
        <v>73</v>
      </c>
      <c r="D266" s="61">
        <f t="shared" ref="D266:V266" si="83">+IFERROR(IF(D227&gt;0,+((D227/D33)*100)," "),"")</f>
        <v>64.582920664367194</v>
      </c>
      <c r="E266" s="61">
        <f t="shared" si="83"/>
        <v>49.997195680537999</v>
      </c>
      <c r="F266" s="61">
        <f t="shared" si="83"/>
        <v>48.18387783112199</v>
      </c>
      <c r="G266" s="61">
        <f t="shared" si="83"/>
        <v>59.392378621526021</v>
      </c>
      <c r="H266" s="61">
        <f t="shared" si="83"/>
        <v>62.1440402633338</v>
      </c>
      <c r="I266" s="61">
        <f t="shared" si="83"/>
        <v>76.339351818461466</v>
      </c>
      <c r="J266" s="61">
        <f t="shared" si="83"/>
        <v>85.000966691030683</v>
      </c>
      <c r="K266" s="61">
        <f t="shared" si="83"/>
        <v>84.314733808307835</v>
      </c>
      <c r="L266" s="61">
        <f t="shared" si="83"/>
        <v>42.110741797044469</v>
      </c>
      <c r="M266" s="61">
        <f t="shared" si="83"/>
        <v>54.791765842045962</v>
      </c>
      <c r="N266" s="61">
        <f t="shared" si="83"/>
        <v>58.623818828911908</v>
      </c>
      <c r="O266" s="61">
        <f t="shared" si="83"/>
        <v>66.016694115934868</v>
      </c>
      <c r="P266" s="61">
        <f t="shared" si="83"/>
        <v>16.049976515846339</v>
      </c>
      <c r="Q266" s="61">
        <f t="shared" si="83"/>
        <v>70.802757941254313</v>
      </c>
      <c r="R266" s="61">
        <f t="shared" si="83"/>
        <v>68.159454652111066</v>
      </c>
      <c r="S266" s="61">
        <f t="shared" si="83"/>
        <v>46.720940324384188</v>
      </c>
      <c r="T266" s="61">
        <f t="shared" si="83"/>
        <v>65.230535294964113</v>
      </c>
      <c r="U266" s="61">
        <f t="shared" si="83"/>
        <v>61.911935743090808</v>
      </c>
      <c r="V266" s="61">
        <f t="shared" si="83"/>
        <v>8.9094694453604522</v>
      </c>
    </row>
    <row r="267" spans="3:22" x14ac:dyDescent="0.2">
      <c r="C267" s="90" t="s">
        <v>35</v>
      </c>
      <c r="D267" s="63">
        <f t="shared" ref="D267:V267" si="84">+IFERROR(IF(D228&gt;0,+((D228/D34)*100)," "),"")</f>
        <v>13.985294214522401</v>
      </c>
      <c r="E267" s="63">
        <f t="shared" si="84"/>
        <v>73.74726506686379</v>
      </c>
      <c r="F267" s="63">
        <f t="shared" si="84"/>
        <v>36.32029967947669</v>
      </c>
      <c r="G267" s="63">
        <f t="shared" si="84"/>
        <v>39.971840485615687</v>
      </c>
      <c r="H267" s="63">
        <f t="shared" si="84"/>
        <v>36.577170716514388</v>
      </c>
      <c r="I267" s="63">
        <f t="shared" si="84"/>
        <v>36.465909737511701</v>
      </c>
      <c r="J267" s="63">
        <f t="shared" si="84"/>
        <v>48.076967916871489</v>
      </c>
      <c r="K267" s="63">
        <f t="shared" si="84"/>
        <v>55.190799319271214</v>
      </c>
      <c r="L267" s="63">
        <f t="shared" si="84"/>
        <v>58.402309997319243</v>
      </c>
      <c r="M267" s="63">
        <f t="shared" si="84"/>
        <v>67.290691103497522</v>
      </c>
      <c r="N267" s="63">
        <f t="shared" si="84"/>
        <v>37.075140650558545</v>
      </c>
      <c r="O267" s="63">
        <f t="shared" si="84"/>
        <v>15.606057493292205</v>
      </c>
      <c r="P267" s="63">
        <f t="shared" si="84"/>
        <v>18.940680530956282</v>
      </c>
      <c r="Q267" s="63">
        <f t="shared" si="84"/>
        <v>31.521835747942418</v>
      </c>
      <c r="R267" s="63">
        <f t="shared" si="84"/>
        <v>43.474231170922558</v>
      </c>
      <c r="S267" s="63">
        <f t="shared" si="84"/>
        <v>26.711259359461227</v>
      </c>
      <c r="T267" s="63">
        <f t="shared" si="84"/>
        <v>35.53712567133563</v>
      </c>
      <c r="U267" s="63">
        <f t="shared" si="84"/>
        <v>38.015504430966679</v>
      </c>
      <c r="V267" s="63">
        <f t="shared" si="84"/>
        <v>51.204978626295684</v>
      </c>
    </row>
    <row r="268" spans="3:22" x14ac:dyDescent="0.2">
      <c r="C268" s="89" t="s">
        <v>74</v>
      </c>
      <c r="D268" s="61">
        <f t="shared" ref="D268:V268" si="85">+IFERROR(IF(D229&gt;0,+((D229/D35)*100)," "),"")</f>
        <v>18.53761612199111</v>
      </c>
      <c r="E268" s="61">
        <f t="shared" si="85"/>
        <v>1.84466628</v>
      </c>
      <c r="F268" s="61">
        <f t="shared" si="85"/>
        <v>0.42299979299780582</v>
      </c>
      <c r="G268" s="61">
        <f t="shared" si="85"/>
        <v>29.058688165123364</v>
      </c>
      <c r="H268" s="61">
        <f t="shared" si="85"/>
        <v>38.715709351808947</v>
      </c>
      <c r="I268" s="61">
        <f t="shared" si="85"/>
        <v>91.256638338833881</v>
      </c>
      <c r="J268" s="61">
        <f t="shared" si="85"/>
        <v>86.650743800005614</v>
      </c>
      <c r="K268" s="61">
        <f t="shared" si="85"/>
        <v>5.0556282624877706</v>
      </c>
      <c r="L268" s="61">
        <f t="shared" si="85"/>
        <v>60.796215480648698</v>
      </c>
      <c r="M268" s="61">
        <f t="shared" si="85"/>
        <v>40.640437730998109</v>
      </c>
      <c r="N268" s="61">
        <f t="shared" si="85"/>
        <v>52.893274008036428</v>
      </c>
      <c r="O268" s="61">
        <f t="shared" si="85"/>
        <v>44.258341279946649</v>
      </c>
      <c r="P268" s="61">
        <f t="shared" si="85"/>
        <v>54.894898345225144</v>
      </c>
      <c r="Q268" s="61">
        <f t="shared" si="85"/>
        <v>62.011799346864514</v>
      </c>
      <c r="R268" s="61">
        <f t="shared" si="85"/>
        <v>58.505101771483424</v>
      </c>
      <c r="S268" s="61">
        <f t="shared" si="85"/>
        <v>49.036350830204512</v>
      </c>
      <c r="T268" s="61">
        <f t="shared" si="85"/>
        <v>59.302016762123188</v>
      </c>
      <c r="U268" s="61">
        <f t="shared" si="85"/>
        <v>70.449812227087435</v>
      </c>
      <c r="V268" s="61">
        <f t="shared" si="85"/>
        <v>69.406849498376516</v>
      </c>
    </row>
    <row r="269" spans="3:22" x14ac:dyDescent="0.2">
      <c r="C269" s="90" t="s">
        <v>36</v>
      </c>
      <c r="D269" s="63">
        <f t="shared" ref="D269:V269" si="86">+IFERROR(IF(D230&gt;0,+((D230/D36)*100)," "),"")</f>
        <v>60.333615817144349</v>
      </c>
      <c r="E269" s="63">
        <f t="shared" si="86"/>
        <v>54.979904600132265</v>
      </c>
      <c r="F269" s="63">
        <f t="shared" si="86"/>
        <v>16.095974230083137</v>
      </c>
      <c r="G269" s="63">
        <f t="shared" si="86"/>
        <v>99.468425807063042</v>
      </c>
      <c r="H269" s="63">
        <f t="shared" si="86"/>
        <v>67.831671444626892</v>
      </c>
      <c r="I269" s="63">
        <f t="shared" si="86"/>
        <v>79.06928316867706</v>
      </c>
      <c r="J269" s="63">
        <f t="shared" si="86"/>
        <v>63.730659605698101</v>
      </c>
      <c r="K269" s="63">
        <f t="shared" si="86"/>
        <v>50.225347435688327</v>
      </c>
      <c r="L269" s="63">
        <f t="shared" si="86"/>
        <v>67.451835014405219</v>
      </c>
      <c r="M269" s="63">
        <f t="shared" si="86"/>
        <v>63.795885017639073</v>
      </c>
      <c r="N269" s="63">
        <f t="shared" si="86"/>
        <v>83.747434540000015</v>
      </c>
      <c r="O269" s="63">
        <f t="shared" si="86"/>
        <v>83.912618367944887</v>
      </c>
      <c r="P269" s="63">
        <f t="shared" si="86"/>
        <v>79.079324697967976</v>
      </c>
      <c r="Q269" s="63">
        <f t="shared" si="86"/>
        <v>72.911227999791635</v>
      </c>
      <c r="R269" s="63">
        <f t="shared" si="86"/>
        <v>89.843933931916268</v>
      </c>
      <c r="S269" s="63">
        <f t="shared" si="86"/>
        <v>90.969546912334863</v>
      </c>
      <c r="T269" s="63">
        <f t="shared" si="86"/>
        <v>88.698553611425197</v>
      </c>
      <c r="U269" s="63">
        <f t="shared" si="86"/>
        <v>88.345552222728045</v>
      </c>
      <c r="V269" s="63">
        <f t="shared" si="86"/>
        <v>97.559966717216611</v>
      </c>
    </row>
    <row r="270" spans="3:22" x14ac:dyDescent="0.2">
      <c r="C270" s="92" t="s">
        <v>75</v>
      </c>
      <c r="D270" s="62">
        <f t="shared" ref="D270:V270" si="87">+IFERROR(IF(D231&gt;0,+((D231/D37)*100)," "),"")</f>
        <v>60.702331855430401</v>
      </c>
      <c r="E270" s="62">
        <f t="shared" si="87"/>
        <v>76.591834687157615</v>
      </c>
      <c r="F270" s="62">
        <f t="shared" si="87"/>
        <v>69.996000899997242</v>
      </c>
      <c r="G270" s="62">
        <f t="shared" si="87"/>
        <v>69.7587546583798</v>
      </c>
      <c r="H270" s="62">
        <f t="shared" si="87"/>
        <v>71.416275208351223</v>
      </c>
      <c r="I270" s="62">
        <f t="shared" si="87"/>
        <v>78.903311456758345</v>
      </c>
      <c r="J270" s="62">
        <f t="shared" si="87"/>
        <v>67.97801819789666</v>
      </c>
      <c r="K270" s="62">
        <f t="shared" si="87"/>
        <v>70.043038960466191</v>
      </c>
      <c r="L270" s="62">
        <f t="shared" si="87"/>
        <v>76.365518730491701</v>
      </c>
      <c r="M270" s="62">
        <f t="shared" si="87"/>
        <v>75.359076361849262</v>
      </c>
      <c r="N270" s="62">
        <f t="shared" si="87"/>
        <v>83.260260379434158</v>
      </c>
      <c r="O270" s="62">
        <f t="shared" si="87"/>
        <v>67.270092013144733</v>
      </c>
      <c r="P270" s="62">
        <f t="shared" si="87"/>
        <v>82.08312725642655</v>
      </c>
      <c r="Q270" s="62">
        <f t="shared" si="87"/>
        <v>88.445195454027285</v>
      </c>
      <c r="R270" s="62">
        <f t="shared" si="87"/>
        <v>88.969775112458265</v>
      </c>
      <c r="S270" s="62">
        <f t="shared" si="87"/>
        <v>91.085508051270622</v>
      </c>
      <c r="T270" s="62">
        <f t="shared" si="87"/>
        <v>92.847883702561901</v>
      </c>
      <c r="U270" s="62">
        <f t="shared" si="87"/>
        <v>87.356444396234295</v>
      </c>
      <c r="V270" s="62">
        <f t="shared" si="87"/>
        <v>91.036963680045673</v>
      </c>
    </row>
    <row r="271" spans="3:22" ht="22.5" x14ac:dyDescent="0.2">
      <c r="C271" s="91" t="s">
        <v>76</v>
      </c>
      <c r="D271" s="64" t="str">
        <f t="shared" ref="D271:V271" si="88">+IFERROR(IF(D232&gt;0,+((D232/D38)*100)," "),"")</f>
        <v xml:space="preserve"> </v>
      </c>
      <c r="E271" s="64" t="str">
        <f t="shared" si="88"/>
        <v xml:space="preserve"> </v>
      </c>
      <c r="F271" s="64" t="str">
        <f t="shared" si="88"/>
        <v xml:space="preserve"> </v>
      </c>
      <c r="G271" s="64" t="str">
        <f t="shared" si="88"/>
        <v xml:space="preserve"> </v>
      </c>
      <c r="H271" s="64" t="str">
        <f t="shared" si="88"/>
        <v xml:space="preserve"> </v>
      </c>
      <c r="I271" s="64" t="str">
        <f t="shared" si="88"/>
        <v xml:space="preserve"> </v>
      </c>
      <c r="J271" s="64" t="str">
        <f t="shared" si="88"/>
        <v xml:space="preserve"> </v>
      </c>
      <c r="K271" s="64" t="str">
        <f t="shared" si="88"/>
        <v xml:space="preserve"> </v>
      </c>
      <c r="L271" s="64" t="str">
        <f t="shared" si="88"/>
        <v xml:space="preserve"> </v>
      </c>
      <c r="M271" s="64" t="str">
        <f t="shared" si="88"/>
        <v xml:space="preserve"> </v>
      </c>
      <c r="N271" s="64" t="str">
        <f t="shared" si="88"/>
        <v xml:space="preserve"> </v>
      </c>
      <c r="O271" s="64" t="str">
        <f t="shared" si="88"/>
        <v xml:space="preserve"> </v>
      </c>
      <c r="P271" s="64" t="str">
        <f t="shared" si="88"/>
        <v xml:space="preserve"> </v>
      </c>
      <c r="Q271" s="64" t="str">
        <f t="shared" si="88"/>
        <v xml:space="preserve"> </v>
      </c>
      <c r="R271" s="64" t="str">
        <f t="shared" si="88"/>
        <v xml:space="preserve"> </v>
      </c>
      <c r="S271" s="64" t="str">
        <f t="shared" si="88"/>
        <v xml:space="preserve"> </v>
      </c>
      <c r="T271" s="64" t="str">
        <f t="shared" si="88"/>
        <v xml:space="preserve"> </v>
      </c>
      <c r="U271" s="64" t="str">
        <f t="shared" si="88"/>
        <v xml:space="preserve"> </v>
      </c>
      <c r="V271" s="64">
        <f t="shared" si="88"/>
        <v>56.255603915121867</v>
      </c>
    </row>
    <row r="272" spans="3:22" x14ac:dyDescent="0.2">
      <c r="C272" s="89" t="s">
        <v>77</v>
      </c>
      <c r="D272" s="61">
        <f t="shared" ref="D272:V272" si="89">+IFERROR(IF(D233&gt;0,+((D233/D39)*100)," "),"")</f>
        <v>70.314130481632162</v>
      </c>
      <c r="E272" s="61">
        <f t="shared" si="89"/>
        <v>52.11670540082838</v>
      </c>
      <c r="F272" s="61">
        <f t="shared" si="89"/>
        <v>23.518722806440614</v>
      </c>
      <c r="G272" s="61">
        <f t="shared" si="89"/>
        <v>11.364341828347534</v>
      </c>
      <c r="H272" s="61">
        <f t="shared" si="89"/>
        <v>94.332536911435696</v>
      </c>
      <c r="I272" s="61">
        <f t="shared" si="89"/>
        <v>36.927640125774978</v>
      </c>
      <c r="J272" s="61">
        <f t="shared" si="89"/>
        <v>71.168008782991592</v>
      </c>
      <c r="K272" s="61">
        <f t="shared" si="89"/>
        <v>85.752141629693966</v>
      </c>
      <c r="L272" s="61">
        <f t="shared" si="89"/>
        <v>62.498074375304313</v>
      </c>
      <c r="M272" s="61">
        <f t="shared" si="89"/>
        <v>61.968675317642067</v>
      </c>
      <c r="N272" s="61">
        <f t="shared" si="89"/>
        <v>51.060807704662011</v>
      </c>
      <c r="O272" s="61">
        <f t="shared" si="89"/>
        <v>68.131728657522501</v>
      </c>
      <c r="P272" s="61">
        <f t="shared" si="89"/>
        <v>52.830284123253449</v>
      </c>
      <c r="Q272" s="61">
        <f t="shared" si="89"/>
        <v>73.27578811167669</v>
      </c>
      <c r="R272" s="61">
        <f t="shared" si="89"/>
        <v>77.439282476303688</v>
      </c>
      <c r="S272" s="61">
        <f t="shared" si="89"/>
        <v>76.335958488328913</v>
      </c>
      <c r="T272" s="61">
        <f t="shared" si="89"/>
        <v>84.435225738379629</v>
      </c>
      <c r="U272" s="61">
        <f t="shared" si="89"/>
        <v>76.582800951754621</v>
      </c>
      <c r="V272" s="61">
        <f t="shared" si="89"/>
        <v>87.994491909048051</v>
      </c>
    </row>
    <row r="273" spans="3:22" x14ac:dyDescent="0.2">
      <c r="C273" s="90" t="s">
        <v>37</v>
      </c>
      <c r="D273" s="63">
        <f t="shared" ref="D273:V273" si="90">+IFERROR(IF(D234&gt;0,+((D234/D40)*100)," "),"")</f>
        <v>46.904450712465938</v>
      </c>
      <c r="E273" s="63">
        <f t="shared" si="90"/>
        <v>67.036114177999764</v>
      </c>
      <c r="F273" s="63">
        <f t="shared" si="90"/>
        <v>37.937519434440944</v>
      </c>
      <c r="G273" s="63">
        <f t="shared" si="90"/>
        <v>61.652243283894748</v>
      </c>
      <c r="H273" s="63">
        <f t="shared" si="90"/>
        <v>61.04496134359939</v>
      </c>
      <c r="I273" s="63">
        <f t="shared" si="90"/>
        <v>68.907672569403417</v>
      </c>
      <c r="J273" s="63">
        <f t="shared" si="90"/>
        <v>54.00148136293592</v>
      </c>
      <c r="K273" s="63">
        <f t="shared" si="90"/>
        <v>70.44054958779823</v>
      </c>
      <c r="L273" s="63">
        <f t="shared" si="90"/>
        <v>73.303623306936174</v>
      </c>
      <c r="M273" s="63">
        <f t="shared" si="90"/>
        <v>68.660551373309033</v>
      </c>
      <c r="N273" s="63">
        <f t="shared" si="90"/>
        <v>63.500103260463945</v>
      </c>
      <c r="O273" s="63">
        <f t="shared" si="90"/>
        <v>68.011557884573776</v>
      </c>
      <c r="P273" s="63">
        <f t="shared" si="90"/>
        <v>69.344934715227339</v>
      </c>
      <c r="Q273" s="63">
        <f t="shared" si="90"/>
        <v>68.156668914631751</v>
      </c>
      <c r="R273" s="63">
        <f t="shared" si="90"/>
        <v>76.333515369210161</v>
      </c>
      <c r="S273" s="63">
        <f t="shared" si="90"/>
        <v>70.624075097793167</v>
      </c>
      <c r="T273" s="63">
        <f t="shared" si="90"/>
        <v>63.242980004809787</v>
      </c>
      <c r="U273" s="63">
        <f t="shared" si="90"/>
        <v>58.445122058359601</v>
      </c>
      <c r="V273" s="63">
        <f t="shared" si="90"/>
        <v>68.085446406935489</v>
      </c>
    </row>
    <row r="274" spans="3:22" x14ac:dyDescent="0.2">
      <c r="C274" s="89" t="s">
        <v>38</v>
      </c>
      <c r="D274" s="61">
        <f t="shared" ref="D274:V274" si="91">+IFERROR(IF(D235&gt;0,+((D235/D41)*100)," "),"")</f>
        <v>41.890078387391995</v>
      </c>
      <c r="E274" s="61">
        <f t="shared" si="91"/>
        <v>11.586512311271207</v>
      </c>
      <c r="F274" s="61">
        <f t="shared" si="91"/>
        <v>34.929015983406416</v>
      </c>
      <c r="G274" s="61">
        <f t="shared" si="91"/>
        <v>18.079571394020729</v>
      </c>
      <c r="H274" s="61">
        <f t="shared" si="91"/>
        <v>4.0917250960717908</v>
      </c>
      <c r="I274" s="61">
        <f t="shared" si="91"/>
        <v>8.8327475952558245</v>
      </c>
      <c r="J274" s="61">
        <f t="shared" si="91"/>
        <v>48.571244175818762</v>
      </c>
      <c r="K274" s="61">
        <f t="shared" si="91"/>
        <v>74.879067821623821</v>
      </c>
      <c r="L274" s="61">
        <f t="shared" si="91"/>
        <v>46.878533200932424</v>
      </c>
      <c r="M274" s="61">
        <f t="shared" si="91"/>
        <v>33.620806969470536</v>
      </c>
      <c r="N274" s="61">
        <f t="shared" si="91"/>
        <v>28.177398627722848</v>
      </c>
      <c r="O274" s="61">
        <f t="shared" si="91"/>
        <v>57.316615592943286</v>
      </c>
      <c r="P274" s="61">
        <f t="shared" si="91"/>
        <v>42.709448037640371</v>
      </c>
      <c r="Q274" s="61">
        <f t="shared" si="91"/>
        <v>25.901049819547545</v>
      </c>
      <c r="R274" s="61">
        <f t="shared" si="91"/>
        <v>32.499995098232475</v>
      </c>
      <c r="S274" s="61">
        <f t="shared" si="91"/>
        <v>23.725694563739747</v>
      </c>
      <c r="T274" s="61">
        <f t="shared" si="91"/>
        <v>22.109144252663985</v>
      </c>
      <c r="U274" s="61">
        <f t="shared" si="91"/>
        <v>18.815770110885683</v>
      </c>
      <c r="V274" s="61">
        <f t="shared" si="91"/>
        <v>18.897253307643837</v>
      </c>
    </row>
    <row r="275" spans="3:22" x14ac:dyDescent="0.2">
      <c r="C275" s="93" t="s">
        <v>79</v>
      </c>
      <c r="D275" s="65">
        <f t="shared" ref="D275:V275" si="92">+IFERROR(IF(D236&gt;0,+((D236/D42)*100)," "),"")</f>
        <v>54.792578622039358</v>
      </c>
      <c r="E275" s="65">
        <f t="shared" si="92"/>
        <v>62.664316604020399</v>
      </c>
      <c r="F275" s="65">
        <f t="shared" si="92"/>
        <v>51.708706586564091</v>
      </c>
      <c r="G275" s="65">
        <f t="shared" si="92"/>
        <v>63.545140869086644</v>
      </c>
      <c r="H275" s="65">
        <f t="shared" si="92"/>
        <v>61.454038104841594</v>
      </c>
      <c r="I275" s="65">
        <f t="shared" si="92"/>
        <v>64.700432489076093</v>
      </c>
      <c r="J275" s="65">
        <f t="shared" si="92"/>
        <v>61.767697167933719</v>
      </c>
      <c r="K275" s="65">
        <f t="shared" si="92"/>
        <v>69.842591956048494</v>
      </c>
      <c r="L275" s="65">
        <f t="shared" si="92"/>
        <v>74.919519627594369</v>
      </c>
      <c r="M275" s="65">
        <f t="shared" si="92"/>
        <v>73.675180798256378</v>
      </c>
      <c r="N275" s="65">
        <f t="shared" si="92"/>
        <v>70.529812052498258</v>
      </c>
      <c r="O275" s="65">
        <f t="shared" si="92"/>
        <v>65.708598600079071</v>
      </c>
      <c r="P275" s="65">
        <f t="shared" si="92"/>
        <v>67.97205066251</v>
      </c>
      <c r="Q275" s="65">
        <f t="shared" si="92"/>
        <v>70.910549840491171</v>
      </c>
      <c r="R275" s="65">
        <f t="shared" si="92"/>
        <v>72.788381034215433</v>
      </c>
      <c r="S275" s="65">
        <f t="shared" si="92"/>
        <v>72.812255098373882</v>
      </c>
      <c r="T275" s="65">
        <f t="shared" si="92"/>
        <v>72.805200132772711</v>
      </c>
      <c r="U275" s="65">
        <f t="shared" si="92"/>
        <v>71.649446417325009</v>
      </c>
      <c r="V275" s="65">
        <f t="shared" si="92"/>
        <v>76.910200238465649</v>
      </c>
    </row>
    <row r="276" spans="3:22" x14ac:dyDescent="0.2">
      <c r="C276" s="1" t="s">
        <v>227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3">
    <mergeCell ref="A5:C6"/>
    <mergeCell ref="A7:C7"/>
    <mergeCell ref="D9:V9"/>
    <mergeCell ref="D48:V48"/>
    <mergeCell ref="D86:V86"/>
    <mergeCell ref="D126:V126"/>
    <mergeCell ref="D164:V164"/>
    <mergeCell ref="D203:V203"/>
    <mergeCell ref="D241:V241"/>
    <mergeCell ref="K11:K12"/>
    <mergeCell ref="Q11:Q12"/>
    <mergeCell ref="M11:M12"/>
    <mergeCell ref="N11:N12"/>
    <mergeCell ref="N128:N129"/>
    <mergeCell ref="O128:O129"/>
    <mergeCell ref="P128:P129"/>
    <mergeCell ref="L11:L12"/>
    <mergeCell ref="Q128:Q129"/>
    <mergeCell ref="N50:N51"/>
    <mergeCell ref="O89:O90"/>
    <mergeCell ref="Q89:Q90"/>
    <mergeCell ref="P89:P90"/>
    <mergeCell ref="J89:J90"/>
    <mergeCell ref="K50:K51"/>
    <mergeCell ref="C244:C245"/>
    <mergeCell ref="D244:D245"/>
    <mergeCell ref="E244:E245"/>
    <mergeCell ref="F244:F245"/>
    <mergeCell ref="C167:C168"/>
    <mergeCell ref="L242:Q242"/>
    <mergeCell ref="L244:L245"/>
    <mergeCell ref="M244:M245"/>
    <mergeCell ref="G244:G245"/>
    <mergeCell ref="M205:M206"/>
    <mergeCell ref="U205:U206"/>
    <mergeCell ref="S128:S129"/>
    <mergeCell ref="S205:S206"/>
    <mergeCell ref="H167:H168"/>
    <mergeCell ref="G205:G206"/>
    <mergeCell ref="D205:D206"/>
    <mergeCell ref="E205:E206"/>
    <mergeCell ref="P205:P206"/>
    <mergeCell ref="Q205:Q206"/>
    <mergeCell ref="L165:Q165"/>
    <mergeCell ref="G167:G168"/>
    <mergeCell ref="S167:S168"/>
    <mergeCell ref="I167:I168"/>
    <mergeCell ref="O167:O168"/>
    <mergeCell ref="K167:K168"/>
    <mergeCell ref="J205:J206"/>
    <mergeCell ref="K205:K206"/>
    <mergeCell ref="L167:L168"/>
    <mergeCell ref="M167:M168"/>
    <mergeCell ref="N167:N168"/>
    <mergeCell ref="T167:T168"/>
    <mergeCell ref="D167:D168"/>
    <mergeCell ref="H205:H206"/>
    <mergeCell ref="O205:O206"/>
    <mergeCell ref="V167:V168"/>
    <mergeCell ref="U167:U168"/>
    <mergeCell ref="V128:V129"/>
    <mergeCell ref="J128:J129"/>
    <mergeCell ref="L128:L129"/>
    <mergeCell ref="P167:P168"/>
    <mergeCell ref="Q167:Q168"/>
    <mergeCell ref="R167:R168"/>
    <mergeCell ref="M128:M129"/>
    <mergeCell ref="U244:U245"/>
    <mergeCell ref="V244:V245"/>
    <mergeCell ref="N244:N245"/>
    <mergeCell ref="O244:O245"/>
    <mergeCell ref="P244:P245"/>
    <mergeCell ref="Q244:Q245"/>
    <mergeCell ref="R244:R245"/>
    <mergeCell ref="S244:S245"/>
    <mergeCell ref="H244:H245"/>
    <mergeCell ref="I244:I245"/>
    <mergeCell ref="J244:J245"/>
    <mergeCell ref="K244:K245"/>
    <mergeCell ref="T244:T245"/>
    <mergeCell ref="T205:T206"/>
    <mergeCell ref="R205:R206"/>
    <mergeCell ref="V205:V206"/>
    <mergeCell ref="N205:N206"/>
    <mergeCell ref="J50:J51"/>
    <mergeCell ref="N89:N90"/>
    <mergeCell ref="C205:C206"/>
    <mergeCell ref="E128:E129"/>
    <mergeCell ref="C128:C129"/>
    <mergeCell ref="D128:D129"/>
    <mergeCell ref="F128:F129"/>
    <mergeCell ref="G128:G129"/>
    <mergeCell ref="H128:H129"/>
    <mergeCell ref="I128:I129"/>
    <mergeCell ref="K128:K129"/>
    <mergeCell ref="E167:E168"/>
    <mergeCell ref="F167:F168"/>
    <mergeCell ref="F205:F206"/>
    <mergeCell ref="J167:J168"/>
    <mergeCell ref="I205:I206"/>
    <mergeCell ref="L50:L51"/>
    <mergeCell ref="K89:K90"/>
    <mergeCell ref="L205:L206"/>
    <mergeCell ref="T89:T90"/>
    <mergeCell ref="U89:U90"/>
    <mergeCell ref="Q50:Q51"/>
    <mergeCell ref="R11:R12"/>
    <mergeCell ref="S11:S12"/>
    <mergeCell ref="T11:T12"/>
    <mergeCell ref="U11:U12"/>
    <mergeCell ref="V11:V12"/>
    <mergeCell ref="T128:T129"/>
    <mergeCell ref="U128:U129"/>
    <mergeCell ref="R128:R129"/>
    <mergeCell ref="V89:V90"/>
    <mergeCell ref="U50:U51"/>
    <mergeCell ref="V50:V51"/>
    <mergeCell ref="R89:R90"/>
    <mergeCell ref="S89:S90"/>
    <mergeCell ref="L87:Q87"/>
    <mergeCell ref="L89:L90"/>
    <mergeCell ref="M89:M90"/>
    <mergeCell ref="D11:D12"/>
    <mergeCell ref="E11:E12"/>
    <mergeCell ref="F11:F12"/>
    <mergeCell ref="G11:G12"/>
    <mergeCell ref="H11:H12"/>
    <mergeCell ref="I11:I12"/>
    <mergeCell ref="C89:C90"/>
    <mergeCell ref="D89:D90"/>
    <mergeCell ref="E89:E90"/>
    <mergeCell ref="F89:F90"/>
    <mergeCell ref="G89:G90"/>
    <mergeCell ref="H89:H90"/>
    <mergeCell ref="I89:I90"/>
    <mergeCell ref="G50:G51"/>
    <mergeCell ref="H50:H51"/>
    <mergeCell ref="I50:I51"/>
    <mergeCell ref="C11:C12"/>
    <mergeCell ref="C50:C51"/>
    <mergeCell ref="D50:D51"/>
    <mergeCell ref="E50:E51"/>
    <mergeCell ref="F50:F51"/>
    <mergeCell ref="J11:J12"/>
    <mergeCell ref="O11:O12"/>
    <mergeCell ref="P11:P12"/>
    <mergeCell ref="M50:M51"/>
    <mergeCell ref="O50:O51"/>
    <mergeCell ref="P50:P51"/>
    <mergeCell ref="R50:R51"/>
    <mergeCell ref="S50:S51"/>
    <mergeCell ref="T50:T51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ageMargins left="0.7" right="0.7" top="0.75" bottom="0.75" header="0.3" footer="0.3"/>
  <pageSetup orientation="portrait" r:id="rId1"/>
  <ignoredErrors>
    <ignoredError sqref="D12:V12 D11:V11 D6:N7" numberStoredAsText="1"/>
    <ignoredError sqref="D81:U81 E159:U159 E236:U236 N42:U42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E79C-9014-4E45-A51C-561AD7804CB4}">
  <sheetPr codeName="Hoja23"/>
  <dimension ref="A1:K300"/>
  <sheetViews>
    <sheetView showGridLines="0" zoomScaleNormal="100" workbookViewId="0">
      <pane xSplit="3" ySplit="9" topLeftCell="D16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>
      <c r="I1" s="9" t="s">
        <v>167</v>
      </c>
    </row>
    <row r="2" spans="1:11" ht="16.5" customHeight="1" x14ac:dyDescent="0.2">
      <c r="D2" s="185"/>
      <c r="E2" s="185"/>
      <c r="F2" s="185"/>
      <c r="G2" s="185"/>
      <c r="H2" s="185"/>
      <c r="I2" s="185"/>
      <c r="J2" s="185"/>
      <c r="K2" s="185"/>
    </row>
    <row r="3" spans="1:11" ht="16.5" customHeight="1" x14ac:dyDescent="0.2">
      <c r="D3" s="185"/>
      <c r="E3" s="185"/>
      <c r="F3" s="185"/>
      <c r="G3" s="185"/>
      <c r="H3" s="185"/>
      <c r="I3" s="185"/>
      <c r="J3" s="185"/>
      <c r="K3" s="185"/>
    </row>
    <row r="4" spans="1:11" ht="16.5" customHeight="1" x14ac:dyDescent="0.2">
      <c r="D4" s="185"/>
      <c r="E4" s="185"/>
      <c r="F4" s="185"/>
      <c r="G4" s="185"/>
      <c r="H4" s="185"/>
      <c r="I4" s="185"/>
      <c r="J4" s="185"/>
      <c r="K4" s="185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4"/>
      <c r="E6" s="174"/>
      <c r="F6" s="174"/>
      <c r="G6" s="174"/>
      <c r="H6" s="174"/>
      <c r="I6" s="174"/>
      <c r="J6" s="174"/>
      <c r="K6" s="174"/>
    </row>
    <row r="7" spans="1:11" ht="20.25" customHeight="1" x14ac:dyDescent="0.2">
      <c r="A7" s="175" t="s">
        <v>215</v>
      </c>
      <c r="B7" s="175"/>
      <c r="C7" s="175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20.25" customHeight="1" x14ac:dyDescent="0.25">
      <c r="A8" s="175"/>
      <c r="B8" s="175"/>
      <c r="C8" s="175"/>
      <c r="D8" s="171">
        <v>2019</v>
      </c>
      <c r="E8" s="171">
        <v>2020</v>
      </c>
      <c r="F8" s="171">
        <v>2021</v>
      </c>
      <c r="G8" s="171">
        <v>2022</v>
      </c>
      <c r="H8" s="171">
        <v>2023</v>
      </c>
      <c r="I8" s="171">
        <v>2024</v>
      </c>
      <c r="J8" s="171">
        <v>2025</v>
      </c>
      <c r="K8" s="171" t="s">
        <v>178</v>
      </c>
    </row>
    <row r="9" spans="1:11" s="104" customFormat="1" ht="16.5" customHeight="1" x14ac:dyDescent="0.25">
      <c r="A9" s="170" t="s">
        <v>225</v>
      </c>
      <c r="B9" s="170"/>
      <c r="C9" s="170"/>
      <c r="D9" s="171"/>
      <c r="E9" s="171"/>
      <c r="F9" s="171"/>
      <c r="G9" s="171"/>
      <c r="H9" s="171"/>
      <c r="I9" s="171"/>
      <c r="J9" s="171"/>
      <c r="K9" s="171"/>
    </row>
    <row r="10" spans="1:11" s="104" customFormat="1" ht="16.5" customHeight="1" x14ac:dyDescent="0.25">
      <c r="A10" s="101"/>
      <c r="B10" s="100"/>
      <c r="C10" s="100"/>
      <c r="D10" s="139"/>
      <c r="E10" s="139"/>
      <c r="F10" s="139"/>
      <c r="G10" s="139"/>
      <c r="H10" s="139"/>
      <c r="I10" s="139"/>
      <c r="J10" s="139"/>
      <c r="K10" s="139"/>
    </row>
    <row r="11" spans="1:11" ht="16.5" customHeight="1" x14ac:dyDescent="0.2">
      <c r="C11" s="9"/>
      <c r="D11" s="138" t="s">
        <v>102</v>
      </c>
      <c r="E11" s="138"/>
      <c r="F11" s="138"/>
      <c r="G11" s="138"/>
      <c r="H11" s="138"/>
      <c r="I11" s="138"/>
      <c r="J11" s="138"/>
      <c r="K11" s="138"/>
    </row>
    <row r="12" spans="1:11" ht="15.75" customHeight="1" x14ac:dyDescent="0.2">
      <c r="C12" s="157"/>
      <c r="D12" s="157"/>
      <c r="E12" s="157"/>
      <c r="F12" s="157"/>
      <c r="G12" s="157"/>
      <c r="H12" s="157"/>
      <c r="I12" s="157"/>
      <c r="J12" s="157"/>
    </row>
    <row r="13" spans="1:11" ht="9.9499999999999993" customHeight="1" x14ac:dyDescent="0.2">
      <c r="C13" s="182" t="s">
        <v>21</v>
      </c>
      <c r="D13" s="162">
        <v>2019</v>
      </c>
      <c r="E13" s="162">
        <v>2020</v>
      </c>
      <c r="F13" s="162">
        <v>2021</v>
      </c>
      <c r="G13" s="162">
        <v>2022</v>
      </c>
      <c r="H13" s="162">
        <v>2023</v>
      </c>
      <c r="I13" s="162">
        <v>2024</v>
      </c>
      <c r="J13" s="162">
        <v>2025</v>
      </c>
      <c r="K13" s="162" t="s">
        <v>178</v>
      </c>
    </row>
    <row r="14" spans="1:11" ht="9.9499999999999993" customHeight="1" thickBot="1" x14ac:dyDescent="0.25">
      <c r="C14" s="183"/>
      <c r="D14" s="163"/>
      <c r="E14" s="163"/>
      <c r="F14" s="163"/>
      <c r="G14" s="163"/>
      <c r="H14" s="163"/>
      <c r="I14" s="163"/>
      <c r="J14" s="163"/>
      <c r="K14" s="163"/>
    </row>
    <row r="15" spans="1:11" x14ac:dyDescent="0.2">
      <c r="C15" s="89" t="s">
        <v>61</v>
      </c>
      <c r="D15" s="120">
        <v>1526.0658158230001</v>
      </c>
      <c r="E15" s="120">
        <v>1122.5252031800001</v>
      </c>
      <c r="F15" s="120">
        <v>1758.95142586</v>
      </c>
      <c r="G15" s="120">
        <v>1824.182456578</v>
      </c>
      <c r="H15" s="120">
        <v>4444.5995342209999</v>
      </c>
      <c r="I15" s="120">
        <v>6821.0615995509997</v>
      </c>
      <c r="J15" s="120">
        <v>4192.64562226</v>
      </c>
      <c r="K15" s="120">
        <v>3213.5612374900002</v>
      </c>
    </row>
    <row r="16" spans="1:11" x14ac:dyDescent="0.2">
      <c r="C16" s="90" t="s">
        <v>28</v>
      </c>
      <c r="D16" s="121">
        <v>303.17101654700002</v>
      </c>
      <c r="E16" s="121">
        <v>376.69522631500001</v>
      </c>
      <c r="F16" s="121">
        <v>757.61889762700002</v>
      </c>
      <c r="G16" s="121">
        <v>916.46280384900001</v>
      </c>
      <c r="H16" s="121">
        <v>1492.7934226299999</v>
      </c>
      <c r="I16" s="121">
        <v>1439.164580272</v>
      </c>
      <c r="J16" s="121">
        <v>976.37132993700004</v>
      </c>
      <c r="K16" s="121">
        <v>1114.2937969459999</v>
      </c>
    </row>
    <row r="17" spans="3:11" x14ac:dyDescent="0.2">
      <c r="C17" s="89" t="s">
        <v>62</v>
      </c>
      <c r="D17" s="120">
        <v>327.50009532000001</v>
      </c>
      <c r="E17" s="120">
        <v>245.873068343</v>
      </c>
      <c r="F17" s="120">
        <v>386.46516252700002</v>
      </c>
      <c r="G17" s="120">
        <v>302.90143327200002</v>
      </c>
      <c r="H17" s="120">
        <v>457.61128994500001</v>
      </c>
      <c r="I17" s="120">
        <v>347.85157799799998</v>
      </c>
      <c r="J17" s="120">
        <v>254.42463240800001</v>
      </c>
      <c r="K17" s="120">
        <v>348.56709564699997</v>
      </c>
    </row>
    <row r="18" spans="3:11" x14ac:dyDescent="0.2">
      <c r="C18" s="90" t="s">
        <v>29</v>
      </c>
      <c r="D18" s="121">
        <v>345.88837143900003</v>
      </c>
      <c r="E18" s="121">
        <v>389.397636729</v>
      </c>
      <c r="F18" s="121">
        <v>497.71790731599998</v>
      </c>
      <c r="G18" s="121">
        <v>495.177747969</v>
      </c>
      <c r="H18" s="121">
        <v>649.61409134099995</v>
      </c>
      <c r="I18" s="121">
        <v>343.700148969</v>
      </c>
      <c r="J18" s="121">
        <v>398.91930349900002</v>
      </c>
      <c r="K18" s="121">
        <v>333.66855801899999</v>
      </c>
    </row>
    <row r="19" spans="3:11" x14ac:dyDescent="0.2">
      <c r="C19" s="89" t="s">
        <v>63</v>
      </c>
      <c r="D19" s="120">
        <v>90</v>
      </c>
      <c r="E19" s="120">
        <v>83.141129558000003</v>
      </c>
      <c r="F19" s="120">
        <v>115.71346817</v>
      </c>
      <c r="G19" s="120">
        <v>209.033450966</v>
      </c>
      <c r="H19" s="120">
        <v>276.51672548300002</v>
      </c>
      <c r="I19" s="120">
        <v>263</v>
      </c>
      <c r="J19" s="120">
        <v>200</v>
      </c>
      <c r="K19" s="120">
        <v>200</v>
      </c>
    </row>
    <row r="20" spans="3:11" x14ac:dyDescent="0.2">
      <c r="C20" s="90" t="s">
        <v>30</v>
      </c>
      <c r="D20" s="121">
        <v>146.54409063200001</v>
      </c>
      <c r="E20" s="121">
        <v>141.962145894</v>
      </c>
      <c r="F20" s="121">
        <v>372.20051585700003</v>
      </c>
      <c r="G20" s="121">
        <v>376.85468123700002</v>
      </c>
      <c r="H20" s="121">
        <v>504.64443186099999</v>
      </c>
      <c r="I20" s="121">
        <v>985.48748228299996</v>
      </c>
      <c r="J20" s="121">
        <v>734.22114432399997</v>
      </c>
      <c r="K20" s="121">
        <v>739.34320605799996</v>
      </c>
    </row>
    <row r="21" spans="3:11" x14ac:dyDescent="0.2">
      <c r="C21" s="89" t="s">
        <v>64</v>
      </c>
      <c r="D21" s="120">
        <v>1133.197335263</v>
      </c>
      <c r="E21" s="120">
        <v>1391.1674894519999</v>
      </c>
      <c r="F21" s="120">
        <v>2105.6282470000001</v>
      </c>
      <c r="G21" s="120">
        <v>2083.0082835759999</v>
      </c>
      <c r="H21" s="120">
        <v>1981.492645</v>
      </c>
      <c r="I21" s="120">
        <v>3103.1433494339999</v>
      </c>
      <c r="J21" s="120">
        <v>2310.9953651563396</v>
      </c>
      <c r="K21" s="120">
        <v>3675.8425808950001</v>
      </c>
    </row>
    <row r="22" spans="3:11" x14ac:dyDescent="0.2">
      <c r="C22" s="90" t="s">
        <v>65</v>
      </c>
      <c r="D22" s="121">
        <v>462</v>
      </c>
      <c r="E22" s="121">
        <v>422.38737622999997</v>
      </c>
      <c r="F22" s="121">
        <v>727.83979298199995</v>
      </c>
      <c r="G22" s="121">
        <v>845.29875288999995</v>
      </c>
      <c r="H22" s="121">
        <v>891.70912702299995</v>
      </c>
      <c r="I22" s="121">
        <v>994.03887388999999</v>
      </c>
      <c r="J22" s="121">
        <v>400</v>
      </c>
      <c r="K22" s="121">
        <v>441.89248750399997</v>
      </c>
    </row>
    <row r="23" spans="3:11" x14ac:dyDescent="0.2">
      <c r="C23" s="89" t="s">
        <v>66</v>
      </c>
      <c r="D23" s="120">
        <v>4062.3361546179999</v>
      </c>
      <c r="E23" s="120">
        <v>3994.7904814970002</v>
      </c>
      <c r="F23" s="120">
        <v>4861.2434345350002</v>
      </c>
      <c r="G23" s="120">
        <v>5535.0332843320002</v>
      </c>
      <c r="H23" s="120">
        <v>7403.6137391370003</v>
      </c>
      <c r="I23" s="120">
        <v>8081.0787492729996</v>
      </c>
      <c r="J23" s="120">
        <v>6776.9417575489997</v>
      </c>
      <c r="K23" s="120">
        <v>6820.3004516840001</v>
      </c>
    </row>
    <row r="24" spans="3:11" x14ac:dyDescent="0.2">
      <c r="C24" s="90" t="s">
        <v>67</v>
      </c>
      <c r="D24" s="121">
        <v>324.63839283099998</v>
      </c>
      <c r="E24" s="121">
        <v>260.75104087300002</v>
      </c>
      <c r="F24" s="121">
        <v>334.63944533699998</v>
      </c>
      <c r="G24" s="121">
        <v>336.40663396600002</v>
      </c>
      <c r="H24" s="121">
        <v>392.980287025</v>
      </c>
      <c r="I24" s="121">
        <v>375.16026645800002</v>
      </c>
      <c r="J24" s="121">
        <v>397.54851034400002</v>
      </c>
      <c r="K24" s="121">
        <v>411.91103170000002</v>
      </c>
    </row>
    <row r="25" spans="3:11" x14ac:dyDescent="0.2">
      <c r="C25" s="89" t="s">
        <v>68</v>
      </c>
      <c r="D25" s="120">
        <v>171.520550998</v>
      </c>
      <c r="E25" s="120">
        <v>173.97845612899999</v>
      </c>
      <c r="F25" s="120">
        <v>203.53888283800001</v>
      </c>
      <c r="G25" s="120">
        <v>200.55488974799999</v>
      </c>
      <c r="H25" s="120">
        <v>243.72078349399999</v>
      </c>
      <c r="I25" s="120">
        <v>257.72992822600003</v>
      </c>
      <c r="J25" s="120">
        <v>338.39176765799999</v>
      </c>
      <c r="K25" s="120">
        <v>407.05054214199998</v>
      </c>
    </row>
    <row r="26" spans="3:11" x14ac:dyDescent="0.2">
      <c r="C26" s="90" t="s">
        <v>31</v>
      </c>
      <c r="D26" s="121">
        <v>1827.131144378</v>
      </c>
      <c r="E26" s="121">
        <v>1929.249471722</v>
      </c>
      <c r="F26" s="121">
        <v>2274.1844098420002</v>
      </c>
      <c r="G26" s="121">
        <v>2613.5607370450002</v>
      </c>
      <c r="H26" s="121">
        <v>4830.9276645680002</v>
      </c>
      <c r="I26" s="121">
        <v>3315.4505496080001</v>
      </c>
      <c r="J26" s="121">
        <v>2785.404005115</v>
      </c>
      <c r="K26" s="121">
        <v>4765.8909346390001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9967.5591026309994</v>
      </c>
      <c r="J27" s="120">
        <v>9990.7126999320008</v>
      </c>
      <c r="K27" s="120">
        <v>9698.0072247999997</v>
      </c>
    </row>
    <row r="28" spans="3:11" x14ac:dyDescent="0.2">
      <c r="C28" s="90" t="s">
        <v>69</v>
      </c>
      <c r="D28" s="121">
        <v>10008.629901714001</v>
      </c>
      <c r="E28" s="121">
        <v>10580.678139793999</v>
      </c>
      <c r="F28" s="121">
        <v>14434.612841607001</v>
      </c>
      <c r="G28" s="121">
        <v>21727.546051394002</v>
      </c>
      <c r="H28" s="121">
        <v>19820.368650912002</v>
      </c>
      <c r="I28" s="121">
        <v>11152.307544973</v>
      </c>
      <c r="J28" s="121">
        <v>8876.3867533539997</v>
      </c>
      <c r="K28" s="121">
        <v>11228.172667557999</v>
      </c>
    </row>
    <row r="29" spans="3:11" x14ac:dyDescent="0.2">
      <c r="C29" s="89" t="s">
        <v>70</v>
      </c>
      <c r="D29" s="120">
        <v>226.18752660800001</v>
      </c>
      <c r="E29" s="120">
        <v>212.05336892899999</v>
      </c>
      <c r="F29" s="120">
        <v>420.86411706199999</v>
      </c>
      <c r="G29" s="120">
        <v>483.829414493</v>
      </c>
      <c r="H29" s="120">
        <v>801.53164215899994</v>
      </c>
      <c r="I29" s="120">
        <v>1045.218780894</v>
      </c>
      <c r="J29" s="120">
        <v>754.85040885700005</v>
      </c>
      <c r="K29" s="120">
        <v>522.40355405299999</v>
      </c>
    </row>
    <row r="30" spans="3:11" x14ac:dyDescent="0.2">
      <c r="C30" s="90" t="s">
        <v>32</v>
      </c>
      <c r="D30" s="121">
        <v>7.2407899650000003</v>
      </c>
      <c r="E30" s="121">
        <v>7.0943533070000004</v>
      </c>
      <c r="F30" s="121">
        <v>7.8460509409999997</v>
      </c>
      <c r="G30" s="121">
        <v>8</v>
      </c>
      <c r="H30" s="121">
        <v>29</v>
      </c>
      <c r="I30" s="121">
        <v>40.538191001999998</v>
      </c>
      <c r="J30" s="121">
        <v>35.198878845999999</v>
      </c>
      <c r="K30" s="121">
        <v>23.154858490999999</v>
      </c>
    </row>
    <row r="31" spans="3:11" x14ac:dyDescent="0.2">
      <c r="C31" s="89" t="s">
        <v>174</v>
      </c>
      <c r="D31" s="120">
        <v>99.126838441999993</v>
      </c>
      <c r="E31" s="120">
        <v>215.44289954300001</v>
      </c>
      <c r="F31" s="120">
        <v>356.55770683100002</v>
      </c>
      <c r="G31" s="120">
        <v>667.23957257799998</v>
      </c>
      <c r="H31" s="120">
        <v>496.36789722100002</v>
      </c>
      <c r="I31" s="120">
        <v>561.25997063299997</v>
      </c>
      <c r="J31" s="120">
        <v>467.11101387000002</v>
      </c>
      <c r="K31" s="120">
        <v>453.84295433900002</v>
      </c>
    </row>
    <row r="32" spans="3:11" x14ac:dyDescent="0.2">
      <c r="C32" s="90" t="s">
        <v>171</v>
      </c>
      <c r="D32" s="121">
        <v>381.98969717099999</v>
      </c>
      <c r="E32" s="121">
        <v>441.527088085</v>
      </c>
      <c r="F32" s="121">
        <v>516.32561484899998</v>
      </c>
      <c r="G32" s="121">
        <v>713.00155589999997</v>
      </c>
      <c r="H32" s="121">
        <v>542.10172431199999</v>
      </c>
      <c r="I32" s="121">
        <v>730.95038831099998</v>
      </c>
      <c r="J32" s="121">
        <v>788.49432505799996</v>
      </c>
      <c r="K32" s="121">
        <v>705.30362920899995</v>
      </c>
    </row>
    <row r="33" spans="1:11" x14ac:dyDescent="0.2">
      <c r="C33" s="89" t="s">
        <v>71</v>
      </c>
      <c r="D33" s="120">
        <v>3324.8537079150001</v>
      </c>
      <c r="E33" s="120">
        <v>3159.0537627210001</v>
      </c>
      <c r="F33" s="120">
        <v>4897.4537455780001</v>
      </c>
      <c r="G33" s="120">
        <v>4787.1547637820004</v>
      </c>
      <c r="H33" s="120">
        <v>7287.2784190430002</v>
      </c>
      <c r="I33" s="120">
        <v>7525.7033252649999</v>
      </c>
      <c r="J33" s="120">
        <v>7076.2588830189998</v>
      </c>
      <c r="K33" s="120">
        <v>10141.820157640999</v>
      </c>
    </row>
    <row r="34" spans="1:11" x14ac:dyDescent="0.2">
      <c r="C34" s="90" t="s">
        <v>34</v>
      </c>
      <c r="D34" s="121">
        <v>160.351239781</v>
      </c>
      <c r="E34" s="121">
        <v>223.22950831700001</v>
      </c>
      <c r="F34" s="121">
        <v>353.94161360200002</v>
      </c>
      <c r="G34" s="121">
        <v>444.371286924</v>
      </c>
      <c r="H34" s="121">
        <v>581.61888279000004</v>
      </c>
      <c r="I34" s="121">
        <v>515.167917902</v>
      </c>
      <c r="J34" s="121">
        <v>383.713217875</v>
      </c>
      <c r="K34" s="121">
        <v>890.02841975599995</v>
      </c>
    </row>
    <row r="35" spans="1:11" x14ac:dyDescent="0.2">
      <c r="C35" s="89" t="s">
        <v>72</v>
      </c>
      <c r="D35" s="120">
        <v>301.85495779799999</v>
      </c>
      <c r="E35" s="120">
        <v>214.44018228799999</v>
      </c>
      <c r="F35" s="120">
        <v>585.15491021299999</v>
      </c>
      <c r="G35" s="120">
        <v>1137.305206519</v>
      </c>
      <c r="H35" s="120">
        <v>1407.764857741</v>
      </c>
      <c r="I35" s="120">
        <v>982.45925833199999</v>
      </c>
      <c r="J35" s="120">
        <v>645.35435272999996</v>
      </c>
      <c r="K35" s="120">
        <v>1027.143072587</v>
      </c>
    </row>
    <row r="36" spans="1:11" x14ac:dyDescent="0.2">
      <c r="C36" s="90" t="s">
        <v>73</v>
      </c>
      <c r="D36" s="121">
        <v>327.50249445899999</v>
      </c>
      <c r="E36" s="121">
        <v>728.87904958199999</v>
      </c>
      <c r="F36" s="121">
        <v>2492.79450537</v>
      </c>
      <c r="G36" s="121">
        <v>1365.7860647980001</v>
      </c>
      <c r="H36" s="121">
        <v>2318.3619491009999</v>
      </c>
      <c r="I36" s="121">
        <v>824.12542342500001</v>
      </c>
      <c r="J36" s="121">
        <v>492.39629463699998</v>
      </c>
      <c r="K36" s="121">
        <v>324.87296528399997</v>
      </c>
    </row>
    <row r="37" spans="1:11" x14ac:dyDescent="0.2">
      <c r="C37" s="89" t="s">
        <v>35</v>
      </c>
      <c r="D37" s="120">
        <v>342.56847452300002</v>
      </c>
      <c r="E37" s="120">
        <v>276.34970514100002</v>
      </c>
      <c r="F37" s="120">
        <v>480.26066286499997</v>
      </c>
      <c r="G37" s="120">
        <v>580.82202773999995</v>
      </c>
      <c r="H37" s="120">
        <v>726.90985000000001</v>
      </c>
      <c r="I37" s="120">
        <v>1137.039817889</v>
      </c>
      <c r="J37" s="120">
        <v>1249.41526791</v>
      </c>
      <c r="K37" s="120">
        <v>1449.610576324</v>
      </c>
    </row>
    <row r="38" spans="1:11" x14ac:dyDescent="0.2">
      <c r="C38" s="90" t="s">
        <v>74</v>
      </c>
      <c r="D38" s="121">
        <v>108.811841261</v>
      </c>
      <c r="E38" s="121">
        <v>148.53193177099999</v>
      </c>
      <c r="F38" s="121">
        <v>120.208690351</v>
      </c>
      <c r="G38" s="121">
        <v>215.53721917499999</v>
      </c>
      <c r="H38" s="121">
        <v>336.48528609800002</v>
      </c>
      <c r="I38" s="121">
        <v>310.40841180799998</v>
      </c>
      <c r="J38" s="121">
        <v>340.33098444799998</v>
      </c>
      <c r="K38" s="121">
        <v>396.56262958299999</v>
      </c>
    </row>
    <row r="39" spans="1:11" x14ac:dyDescent="0.2">
      <c r="C39" s="89" t="s">
        <v>36</v>
      </c>
      <c r="D39" s="120">
        <v>49.526122131999998</v>
      </c>
      <c r="E39" s="120">
        <v>46.018722191999998</v>
      </c>
      <c r="F39" s="120">
        <v>71.962289823999996</v>
      </c>
      <c r="G39" s="120">
        <v>79.178463918999995</v>
      </c>
      <c r="H39" s="120">
        <v>118.39129323500001</v>
      </c>
      <c r="I39" s="120">
        <v>105.012736073</v>
      </c>
      <c r="J39" s="120">
        <v>187.940451164</v>
      </c>
      <c r="K39" s="120">
        <v>201.09296158699999</v>
      </c>
    </row>
    <row r="40" spans="1:11" x14ac:dyDescent="0.2">
      <c r="C40" s="90" t="s">
        <v>172</v>
      </c>
      <c r="D40" s="121">
        <v>655.51101922500004</v>
      </c>
      <c r="E40" s="121">
        <v>707.16456807999998</v>
      </c>
      <c r="F40" s="121">
        <v>879.746749153</v>
      </c>
      <c r="G40" s="121">
        <v>1182.912125689</v>
      </c>
      <c r="H40" s="121">
        <v>2125.3100015370001</v>
      </c>
      <c r="I40" s="121">
        <v>2056.649907901</v>
      </c>
      <c r="J40" s="121">
        <v>2126.3765168370001</v>
      </c>
      <c r="K40" s="121">
        <v>3034.4203490049999</v>
      </c>
    </row>
    <row r="41" spans="1:11" x14ac:dyDescent="0.2">
      <c r="C41" s="89" t="s">
        <v>76</v>
      </c>
      <c r="D41" s="120">
        <v>150.61064770999999</v>
      </c>
      <c r="E41" s="120">
        <v>177.973974653</v>
      </c>
      <c r="F41" s="120">
        <v>214.22298737599999</v>
      </c>
      <c r="G41" s="120">
        <v>255.08561321799999</v>
      </c>
      <c r="H41" s="120">
        <v>249.063806801</v>
      </c>
      <c r="I41" s="120">
        <v>254.269322249</v>
      </c>
      <c r="J41" s="120">
        <v>264.58356480700002</v>
      </c>
      <c r="K41" s="120">
        <v>265.79430097300002</v>
      </c>
    </row>
    <row r="42" spans="1:11" x14ac:dyDescent="0.2">
      <c r="C42" s="90" t="s">
        <v>77</v>
      </c>
      <c r="D42" s="121">
        <v>1141.367832872</v>
      </c>
      <c r="E42" s="121">
        <v>1268.7833135989999</v>
      </c>
      <c r="F42" s="121">
        <v>1606.6742111829999</v>
      </c>
      <c r="G42" s="121">
        <v>1565.590897309</v>
      </c>
      <c r="H42" s="121">
        <v>1495.2995730939999</v>
      </c>
      <c r="I42" s="121">
        <v>3260.0326689250001</v>
      </c>
      <c r="J42" s="121">
        <v>1899.403039629</v>
      </c>
      <c r="K42" s="121">
        <v>1707.8514725810001</v>
      </c>
    </row>
    <row r="43" spans="1:11" x14ac:dyDescent="0.2">
      <c r="C43" s="89" t="s">
        <v>173</v>
      </c>
      <c r="D43" s="120">
        <v>5178.702847861</v>
      </c>
      <c r="E43" s="120">
        <v>5810.3251899160005</v>
      </c>
      <c r="F43" s="120">
        <v>4146.329343165</v>
      </c>
      <c r="G43" s="120">
        <v>4332.564139948</v>
      </c>
      <c r="H43" s="120">
        <v>5120.5031115000002</v>
      </c>
      <c r="I43" s="120">
        <v>5663.3931235030004</v>
      </c>
      <c r="J43" s="120">
        <v>6642.020890664</v>
      </c>
      <c r="K43" s="120">
        <v>6782.1660916629999</v>
      </c>
    </row>
    <row r="44" spans="1:11" x14ac:dyDescent="0.2">
      <c r="C44" s="90" t="s">
        <v>37</v>
      </c>
      <c r="D44" s="121">
        <v>6656.1883001739998</v>
      </c>
      <c r="E44" s="121">
        <v>7018.6023064219999</v>
      </c>
      <c r="F44" s="121">
        <v>10357.786140480999</v>
      </c>
      <c r="G44" s="121">
        <v>11232.524326782999</v>
      </c>
      <c r="H44" s="121">
        <v>11303.839670421999</v>
      </c>
      <c r="I44" s="121">
        <v>12776.528166967</v>
      </c>
      <c r="J44" s="121">
        <v>12131.627217916001</v>
      </c>
      <c r="K44" s="121">
        <v>15555.396320902</v>
      </c>
    </row>
    <row r="45" spans="1:11" x14ac:dyDescent="0.2">
      <c r="C45" s="89" t="s">
        <v>38</v>
      </c>
      <c r="D45" s="120">
        <v>1956.8138773820001</v>
      </c>
      <c r="E45" s="120">
        <v>1995.97249401</v>
      </c>
      <c r="F45" s="120">
        <v>3233.3005574849999</v>
      </c>
      <c r="G45" s="120">
        <v>3165.347167423</v>
      </c>
      <c r="H45" s="120">
        <v>5008.4294945800002</v>
      </c>
      <c r="I45" s="120">
        <v>5366.906197157</v>
      </c>
      <c r="J45" s="120">
        <v>4001.5286941519998</v>
      </c>
      <c r="K45" s="120">
        <v>2578.2509633589998</v>
      </c>
    </row>
    <row r="46" spans="1:11" ht="10.5" customHeight="1" x14ac:dyDescent="0.2">
      <c r="C46" s="81" t="s">
        <v>79</v>
      </c>
      <c r="D46" s="45">
        <f>+SUM(D15:D45)</f>
        <v>41797.831084842001</v>
      </c>
      <c r="E46" s="45">
        <f t="shared" ref="E46:J46" si="0">+SUM(E15:E45)</f>
        <v>43764.039284271988</v>
      </c>
      <c r="F46" s="45">
        <f t="shared" si="0"/>
        <v>59571.784327827008</v>
      </c>
      <c r="G46" s="45">
        <f t="shared" si="0"/>
        <v>69682.271053019984</v>
      </c>
      <c r="H46" s="45">
        <f t="shared" si="0"/>
        <v>83338.849852274012</v>
      </c>
      <c r="I46" s="45">
        <f t="shared" si="0"/>
        <v>90602.39736180201</v>
      </c>
      <c r="J46" s="45">
        <f t="shared" si="0"/>
        <v>78119.566893955358</v>
      </c>
      <c r="K46" s="45">
        <f>+SUM(K15:K45)</f>
        <v>89458.217092418985</v>
      </c>
    </row>
    <row r="47" spans="1:11" s="32" customFormat="1" ht="10.5" customHeight="1" x14ac:dyDescent="0.2">
      <c r="A47" s="5"/>
      <c r="B47" s="5"/>
      <c r="C47" s="74" t="str">
        <f>+'C1 Aprop Resumen 2000-2026'!B20</f>
        <v>* Información con corte a 31 de mayo</v>
      </c>
      <c r="D47" s="128">
        <f>+D46-'C5 Ejecución PGN 2019-2026'!D32</f>
        <v>0</v>
      </c>
      <c r="E47" s="128">
        <f>+E46-'C5 Ejecución PGN 2019-2026'!E32</f>
        <v>0</v>
      </c>
      <c r="F47" s="128">
        <f>+F46-'C5 Ejecución PGN 2019-2026'!F32</f>
        <v>0</v>
      </c>
      <c r="G47" s="128">
        <f>+G46-'C5 Ejecución PGN 2019-2026'!G32</f>
        <v>0</v>
      </c>
      <c r="H47" s="128">
        <f>+H46-'C5 Ejecución PGN 2019-2026'!H32</f>
        <v>0</v>
      </c>
      <c r="I47" s="128">
        <f>+I46-'C5 Ejecución PGN 2019-2026'!I32</f>
        <v>0</v>
      </c>
      <c r="J47" s="128">
        <f>+J46-'C5 Ejecución PGN 2019-2026'!J32</f>
        <v>0</v>
      </c>
      <c r="K47" s="128">
        <f>+K46-'C5 Ejecución PGN 2019-2026'!K32</f>
        <v>0</v>
      </c>
    </row>
    <row r="48" spans="1:11" x14ac:dyDescent="0.2">
      <c r="C48" s="1" t="s">
        <v>227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x14ac:dyDescent="0.2">
      <c r="C53" s="9"/>
      <c r="D53" s="138" t="s">
        <v>103</v>
      </c>
      <c r="E53" s="138"/>
      <c r="F53" s="138"/>
      <c r="G53" s="138"/>
      <c r="H53" s="138"/>
      <c r="I53" s="138"/>
      <c r="J53" s="138"/>
      <c r="K53" s="138"/>
    </row>
    <row r="54" spans="3:11" ht="2.25" customHeight="1" x14ac:dyDescent="0.2">
      <c r="D54" s="29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82" t="s">
        <v>21</v>
      </c>
      <c r="D56" s="186">
        <v>2019</v>
      </c>
      <c r="E56" s="162">
        <v>2020</v>
      </c>
      <c r="F56" s="162">
        <v>2021</v>
      </c>
      <c r="G56" s="162">
        <v>2022</v>
      </c>
      <c r="H56" s="162">
        <v>2023</v>
      </c>
      <c r="I56" s="162">
        <v>2024</v>
      </c>
      <c r="J56" s="162">
        <v>2025</v>
      </c>
      <c r="K56" s="162" t="s">
        <v>178</v>
      </c>
    </row>
    <row r="57" spans="3:11" ht="12" thickBot="1" x14ac:dyDescent="0.25">
      <c r="C57" s="183"/>
      <c r="D57" s="187"/>
      <c r="E57" s="163"/>
      <c r="F57" s="163"/>
      <c r="G57" s="163"/>
      <c r="H57" s="163"/>
      <c r="I57" s="163"/>
      <c r="J57" s="163"/>
      <c r="K57" s="163"/>
    </row>
    <row r="58" spans="3:11" x14ac:dyDescent="0.2">
      <c r="C58" s="89" t="s">
        <v>61</v>
      </c>
      <c r="D58" s="120">
        <v>1457.1422977304901</v>
      </c>
      <c r="E58" s="120">
        <v>1065.7474036407</v>
      </c>
      <c r="F58" s="120">
        <v>1645.5623886033095</v>
      </c>
      <c r="G58" s="120">
        <v>1611.2158497705898</v>
      </c>
      <c r="H58" s="120">
        <v>4097.0327014592194</v>
      </c>
      <c r="I58" s="120">
        <v>6630.7174160938721</v>
      </c>
      <c r="J58" s="120">
        <v>3989.1622394817505</v>
      </c>
      <c r="K58" s="120">
        <v>1646.99219713261</v>
      </c>
    </row>
    <row r="59" spans="3:11" x14ac:dyDescent="0.2">
      <c r="C59" s="90" t="s">
        <v>28</v>
      </c>
      <c r="D59" s="121">
        <v>288.20049987044001</v>
      </c>
      <c r="E59" s="121">
        <v>358.04352203405</v>
      </c>
      <c r="F59" s="121">
        <v>580.47322576172996</v>
      </c>
      <c r="G59" s="121">
        <v>758.06740355025988</v>
      </c>
      <c r="H59" s="121">
        <v>1239.3055160751999</v>
      </c>
      <c r="I59" s="121">
        <v>1403.70850518201</v>
      </c>
      <c r="J59" s="121">
        <v>949.17245250003987</v>
      </c>
      <c r="K59" s="121">
        <v>551.44959396806007</v>
      </c>
    </row>
    <row r="60" spans="3:11" x14ac:dyDescent="0.2">
      <c r="C60" s="89" t="s">
        <v>62</v>
      </c>
      <c r="D60" s="120">
        <v>327.37270888934995</v>
      </c>
      <c r="E60" s="120">
        <v>243.64323394407998</v>
      </c>
      <c r="F60" s="120">
        <v>383.24870693909997</v>
      </c>
      <c r="G60" s="120">
        <v>302.68336836750996</v>
      </c>
      <c r="H60" s="120">
        <v>451.84911058533004</v>
      </c>
      <c r="I60" s="120">
        <v>341.72148436871998</v>
      </c>
      <c r="J60" s="120">
        <v>249.21232771020001</v>
      </c>
      <c r="K60" s="120">
        <v>215.88271262627001</v>
      </c>
    </row>
    <row r="61" spans="3:11" x14ac:dyDescent="0.2">
      <c r="C61" s="90" t="s">
        <v>29</v>
      </c>
      <c r="D61" s="121">
        <v>339.01676276163005</v>
      </c>
      <c r="E61" s="121">
        <v>374.53614104527003</v>
      </c>
      <c r="F61" s="121">
        <v>473.31805754888995</v>
      </c>
      <c r="G61" s="121">
        <v>472.0308032489001</v>
      </c>
      <c r="H61" s="121">
        <v>633.88547072686015</v>
      </c>
      <c r="I61" s="121">
        <v>326.57453938395003</v>
      </c>
      <c r="J61" s="121">
        <v>385.87805307875993</v>
      </c>
      <c r="K61" s="121">
        <v>277.09919951038</v>
      </c>
    </row>
    <row r="62" spans="3:11" x14ac:dyDescent="0.2">
      <c r="C62" s="89" t="s">
        <v>63</v>
      </c>
      <c r="D62" s="120">
        <v>85.031791671459985</v>
      </c>
      <c r="E62" s="120">
        <v>82.08811447538001</v>
      </c>
      <c r="F62" s="120">
        <v>113.12156718412999</v>
      </c>
      <c r="G62" s="120">
        <v>180.03564532904002</v>
      </c>
      <c r="H62" s="120">
        <v>264.31394615442997</v>
      </c>
      <c r="I62" s="120">
        <v>260.20243270279002</v>
      </c>
      <c r="J62" s="120">
        <v>198.71816047376001</v>
      </c>
      <c r="K62" s="120">
        <v>196.00848467376002</v>
      </c>
    </row>
    <row r="63" spans="3:11" x14ac:dyDescent="0.2">
      <c r="C63" s="90" t="s">
        <v>30</v>
      </c>
      <c r="D63" s="121">
        <v>145.05669568624003</v>
      </c>
      <c r="E63" s="121">
        <v>141.47603245547998</v>
      </c>
      <c r="F63" s="121">
        <v>367.02704189020994</v>
      </c>
      <c r="G63" s="121">
        <v>368.11405385377253</v>
      </c>
      <c r="H63" s="121">
        <v>496.071108602305</v>
      </c>
      <c r="I63" s="121">
        <v>972.46580265405009</v>
      </c>
      <c r="J63" s="121">
        <v>731.29721899726997</v>
      </c>
      <c r="K63" s="121">
        <v>469.98875801862999</v>
      </c>
    </row>
    <row r="64" spans="3:11" x14ac:dyDescent="0.2">
      <c r="C64" s="89" t="s">
        <v>64</v>
      </c>
      <c r="D64" s="120">
        <v>1128.47141640265</v>
      </c>
      <c r="E64" s="120">
        <v>1380.4168875512303</v>
      </c>
      <c r="F64" s="120">
        <v>2081.4630434832302</v>
      </c>
      <c r="G64" s="120">
        <v>1996.6637091550401</v>
      </c>
      <c r="H64" s="120">
        <v>1869.2888950991198</v>
      </c>
      <c r="I64" s="120">
        <v>2888.5799356848206</v>
      </c>
      <c r="J64" s="120">
        <v>2276.2678336624904</v>
      </c>
      <c r="K64" s="120">
        <v>1832.5350040182198</v>
      </c>
    </row>
    <row r="65" spans="3:11" x14ac:dyDescent="0.2">
      <c r="C65" s="90" t="s">
        <v>65</v>
      </c>
      <c r="D65" s="121">
        <v>444.22376038195006</v>
      </c>
      <c r="E65" s="121">
        <v>403.02721940474999</v>
      </c>
      <c r="F65" s="121">
        <v>696.81992413659998</v>
      </c>
      <c r="G65" s="121">
        <v>829.17265326404004</v>
      </c>
      <c r="H65" s="121">
        <v>650.19622214562014</v>
      </c>
      <c r="I65" s="121">
        <v>929.65762236639</v>
      </c>
      <c r="J65" s="121">
        <v>396.25331116953004</v>
      </c>
      <c r="K65" s="121">
        <v>380.68286975840005</v>
      </c>
    </row>
    <row r="66" spans="3:11" x14ac:dyDescent="0.2">
      <c r="C66" s="89" t="s">
        <v>66</v>
      </c>
      <c r="D66" s="120">
        <v>4059.0901276008299</v>
      </c>
      <c r="E66" s="120">
        <v>3989.4714377803707</v>
      </c>
      <c r="F66" s="120">
        <v>4855.8439379051806</v>
      </c>
      <c r="G66" s="120">
        <v>5528.888483450949</v>
      </c>
      <c r="H66" s="120">
        <v>7383.7596793030098</v>
      </c>
      <c r="I66" s="120">
        <v>8056.4906720088593</v>
      </c>
      <c r="J66" s="120">
        <v>6754.0580594968196</v>
      </c>
      <c r="K66" s="120">
        <v>4625.9024634021898</v>
      </c>
    </row>
    <row r="67" spans="3:11" x14ac:dyDescent="0.2">
      <c r="C67" s="90" t="s">
        <v>67</v>
      </c>
      <c r="D67" s="121">
        <v>300.62958382133996</v>
      </c>
      <c r="E67" s="121">
        <v>187.21013920090999</v>
      </c>
      <c r="F67" s="121">
        <v>217.63284735314002</v>
      </c>
      <c r="G67" s="121">
        <v>229.58232074167003</v>
      </c>
      <c r="H67" s="121">
        <v>298.30637236421001</v>
      </c>
      <c r="I67" s="121">
        <v>332.15641994716003</v>
      </c>
      <c r="J67" s="121">
        <v>355.38434354266997</v>
      </c>
      <c r="K67" s="121">
        <v>214.63771659672997</v>
      </c>
    </row>
    <row r="68" spans="3:11" x14ac:dyDescent="0.2">
      <c r="C68" s="89" t="s">
        <v>68</v>
      </c>
      <c r="D68" s="120">
        <v>170.16032386813998</v>
      </c>
      <c r="E68" s="120">
        <v>170.68877500457</v>
      </c>
      <c r="F68" s="120">
        <v>195.34613082160001</v>
      </c>
      <c r="G68" s="120">
        <v>197.10630431291997</v>
      </c>
      <c r="H68" s="120">
        <v>225.97992504154001</v>
      </c>
      <c r="I68" s="120">
        <v>253.09770604340997</v>
      </c>
      <c r="J68" s="120">
        <v>336.60944573651994</v>
      </c>
      <c r="K68" s="120">
        <v>172.22834476909003</v>
      </c>
    </row>
    <row r="69" spans="3:11" x14ac:dyDescent="0.2">
      <c r="C69" s="90" t="s">
        <v>31</v>
      </c>
      <c r="D69" s="121">
        <v>1204.0759667933999</v>
      </c>
      <c r="E69" s="121">
        <v>1030.8369413788903</v>
      </c>
      <c r="F69" s="121">
        <v>1664.6018642704403</v>
      </c>
      <c r="G69" s="121">
        <v>2052.43653681453</v>
      </c>
      <c r="H69" s="121">
        <v>1709.4619884935901</v>
      </c>
      <c r="I69" s="121">
        <v>3034.4101693044699</v>
      </c>
      <c r="J69" s="121">
        <v>2508.8947069047404</v>
      </c>
      <c r="K69" s="121">
        <v>3808.6833764894495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9876.8216219509814</v>
      </c>
      <c r="J70" s="120">
        <v>9973.8178417041672</v>
      </c>
      <c r="K70" s="120">
        <v>6447.7820351704195</v>
      </c>
    </row>
    <row r="71" spans="3:11" x14ac:dyDescent="0.2">
      <c r="C71" s="90" t="s">
        <v>69</v>
      </c>
      <c r="D71" s="121">
        <v>9938.2419958066403</v>
      </c>
      <c r="E71" s="121">
        <v>10473.131578525519</v>
      </c>
      <c r="F71" s="121">
        <v>13956.017939866371</v>
      </c>
      <c r="G71" s="121">
        <v>21413.197562525667</v>
      </c>
      <c r="H71" s="121">
        <v>18296.304045942808</v>
      </c>
      <c r="I71" s="121">
        <v>10863.196471742012</v>
      </c>
      <c r="J71" s="121">
        <v>8784.721308675269</v>
      </c>
      <c r="K71" s="121">
        <v>4680.5258750644189</v>
      </c>
    </row>
    <row r="72" spans="3:11" x14ac:dyDescent="0.2">
      <c r="C72" s="89" t="s">
        <v>70</v>
      </c>
      <c r="D72" s="120">
        <v>215.13934038915997</v>
      </c>
      <c r="E72" s="120">
        <v>196.61231865911998</v>
      </c>
      <c r="F72" s="120">
        <v>272.85547783018995</v>
      </c>
      <c r="G72" s="120">
        <v>277.85290164032</v>
      </c>
      <c r="H72" s="120">
        <v>649.73492325392988</v>
      </c>
      <c r="I72" s="120">
        <v>987.02751904181014</v>
      </c>
      <c r="J72" s="120">
        <v>725.67679059755005</v>
      </c>
      <c r="K72" s="120">
        <v>297.84314140746</v>
      </c>
    </row>
    <row r="73" spans="3:11" x14ac:dyDescent="0.2">
      <c r="C73" s="90" t="s">
        <v>32</v>
      </c>
      <c r="D73" s="121">
        <v>7.24011327854</v>
      </c>
      <c r="E73" s="121">
        <v>7.0915870407600003</v>
      </c>
      <c r="F73" s="121">
        <v>7.6284079255400004</v>
      </c>
      <c r="G73" s="121">
        <v>7.0021910922900004</v>
      </c>
      <c r="H73" s="121">
        <v>28.589110398839999</v>
      </c>
      <c r="I73" s="121">
        <v>39.428570626320003</v>
      </c>
      <c r="J73" s="121">
        <v>35.185178379369994</v>
      </c>
      <c r="K73" s="121">
        <v>7.3980481557999997</v>
      </c>
    </row>
    <row r="74" spans="3:11" x14ac:dyDescent="0.2">
      <c r="C74" s="89" t="s">
        <v>174</v>
      </c>
      <c r="D74" s="120">
        <v>90.8150400894</v>
      </c>
      <c r="E74" s="120">
        <v>204.83161223690001</v>
      </c>
      <c r="F74" s="120">
        <v>337.17631750444997</v>
      </c>
      <c r="G74" s="120">
        <v>527.31773120061996</v>
      </c>
      <c r="H74" s="120">
        <v>459.49130289419008</v>
      </c>
      <c r="I74" s="120">
        <v>487.09482211411</v>
      </c>
      <c r="J74" s="120">
        <v>461.12502309919</v>
      </c>
      <c r="K74" s="120">
        <v>198.25434550997997</v>
      </c>
    </row>
    <row r="75" spans="3:11" x14ac:dyDescent="0.2">
      <c r="C75" s="90" t="s">
        <v>171</v>
      </c>
      <c r="D75" s="121">
        <v>329.75323169689</v>
      </c>
      <c r="E75" s="121">
        <v>399.87789655352998</v>
      </c>
      <c r="F75" s="121">
        <v>460.34561459564003</v>
      </c>
      <c r="G75" s="121">
        <v>496.9230336390201</v>
      </c>
      <c r="H75" s="121">
        <v>459.6126173865801</v>
      </c>
      <c r="I75" s="121">
        <v>701.11949029911</v>
      </c>
      <c r="J75" s="121">
        <v>702.68207815123003</v>
      </c>
      <c r="K75" s="121">
        <v>331.38799213442002</v>
      </c>
    </row>
    <row r="76" spans="3:11" x14ac:dyDescent="0.2">
      <c r="C76" s="89" t="s">
        <v>71</v>
      </c>
      <c r="D76" s="120">
        <v>3248.6980550958897</v>
      </c>
      <c r="E76" s="120">
        <v>3106.3582513905694</v>
      </c>
      <c r="F76" s="120">
        <v>4703.32653491161</v>
      </c>
      <c r="G76" s="120">
        <v>4425.9752668340607</v>
      </c>
      <c r="H76" s="120">
        <v>6647.0642574727199</v>
      </c>
      <c r="I76" s="120">
        <v>7288.70712571268</v>
      </c>
      <c r="J76" s="120">
        <v>6691.9003559120292</v>
      </c>
      <c r="K76" s="120">
        <v>5375.4625936785706</v>
      </c>
    </row>
    <row r="77" spans="3:11" x14ac:dyDescent="0.2">
      <c r="C77" s="90" t="s">
        <v>34</v>
      </c>
      <c r="D77" s="121">
        <v>150.28931646501999</v>
      </c>
      <c r="E77" s="121">
        <v>203.08294081661001</v>
      </c>
      <c r="F77" s="121">
        <v>300.75663554627999</v>
      </c>
      <c r="G77" s="121">
        <v>322.99075886374999</v>
      </c>
      <c r="H77" s="121">
        <v>520.29727482275996</v>
      </c>
      <c r="I77" s="121">
        <v>461.55037304081992</v>
      </c>
      <c r="J77" s="121">
        <v>364.29935462832998</v>
      </c>
      <c r="K77" s="121">
        <v>230.93218927693999</v>
      </c>
    </row>
    <row r="78" spans="3:11" x14ac:dyDescent="0.2">
      <c r="C78" s="89" t="s">
        <v>72</v>
      </c>
      <c r="D78" s="120">
        <v>290.40782952851998</v>
      </c>
      <c r="E78" s="120">
        <v>209.06251773534004</v>
      </c>
      <c r="F78" s="120">
        <v>538.38504922824995</v>
      </c>
      <c r="G78" s="120">
        <v>1057.1262787155099</v>
      </c>
      <c r="H78" s="120">
        <v>1309.8043382036001</v>
      </c>
      <c r="I78" s="120">
        <v>840.64632918960001</v>
      </c>
      <c r="J78" s="120">
        <v>620.05419449051976</v>
      </c>
      <c r="K78" s="120">
        <v>454.90391253953004</v>
      </c>
    </row>
    <row r="79" spans="3:11" x14ac:dyDescent="0.2">
      <c r="C79" s="90" t="s">
        <v>73</v>
      </c>
      <c r="D79" s="121">
        <v>298.96004164059997</v>
      </c>
      <c r="E79" s="121">
        <v>696.26791925015016</v>
      </c>
      <c r="F79" s="121">
        <v>2382.5368217509399</v>
      </c>
      <c r="G79" s="121">
        <v>1284.3881714447402</v>
      </c>
      <c r="H79" s="121">
        <v>2168.3580275661202</v>
      </c>
      <c r="I79" s="121">
        <v>706.03271860248003</v>
      </c>
      <c r="J79" s="121">
        <v>485.16284580643992</v>
      </c>
      <c r="K79" s="121">
        <v>185.36688920605002</v>
      </c>
    </row>
    <row r="80" spans="3:11" x14ac:dyDescent="0.2">
      <c r="C80" s="89" t="s">
        <v>35</v>
      </c>
      <c r="D80" s="120">
        <v>321.45615513963003</v>
      </c>
      <c r="E80" s="120">
        <v>262.37118981223006</v>
      </c>
      <c r="F80" s="120">
        <v>410.75188187407997</v>
      </c>
      <c r="G80" s="120">
        <v>489.71873122903997</v>
      </c>
      <c r="H80" s="120">
        <v>709.58348720248</v>
      </c>
      <c r="I80" s="120">
        <v>993.70171195494993</v>
      </c>
      <c r="J80" s="120">
        <v>1184.2927216498999</v>
      </c>
      <c r="K80" s="120">
        <v>378.76805477850002</v>
      </c>
    </row>
    <row r="81" spans="1:11" x14ac:dyDescent="0.2">
      <c r="C81" s="90" t="s">
        <v>74</v>
      </c>
      <c r="D81" s="121">
        <v>104.76406871233999</v>
      </c>
      <c r="E81" s="121">
        <v>147.36351696899999</v>
      </c>
      <c r="F81" s="121">
        <v>110.93298825392999</v>
      </c>
      <c r="G81" s="121">
        <v>206.96494002199</v>
      </c>
      <c r="H81" s="121">
        <v>327.69936732656998</v>
      </c>
      <c r="I81" s="121">
        <v>266.41431728630999</v>
      </c>
      <c r="J81" s="121">
        <v>324.33798748059996</v>
      </c>
      <c r="K81" s="121">
        <v>306.32460662993998</v>
      </c>
    </row>
    <row r="82" spans="1:11" x14ac:dyDescent="0.2">
      <c r="C82" s="89" t="s">
        <v>36</v>
      </c>
      <c r="D82" s="120">
        <v>48.70713345346001</v>
      </c>
      <c r="E82" s="120">
        <v>44.390802346259996</v>
      </c>
      <c r="F82" s="120">
        <v>58.386498816880007</v>
      </c>
      <c r="G82" s="120">
        <v>60.133112529430015</v>
      </c>
      <c r="H82" s="120">
        <v>100.14156081164001</v>
      </c>
      <c r="I82" s="120">
        <v>96.133934929280016</v>
      </c>
      <c r="J82" s="120">
        <v>165.76002264716996</v>
      </c>
      <c r="K82" s="120">
        <v>65.042863797369989</v>
      </c>
    </row>
    <row r="83" spans="1:11" x14ac:dyDescent="0.2">
      <c r="C83" s="90" t="s">
        <v>172</v>
      </c>
      <c r="D83" s="121">
        <v>623.92600363191991</v>
      </c>
      <c r="E83" s="121">
        <v>680.47480742684013</v>
      </c>
      <c r="F83" s="121">
        <v>829.07065508205994</v>
      </c>
      <c r="G83" s="121">
        <v>1121.0548811480101</v>
      </c>
      <c r="H83" s="121">
        <v>2039.2965231584697</v>
      </c>
      <c r="I83" s="121">
        <v>1972.6906170141797</v>
      </c>
      <c r="J83" s="121">
        <v>2110.1351538888198</v>
      </c>
      <c r="K83" s="121">
        <v>1780.7116185435498</v>
      </c>
    </row>
    <row r="84" spans="1:11" x14ac:dyDescent="0.2">
      <c r="C84" s="89" t="s">
        <v>76</v>
      </c>
      <c r="D84" s="120">
        <v>131.86012306384001</v>
      </c>
      <c r="E84" s="120">
        <v>169.52873393828997</v>
      </c>
      <c r="F84" s="120">
        <v>196.59069856996001</v>
      </c>
      <c r="G84" s="120">
        <v>242.37571934876001</v>
      </c>
      <c r="H84" s="120">
        <v>233.30829291471997</v>
      </c>
      <c r="I84" s="120">
        <v>247.65642707201002</v>
      </c>
      <c r="J84" s="120">
        <v>262.45457091479</v>
      </c>
      <c r="K84" s="120">
        <v>201.98550860935998</v>
      </c>
    </row>
    <row r="85" spans="1:11" x14ac:dyDescent="0.2">
      <c r="C85" s="90" t="s">
        <v>77</v>
      </c>
      <c r="D85" s="121">
        <v>1049.9470125853202</v>
      </c>
      <c r="E85" s="121">
        <v>1264.7809262660201</v>
      </c>
      <c r="F85" s="121">
        <v>1382.9529730831398</v>
      </c>
      <c r="G85" s="121">
        <v>1379.4615238039403</v>
      </c>
      <c r="H85" s="121">
        <v>1466.1474935771405</v>
      </c>
      <c r="I85" s="121">
        <v>3077.89905639073</v>
      </c>
      <c r="J85" s="121">
        <v>1838.5103793920402</v>
      </c>
      <c r="K85" s="121">
        <v>1211.75258842583</v>
      </c>
    </row>
    <row r="86" spans="1:11" x14ac:dyDescent="0.2">
      <c r="C86" s="89" t="s">
        <v>173</v>
      </c>
      <c r="D86" s="120">
        <v>5102.2269764461516</v>
      </c>
      <c r="E86" s="120">
        <v>5635.3949174334402</v>
      </c>
      <c r="F86" s="120">
        <v>4023.5921958388108</v>
      </c>
      <c r="G86" s="120">
        <v>4214.1240868900022</v>
      </c>
      <c r="H86" s="120">
        <v>4996.8999874901983</v>
      </c>
      <c r="I86" s="120">
        <v>5506.9181310493177</v>
      </c>
      <c r="J86" s="120">
        <v>6326.4187326390193</v>
      </c>
      <c r="K86" s="120">
        <v>3372.4799916898105</v>
      </c>
    </row>
    <row r="87" spans="1:11" x14ac:dyDescent="0.2">
      <c r="C87" s="90" t="s">
        <v>37</v>
      </c>
      <c r="D87" s="121">
        <v>6575.6698492723708</v>
      </c>
      <c r="E87" s="121">
        <v>6905.44839028756</v>
      </c>
      <c r="F87" s="121">
        <v>10010.610723066919</v>
      </c>
      <c r="G87" s="121">
        <v>10808.879773064089</v>
      </c>
      <c r="H87" s="121">
        <v>10349.262982957605</v>
      </c>
      <c r="I87" s="121">
        <v>12304.257024172384</v>
      </c>
      <c r="J87" s="121">
        <v>11892.717029594502</v>
      </c>
      <c r="K87" s="121">
        <v>10043.263304037071</v>
      </c>
    </row>
    <row r="88" spans="1:11" x14ac:dyDescent="0.2">
      <c r="C88" s="89" t="s">
        <v>38</v>
      </c>
      <c r="D88" s="120">
        <v>1925.2104856008798</v>
      </c>
      <c r="E88" s="120">
        <v>1980.9917237783498</v>
      </c>
      <c r="F88" s="120">
        <v>3221.0590711635095</v>
      </c>
      <c r="G88" s="120">
        <v>3100.5862101888706</v>
      </c>
      <c r="H88" s="120">
        <v>4925.396726129251</v>
      </c>
      <c r="I88" s="120">
        <v>5318.6024361442996</v>
      </c>
      <c r="J88" s="120">
        <v>3990.2998042529402</v>
      </c>
      <c r="K88" s="120">
        <v>1984.81938682342</v>
      </c>
    </row>
    <row r="89" spans="1:11" x14ac:dyDescent="0.2">
      <c r="C89" s="81" t="s">
        <v>79</v>
      </c>
      <c r="D89" s="45">
        <f>+SUM(D58:D88)</f>
        <v>40401.7847073745</v>
      </c>
      <c r="E89" s="45">
        <f>+SUM(E58:E88)</f>
        <v>42014.247478382167</v>
      </c>
      <c r="F89" s="45">
        <f>+SUM(F58:F88)</f>
        <v>56477.435220806125</v>
      </c>
      <c r="G89" s="45">
        <f>+SUM(G58:G88)</f>
        <v>65962.070006039328</v>
      </c>
      <c r="H89" s="45">
        <f t="shared" ref="H89:K89" si="1">+SUM(H58:H88)</f>
        <v>75006.443255560051</v>
      </c>
      <c r="I89" s="45">
        <f t="shared" si="1"/>
        <v>87465.681404073897</v>
      </c>
      <c r="J89" s="45">
        <f t="shared" si="1"/>
        <v>76070.459526658422</v>
      </c>
      <c r="K89" s="45">
        <f t="shared" si="1"/>
        <v>51947.095666442227</v>
      </c>
    </row>
    <row r="90" spans="1:11" s="32" customFormat="1" x14ac:dyDescent="0.2">
      <c r="A90" s="5"/>
      <c r="B90" s="5"/>
      <c r="C90" s="74" t="str">
        <f>+'C1 Aprop Resumen 2000-2026'!B20</f>
        <v>* Información con corte a 31 de mayo</v>
      </c>
      <c r="D90" s="128">
        <f>+D89-'C5 Ejecución PGN 2019-2026'!D65</f>
        <v>0</v>
      </c>
      <c r="E90" s="128">
        <f>+E89-'C5 Ejecución PGN 2019-2026'!E65</f>
        <v>0</v>
      </c>
      <c r="F90" s="128">
        <f>+F89-'C5 Ejecución PGN 2019-2026'!F65</f>
        <v>0</v>
      </c>
      <c r="G90" s="128">
        <f>+G89-'C5 Ejecución PGN 2019-2026'!G65</f>
        <v>0</v>
      </c>
      <c r="H90" s="128">
        <f>+H89-'C5 Ejecución PGN 2019-2026'!H65</f>
        <v>0</v>
      </c>
      <c r="I90" s="128">
        <f>+I89-'C5 Ejecución PGN 2019-2026'!I65</f>
        <v>0</v>
      </c>
      <c r="J90" s="128">
        <f>+J89-'C5 Ejecución PGN 2019-2026'!J65</f>
        <v>0</v>
      </c>
      <c r="K90" s="128">
        <f>+K89-'C5 Ejecución PGN 2019-2026'!K65</f>
        <v>0</v>
      </c>
    </row>
    <row r="91" spans="1:11" x14ac:dyDescent="0.2">
      <c r="C91" s="1" t="s">
        <v>227</v>
      </c>
      <c r="D91" s="11"/>
      <c r="E91" s="11"/>
      <c r="F91" s="11"/>
      <c r="G91" s="11"/>
      <c r="H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5" customHeight="1" x14ac:dyDescent="0.2">
      <c r="C95" s="9"/>
      <c r="D95" s="138" t="s">
        <v>106</v>
      </c>
      <c r="E95" s="138"/>
      <c r="F95" s="138"/>
      <c r="G95" s="138"/>
      <c r="H95" s="138"/>
      <c r="I95" s="138"/>
      <c r="J95" s="138"/>
      <c r="K95" s="138"/>
    </row>
    <row r="96" spans="1:11" ht="11.25" hidden="1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82" t="s">
        <v>21</v>
      </c>
      <c r="D98" s="162">
        <v>2019</v>
      </c>
      <c r="E98" s="162">
        <v>2020</v>
      </c>
      <c r="F98" s="162">
        <v>2021</v>
      </c>
      <c r="G98" s="162">
        <v>2022</v>
      </c>
      <c r="H98" s="162">
        <v>2023</v>
      </c>
      <c r="I98" s="162">
        <v>2024</v>
      </c>
      <c r="J98" s="162">
        <v>2025</v>
      </c>
      <c r="K98" s="162" t="s">
        <v>178</v>
      </c>
    </row>
    <row r="99" spans="3:11" ht="12" thickBot="1" x14ac:dyDescent="0.25">
      <c r="C99" s="183"/>
      <c r="D99" s="163"/>
      <c r="E99" s="163"/>
      <c r="F99" s="163"/>
      <c r="G99" s="163"/>
      <c r="H99" s="163"/>
      <c r="I99" s="163"/>
      <c r="J99" s="163"/>
      <c r="K99" s="163"/>
    </row>
    <row r="100" spans="3:11" x14ac:dyDescent="0.2">
      <c r="C100" s="89" t="s">
        <v>61</v>
      </c>
      <c r="D100" s="118">
        <f t="shared" ref="D100:K100" si="2">+IFERROR(IF(D58&gt;0,+((D58/D15)*100)," "),"")</f>
        <v>95.483581548195545</v>
      </c>
      <c r="E100" s="118">
        <f t="shared" si="2"/>
        <v>94.941957705853341</v>
      </c>
      <c r="F100" s="118">
        <f t="shared" si="2"/>
        <v>93.553600424113398</v>
      </c>
      <c r="G100" s="118">
        <f t="shared" si="2"/>
        <v>88.325367013620109</v>
      </c>
      <c r="H100" s="118">
        <f t="shared" si="2"/>
        <v>92.180019142653805</v>
      </c>
      <c r="I100" s="118">
        <f t="shared" si="2"/>
        <v>97.209463942245335</v>
      </c>
      <c r="J100" s="118">
        <f t="shared" si="2"/>
        <v>95.146659147677639</v>
      </c>
      <c r="K100" s="118">
        <f t="shared" si="2"/>
        <v>51.25130891916713</v>
      </c>
    </row>
    <row r="101" spans="3:11" x14ac:dyDescent="0.2">
      <c r="C101" s="90" t="s">
        <v>28</v>
      </c>
      <c r="D101" s="119">
        <f t="shared" ref="D101:K101" si="3">+IFERROR(IF(D59&gt;0,+((D59/D16)*100)," "),"")</f>
        <v>95.062022469341429</v>
      </c>
      <c r="E101" s="119">
        <f t="shared" si="3"/>
        <v>95.048595528164967</v>
      </c>
      <c r="F101" s="119">
        <f t="shared" si="3"/>
        <v>76.618102792825994</v>
      </c>
      <c r="G101" s="119">
        <f t="shared" si="3"/>
        <v>82.716658042911916</v>
      </c>
      <c r="H101" s="119">
        <f t="shared" si="3"/>
        <v>83.019224045869279</v>
      </c>
      <c r="I101" s="119">
        <f t="shared" si="3"/>
        <v>97.536343266362991</v>
      </c>
      <c r="J101" s="119">
        <f t="shared" si="3"/>
        <v>97.214289624961111</v>
      </c>
      <c r="K101" s="119">
        <f t="shared" si="3"/>
        <v>49.488707150613706</v>
      </c>
    </row>
    <row r="102" spans="3:11" x14ac:dyDescent="0.2">
      <c r="C102" s="89" t="s">
        <v>62</v>
      </c>
      <c r="D102" s="118">
        <f t="shared" ref="D102:K102" si="4">+IFERROR(IF(D60&gt;0,+((D60/D17)*100)," "),"")</f>
        <v>99.961103391275174</v>
      </c>
      <c r="E102" s="118">
        <f t="shared" si="4"/>
        <v>99.093095305660185</v>
      </c>
      <c r="F102" s="118">
        <f t="shared" si="4"/>
        <v>99.167724312621502</v>
      </c>
      <c r="G102" s="118">
        <f t="shared" si="4"/>
        <v>99.928007965451172</v>
      </c>
      <c r="H102" s="118">
        <f t="shared" si="4"/>
        <v>98.740813549341738</v>
      </c>
      <c r="I102" s="118">
        <f t="shared" si="4"/>
        <v>98.237727232815587</v>
      </c>
      <c r="J102" s="118">
        <f t="shared" si="4"/>
        <v>97.951336453366096</v>
      </c>
      <c r="K102" s="118">
        <f t="shared" si="4"/>
        <v>61.934334973745841</v>
      </c>
    </row>
    <row r="103" spans="3:11" x14ac:dyDescent="0.2">
      <c r="C103" s="90" t="s">
        <v>29</v>
      </c>
      <c r="D103" s="119">
        <f t="shared" ref="D103:K103" si="5">+IFERROR(IF(D61&gt;0,+((D61/D18)*100)," "),"")</f>
        <v>98.013344985036071</v>
      </c>
      <c r="E103" s="119">
        <f t="shared" si="5"/>
        <v>96.183465362407233</v>
      </c>
      <c r="F103" s="119">
        <f t="shared" si="5"/>
        <v>95.097654834504752</v>
      </c>
      <c r="G103" s="119">
        <f t="shared" si="5"/>
        <v>95.325528092682191</v>
      </c>
      <c r="H103" s="119">
        <f t="shared" si="5"/>
        <v>97.578774718129779</v>
      </c>
      <c r="I103" s="119">
        <f t="shared" si="5"/>
        <v>95.017281884682973</v>
      </c>
      <c r="J103" s="119">
        <f t="shared" si="5"/>
        <v>96.730855011062971</v>
      </c>
      <c r="K103" s="119">
        <f t="shared" si="5"/>
        <v>83.046242401599386</v>
      </c>
    </row>
    <row r="104" spans="3:11" x14ac:dyDescent="0.2">
      <c r="C104" s="89" t="s">
        <v>63</v>
      </c>
      <c r="D104" s="118">
        <f t="shared" ref="D104:K104" si="6">+IFERROR(IF(D62&gt;0,+((D62/D19)*100)," "),"")</f>
        <v>94.479768523844427</v>
      </c>
      <c r="E104" s="118">
        <f t="shared" si="6"/>
        <v>98.733460697228807</v>
      </c>
      <c r="F104" s="118">
        <f t="shared" si="6"/>
        <v>97.760069742216928</v>
      </c>
      <c r="G104" s="118">
        <f t="shared" si="6"/>
        <v>86.127672148666505</v>
      </c>
      <c r="H104" s="118">
        <f t="shared" si="6"/>
        <v>95.586965198124958</v>
      </c>
      <c r="I104" s="118">
        <f t="shared" si="6"/>
        <v>98.93628619877947</v>
      </c>
      <c r="J104" s="118">
        <f t="shared" si="6"/>
        <v>99.359080236880004</v>
      </c>
      <c r="K104" s="118">
        <f t="shared" si="6"/>
        <v>98.004242336880012</v>
      </c>
    </row>
    <row r="105" spans="3:11" x14ac:dyDescent="0.2">
      <c r="C105" s="90" t="s">
        <v>30</v>
      </c>
      <c r="D105" s="119">
        <f t="shared" ref="D105:K105" si="7">+IFERROR(IF(D63&gt;0,+((D63/D20)*100)," "),"")</f>
        <v>98.985018816285745</v>
      </c>
      <c r="E105" s="119">
        <f t="shared" si="7"/>
        <v>99.65757530963009</v>
      </c>
      <c r="F105" s="119">
        <f t="shared" si="7"/>
        <v>98.610030414687074</v>
      </c>
      <c r="G105" s="119">
        <f t="shared" si="7"/>
        <v>97.680637174377935</v>
      </c>
      <c r="H105" s="119">
        <f t="shared" si="7"/>
        <v>98.301116049754327</v>
      </c>
      <c r="I105" s="119">
        <f t="shared" si="7"/>
        <v>98.678656009025744</v>
      </c>
      <c r="J105" s="119">
        <f t="shared" si="7"/>
        <v>99.601765033691308</v>
      </c>
      <c r="K105" s="119">
        <f t="shared" si="7"/>
        <v>63.568415069977711</v>
      </c>
    </row>
    <row r="106" spans="3:11" x14ac:dyDescent="0.2">
      <c r="C106" s="89" t="s">
        <v>64</v>
      </c>
      <c r="D106" s="118">
        <f t="shared" ref="D106:K106" si="8">+IFERROR(IF(D64&gt;0,+((D64/D21)*100)," "),"")</f>
        <v>99.582957114944747</v>
      </c>
      <c r="E106" s="118">
        <f t="shared" si="8"/>
        <v>99.227224472805602</v>
      </c>
      <c r="F106" s="118">
        <f t="shared" si="8"/>
        <v>98.852351855024764</v>
      </c>
      <c r="G106" s="118">
        <f t="shared" si="8"/>
        <v>95.85481367972632</v>
      </c>
      <c r="H106" s="118">
        <f t="shared" si="8"/>
        <v>94.337412748717014</v>
      </c>
      <c r="I106" s="118">
        <f t="shared" si="8"/>
        <v>93.085610634509848</v>
      </c>
      <c r="J106" s="118">
        <f t="shared" si="8"/>
        <v>98.497291166505647</v>
      </c>
      <c r="K106" s="118">
        <f t="shared" si="8"/>
        <v>49.853467978817285</v>
      </c>
    </row>
    <row r="107" spans="3:11" x14ac:dyDescent="0.2">
      <c r="C107" s="90" t="s">
        <v>65</v>
      </c>
      <c r="D107" s="119">
        <f t="shared" ref="D107:K107" si="9">+IFERROR(IF(D65&gt;0,+((D65/D22)*100)," "),"")</f>
        <v>96.152329087002173</v>
      </c>
      <c r="E107" s="119">
        <f t="shared" si="9"/>
        <v>95.41649255760241</v>
      </c>
      <c r="F107" s="119">
        <f t="shared" si="9"/>
        <v>95.738091109540761</v>
      </c>
      <c r="G107" s="119">
        <f t="shared" si="9"/>
        <v>98.092260331530568</v>
      </c>
      <c r="H107" s="119">
        <f t="shared" si="9"/>
        <v>72.915730302808655</v>
      </c>
      <c r="I107" s="119">
        <f t="shared" si="9"/>
        <v>93.523266220800295</v>
      </c>
      <c r="J107" s="119">
        <f t="shared" si="9"/>
        <v>99.063327792382509</v>
      </c>
      <c r="K107" s="119">
        <f t="shared" si="9"/>
        <v>86.148300892975499</v>
      </c>
    </row>
    <row r="108" spans="3:11" x14ac:dyDescent="0.2">
      <c r="C108" s="89" t="s">
        <v>66</v>
      </c>
      <c r="D108" s="118">
        <f t="shared" ref="D108:K108" si="10">+IFERROR(IF(D66&gt;0,+((D66/D23)*100)," "),"")</f>
        <v>99.920094573821032</v>
      </c>
      <c r="E108" s="118">
        <f t="shared" si="10"/>
        <v>99.866850495882915</v>
      </c>
      <c r="F108" s="118">
        <f t="shared" si="10"/>
        <v>99.888927664237897</v>
      </c>
      <c r="G108" s="118">
        <f t="shared" si="10"/>
        <v>99.88898348816717</v>
      </c>
      <c r="H108" s="118">
        <f t="shared" si="10"/>
        <v>99.73183285171892</v>
      </c>
      <c r="I108" s="118">
        <f t="shared" si="10"/>
        <v>99.695732735356003</v>
      </c>
      <c r="J108" s="118">
        <f t="shared" si="10"/>
        <v>99.66233001741989</v>
      </c>
      <c r="K108" s="118">
        <f t="shared" si="10"/>
        <v>67.825493849908156</v>
      </c>
    </row>
    <row r="109" spans="3:11" x14ac:dyDescent="0.2">
      <c r="C109" s="90" t="s">
        <v>67</v>
      </c>
      <c r="D109" s="119">
        <f t="shared" ref="D109:K109" si="11">+IFERROR(IF(D67&gt;0,+((D67/D24)*100)," "),"")</f>
        <v>92.604445580113961</v>
      </c>
      <c r="E109" s="119">
        <f t="shared" si="11"/>
        <v>71.796506957029379</v>
      </c>
      <c r="F109" s="119">
        <f t="shared" si="11"/>
        <v>65.035025125018365</v>
      </c>
      <c r="G109" s="119">
        <f t="shared" si="11"/>
        <v>68.245479595647168</v>
      </c>
      <c r="H109" s="119">
        <f t="shared" si="11"/>
        <v>75.908736955355934</v>
      </c>
      <c r="I109" s="119">
        <f t="shared" si="11"/>
        <v>88.537206533929577</v>
      </c>
      <c r="J109" s="119">
        <f t="shared" si="11"/>
        <v>89.393956786595609</v>
      </c>
      <c r="K109" s="119">
        <f t="shared" si="11"/>
        <v>52.10778543873846</v>
      </c>
    </row>
    <row r="110" spans="3:11" x14ac:dyDescent="0.2">
      <c r="C110" s="89" t="s">
        <v>68</v>
      </c>
      <c r="D110" s="118">
        <f t="shared" ref="D110:K110" si="12">+IFERROR(IF(D68&gt;0,+((D68/D25)*100)," "),"")</f>
        <v>99.206959678041216</v>
      </c>
      <c r="E110" s="118">
        <f t="shared" si="12"/>
        <v>98.109144547189914</v>
      </c>
      <c r="F110" s="118">
        <f t="shared" si="12"/>
        <v>95.97484672109519</v>
      </c>
      <c r="G110" s="118">
        <f t="shared" si="12"/>
        <v>98.280478008083861</v>
      </c>
      <c r="H110" s="118">
        <f t="shared" si="12"/>
        <v>92.720826595858725</v>
      </c>
      <c r="I110" s="118">
        <f t="shared" si="12"/>
        <v>98.2026836330284</v>
      </c>
      <c r="J110" s="118">
        <f t="shared" si="12"/>
        <v>99.473296311604912</v>
      </c>
      <c r="K110" s="118">
        <f t="shared" si="12"/>
        <v>42.311292318340165</v>
      </c>
    </row>
    <row r="111" spans="3:11" x14ac:dyDescent="0.2">
      <c r="C111" s="90" t="s">
        <v>31</v>
      </c>
      <c r="D111" s="119">
        <f t="shared" ref="D111:K111" si="13">+IFERROR(IF(D69&gt;0,+((D69/D26)*100)," "),"")</f>
        <v>65.899810777036294</v>
      </c>
      <c r="E111" s="119">
        <f t="shared" si="13"/>
        <v>53.432018849215545</v>
      </c>
      <c r="F111" s="119">
        <f t="shared" si="13"/>
        <v>73.195553406598592</v>
      </c>
      <c r="G111" s="119">
        <f t="shared" si="13"/>
        <v>78.530278930310971</v>
      </c>
      <c r="H111" s="119">
        <f t="shared" si="13"/>
        <v>35.385791450190482</v>
      </c>
      <c r="I111" s="119">
        <f t="shared" si="13"/>
        <v>91.523312560437404</v>
      </c>
      <c r="J111" s="119">
        <f t="shared" si="13"/>
        <v>90.072919486635001</v>
      </c>
      <c r="K111" s="119">
        <f t="shared" si="13"/>
        <v>79.915453977503674</v>
      </c>
    </row>
    <row r="112" spans="3:11" x14ac:dyDescent="0.2">
      <c r="C112" s="89" t="s">
        <v>168</v>
      </c>
      <c r="D112" s="118" t="str">
        <f t="shared" ref="D112:K112" si="14">+IFERROR(IF(D70&gt;0,+((D70/D27)*100)," "),"")</f>
        <v xml:space="preserve"> </v>
      </c>
      <c r="E112" s="118" t="str">
        <f t="shared" si="14"/>
        <v xml:space="preserve"> </v>
      </c>
      <c r="F112" s="118" t="str">
        <f t="shared" si="14"/>
        <v xml:space="preserve"> </v>
      </c>
      <c r="G112" s="118" t="str">
        <f t="shared" si="14"/>
        <v xml:space="preserve"> </v>
      </c>
      <c r="H112" s="118" t="str">
        <f t="shared" si="14"/>
        <v xml:space="preserve"> </v>
      </c>
      <c r="I112" s="118">
        <f t="shared" si="14"/>
        <v>99.089672007502145</v>
      </c>
      <c r="J112" s="118">
        <f t="shared" si="14"/>
        <v>99.83089436424342</v>
      </c>
      <c r="K112" s="118">
        <f t="shared" si="14"/>
        <v>66.485638602969701</v>
      </c>
    </row>
    <row r="113" spans="3:11" x14ac:dyDescent="0.2">
      <c r="C113" s="90" t="s">
        <v>69</v>
      </c>
      <c r="D113" s="119">
        <f t="shared" ref="D113:K113" si="15">+IFERROR(IF(D71&gt;0,+((D71/D28)*100)," "),"")</f>
        <v>99.296727857872867</v>
      </c>
      <c r="E113" s="119">
        <f t="shared" si="15"/>
        <v>98.983557009791298</v>
      </c>
      <c r="F113" s="119">
        <f t="shared" si="15"/>
        <v>96.684393914874505</v>
      </c>
      <c r="G113" s="119">
        <f t="shared" si="15"/>
        <v>98.553225991905492</v>
      </c>
      <c r="H113" s="119">
        <f t="shared" si="15"/>
        <v>92.310614238251986</v>
      </c>
      <c r="I113" s="119">
        <f t="shared" si="15"/>
        <v>97.407612083283084</v>
      </c>
      <c r="J113" s="119">
        <f t="shared" si="15"/>
        <v>98.967311280751773</v>
      </c>
      <c r="K113" s="119">
        <f t="shared" si="15"/>
        <v>41.685553060544272</v>
      </c>
    </row>
    <row r="114" spans="3:11" x14ac:dyDescent="0.2">
      <c r="C114" s="89" t="s">
        <v>70</v>
      </c>
      <c r="D114" s="118">
        <f t="shared" ref="D114:K114" si="16">+IFERROR(IF(D72&gt;0,+((D72/D29)*100)," "),"")</f>
        <v>95.115475028829778</v>
      </c>
      <c r="E114" s="118">
        <f t="shared" si="16"/>
        <v>92.71831881385954</v>
      </c>
      <c r="F114" s="118">
        <f t="shared" si="16"/>
        <v>64.832202786723684</v>
      </c>
      <c r="G114" s="118">
        <f t="shared" si="16"/>
        <v>57.427864722007293</v>
      </c>
      <c r="H114" s="118">
        <f t="shared" si="16"/>
        <v>81.061668570414582</v>
      </c>
      <c r="I114" s="118">
        <f t="shared" si="16"/>
        <v>94.43262378021781</v>
      </c>
      <c r="J114" s="118">
        <f t="shared" si="16"/>
        <v>96.135178849061646</v>
      </c>
      <c r="K114" s="118">
        <f t="shared" si="16"/>
        <v>57.013995999200759</v>
      </c>
    </row>
    <row r="115" spans="3:11" x14ac:dyDescent="0.2">
      <c r="C115" s="90" t="s">
        <v>32</v>
      </c>
      <c r="D115" s="119">
        <f t="shared" ref="D115:K115" si="17">+IFERROR(IF(D73&gt;0,+((D73/D30)*100)," "),"")</f>
        <v>99.990654521629935</v>
      </c>
      <c r="E115" s="119">
        <f t="shared" si="17"/>
        <v>99.961007492574822</v>
      </c>
      <c r="F115" s="119">
        <f t="shared" si="17"/>
        <v>97.226082049471628</v>
      </c>
      <c r="G115" s="119">
        <f t="shared" si="17"/>
        <v>87.52738865362501</v>
      </c>
      <c r="H115" s="119">
        <f t="shared" si="17"/>
        <v>98.583139306344819</v>
      </c>
      <c r="I115" s="119">
        <f t="shared" si="17"/>
        <v>97.262777770164305</v>
      </c>
      <c r="J115" s="119">
        <f t="shared" si="17"/>
        <v>99.961076980065343</v>
      </c>
      <c r="K115" s="119">
        <f t="shared" si="17"/>
        <v>31.950306060715196</v>
      </c>
    </row>
    <row r="116" spans="3:11" x14ac:dyDescent="0.2">
      <c r="C116" s="89" t="s">
        <v>174</v>
      </c>
      <c r="D116" s="118">
        <f t="shared" ref="D116:K116" si="18">+IFERROR(IF(D74&gt;0,+((D74/D31)*100)," "),"")</f>
        <v>91.614986936697974</v>
      </c>
      <c r="E116" s="118">
        <f t="shared" si="18"/>
        <v>95.074663714325808</v>
      </c>
      <c r="F116" s="118">
        <f t="shared" si="18"/>
        <v>94.564305032470841</v>
      </c>
      <c r="G116" s="118">
        <f t="shared" si="18"/>
        <v>79.029744768169721</v>
      </c>
      <c r="H116" s="118">
        <f t="shared" si="18"/>
        <v>92.570713268672321</v>
      </c>
      <c r="I116" s="118">
        <f t="shared" si="18"/>
        <v>86.785954388436963</v>
      </c>
      <c r="J116" s="118">
        <f t="shared" si="18"/>
        <v>98.718507893612639</v>
      </c>
      <c r="K116" s="118">
        <f t="shared" si="18"/>
        <v>43.683468833118205</v>
      </c>
    </row>
    <row r="117" spans="3:11" x14ac:dyDescent="0.2">
      <c r="C117" s="90" t="s">
        <v>171</v>
      </c>
      <c r="D117" s="119">
        <f t="shared" ref="D117:K117" si="19">+IFERROR(IF(D75&gt;0,+((D75/D32)*100)," "),"")</f>
        <v>86.325163777721997</v>
      </c>
      <c r="E117" s="119">
        <f t="shared" si="19"/>
        <v>90.5670132919564</v>
      </c>
      <c r="F117" s="119">
        <f t="shared" si="19"/>
        <v>89.158004436845275</v>
      </c>
      <c r="G117" s="119">
        <f t="shared" si="19"/>
        <v>69.694523038139707</v>
      </c>
      <c r="H117" s="119">
        <f t="shared" si="19"/>
        <v>84.783463467099338</v>
      </c>
      <c r="I117" s="119">
        <f t="shared" si="19"/>
        <v>95.918888820783039</v>
      </c>
      <c r="J117" s="119">
        <f t="shared" si="19"/>
        <v>89.116948064216217</v>
      </c>
      <c r="K117" s="119">
        <f t="shared" si="19"/>
        <v>46.98515340209898</v>
      </c>
    </row>
    <row r="118" spans="3:11" x14ac:dyDescent="0.2">
      <c r="C118" s="89" t="s">
        <v>71</v>
      </c>
      <c r="D118" s="118">
        <f t="shared" ref="D118:K118" si="20">+IFERROR(IF(D76&gt;0,+((D76/D33)*100)," "),"")</f>
        <v>97.709503650105944</v>
      </c>
      <c r="E118" s="118">
        <f t="shared" si="20"/>
        <v>98.331921034321283</v>
      </c>
      <c r="F118" s="118">
        <f t="shared" si="20"/>
        <v>96.03616040597278</v>
      </c>
      <c r="G118" s="118">
        <f t="shared" si="20"/>
        <v>92.455236674600499</v>
      </c>
      <c r="H118" s="118">
        <f t="shared" si="20"/>
        <v>91.214632888222255</v>
      </c>
      <c r="I118" s="118">
        <f t="shared" si="20"/>
        <v>96.850843179577836</v>
      </c>
      <c r="J118" s="118">
        <f t="shared" si="20"/>
        <v>94.568337119076844</v>
      </c>
      <c r="K118" s="118">
        <f t="shared" si="20"/>
        <v>53.002937442433506</v>
      </c>
    </row>
    <row r="119" spans="3:11" x14ac:dyDescent="0.2">
      <c r="C119" s="90" t="s">
        <v>34</v>
      </c>
      <c r="D119" s="119">
        <f t="shared" ref="D119:K119" si="21">+IFERROR(IF(D77&gt;0,+((D77/D34)*100)," "),"")</f>
        <v>93.725072952524656</v>
      </c>
      <c r="E119" s="119">
        <f t="shared" si="21"/>
        <v>90.974953243286905</v>
      </c>
      <c r="F119" s="119">
        <f t="shared" si="21"/>
        <v>84.973516531592281</v>
      </c>
      <c r="G119" s="119">
        <f t="shared" si="21"/>
        <v>72.684884997754253</v>
      </c>
      <c r="H119" s="119">
        <f t="shared" si="21"/>
        <v>89.456737086477816</v>
      </c>
      <c r="I119" s="119">
        <f t="shared" si="21"/>
        <v>89.59221974079145</v>
      </c>
      <c r="J119" s="119">
        <f t="shared" si="21"/>
        <v>94.940527888462171</v>
      </c>
      <c r="K119" s="119">
        <f t="shared" si="21"/>
        <v>25.94660846226121</v>
      </c>
    </row>
    <row r="120" spans="3:11" x14ac:dyDescent="0.2">
      <c r="C120" s="89" t="s">
        <v>72</v>
      </c>
      <c r="D120" s="118">
        <f t="shared" ref="D120:K120" si="22">+IFERROR(IF(D78&gt;0,+((D78/D35)*100)," "),"")</f>
        <v>96.207738858097414</v>
      </c>
      <c r="E120" s="118">
        <f t="shared" si="22"/>
        <v>97.492230935787234</v>
      </c>
      <c r="F120" s="118">
        <f t="shared" si="22"/>
        <v>92.00726847396264</v>
      </c>
      <c r="G120" s="118">
        <f t="shared" si="22"/>
        <v>92.950095775179193</v>
      </c>
      <c r="H120" s="118">
        <f t="shared" si="22"/>
        <v>93.041414622709482</v>
      </c>
      <c r="I120" s="118">
        <f t="shared" si="22"/>
        <v>85.565515522428157</v>
      </c>
      <c r="J120" s="118">
        <f t="shared" si="22"/>
        <v>96.07964862521581</v>
      </c>
      <c r="K120" s="118">
        <f t="shared" si="22"/>
        <v>44.288271486248988</v>
      </c>
    </row>
    <row r="121" spans="3:11" x14ac:dyDescent="0.2">
      <c r="C121" s="90" t="s">
        <v>73</v>
      </c>
      <c r="D121" s="119">
        <f t="shared" ref="D121:K121" si="23">+IFERROR(IF(D79&gt;0,+((D79/D36)*100)," "),"")</f>
        <v>91.284813611710291</v>
      </c>
      <c r="E121" s="119">
        <f t="shared" si="23"/>
        <v>95.525851600405886</v>
      </c>
      <c r="F121" s="119">
        <f t="shared" si="23"/>
        <v>95.576944534275015</v>
      </c>
      <c r="G121" s="119">
        <f t="shared" si="23"/>
        <v>94.040216440098277</v>
      </c>
      <c r="H121" s="119">
        <f t="shared" si="23"/>
        <v>93.529745362105885</v>
      </c>
      <c r="I121" s="119">
        <f t="shared" si="23"/>
        <v>85.670542193476322</v>
      </c>
      <c r="J121" s="119">
        <f t="shared" si="23"/>
        <v>98.530970092719201</v>
      </c>
      <c r="K121" s="119">
        <f t="shared" si="23"/>
        <v>57.05826862016805</v>
      </c>
    </row>
    <row r="122" spans="3:11" x14ac:dyDescent="0.2">
      <c r="C122" s="89" t="s">
        <v>35</v>
      </c>
      <c r="D122" s="118">
        <f t="shared" ref="D122:K122" si="24">+IFERROR(IF(D80&gt;0,+((D80/D37)*100)," "),"")</f>
        <v>93.837051289448851</v>
      </c>
      <c r="E122" s="118">
        <f t="shared" si="24"/>
        <v>94.941729602484003</v>
      </c>
      <c r="F122" s="118">
        <f t="shared" si="24"/>
        <v>85.52686356274431</v>
      </c>
      <c r="G122" s="118">
        <f t="shared" si="24"/>
        <v>84.314765597743204</v>
      </c>
      <c r="H122" s="118">
        <f t="shared" si="24"/>
        <v>97.616435821096658</v>
      </c>
      <c r="I122" s="118">
        <f t="shared" si="24"/>
        <v>87.393747898805501</v>
      </c>
      <c r="J122" s="118">
        <f t="shared" si="24"/>
        <v>94.787758087106141</v>
      </c>
      <c r="K122" s="118">
        <f t="shared" si="24"/>
        <v>26.128952214118108</v>
      </c>
    </row>
    <row r="123" spans="3:11" x14ac:dyDescent="0.2">
      <c r="C123" s="90" t="s">
        <v>74</v>
      </c>
      <c r="D123" s="119">
        <f t="shared" ref="D123:K123" si="25">+IFERROR(IF(D81&gt;0,+((D81/D38)*100)," "),"")</f>
        <v>96.280025683095587</v>
      </c>
      <c r="E123" s="119">
        <f t="shared" si="25"/>
        <v>99.213357836211671</v>
      </c>
      <c r="F123" s="119">
        <f t="shared" si="25"/>
        <v>92.283667620048362</v>
      </c>
      <c r="G123" s="119">
        <f t="shared" si="25"/>
        <v>96.022831144513404</v>
      </c>
      <c r="H123" s="119">
        <f t="shared" si="25"/>
        <v>97.388914423773301</v>
      </c>
      <c r="I123" s="119">
        <f t="shared" si="25"/>
        <v>85.827028892212468</v>
      </c>
      <c r="J123" s="119">
        <f t="shared" si="25"/>
        <v>95.300752003717832</v>
      </c>
      <c r="K123" s="119">
        <f t="shared" si="25"/>
        <v>77.244950426128511</v>
      </c>
    </row>
    <row r="124" spans="3:11" x14ac:dyDescent="0.2">
      <c r="C124" s="89" t="s">
        <v>36</v>
      </c>
      <c r="D124" s="118">
        <f t="shared" ref="D124:K124" si="26">+IFERROR(IF(D82&gt;0,+((D82/D39)*100)," "),"")</f>
        <v>98.346350080958956</v>
      </c>
      <c r="E124" s="118">
        <f t="shared" si="26"/>
        <v>96.462483597549777</v>
      </c>
      <c r="F124" s="118">
        <f t="shared" si="26"/>
        <v>81.134854046025154</v>
      </c>
      <c r="G124" s="118">
        <f t="shared" si="26"/>
        <v>75.946298466899435</v>
      </c>
      <c r="H124" s="118">
        <f t="shared" si="26"/>
        <v>84.585241089363464</v>
      </c>
      <c r="I124" s="118">
        <f t="shared" si="26"/>
        <v>91.545024464891711</v>
      </c>
      <c r="J124" s="118">
        <f t="shared" si="26"/>
        <v>88.198161503041717</v>
      </c>
      <c r="K124" s="118">
        <f t="shared" si="26"/>
        <v>32.344674465013597</v>
      </c>
    </row>
    <row r="125" spans="3:11" x14ac:dyDescent="0.2">
      <c r="C125" s="90" t="s">
        <v>172</v>
      </c>
      <c r="D125" s="119">
        <f t="shared" ref="D125:K125" si="27">+IFERROR(IF(D83&gt;0,+((D83/D40)*100)," "),"")</f>
        <v>95.181619428698156</v>
      </c>
      <c r="E125" s="119">
        <f t="shared" si="27"/>
        <v>96.225806289245469</v>
      </c>
      <c r="F125" s="119">
        <f t="shared" si="27"/>
        <v>94.239695216864419</v>
      </c>
      <c r="G125" s="119">
        <f t="shared" si="27"/>
        <v>94.770765875363679</v>
      </c>
      <c r="H125" s="119">
        <f t="shared" si="27"/>
        <v>95.952897303625051</v>
      </c>
      <c r="I125" s="119">
        <f t="shared" si="27"/>
        <v>95.917667340256827</v>
      </c>
      <c r="J125" s="119">
        <f t="shared" si="27"/>
        <v>99.236195338897957</v>
      </c>
      <c r="K125" s="119">
        <f t="shared" si="27"/>
        <v>58.683748911961167</v>
      </c>
    </row>
    <row r="126" spans="3:11" x14ac:dyDescent="0.2">
      <c r="C126" s="89" t="s">
        <v>76</v>
      </c>
      <c r="D126" s="118">
        <f t="shared" ref="D126:K126" si="28">+IFERROR(IF(D84&gt;0,+((D84/D41)*100)," "),"")</f>
        <v>87.550332641644289</v>
      </c>
      <c r="E126" s="118">
        <f t="shared" si="28"/>
        <v>95.254788948116769</v>
      </c>
      <c r="F126" s="118">
        <f t="shared" si="28"/>
        <v>91.769189188323594</v>
      </c>
      <c r="G126" s="118">
        <f t="shared" si="28"/>
        <v>95.017400742872198</v>
      </c>
      <c r="H126" s="118">
        <f t="shared" si="28"/>
        <v>93.674105407507653</v>
      </c>
      <c r="I126" s="118">
        <f t="shared" si="28"/>
        <v>97.399255593046291</v>
      </c>
      <c r="J126" s="118">
        <f t="shared" si="28"/>
        <v>99.19534159509756</v>
      </c>
      <c r="K126" s="118">
        <f t="shared" si="28"/>
        <v>75.993167599887002</v>
      </c>
    </row>
    <row r="127" spans="3:11" x14ac:dyDescent="0.2">
      <c r="C127" s="90" t="s">
        <v>77</v>
      </c>
      <c r="D127" s="119">
        <f t="shared" ref="D127:K127" si="29">+IFERROR(IF(D85&gt;0,+((D85/D42)*100)," "),"")</f>
        <v>91.990240336751086</v>
      </c>
      <c r="E127" s="119">
        <f t="shared" si="29"/>
        <v>99.684549182663289</v>
      </c>
      <c r="F127" s="119">
        <f t="shared" si="29"/>
        <v>86.07550699807814</v>
      </c>
      <c r="G127" s="119">
        <f t="shared" si="29"/>
        <v>88.111238138584852</v>
      </c>
      <c r="H127" s="119">
        <f t="shared" si="29"/>
        <v>98.050418789558051</v>
      </c>
      <c r="I127" s="119">
        <f t="shared" si="29"/>
        <v>94.413135356881909</v>
      </c>
      <c r="J127" s="119">
        <f t="shared" si="29"/>
        <v>96.794115889755901</v>
      </c>
      <c r="K127" s="119">
        <f t="shared" si="29"/>
        <v>70.951871862402768</v>
      </c>
    </row>
    <row r="128" spans="3:11" x14ac:dyDescent="0.2">
      <c r="C128" s="89" t="s">
        <v>173</v>
      </c>
      <c r="D128" s="118">
        <f t="shared" ref="D128:K128" si="30">+IFERROR(IF(D86&gt;0,+((D86/D43)*100)," "),"")</f>
        <v>98.523262027933583</v>
      </c>
      <c r="E128" s="118">
        <f t="shared" si="30"/>
        <v>96.989320446536155</v>
      </c>
      <c r="F128" s="118">
        <f t="shared" si="30"/>
        <v>97.039860146939006</v>
      </c>
      <c r="G128" s="118">
        <f t="shared" si="30"/>
        <v>97.266282754687168</v>
      </c>
      <c r="H128" s="118">
        <f t="shared" si="30"/>
        <v>97.586113682223825</v>
      </c>
      <c r="I128" s="118">
        <f t="shared" si="30"/>
        <v>97.237080509133051</v>
      </c>
      <c r="J128" s="118">
        <f t="shared" si="30"/>
        <v>95.248401605171253</v>
      </c>
      <c r="K128" s="118">
        <f t="shared" si="30"/>
        <v>49.725706302525424</v>
      </c>
    </row>
    <row r="129" spans="1:11" x14ac:dyDescent="0.2">
      <c r="C129" s="90" t="s">
        <v>37</v>
      </c>
      <c r="D129" s="119">
        <f t="shared" ref="D129:K129" si="31">+IFERROR(IF(D87&gt;0,+((D87/D44)*100)," "),"")</f>
        <v>98.790321918934836</v>
      </c>
      <c r="E129" s="119">
        <f t="shared" si="31"/>
        <v>98.387799861079117</v>
      </c>
      <c r="F129" s="119">
        <f t="shared" si="31"/>
        <v>96.64816966960511</v>
      </c>
      <c r="G129" s="119">
        <f t="shared" si="31"/>
        <v>96.228411874356993</v>
      </c>
      <c r="H129" s="119">
        <f t="shared" si="31"/>
        <v>91.555288156092914</v>
      </c>
      <c r="I129" s="119">
        <f t="shared" si="31"/>
        <v>96.303603478011752</v>
      </c>
      <c r="J129" s="119">
        <f t="shared" si="31"/>
        <v>98.030683073012042</v>
      </c>
      <c r="K129" s="119">
        <f t="shared" si="31"/>
        <v>64.564496441288355</v>
      </c>
    </row>
    <row r="130" spans="1:11" x14ac:dyDescent="0.2">
      <c r="C130" s="89" t="s">
        <v>38</v>
      </c>
      <c r="D130" s="118">
        <f t="shared" ref="D130:K130" si="32">+IFERROR(IF(D88&gt;0,+((D88/D45)*100)," "),"")</f>
        <v>98.384956681552055</v>
      </c>
      <c r="E130" s="118">
        <f t="shared" si="32"/>
        <v>99.249450066240485</v>
      </c>
      <c r="F130" s="118">
        <f t="shared" si="32"/>
        <v>99.621393492381898</v>
      </c>
      <c r="G130" s="118">
        <f t="shared" si="32"/>
        <v>97.954064631499705</v>
      </c>
      <c r="H130" s="118">
        <f t="shared" si="32"/>
        <v>98.342139616009263</v>
      </c>
      <c r="I130" s="118">
        <f t="shared" si="32"/>
        <v>99.099970090062541</v>
      </c>
      <c r="J130" s="118">
        <f t="shared" si="32"/>
        <v>99.719384996152343</v>
      </c>
      <c r="K130" s="118">
        <f t="shared" si="32"/>
        <v>76.983172508449499</v>
      </c>
    </row>
    <row r="131" spans="1:11" x14ac:dyDescent="0.2">
      <c r="C131" s="93" t="s">
        <v>79</v>
      </c>
      <c r="D131" s="65">
        <f t="shared" ref="D131:K131" si="33">+IFERROR(IF(D89&gt;0,+((D89/D46)*100)," "),"")</f>
        <v>96.660002824946162</v>
      </c>
      <c r="E131" s="65">
        <f t="shared" si="33"/>
        <v>96.001758899529491</v>
      </c>
      <c r="F131" s="65">
        <f t="shared" si="33"/>
        <v>94.805680001135272</v>
      </c>
      <c r="G131" s="65">
        <f t="shared" si="33"/>
        <v>94.661194317059469</v>
      </c>
      <c r="H131" s="65">
        <f t="shared" si="33"/>
        <v>90.001773948783864</v>
      </c>
      <c r="I131" s="65">
        <f t="shared" si="33"/>
        <v>96.537932715839432</v>
      </c>
      <c r="J131" s="65">
        <f t="shared" si="33"/>
        <v>97.376960153813286</v>
      </c>
      <c r="K131" s="65">
        <f t="shared" si="33"/>
        <v>58.068556869153618</v>
      </c>
    </row>
    <row r="132" spans="1:11" s="32" customFormat="1" x14ac:dyDescent="0.2">
      <c r="A132" s="5"/>
      <c r="B132" s="5"/>
      <c r="C132" s="74" t="str">
        <f>+'C1 Aprop Resumen 2000-2026'!B20</f>
        <v>* Información con corte a 31 de mayo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227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C138" s="9"/>
      <c r="D138" s="138" t="s">
        <v>104</v>
      </c>
      <c r="E138" s="138"/>
      <c r="F138" s="138"/>
      <c r="G138" s="138"/>
      <c r="H138" s="138"/>
      <c r="I138" s="138"/>
      <c r="J138" s="138"/>
      <c r="K138" s="138"/>
    </row>
    <row r="139" spans="1:11" ht="15.75" customHeight="1" x14ac:dyDescent="0.2">
      <c r="C139" s="157"/>
      <c r="D139" s="157"/>
      <c r="E139" s="157"/>
      <c r="F139" s="157"/>
      <c r="G139" s="157"/>
      <c r="H139" s="157"/>
      <c r="I139" s="157"/>
      <c r="J139" s="157"/>
    </row>
    <row r="140" spans="1:11" x14ac:dyDescent="0.2">
      <c r="C140" s="182" t="s">
        <v>21</v>
      </c>
      <c r="D140" s="162">
        <v>2019</v>
      </c>
      <c r="E140" s="162">
        <v>2020</v>
      </c>
      <c r="F140" s="162">
        <v>2021</v>
      </c>
      <c r="G140" s="162">
        <v>2022</v>
      </c>
      <c r="H140" s="162">
        <v>2023</v>
      </c>
      <c r="I140" s="162">
        <v>2024</v>
      </c>
      <c r="J140" s="162">
        <v>2025</v>
      </c>
      <c r="K140" s="162" t="s">
        <v>178</v>
      </c>
    </row>
    <row r="141" spans="1:11" ht="12" thickBot="1" x14ac:dyDescent="0.25">
      <c r="C141" s="183"/>
      <c r="D141" s="163"/>
      <c r="E141" s="163"/>
      <c r="F141" s="163"/>
      <c r="G141" s="163"/>
      <c r="H141" s="163"/>
      <c r="I141" s="163"/>
      <c r="J141" s="163"/>
      <c r="K141" s="163"/>
    </row>
    <row r="142" spans="1:11" x14ac:dyDescent="0.2">
      <c r="C142" s="89" t="s">
        <v>61</v>
      </c>
      <c r="D142" s="120">
        <v>876.44054466025011</v>
      </c>
      <c r="E142" s="120">
        <v>856.31160033044023</v>
      </c>
      <c r="F142" s="120">
        <v>1321.2910204697901</v>
      </c>
      <c r="G142" s="120">
        <v>1225.81683714427</v>
      </c>
      <c r="H142" s="120">
        <v>3284.7297737471699</v>
      </c>
      <c r="I142" s="120">
        <v>2221.7311025523595</v>
      </c>
      <c r="J142" s="120">
        <v>2219.5193838973501</v>
      </c>
      <c r="K142" s="120">
        <v>558.23469343638999</v>
      </c>
    </row>
    <row r="143" spans="1:11" x14ac:dyDescent="0.2">
      <c r="C143" s="90" t="s">
        <v>28</v>
      </c>
      <c r="D143" s="121">
        <v>249.48357825334003</v>
      </c>
      <c r="E143" s="121">
        <v>254.48148607141999</v>
      </c>
      <c r="F143" s="121">
        <v>405.56321795490004</v>
      </c>
      <c r="G143" s="121">
        <v>451.28692347826996</v>
      </c>
      <c r="H143" s="121">
        <v>508.76130293371</v>
      </c>
      <c r="I143" s="121">
        <v>535.80058175722013</v>
      </c>
      <c r="J143" s="121">
        <v>654.87992985639005</v>
      </c>
      <c r="K143" s="121">
        <v>138.10510990239999</v>
      </c>
    </row>
    <row r="144" spans="1:11" x14ac:dyDescent="0.2">
      <c r="C144" s="89" t="s">
        <v>62</v>
      </c>
      <c r="D144" s="120">
        <v>134.63888078372</v>
      </c>
      <c r="E144" s="120">
        <v>160.21290041795999</v>
      </c>
      <c r="F144" s="120">
        <v>336.03032165846997</v>
      </c>
      <c r="G144" s="120">
        <v>265.99426824600999</v>
      </c>
      <c r="H144" s="120">
        <v>293.92692347325999</v>
      </c>
      <c r="I144" s="120">
        <v>302.27807415807996</v>
      </c>
      <c r="J144" s="120">
        <v>244.24474968571997</v>
      </c>
      <c r="K144" s="120">
        <v>69.156734392999994</v>
      </c>
    </row>
    <row r="145" spans="3:11" x14ac:dyDescent="0.2">
      <c r="C145" s="90" t="s">
        <v>29</v>
      </c>
      <c r="D145" s="121">
        <v>260.58220700278002</v>
      </c>
      <c r="E145" s="121">
        <v>245.42233552991999</v>
      </c>
      <c r="F145" s="121">
        <v>256.49652809520001</v>
      </c>
      <c r="G145" s="121">
        <v>310.19250797631008</v>
      </c>
      <c r="H145" s="121">
        <v>341.74167971918996</v>
      </c>
      <c r="I145" s="121">
        <v>188.2107732291</v>
      </c>
      <c r="J145" s="121">
        <v>313.52989597273</v>
      </c>
      <c r="K145" s="121">
        <v>84.191613387640004</v>
      </c>
    </row>
    <row r="146" spans="3:11" x14ac:dyDescent="0.2">
      <c r="C146" s="89" t="s">
        <v>63</v>
      </c>
      <c r="D146" s="120">
        <v>56.192202115479994</v>
      </c>
      <c r="E146" s="120">
        <v>66.599644769669993</v>
      </c>
      <c r="F146" s="120">
        <v>102.56889787143999</v>
      </c>
      <c r="G146" s="120">
        <v>137.29572419259</v>
      </c>
      <c r="H146" s="120">
        <v>176.44283537095001</v>
      </c>
      <c r="I146" s="120">
        <v>148.61662962711003</v>
      </c>
      <c r="J146" s="120">
        <v>143.897824087</v>
      </c>
      <c r="K146" s="120">
        <v>67.696277004029994</v>
      </c>
    </row>
    <row r="147" spans="3:11" x14ac:dyDescent="0.2">
      <c r="C147" s="90" t="s">
        <v>30</v>
      </c>
      <c r="D147" s="121">
        <v>133.13368647513002</v>
      </c>
      <c r="E147" s="121">
        <v>130.64176436229999</v>
      </c>
      <c r="F147" s="121">
        <v>291.25471499559995</v>
      </c>
      <c r="G147" s="121">
        <v>267.66756156740996</v>
      </c>
      <c r="H147" s="121">
        <v>331.41196313879999</v>
      </c>
      <c r="I147" s="121">
        <v>540.06579798318</v>
      </c>
      <c r="J147" s="121">
        <v>403.94931938139007</v>
      </c>
      <c r="K147" s="121">
        <v>156.78406427154002</v>
      </c>
    </row>
    <row r="148" spans="3:11" x14ac:dyDescent="0.2">
      <c r="C148" s="89" t="s">
        <v>64</v>
      </c>
      <c r="D148" s="120">
        <v>723.86620201947005</v>
      </c>
      <c r="E148" s="120">
        <v>1038.3995589057902</v>
      </c>
      <c r="F148" s="120">
        <v>1491.4369775122598</v>
      </c>
      <c r="G148" s="120">
        <v>1346.7499039374595</v>
      </c>
      <c r="H148" s="120">
        <v>1342.844625355061</v>
      </c>
      <c r="I148" s="120">
        <v>1116.3761766349701</v>
      </c>
      <c r="J148" s="120">
        <v>947.6975319476303</v>
      </c>
      <c r="K148" s="120">
        <v>413.94347717635003</v>
      </c>
    </row>
    <row r="149" spans="3:11" x14ac:dyDescent="0.2">
      <c r="C149" s="90" t="s">
        <v>65</v>
      </c>
      <c r="D149" s="121">
        <v>230.30444482376998</v>
      </c>
      <c r="E149" s="121">
        <v>204.20464554813</v>
      </c>
      <c r="F149" s="121">
        <v>635.95324722764985</v>
      </c>
      <c r="G149" s="121">
        <v>507.46248029199</v>
      </c>
      <c r="H149" s="121">
        <v>512.80351295235005</v>
      </c>
      <c r="I149" s="121">
        <v>321.25338850098007</v>
      </c>
      <c r="J149" s="121">
        <v>258.97770164243008</v>
      </c>
      <c r="K149" s="121">
        <v>159.18811612600004</v>
      </c>
    </row>
    <row r="150" spans="3:11" x14ac:dyDescent="0.2">
      <c r="C150" s="89" t="s">
        <v>66</v>
      </c>
      <c r="D150" s="120">
        <v>3926.7866947984012</v>
      </c>
      <c r="E150" s="120">
        <v>3956.5119141862101</v>
      </c>
      <c r="F150" s="120">
        <v>4825.3199339779903</v>
      </c>
      <c r="G150" s="120">
        <v>5464.8428994671513</v>
      </c>
      <c r="H150" s="120">
        <v>6749.9334563831198</v>
      </c>
      <c r="I150" s="120">
        <v>5749.1171015562486</v>
      </c>
      <c r="J150" s="120">
        <v>6119.9749251704689</v>
      </c>
      <c r="K150" s="120">
        <v>2874.1372062063797</v>
      </c>
    </row>
    <row r="151" spans="3:11" x14ac:dyDescent="0.2">
      <c r="C151" s="90" t="s">
        <v>67</v>
      </c>
      <c r="D151" s="121">
        <v>274.30866882399005</v>
      </c>
      <c r="E151" s="121">
        <v>168.78586736531003</v>
      </c>
      <c r="F151" s="121">
        <v>204.39730595890003</v>
      </c>
      <c r="G151" s="121">
        <v>208.70485291879004</v>
      </c>
      <c r="H151" s="121">
        <v>246.66429178688</v>
      </c>
      <c r="I151" s="121">
        <v>316.58626135871998</v>
      </c>
      <c r="J151" s="121">
        <v>325.51171189121999</v>
      </c>
      <c r="K151" s="121">
        <v>78.576766061450002</v>
      </c>
    </row>
    <row r="152" spans="3:11" x14ac:dyDescent="0.2">
      <c r="C152" s="89" t="s">
        <v>68</v>
      </c>
      <c r="D152" s="120">
        <v>119.32053043699001</v>
      </c>
      <c r="E152" s="120">
        <v>119.43681221329004</v>
      </c>
      <c r="F152" s="120">
        <v>172.66394969114003</v>
      </c>
      <c r="G152" s="120">
        <v>160.86316011595002</v>
      </c>
      <c r="H152" s="120">
        <v>176.01678715712004</v>
      </c>
      <c r="I152" s="120">
        <v>178.77392217680003</v>
      </c>
      <c r="J152" s="120">
        <v>206.12209487481996</v>
      </c>
      <c r="K152" s="120">
        <v>9.8859090881700009</v>
      </c>
    </row>
    <row r="153" spans="3:11" x14ac:dyDescent="0.2">
      <c r="C153" s="90" t="s">
        <v>31</v>
      </c>
      <c r="D153" s="121">
        <v>538.77648446817</v>
      </c>
      <c r="E153" s="121">
        <v>587.01519965495993</v>
      </c>
      <c r="F153" s="121">
        <v>812.47026480704983</v>
      </c>
      <c r="G153" s="121">
        <v>1029.3873230004101</v>
      </c>
      <c r="H153" s="121">
        <v>1103.4597270968095</v>
      </c>
      <c r="I153" s="121">
        <v>1017.4527032465002</v>
      </c>
      <c r="J153" s="121">
        <v>694.34009370172009</v>
      </c>
      <c r="K153" s="121">
        <v>1050.3896587909301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7908.6718762753289</v>
      </c>
      <c r="I154" s="120">
        <v>9039.0189889992598</v>
      </c>
      <c r="J154" s="120">
        <v>9397.1417120195019</v>
      </c>
      <c r="K154" s="120">
        <v>3609.3236728112606</v>
      </c>
    </row>
    <row r="155" spans="3:11" x14ac:dyDescent="0.2">
      <c r="C155" s="90" t="s">
        <v>69</v>
      </c>
      <c r="D155" s="121">
        <v>8854.1064179273999</v>
      </c>
      <c r="E155" s="121">
        <v>10105.484118887542</v>
      </c>
      <c r="F155" s="121">
        <v>12819.61434128769</v>
      </c>
      <c r="G155" s="121">
        <v>20924.76479685391</v>
      </c>
      <c r="H155" s="121">
        <v>9654.0034988023908</v>
      </c>
      <c r="I155" s="121">
        <v>8579.61837453714</v>
      </c>
      <c r="J155" s="121">
        <v>6865.0973127876287</v>
      </c>
      <c r="K155" s="121">
        <v>3482.0068990466398</v>
      </c>
    </row>
    <row r="156" spans="3:11" x14ac:dyDescent="0.2">
      <c r="C156" s="89" t="s">
        <v>70</v>
      </c>
      <c r="D156" s="120">
        <v>181.83430627373002</v>
      </c>
      <c r="E156" s="120">
        <v>174.91348781059</v>
      </c>
      <c r="F156" s="120">
        <v>239.40598974636998</v>
      </c>
      <c r="G156" s="120">
        <v>228.32750576787001</v>
      </c>
      <c r="H156" s="120">
        <v>353.44275340827994</v>
      </c>
      <c r="I156" s="120">
        <v>574.14356567820005</v>
      </c>
      <c r="J156" s="120">
        <v>475.05108983672</v>
      </c>
      <c r="K156" s="120">
        <v>124.34142035086001</v>
      </c>
    </row>
    <row r="157" spans="3:11" x14ac:dyDescent="0.2">
      <c r="C157" s="90" t="s">
        <v>32</v>
      </c>
      <c r="D157" s="121">
        <v>4.7629982384099998</v>
      </c>
      <c r="E157" s="121">
        <v>6.8664485209400006</v>
      </c>
      <c r="F157" s="121">
        <v>7.5241046915399998</v>
      </c>
      <c r="G157" s="121">
        <v>6.9217078274499997</v>
      </c>
      <c r="H157" s="121">
        <v>21.577424762330001</v>
      </c>
      <c r="I157" s="121">
        <v>16.3466193832</v>
      </c>
      <c r="J157" s="121">
        <v>15.281630515670003</v>
      </c>
      <c r="K157" s="121">
        <v>4.4767860350499999</v>
      </c>
    </row>
    <row r="158" spans="3:11" x14ac:dyDescent="0.2">
      <c r="C158" s="89" t="s">
        <v>174</v>
      </c>
      <c r="D158" s="120">
        <v>56.339459471759994</v>
      </c>
      <c r="E158" s="120">
        <v>181.41575232815003</v>
      </c>
      <c r="F158" s="120">
        <v>302.92637915498005</v>
      </c>
      <c r="G158" s="120">
        <v>450.22734428940998</v>
      </c>
      <c r="H158" s="120">
        <v>242.09381054037996</v>
      </c>
      <c r="I158" s="120">
        <v>217.12014470533001</v>
      </c>
      <c r="J158" s="120">
        <v>245.85399377511999</v>
      </c>
      <c r="K158" s="120">
        <v>29.542781119369998</v>
      </c>
    </row>
    <row r="159" spans="3:11" x14ac:dyDescent="0.2">
      <c r="C159" s="90" t="s">
        <v>171</v>
      </c>
      <c r="D159" s="121">
        <v>91.501638025120002</v>
      </c>
      <c r="E159" s="121">
        <v>119.05639107122001</v>
      </c>
      <c r="F159" s="121">
        <v>111.30919373034999</v>
      </c>
      <c r="G159" s="121">
        <v>155.21362788078</v>
      </c>
      <c r="H159" s="121">
        <v>254.44200935249003</v>
      </c>
      <c r="I159" s="121">
        <v>290.42309139204002</v>
      </c>
      <c r="J159" s="121">
        <v>362.83409930626993</v>
      </c>
      <c r="K159" s="121">
        <v>106.57869410997999</v>
      </c>
    </row>
    <row r="160" spans="3:11" x14ac:dyDescent="0.2">
      <c r="C160" s="89" t="s">
        <v>71</v>
      </c>
      <c r="D160" s="120">
        <v>2747.7625333454503</v>
      </c>
      <c r="E160" s="120">
        <v>2741.6348803435203</v>
      </c>
      <c r="F160" s="120">
        <v>4387.6779802062201</v>
      </c>
      <c r="G160" s="120">
        <v>3933.3189467902998</v>
      </c>
      <c r="H160" s="120">
        <v>6239.21574645907</v>
      </c>
      <c r="I160" s="120">
        <v>4463.3684954318305</v>
      </c>
      <c r="J160" s="120">
        <v>4761.0751678572306</v>
      </c>
      <c r="K160" s="120">
        <v>3943.80380817798</v>
      </c>
    </row>
    <row r="161" spans="1:11" x14ac:dyDescent="0.2">
      <c r="C161" s="90" t="s">
        <v>34</v>
      </c>
      <c r="D161" s="121">
        <v>88.249149221319996</v>
      </c>
      <c r="E161" s="121">
        <v>143.06381197834003</v>
      </c>
      <c r="F161" s="121">
        <v>151.71518984451001</v>
      </c>
      <c r="G161" s="121">
        <v>176.00208250859004</v>
      </c>
      <c r="H161" s="121">
        <v>304.63422687260993</v>
      </c>
      <c r="I161" s="121">
        <v>344.89016378237994</v>
      </c>
      <c r="J161" s="121">
        <v>233.28640481495992</v>
      </c>
      <c r="K161" s="121">
        <v>97.512134430210011</v>
      </c>
    </row>
    <row r="162" spans="1:11" x14ac:dyDescent="0.2">
      <c r="C162" s="89" t="s">
        <v>72</v>
      </c>
      <c r="D162" s="120">
        <v>161.86104441689</v>
      </c>
      <c r="E162" s="120">
        <v>138.28681257152996</v>
      </c>
      <c r="F162" s="120">
        <v>393.79680926615004</v>
      </c>
      <c r="G162" s="120">
        <v>271.41479147960996</v>
      </c>
      <c r="H162" s="120">
        <v>382.60811724093998</v>
      </c>
      <c r="I162" s="120">
        <v>387.58352799009998</v>
      </c>
      <c r="J162" s="120">
        <v>260.37206356954005</v>
      </c>
      <c r="K162" s="120">
        <v>76.81956210333</v>
      </c>
    </row>
    <row r="163" spans="1:11" x14ac:dyDescent="0.2">
      <c r="C163" s="90" t="s">
        <v>73</v>
      </c>
      <c r="D163" s="121">
        <v>118.5820815837</v>
      </c>
      <c r="E163" s="121">
        <v>105.96177036082999</v>
      </c>
      <c r="F163" s="121">
        <v>383.85103367834995</v>
      </c>
      <c r="G163" s="121">
        <v>288.50215983082995</v>
      </c>
      <c r="H163" s="121">
        <v>155.71898378807998</v>
      </c>
      <c r="I163" s="121">
        <v>99.748067802920005</v>
      </c>
      <c r="J163" s="121">
        <v>338.02714414891005</v>
      </c>
      <c r="K163" s="121">
        <v>30.169052310710001</v>
      </c>
    </row>
    <row r="164" spans="1:11" x14ac:dyDescent="0.2">
      <c r="C164" s="89" t="s">
        <v>35</v>
      </c>
      <c r="D164" s="120">
        <v>158.03429547132001</v>
      </c>
      <c r="E164" s="120">
        <v>132.65661356948002</v>
      </c>
      <c r="F164" s="120">
        <v>141.43333782395999</v>
      </c>
      <c r="G164" s="120">
        <v>203.80427904786998</v>
      </c>
      <c r="H164" s="120">
        <v>317.32623169544001</v>
      </c>
      <c r="I164" s="120">
        <v>279.35663572606001</v>
      </c>
      <c r="J164" s="120">
        <v>478.57676047364009</v>
      </c>
      <c r="K164" s="120">
        <v>46.073327793430003</v>
      </c>
    </row>
    <row r="165" spans="1:11" x14ac:dyDescent="0.2">
      <c r="C165" s="90" t="s">
        <v>74</v>
      </c>
      <c r="D165" s="121">
        <v>91.43345378734</v>
      </c>
      <c r="E165" s="121">
        <v>109.06530846508001</v>
      </c>
      <c r="F165" s="121">
        <v>76.757706775580004</v>
      </c>
      <c r="G165" s="121">
        <v>154.41169761598999</v>
      </c>
      <c r="H165" s="121">
        <v>192.3977726334</v>
      </c>
      <c r="I165" s="121">
        <v>157.40718706185001</v>
      </c>
      <c r="J165" s="121">
        <v>248.75658220746999</v>
      </c>
      <c r="K165" s="121">
        <v>84.406593313000002</v>
      </c>
    </row>
    <row r="166" spans="1:11" x14ac:dyDescent="0.2">
      <c r="C166" s="89" t="s">
        <v>36</v>
      </c>
      <c r="D166" s="120">
        <v>44.117900038090006</v>
      </c>
      <c r="E166" s="120">
        <v>40.764602867569998</v>
      </c>
      <c r="F166" s="120">
        <v>54.259659953129997</v>
      </c>
      <c r="G166" s="120">
        <v>49.698529742000005</v>
      </c>
      <c r="H166" s="120">
        <v>84.029087872530013</v>
      </c>
      <c r="I166" s="120">
        <v>81.76680930321001</v>
      </c>
      <c r="J166" s="120">
        <v>151.28051185154001</v>
      </c>
      <c r="K166" s="120">
        <v>30.753815557349998</v>
      </c>
    </row>
    <row r="167" spans="1:11" x14ac:dyDescent="0.2">
      <c r="C167" s="90" t="s">
        <v>172</v>
      </c>
      <c r="D167" s="121">
        <v>594.55489869763016</v>
      </c>
      <c r="E167" s="121">
        <v>649.13393205216005</v>
      </c>
      <c r="F167" s="121">
        <v>793.61082392095011</v>
      </c>
      <c r="G167" s="121">
        <v>1055.4010091828197</v>
      </c>
      <c r="H167" s="121">
        <v>1398.5756144278903</v>
      </c>
      <c r="I167" s="121">
        <v>939.01725892880995</v>
      </c>
      <c r="J167" s="121">
        <v>926.6487260744301</v>
      </c>
      <c r="K167" s="121">
        <v>210.34569166460003</v>
      </c>
    </row>
    <row r="168" spans="1:11" x14ac:dyDescent="0.2">
      <c r="C168" s="89" t="s">
        <v>76</v>
      </c>
      <c r="D168" s="120">
        <v>93.177088204420002</v>
      </c>
      <c r="E168" s="120">
        <v>141.71222660206004</v>
      </c>
      <c r="F168" s="120">
        <v>181.11783849260001</v>
      </c>
      <c r="G168" s="120">
        <v>221.05768106770998</v>
      </c>
      <c r="H168" s="120">
        <v>213.28422441944997</v>
      </c>
      <c r="I168" s="120">
        <v>194.44227124132001</v>
      </c>
      <c r="J168" s="120">
        <v>207.06352164686999</v>
      </c>
      <c r="K168" s="120">
        <v>88.018289433820001</v>
      </c>
    </row>
    <row r="169" spans="1:11" x14ac:dyDescent="0.2">
      <c r="C169" s="90" t="s">
        <v>77</v>
      </c>
      <c r="D169" s="121">
        <v>1004.3703189476601</v>
      </c>
      <c r="E169" s="121">
        <v>1194.6378041819601</v>
      </c>
      <c r="F169" s="121">
        <v>1257.11616873044</v>
      </c>
      <c r="G169" s="121">
        <v>1234.4492138869402</v>
      </c>
      <c r="H169" s="121">
        <v>1328.28218429712</v>
      </c>
      <c r="I169" s="121">
        <v>2137.7864630082599</v>
      </c>
      <c r="J169" s="121">
        <v>1285.2454993341098</v>
      </c>
      <c r="K169" s="121">
        <v>471.72354876028993</v>
      </c>
    </row>
    <row r="170" spans="1:11" x14ac:dyDescent="0.2">
      <c r="C170" s="89" t="s">
        <v>173</v>
      </c>
      <c r="D170" s="120">
        <v>4733.8512038442905</v>
      </c>
      <c r="E170" s="120">
        <v>5078.6769570562501</v>
      </c>
      <c r="F170" s="120">
        <v>3652.1483226000996</v>
      </c>
      <c r="G170" s="120">
        <v>4037.7808805795107</v>
      </c>
      <c r="H170" s="120">
        <v>4567.9617788289288</v>
      </c>
      <c r="I170" s="120">
        <v>4746.4179270045597</v>
      </c>
      <c r="J170" s="120">
        <v>5387.5559261446724</v>
      </c>
      <c r="K170" s="120">
        <v>1521.4646025912302</v>
      </c>
    </row>
    <row r="171" spans="1:11" x14ac:dyDescent="0.2">
      <c r="C171" s="90" t="s">
        <v>37</v>
      </c>
      <c r="D171" s="121">
        <v>5038.4989208708703</v>
      </c>
      <c r="E171" s="121">
        <v>5492.9361000402205</v>
      </c>
      <c r="F171" s="121">
        <v>8146.350151945082</v>
      </c>
      <c r="G171" s="121">
        <v>8091.1869964586886</v>
      </c>
      <c r="H171" s="121">
        <v>8649.7427917760815</v>
      </c>
      <c r="I171" s="121">
        <v>4813.8610552557384</v>
      </c>
      <c r="J171" s="121">
        <v>4523.1824777871489</v>
      </c>
      <c r="K171" s="121">
        <v>1526.0755982034107</v>
      </c>
    </row>
    <row r="172" spans="1:11" x14ac:dyDescent="0.2">
      <c r="C172" s="89" t="s">
        <v>38</v>
      </c>
      <c r="D172" s="120">
        <v>685.84522775402002</v>
      </c>
      <c r="E172" s="120">
        <v>985.83394110509983</v>
      </c>
      <c r="F172" s="120">
        <v>1911.5377908679502</v>
      </c>
      <c r="G172" s="120">
        <v>2030.0781299720297</v>
      </c>
      <c r="H172" s="120">
        <v>2057.8098760009898</v>
      </c>
      <c r="I172" s="120">
        <v>1613.2001570339596</v>
      </c>
      <c r="J172" s="120">
        <v>1474.8302484185901</v>
      </c>
      <c r="K172" s="120">
        <v>347.57925524894</v>
      </c>
    </row>
    <row r="173" spans="1:11" x14ac:dyDescent="0.2">
      <c r="C173" s="81" t="s">
        <v>79</v>
      </c>
      <c r="D173" s="45">
        <f>+SUM(D142:D172)</f>
        <v>32272.717060780909</v>
      </c>
      <c r="E173" s="45">
        <f>+SUM(E142:E172)</f>
        <v>35330.12468916794</v>
      </c>
      <c r="F173" s="45">
        <f>+SUM(F142:F172)</f>
        <v>45867.599202936348</v>
      </c>
      <c r="G173" s="45">
        <f>+SUM(G142:G172)</f>
        <v>54888.825823118932</v>
      </c>
      <c r="H173" s="45">
        <f>+SUM(H142:H172)</f>
        <v>59394.554888568135</v>
      </c>
      <c r="I173" s="45">
        <f>SUM(I142:I172)</f>
        <v>51611.779317047432</v>
      </c>
      <c r="J173" s="45">
        <f>SUM(J142:J172)</f>
        <v>50169.806034678892</v>
      </c>
      <c r="K173" s="45">
        <f>SUM(K142:K172)</f>
        <v>21491.30515890574</v>
      </c>
    </row>
    <row r="174" spans="1:11" s="32" customFormat="1" x14ac:dyDescent="0.2">
      <c r="A174" s="5"/>
      <c r="B174" s="5"/>
      <c r="C174" s="74" t="str">
        <f>+'C1 Aprop Resumen 2000-2026'!B20</f>
        <v>* Información con corte a 31 de mayo</v>
      </c>
      <c r="D174" s="128">
        <f>+D173-'C5 Ejecución PGN 2019-2026'!D97</f>
        <v>0</v>
      </c>
      <c r="E174" s="128">
        <f>+E173-'C5 Ejecución PGN 2019-2026'!E97</f>
        <v>0</v>
      </c>
      <c r="F174" s="128">
        <f>+F173-'C5 Ejecución PGN 2019-2026'!F97</f>
        <v>0</v>
      </c>
      <c r="G174" s="128">
        <f>+G173-'C5 Ejecución PGN 2019-2026'!G97</f>
        <v>5.8207660913467407E-11</v>
      </c>
      <c r="H174" s="128">
        <f>+H173-'C5 Ejecución PGN 2019-2026'!H97</f>
        <v>0</v>
      </c>
      <c r="I174" s="128">
        <f>+I173-'C5 Ejecución PGN 2019-2026'!I97</f>
        <v>0</v>
      </c>
      <c r="J174" s="128">
        <f>+J173-'C5 Ejecución PGN 2019-2026'!J97</f>
        <v>0</v>
      </c>
      <c r="K174" s="128">
        <f>+K173-'C5 Ejecución PGN 2019-2026'!K97</f>
        <v>0</v>
      </c>
    </row>
    <row r="175" spans="1:11" x14ac:dyDescent="0.2">
      <c r="C175" s="1" t="s">
        <v>227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x14ac:dyDescent="0.2">
      <c r="C179" s="9"/>
      <c r="D179" s="138" t="s">
        <v>107</v>
      </c>
      <c r="E179" s="138"/>
      <c r="F179" s="138"/>
      <c r="G179" s="138"/>
      <c r="H179" s="138"/>
      <c r="I179" s="138"/>
      <c r="J179" s="138"/>
      <c r="K179" s="138"/>
    </row>
    <row r="180" spans="3:11" ht="1.5" customHeight="1" x14ac:dyDescent="0.2">
      <c r="D180" s="29"/>
      <c r="E180" s="29"/>
      <c r="F180" s="29"/>
    </row>
    <row r="181" spans="3:11" x14ac:dyDescent="0.2">
      <c r="E181" s="30"/>
      <c r="F181" s="30"/>
    </row>
    <row r="182" spans="3:11" x14ac:dyDescent="0.2">
      <c r="C182" s="182" t="s">
        <v>21</v>
      </c>
      <c r="D182" s="162">
        <v>2019</v>
      </c>
      <c r="E182" s="162">
        <v>2020</v>
      </c>
      <c r="F182" s="162">
        <v>2021</v>
      </c>
      <c r="G182" s="162">
        <v>2022</v>
      </c>
      <c r="H182" s="162">
        <v>2023</v>
      </c>
      <c r="I182" s="162">
        <v>2024</v>
      </c>
      <c r="J182" s="162">
        <v>2025</v>
      </c>
      <c r="K182" s="162" t="s">
        <v>178</v>
      </c>
    </row>
    <row r="183" spans="3:11" ht="12" thickBot="1" x14ac:dyDescent="0.25">
      <c r="C183" s="183"/>
      <c r="D183" s="163"/>
      <c r="E183" s="163"/>
      <c r="F183" s="163"/>
      <c r="G183" s="163"/>
      <c r="H183" s="163"/>
      <c r="I183" s="163"/>
      <c r="J183" s="163"/>
      <c r="K183" s="163"/>
    </row>
    <row r="184" spans="3:11" x14ac:dyDescent="0.2">
      <c r="C184" s="89" t="s">
        <v>61</v>
      </c>
      <c r="D184" s="118">
        <f t="shared" ref="D184:K184" si="34">+IFERROR(IF(D142&gt;0,+((D142/D15)*100)," "),"")</f>
        <v>57.431372590414121</v>
      </c>
      <c r="E184" s="118">
        <f t="shared" si="34"/>
        <v>76.284398595648128</v>
      </c>
      <c r="F184" s="118">
        <f t="shared" si="34"/>
        <v>75.118107358978065</v>
      </c>
      <c r="G184" s="118">
        <f t="shared" si="34"/>
        <v>67.198148558219913</v>
      </c>
      <c r="H184" s="118">
        <f t="shared" si="34"/>
        <v>73.90384102001849</v>
      </c>
      <c r="I184" s="118">
        <f t="shared" si="34"/>
        <v>32.571632291058719</v>
      </c>
      <c r="J184" s="118">
        <f t="shared" si="34"/>
        <v>52.938396990035663</v>
      </c>
      <c r="K184" s="118">
        <f t="shared" si="34"/>
        <v>17.371216920465706</v>
      </c>
    </row>
    <row r="185" spans="3:11" x14ac:dyDescent="0.2">
      <c r="C185" s="90" t="s">
        <v>28</v>
      </c>
      <c r="D185" s="119">
        <f t="shared" ref="D185:K185" si="35">+IFERROR(IF(D143&gt;0,+((D143/D16)*100)," "),"")</f>
        <v>82.291368447703533</v>
      </c>
      <c r="E185" s="119">
        <f t="shared" si="35"/>
        <v>67.556334217683329</v>
      </c>
      <c r="F185" s="119">
        <f t="shared" si="35"/>
        <v>53.531296437456575</v>
      </c>
      <c r="G185" s="119">
        <f t="shared" si="35"/>
        <v>49.242252013167978</v>
      </c>
      <c r="H185" s="119">
        <f t="shared" si="35"/>
        <v>34.081159202682947</v>
      </c>
      <c r="I185" s="119">
        <f t="shared" si="35"/>
        <v>37.229972798243452</v>
      </c>
      <c r="J185" s="119">
        <f t="shared" si="35"/>
        <v>67.072834870995848</v>
      </c>
      <c r="K185" s="119">
        <f t="shared" si="35"/>
        <v>12.393958422896322</v>
      </c>
    </row>
    <row r="186" spans="3:11" x14ac:dyDescent="0.2">
      <c r="C186" s="89" t="s">
        <v>62</v>
      </c>
      <c r="D186" s="118">
        <f t="shared" ref="D186:K186" si="36">+IFERROR(IF(D144&gt;0,+((D144/D17)*100)," "),"")</f>
        <v>41.111096670724471</v>
      </c>
      <c r="E186" s="118">
        <f t="shared" si="36"/>
        <v>65.160817123109382</v>
      </c>
      <c r="F186" s="118">
        <f t="shared" si="36"/>
        <v>86.94970575387724</v>
      </c>
      <c r="G186" s="118">
        <f t="shared" si="36"/>
        <v>87.815453817001895</v>
      </c>
      <c r="H186" s="118">
        <f t="shared" si="36"/>
        <v>64.230697522473022</v>
      </c>
      <c r="I186" s="118">
        <f t="shared" si="36"/>
        <v>86.898577806600599</v>
      </c>
      <c r="J186" s="118">
        <f t="shared" si="36"/>
        <v>95.998861184967581</v>
      </c>
      <c r="K186" s="118">
        <f t="shared" si="36"/>
        <v>19.840293377271685</v>
      </c>
    </row>
    <row r="187" spans="3:11" x14ac:dyDescent="0.2">
      <c r="C187" s="90" t="s">
        <v>29</v>
      </c>
      <c r="D187" s="119">
        <f t="shared" ref="D187:K187" si="37">+IFERROR(IF(D145&gt;0,+((D145/D18)*100)," "),"")</f>
        <v>75.337082284287092</v>
      </c>
      <c r="E187" s="119">
        <f t="shared" si="37"/>
        <v>63.026149206118795</v>
      </c>
      <c r="F187" s="119">
        <f t="shared" si="37"/>
        <v>51.534518715307328</v>
      </c>
      <c r="G187" s="119">
        <f t="shared" si="37"/>
        <v>62.642658974193097</v>
      </c>
      <c r="H187" s="119">
        <f t="shared" si="37"/>
        <v>52.606876032158077</v>
      </c>
      <c r="I187" s="119">
        <f t="shared" si="37"/>
        <v>54.760166323371493</v>
      </c>
      <c r="J187" s="119">
        <f t="shared" si="37"/>
        <v>78.594816852104515</v>
      </c>
      <c r="K187" s="119">
        <f t="shared" si="37"/>
        <v>25.232108739129654</v>
      </c>
    </row>
    <row r="188" spans="3:11" x14ac:dyDescent="0.2">
      <c r="C188" s="89" t="s">
        <v>63</v>
      </c>
      <c r="D188" s="118">
        <f t="shared" ref="D188:K188" si="38">+IFERROR(IF(D146&gt;0,+((D146/D19)*100)," "),"")</f>
        <v>62.435780128311102</v>
      </c>
      <c r="E188" s="118">
        <f t="shared" si="38"/>
        <v>80.104329979314855</v>
      </c>
      <c r="F188" s="118">
        <f t="shared" si="38"/>
        <v>88.640414545998468</v>
      </c>
      <c r="G188" s="118">
        <f t="shared" si="38"/>
        <v>65.681221621759292</v>
      </c>
      <c r="H188" s="118">
        <f t="shared" si="38"/>
        <v>63.809100539127265</v>
      </c>
      <c r="I188" s="118">
        <f t="shared" si="38"/>
        <v>56.508224192817501</v>
      </c>
      <c r="J188" s="118">
        <f t="shared" si="38"/>
        <v>71.948912043500002</v>
      </c>
      <c r="K188" s="118">
        <f t="shared" si="38"/>
        <v>33.848138502014997</v>
      </c>
    </row>
    <row r="189" spans="3:11" x14ac:dyDescent="0.2">
      <c r="C189" s="90" t="s">
        <v>30</v>
      </c>
      <c r="D189" s="119">
        <f t="shared" ref="D189:K189" si="39">+IFERROR(IF(D147&gt;0,+((D147/D20)*100)," "),"")</f>
        <v>90.848894623430397</v>
      </c>
      <c r="E189" s="119">
        <f t="shared" si="39"/>
        <v>92.025774575038696</v>
      </c>
      <c r="F189" s="119">
        <f t="shared" si="39"/>
        <v>78.252098690669314</v>
      </c>
      <c r="G189" s="119">
        <f t="shared" si="39"/>
        <v>71.026731229345302</v>
      </c>
      <c r="H189" s="119">
        <f t="shared" si="39"/>
        <v>65.672370923946815</v>
      </c>
      <c r="I189" s="119">
        <f t="shared" si="39"/>
        <v>54.801893244960631</v>
      </c>
      <c r="J189" s="119">
        <f t="shared" si="39"/>
        <v>55.017391218460162</v>
      </c>
      <c r="K189" s="119">
        <f t="shared" si="39"/>
        <v>21.205857169835227</v>
      </c>
    </row>
    <row r="190" spans="3:11" x14ac:dyDescent="0.2">
      <c r="C190" s="89" t="s">
        <v>64</v>
      </c>
      <c r="D190" s="118">
        <f t="shared" ref="D190:K190" si="40">+IFERROR(IF(D148&gt;0,+((D148/D21)*100)," "),"")</f>
        <v>63.878212513751663</v>
      </c>
      <c r="E190" s="118">
        <f t="shared" si="40"/>
        <v>74.642310633267456</v>
      </c>
      <c r="F190" s="118">
        <f t="shared" si="40"/>
        <v>70.830973113947778</v>
      </c>
      <c r="G190" s="118">
        <f t="shared" si="40"/>
        <v>64.65408297010849</v>
      </c>
      <c r="H190" s="118">
        <f t="shared" si="40"/>
        <v>67.769346948802877</v>
      </c>
      <c r="I190" s="118">
        <f t="shared" si="40"/>
        <v>35.975656001795478</v>
      </c>
      <c r="J190" s="118">
        <f t="shared" si="40"/>
        <v>41.008196997552965</v>
      </c>
      <c r="K190" s="118">
        <f t="shared" si="40"/>
        <v>11.261186192461006</v>
      </c>
    </row>
    <row r="191" spans="3:11" x14ac:dyDescent="0.2">
      <c r="C191" s="90" t="s">
        <v>65</v>
      </c>
      <c r="D191" s="119">
        <f t="shared" ref="D191:K191" si="41">+IFERROR(IF(D149&gt;0,+((D149/D22)*100)," "),"")</f>
        <v>49.849446931551945</v>
      </c>
      <c r="E191" s="119">
        <f t="shared" si="41"/>
        <v>48.345347668945415</v>
      </c>
      <c r="F191" s="119">
        <f t="shared" si="41"/>
        <v>87.375443519254986</v>
      </c>
      <c r="G191" s="119">
        <f t="shared" si="41"/>
        <v>60.033506326257047</v>
      </c>
      <c r="H191" s="119">
        <f t="shared" si="41"/>
        <v>57.507935874152295</v>
      </c>
      <c r="I191" s="119">
        <f t="shared" si="41"/>
        <v>32.31799046689293</v>
      </c>
      <c r="J191" s="119">
        <f t="shared" si="41"/>
        <v>64.744425410607519</v>
      </c>
      <c r="K191" s="119">
        <f t="shared" si="41"/>
        <v>36.024173442088461</v>
      </c>
    </row>
    <row r="192" spans="3:11" x14ac:dyDescent="0.2">
      <c r="C192" s="89" t="s">
        <v>66</v>
      </c>
      <c r="D192" s="118">
        <f t="shared" ref="D192:K192" si="42">+IFERROR(IF(D150&gt;0,+((D150/D23)*100)," "),"")</f>
        <v>96.663263337636195</v>
      </c>
      <c r="E192" s="118">
        <f t="shared" si="42"/>
        <v>99.041787861263614</v>
      </c>
      <c r="F192" s="118">
        <f t="shared" si="42"/>
        <v>99.261022389831282</v>
      </c>
      <c r="G192" s="118">
        <f t="shared" si="42"/>
        <v>98.731888657950137</v>
      </c>
      <c r="H192" s="118">
        <f t="shared" si="42"/>
        <v>91.170794347382085</v>
      </c>
      <c r="I192" s="118">
        <f t="shared" si="42"/>
        <v>71.142941183111944</v>
      </c>
      <c r="J192" s="118">
        <f t="shared" si="42"/>
        <v>90.305850988807464</v>
      </c>
      <c r="K192" s="118">
        <f t="shared" si="42"/>
        <v>42.140917787525424</v>
      </c>
    </row>
    <row r="193" spans="3:11" x14ac:dyDescent="0.2">
      <c r="C193" s="90" t="s">
        <v>67</v>
      </c>
      <c r="D193" s="119">
        <f t="shared" ref="D193:K193" si="43">+IFERROR(IF(D151&gt;0,+((D151/D24)*100)," "),"")</f>
        <v>84.496681502113475</v>
      </c>
      <c r="E193" s="119">
        <f t="shared" si="43"/>
        <v>64.730659099273907</v>
      </c>
      <c r="F193" s="119">
        <f t="shared" si="43"/>
        <v>61.079860371230566</v>
      </c>
      <c r="G193" s="119">
        <f t="shared" si="43"/>
        <v>62.039458157618689</v>
      </c>
      <c r="H193" s="119">
        <f t="shared" si="43"/>
        <v>62.767599274308658</v>
      </c>
      <c r="I193" s="119">
        <f t="shared" si="43"/>
        <v>84.386937973923864</v>
      </c>
      <c r="J193" s="119">
        <f t="shared" si="43"/>
        <v>81.879746350842481</v>
      </c>
      <c r="K193" s="119">
        <f t="shared" si="43"/>
        <v>19.076149948486556</v>
      </c>
    </row>
    <row r="194" spans="3:11" x14ac:dyDescent="0.2">
      <c r="C194" s="89" t="s">
        <v>68</v>
      </c>
      <c r="D194" s="118">
        <f t="shared" ref="D194:K194" si="44">+IFERROR(IF(D152&gt;0,+((D152/D25)*100)," "),"")</f>
        <v>69.566317122186334</v>
      </c>
      <c r="E194" s="118">
        <f t="shared" si="44"/>
        <v>68.650346066257256</v>
      </c>
      <c r="F194" s="118">
        <f t="shared" si="44"/>
        <v>84.830941038703727</v>
      </c>
      <c r="G194" s="118">
        <f t="shared" si="44"/>
        <v>80.209044176423134</v>
      </c>
      <c r="H194" s="118">
        <f t="shared" si="44"/>
        <v>72.220671800627656</v>
      </c>
      <c r="I194" s="118">
        <f t="shared" si="44"/>
        <v>69.364828294227237</v>
      </c>
      <c r="J194" s="118">
        <f t="shared" si="44"/>
        <v>60.912266365516288</v>
      </c>
      <c r="K194" s="118">
        <f t="shared" si="44"/>
        <v>2.4286686945920568</v>
      </c>
    </row>
    <row r="195" spans="3:11" x14ac:dyDescent="0.2">
      <c r="C195" s="90" t="s">
        <v>31</v>
      </c>
      <c r="D195" s="119">
        <f t="shared" ref="D195:K195" si="45">+IFERROR(IF(D153&gt;0,+((D153/D26)*100)," "),"")</f>
        <v>29.487565034724568</v>
      </c>
      <c r="E195" s="119">
        <f t="shared" si="45"/>
        <v>30.427127660737664</v>
      </c>
      <c r="F195" s="119">
        <f t="shared" si="45"/>
        <v>35.725786409005259</v>
      </c>
      <c r="G195" s="119">
        <f t="shared" si="45"/>
        <v>39.386393758129302</v>
      </c>
      <c r="H195" s="119">
        <f t="shared" si="45"/>
        <v>22.841570060964369</v>
      </c>
      <c r="I195" s="119">
        <f t="shared" si="45"/>
        <v>30.688218328781829</v>
      </c>
      <c r="J195" s="119">
        <f t="shared" si="45"/>
        <v>24.927805532937512</v>
      </c>
      <c r="K195" s="119">
        <f t="shared" si="45"/>
        <v>22.0397334558495</v>
      </c>
    </row>
    <row r="196" spans="3:11" x14ac:dyDescent="0.2">
      <c r="C196" s="89" t="s">
        <v>168</v>
      </c>
      <c r="D196" s="118" t="str">
        <f t="shared" ref="D196:K196" si="46">+IFERROR(IF(D154&gt;0,+((D154/D27)*100)," "),"")</f>
        <v xml:space="preserve"> </v>
      </c>
      <c r="E196" s="118" t="str">
        <f t="shared" si="46"/>
        <v xml:space="preserve"> </v>
      </c>
      <c r="F196" s="118" t="str">
        <f t="shared" si="46"/>
        <v xml:space="preserve"> </v>
      </c>
      <c r="G196" s="118" t="str">
        <f t="shared" si="46"/>
        <v xml:space="preserve"> </v>
      </c>
      <c r="H196" s="118" t="str">
        <f t="shared" si="46"/>
        <v/>
      </c>
      <c r="I196" s="118">
        <f t="shared" si="46"/>
        <v>90.684378150447628</v>
      </c>
      <c r="J196" s="118">
        <f t="shared" si="46"/>
        <v>94.058772324455504</v>
      </c>
      <c r="K196" s="118">
        <f t="shared" si="46"/>
        <v>37.217168322801442</v>
      </c>
    </row>
    <row r="197" spans="3:11" x14ac:dyDescent="0.2">
      <c r="C197" s="90" t="s">
        <v>69</v>
      </c>
      <c r="D197" s="119">
        <f t="shared" ref="D197:K197" si="47">+IFERROR(IF(D155&gt;0,+((D155/D28)*100)," "),"")</f>
        <v>88.464719995402305</v>
      </c>
      <c r="E197" s="119">
        <f t="shared" si="47"/>
        <v>95.508850995861508</v>
      </c>
      <c r="F197" s="119">
        <f t="shared" si="47"/>
        <v>88.811625791138894</v>
      </c>
      <c r="G197" s="119">
        <f t="shared" si="47"/>
        <v>96.305237357954709</v>
      </c>
      <c r="H197" s="119">
        <f t="shared" si="47"/>
        <v>48.707487074707757</v>
      </c>
      <c r="I197" s="119">
        <f t="shared" si="47"/>
        <v>76.931328695328858</v>
      </c>
      <c r="J197" s="119">
        <f t="shared" si="47"/>
        <v>77.341124305941349</v>
      </c>
      <c r="K197" s="119">
        <f t="shared" si="47"/>
        <v>31.011340866776472</v>
      </c>
    </row>
    <row r="198" spans="3:11" x14ac:dyDescent="0.2">
      <c r="C198" s="89" t="s">
        <v>70</v>
      </c>
      <c r="D198" s="118">
        <f t="shared" ref="D198:K198" si="48">+IFERROR(IF(D156&gt;0,+((D156/D29)*100)," "),"")</f>
        <v>80.39095214514748</v>
      </c>
      <c r="E198" s="118">
        <f t="shared" si="48"/>
        <v>82.485597231494495</v>
      </c>
      <c r="F198" s="118">
        <f t="shared" si="48"/>
        <v>56.884390956785147</v>
      </c>
      <c r="G198" s="118">
        <f t="shared" si="48"/>
        <v>47.191737196700231</v>
      </c>
      <c r="H198" s="118">
        <f t="shared" si="48"/>
        <v>44.095920212987352</v>
      </c>
      <c r="I198" s="118">
        <f t="shared" si="48"/>
        <v>54.930467780833567</v>
      </c>
      <c r="J198" s="118">
        <f t="shared" si="48"/>
        <v>62.933143343731615</v>
      </c>
      <c r="K198" s="118">
        <f t="shared" si="48"/>
        <v>23.801794491284234</v>
      </c>
    </row>
    <row r="199" spans="3:11" x14ac:dyDescent="0.2">
      <c r="C199" s="90" t="s">
        <v>32</v>
      </c>
      <c r="D199" s="119">
        <f t="shared" ref="D199:K199" si="49">+IFERROR(IF(D157&gt;0,+((D157/D30)*100)," "),"")</f>
        <v>65.780091142444846</v>
      </c>
      <c r="E199" s="119">
        <f t="shared" si="49"/>
        <v>96.787518520749089</v>
      </c>
      <c r="F199" s="119">
        <f t="shared" si="49"/>
        <v>95.896709671133394</v>
      </c>
      <c r="G199" s="119">
        <f t="shared" si="49"/>
        <v>86.521347843125</v>
      </c>
      <c r="H199" s="119">
        <f t="shared" si="49"/>
        <v>74.404912973551731</v>
      </c>
      <c r="I199" s="119">
        <f t="shared" si="49"/>
        <v>40.323998133990543</v>
      </c>
      <c r="J199" s="119">
        <f t="shared" si="49"/>
        <v>43.415105868937658</v>
      </c>
      <c r="K199" s="119">
        <f t="shared" si="49"/>
        <v>19.334110967640207</v>
      </c>
    </row>
    <row r="200" spans="3:11" x14ac:dyDescent="0.2">
      <c r="C200" s="89" t="s">
        <v>174</v>
      </c>
      <c r="D200" s="118">
        <f t="shared" ref="D200:K200" si="50">+IFERROR(IF(D158&gt;0,+((D158/D31)*100)," "),"")</f>
        <v>56.83572719281743</v>
      </c>
      <c r="E200" s="118">
        <f t="shared" si="50"/>
        <v>84.205955597966437</v>
      </c>
      <c r="F200" s="118">
        <f t="shared" si="50"/>
        <v>84.9585840809101</v>
      </c>
      <c r="G200" s="118">
        <f t="shared" si="50"/>
        <v>67.476115445292876</v>
      </c>
      <c r="H200" s="118">
        <f t="shared" si="50"/>
        <v>48.773059638986176</v>
      </c>
      <c r="I200" s="118">
        <f t="shared" si="50"/>
        <v>38.684416503186156</v>
      </c>
      <c r="J200" s="118">
        <f t="shared" si="50"/>
        <v>52.632883078099013</v>
      </c>
      <c r="K200" s="118">
        <f t="shared" si="50"/>
        <v>6.5094722385627</v>
      </c>
    </row>
    <row r="201" spans="3:11" x14ac:dyDescent="0.2">
      <c r="C201" s="90" t="s">
        <v>171</v>
      </c>
      <c r="D201" s="119">
        <f t="shared" ref="D201:K201" si="51">+IFERROR(IF(D159&gt;0,+((D159/D32)*100)," "),"")</f>
        <v>23.95395443981274</v>
      </c>
      <c r="E201" s="119">
        <f t="shared" si="51"/>
        <v>26.964685584205881</v>
      </c>
      <c r="F201" s="119">
        <f t="shared" si="51"/>
        <v>21.557945321558854</v>
      </c>
      <c r="G201" s="119">
        <f t="shared" si="51"/>
        <v>21.769044765247195</v>
      </c>
      <c r="H201" s="119">
        <f t="shared" si="51"/>
        <v>46.936211035928942</v>
      </c>
      <c r="I201" s="119">
        <f t="shared" si="51"/>
        <v>39.732257624640965</v>
      </c>
      <c r="J201" s="119">
        <f t="shared" si="51"/>
        <v>46.016069840398742</v>
      </c>
      <c r="K201" s="119">
        <f t="shared" si="51"/>
        <v>15.111037246399583</v>
      </c>
    </row>
    <row r="202" spans="3:11" x14ac:dyDescent="0.2">
      <c r="C202" s="89" t="s">
        <v>71</v>
      </c>
      <c r="D202" s="118">
        <f t="shared" ref="D202:K202" si="52">+IFERROR(IF(D160&gt;0,+((D160/D33)*100)," "),"")</f>
        <v>82.643110787227954</v>
      </c>
      <c r="E202" s="118">
        <f t="shared" si="52"/>
        <v>86.78658504317626</v>
      </c>
      <c r="F202" s="118">
        <f t="shared" si="52"/>
        <v>89.591003981771848</v>
      </c>
      <c r="G202" s="118">
        <f t="shared" si="52"/>
        <v>82.164023117624382</v>
      </c>
      <c r="H202" s="118">
        <f t="shared" si="52"/>
        <v>85.617913680295928</v>
      </c>
      <c r="I202" s="118">
        <f t="shared" si="52"/>
        <v>59.308323787460267</v>
      </c>
      <c r="J202" s="118">
        <f t="shared" si="52"/>
        <v>67.282376840147137</v>
      </c>
      <c r="K202" s="118">
        <f t="shared" si="52"/>
        <v>38.886548438809172</v>
      </c>
    </row>
    <row r="203" spans="3:11" x14ac:dyDescent="0.2">
      <c r="C203" s="90" t="s">
        <v>34</v>
      </c>
      <c r="D203" s="119">
        <f t="shared" ref="D203:K203" si="53">+IFERROR(IF(D161&gt;0,+((D161/D34)*100)," "),"")</f>
        <v>55.034902967913709</v>
      </c>
      <c r="E203" s="119">
        <f t="shared" si="53"/>
        <v>64.088217125479829</v>
      </c>
      <c r="F203" s="119">
        <f t="shared" si="53"/>
        <v>42.864468040514325</v>
      </c>
      <c r="G203" s="119">
        <f t="shared" si="53"/>
        <v>39.606988049768241</v>
      </c>
      <c r="H203" s="119">
        <f t="shared" si="53"/>
        <v>52.37694921652011</v>
      </c>
      <c r="I203" s="119">
        <f t="shared" si="53"/>
        <v>66.947135447977985</v>
      </c>
      <c r="J203" s="119">
        <f t="shared" si="53"/>
        <v>60.797072904315804</v>
      </c>
      <c r="K203" s="119">
        <f t="shared" si="53"/>
        <v>10.956069746283251</v>
      </c>
    </row>
    <row r="204" spans="3:11" x14ac:dyDescent="0.2">
      <c r="C204" s="89" t="s">
        <v>72</v>
      </c>
      <c r="D204" s="118">
        <f t="shared" ref="D204:K204" si="54">+IFERROR(IF(D162&gt;0,+((D162/D35)*100)," "),"")</f>
        <v>53.622125539248785</v>
      </c>
      <c r="E204" s="118">
        <f t="shared" si="54"/>
        <v>64.487360109499619</v>
      </c>
      <c r="F204" s="118">
        <f t="shared" si="54"/>
        <v>67.297873160255222</v>
      </c>
      <c r="G204" s="118">
        <f t="shared" si="54"/>
        <v>23.864727772621489</v>
      </c>
      <c r="H204" s="118">
        <f t="shared" si="54"/>
        <v>27.178410878568194</v>
      </c>
      <c r="I204" s="118">
        <f t="shared" si="54"/>
        <v>39.450341039905481</v>
      </c>
      <c r="J204" s="118">
        <f t="shared" si="54"/>
        <v>40.345596565376098</v>
      </c>
      <c r="K204" s="118">
        <f t="shared" si="54"/>
        <v>7.478954407962803</v>
      </c>
    </row>
    <row r="205" spans="3:11" x14ac:dyDescent="0.2">
      <c r="C205" s="90" t="s">
        <v>73</v>
      </c>
      <c r="D205" s="119">
        <f t="shared" ref="D205:K205" si="55">+IFERROR(IF(D163&gt;0,+((D163/D36)*100)," "),"")</f>
        <v>36.20799340157248</v>
      </c>
      <c r="E205" s="119">
        <f t="shared" si="55"/>
        <v>14.537634251059528</v>
      </c>
      <c r="F205" s="119">
        <f t="shared" si="55"/>
        <v>15.398422647813714</v>
      </c>
      <c r="G205" s="119">
        <f t="shared" si="55"/>
        <v>21.123524925808894</v>
      </c>
      <c r="H205" s="119">
        <f t="shared" si="55"/>
        <v>6.7167675801642499</v>
      </c>
      <c r="I205" s="119">
        <f t="shared" si="55"/>
        <v>12.103505724695998</v>
      </c>
      <c r="J205" s="119">
        <f t="shared" si="55"/>
        <v>68.649408582188343</v>
      </c>
      <c r="K205" s="119">
        <f t="shared" si="55"/>
        <v>9.2864151636429906</v>
      </c>
    </row>
    <row r="206" spans="3:11" x14ac:dyDescent="0.2">
      <c r="C206" s="89" t="s">
        <v>35</v>
      </c>
      <c r="D206" s="118">
        <f t="shared" ref="D206:K206" si="56">+IFERROR(IF(D164&gt;0,+((D164/D37)*100)," "),"")</f>
        <v>46.132177133745444</v>
      </c>
      <c r="E206" s="118">
        <f t="shared" si="56"/>
        <v>48.003168124169171</v>
      </c>
      <c r="F206" s="118">
        <f t="shared" si="56"/>
        <v>29.449286348009007</v>
      </c>
      <c r="G206" s="118">
        <f t="shared" si="56"/>
        <v>35.088937628774168</v>
      </c>
      <c r="H206" s="118">
        <f t="shared" si="56"/>
        <v>43.654138363297733</v>
      </c>
      <c r="I206" s="118">
        <f t="shared" si="56"/>
        <v>24.568764552564801</v>
      </c>
      <c r="J206" s="118">
        <f t="shared" si="56"/>
        <v>38.30405892783709</v>
      </c>
      <c r="K206" s="118">
        <f t="shared" si="56"/>
        <v>3.1783244787207066</v>
      </c>
    </row>
    <row r="207" spans="3:11" x14ac:dyDescent="0.2">
      <c r="C207" s="90" t="s">
        <v>74</v>
      </c>
      <c r="D207" s="119">
        <f t="shared" ref="D207:K207" si="57">+IFERROR(IF(D165&gt;0,+((D165/D38)*100)," "),"")</f>
        <v>84.028955606058005</v>
      </c>
      <c r="E207" s="119">
        <f t="shared" si="57"/>
        <v>73.428862847641483</v>
      </c>
      <c r="F207" s="119">
        <f t="shared" si="57"/>
        <v>63.85370853925243</v>
      </c>
      <c r="G207" s="119">
        <f t="shared" si="57"/>
        <v>71.640386846885747</v>
      </c>
      <c r="H207" s="119">
        <f t="shared" si="57"/>
        <v>57.178658497823555</v>
      </c>
      <c r="I207" s="119">
        <f t="shared" si="57"/>
        <v>50.709704078255669</v>
      </c>
      <c r="J207" s="119">
        <f t="shared" si="57"/>
        <v>73.092546249040723</v>
      </c>
      <c r="K207" s="119">
        <f t="shared" si="57"/>
        <v>21.284555582495656</v>
      </c>
    </row>
    <row r="208" spans="3:11" x14ac:dyDescent="0.2">
      <c r="C208" s="89" t="s">
        <v>36</v>
      </c>
      <c r="D208" s="118">
        <f t="shared" ref="D208:K208" si="58">+IFERROR(IF(D166&gt;0,+((D166/D39)*100)," "),"")</f>
        <v>89.080061468378901</v>
      </c>
      <c r="E208" s="118">
        <f t="shared" si="58"/>
        <v>88.582648378395461</v>
      </c>
      <c r="F208" s="118">
        <f t="shared" si="58"/>
        <v>75.400129826099516</v>
      </c>
      <c r="G208" s="118">
        <f t="shared" si="58"/>
        <v>62.767736682593231</v>
      </c>
      <c r="H208" s="118">
        <f t="shared" si="58"/>
        <v>70.975732738840037</v>
      </c>
      <c r="I208" s="118">
        <f t="shared" si="58"/>
        <v>77.863707166309339</v>
      </c>
      <c r="J208" s="118">
        <f t="shared" si="58"/>
        <v>80.493853725790032</v>
      </c>
      <c r="K208" s="118">
        <f t="shared" si="58"/>
        <v>15.293332653040073</v>
      </c>
    </row>
    <row r="209" spans="1:11" x14ac:dyDescent="0.2">
      <c r="C209" s="90" t="s">
        <v>172</v>
      </c>
      <c r="D209" s="119">
        <f t="shared" ref="D209:K209" si="59">+IFERROR(IF(D167&gt;0,+((D167/D40)*100)," "),"")</f>
        <v>90.700976987475016</v>
      </c>
      <c r="E209" s="119">
        <f t="shared" si="59"/>
        <v>91.793899376859756</v>
      </c>
      <c r="F209" s="119">
        <f t="shared" si="59"/>
        <v>90.20900897730175</v>
      </c>
      <c r="G209" s="119">
        <f t="shared" si="59"/>
        <v>89.220575752242794</v>
      </c>
      <c r="H209" s="119">
        <f t="shared" si="59"/>
        <v>65.805723090582376</v>
      </c>
      <c r="I209" s="119">
        <f t="shared" si="59"/>
        <v>45.657613156298602</v>
      </c>
      <c r="J209" s="119">
        <f t="shared" si="59"/>
        <v>43.578769739840176</v>
      </c>
      <c r="K209" s="119">
        <f t="shared" si="59"/>
        <v>6.9319892260007192</v>
      </c>
    </row>
    <row r="210" spans="1:11" x14ac:dyDescent="0.2">
      <c r="C210" s="89" t="s">
        <v>76</v>
      </c>
      <c r="D210" s="118">
        <f t="shared" ref="D210:K210" si="60">+IFERROR(IF(D168&gt;0,+((D168/D41)*100)," "),"")</f>
        <v>61.866202437315053</v>
      </c>
      <c r="E210" s="118">
        <f t="shared" si="60"/>
        <v>79.625252443993375</v>
      </c>
      <c r="F210" s="118">
        <f t="shared" si="60"/>
        <v>84.546406859085351</v>
      </c>
      <c r="G210" s="118">
        <f t="shared" si="60"/>
        <v>86.660191564308548</v>
      </c>
      <c r="H210" s="118">
        <f t="shared" si="60"/>
        <v>85.63437103081877</v>
      </c>
      <c r="I210" s="118">
        <f t="shared" si="60"/>
        <v>76.470991278651866</v>
      </c>
      <c r="J210" s="118">
        <f t="shared" si="60"/>
        <v>78.260160187165098</v>
      </c>
      <c r="K210" s="118">
        <f t="shared" si="60"/>
        <v>33.115190623579657</v>
      </c>
    </row>
    <row r="211" spans="1:11" x14ac:dyDescent="0.2">
      <c r="C211" s="90" t="s">
        <v>77</v>
      </c>
      <c r="D211" s="119">
        <f t="shared" ref="D211:K211" si="61">+IFERROR(IF(D169&gt;0,+((D169/D42)*100)," "),"")</f>
        <v>87.997075966332787</v>
      </c>
      <c r="E211" s="119">
        <f t="shared" si="61"/>
        <v>94.156172403724284</v>
      </c>
      <c r="F211" s="119">
        <f t="shared" si="61"/>
        <v>78.243377529836678</v>
      </c>
      <c r="G211" s="119">
        <f t="shared" si="61"/>
        <v>78.848773074036188</v>
      </c>
      <c r="H211" s="119">
        <f t="shared" si="61"/>
        <v>88.830506488322214</v>
      </c>
      <c r="I211" s="119">
        <f t="shared" si="61"/>
        <v>65.575614728830246</v>
      </c>
      <c r="J211" s="119">
        <f t="shared" si="61"/>
        <v>67.665759847638753</v>
      </c>
      <c r="K211" s="119">
        <f t="shared" si="61"/>
        <v>27.620876658986926</v>
      </c>
    </row>
    <row r="212" spans="1:11" x14ac:dyDescent="0.2">
      <c r="C212" s="89" t="s">
        <v>173</v>
      </c>
      <c r="D212" s="118">
        <f t="shared" ref="D212:K212" si="62">+IFERROR(IF(D170&gt;0,+((D170/D43)*100)," "),"")</f>
        <v>91.40997935032226</v>
      </c>
      <c r="E212" s="118">
        <f t="shared" si="62"/>
        <v>87.407792009136614</v>
      </c>
      <c r="F212" s="118">
        <f t="shared" si="62"/>
        <v>88.081481723598941</v>
      </c>
      <c r="G212" s="118">
        <f t="shared" si="62"/>
        <v>93.196101665282498</v>
      </c>
      <c r="H212" s="118">
        <f t="shared" si="62"/>
        <v>89.209237439381027</v>
      </c>
      <c r="I212" s="118">
        <f t="shared" si="62"/>
        <v>83.808731329403813</v>
      </c>
      <c r="J212" s="118">
        <f t="shared" si="62"/>
        <v>81.113203569073406</v>
      </c>
      <c r="K212" s="118">
        <f t="shared" si="62"/>
        <v>22.43331381196187</v>
      </c>
    </row>
    <row r="213" spans="1:11" x14ac:dyDescent="0.2">
      <c r="C213" s="90" t="s">
        <v>37</v>
      </c>
      <c r="D213" s="119">
        <f t="shared" ref="D213:K213" si="63">+IFERROR(IF(D171&gt;0,+((D171/D44)*100)," "),"")</f>
        <v>75.696460100733006</v>
      </c>
      <c r="E213" s="119">
        <f t="shared" si="63"/>
        <v>78.262535191860067</v>
      </c>
      <c r="F213" s="119">
        <f t="shared" si="63"/>
        <v>78.649530328753997</v>
      </c>
      <c r="G213" s="119">
        <f t="shared" si="63"/>
        <v>72.033558629078058</v>
      </c>
      <c r="H213" s="119">
        <f t="shared" si="63"/>
        <v>76.520395228262871</v>
      </c>
      <c r="I213" s="119">
        <f t="shared" si="63"/>
        <v>37.677379898098664</v>
      </c>
      <c r="J213" s="119">
        <f t="shared" si="63"/>
        <v>37.284219145040232</v>
      </c>
      <c r="K213" s="119">
        <f t="shared" si="63"/>
        <v>9.8105864146502135</v>
      </c>
    </row>
    <row r="214" spans="1:11" x14ac:dyDescent="0.2">
      <c r="C214" s="89" t="s">
        <v>38</v>
      </c>
      <c r="D214" s="118">
        <f t="shared" ref="D214:K214" si="64">+IFERROR(IF(D172&gt;0,+((D172/D45)*100)," "),"")</f>
        <v>35.049078283909395</v>
      </c>
      <c r="E214" s="118">
        <f t="shared" si="64"/>
        <v>49.391158648910753</v>
      </c>
      <c r="F214" s="118">
        <f t="shared" si="64"/>
        <v>59.120324785235134</v>
      </c>
      <c r="G214" s="118">
        <f t="shared" si="64"/>
        <v>64.134454219275256</v>
      </c>
      <c r="H214" s="118">
        <f t="shared" si="64"/>
        <v>41.086929110770178</v>
      </c>
      <c r="I214" s="118">
        <f t="shared" si="64"/>
        <v>30.058288663374011</v>
      </c>
      <c r="J214" s="118">
        <f t="shared" si="64"/>
        <v>36.85667056627554</v>
      </c>
      <c r="K214" s="118">
        <f t="shared" si="64"/>
        <v>13.481203350200882</v>
      </c>
    </row>
    <row r="215" spans="1:11" x14ac:dyDescent="0.2">
      <c r="C215" s="93" t="s">
        <v>79</v>
      </c>
      <c r="D215" s="65">
        <f t="shared" ref="D215:K215" si="65">+IFERROR(IF(D173&gt;0,+((D173/D46)*100)," "),"")</f>
        <v>77.211463425633639</v>
      </c>
      <c r="E215" s="65">
        <f t="shared" si="65"/>
        <v>80.728665056895139</v>
      </c>
      <c r="F215" s="65">
        <f t="shared" si="65"/>
        <v>76.995510073232438</v>
      </c>
      <c r="G215" s="65">
        <f t="shared" si="65"/>
        <v>78.77014482113394</v>
      </c>
      <c r="H215" s="65">
        <f t="shared" si="65"/>
        <v>71.268748001503013</v>
      </c>
      <c r="I215" s="65">
        <f t="shared" si="65"/>
        <v>56.965136486340896</v>
      </c>
      <c r="J215" s="65">
        <f t="shared" si="65"/>
        <v>64.221817950914499</v>
      </c>
      <c r="K215" s="65">
        <f t="shared" si="65"/>
        <v>24.023846950474258</v>
      </c>
    </row>
    <row r="216" spans="1:11" s="32" customFormat="1" x14ac:dyDescent="0.2">
      <c r="A216" s="5"/>
      <c r="B216" s="5"/>
      <c r="C216" s="74" t="str">
        <f>+'C1 Aprop Resumen 2000-2026'!B20</f>
        <v>* Información con corte a 31 de mayo</v>
      </c>
      <c r="D216" s="48"/>
      <c r="E216" s="48"/>
      <c r="F216" s="48"/>
      <c r="G216" s="48"/>
      <c r="H216" s="48"/>
      <c r="I216" s="48"/>
    </row>
    <row r="217" spans="1:11" x14ac:dyDescent="0.2">
      <c r="C217" s="1" t="s">
        <v>227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C221" s="9"/>
      <c r="D221" s="138" t="s">
        <v>105</v>
      </c>
      <c r="E221" s="138"/>
      <c r="F221" s="138"/>
      <c r="G221" s="138"/>
      <c r="H221" s="138"/>
      <c r="I221" s="138"/>
      <c r="J221" s="138"/>
      <c r="K221" s="138"/>
    </row>
    <row r="222" spans="1:11" ht="15.75" customHeight="1" x14ac:dyDescent="0.2">
      <c r="C222" s="157"/>
      <c r="D222" s="157"/>
      <c r="E222" s="157"/>
      <c r="F222" s="157"/>
      <c r="G222" s="157"/>
      <c r="H222" s="157"/>
      <c r="I222" s="157"/>
      <c r="J222" s="157"/>
    </row>
    <row r="223" spans="1:11" x14ac:dyDescent="0.2">
      <c r="C223" s="182" t="s">
        <v>21</v>
      </c>
      <c r="D223" s="162">
        <v>2019</v>
      </c>
      <c r="E223" s="162">
        <v>2020</v>
      </c>
      <c r="F223" s="162">
        <v>2021</v>
      </c>
      <c r="G223" s="162">
        <v>2022</v>
      </c>
      <c r="H223" s="162">
        <v>2023</v>
      </c>
      <c r="I223" s="162">
        <v>2024</v>
      </c>
      <c r="J223" s="162">
        <v>2025</v>
      </c>
      <c r="K223" s="162" t="s">
        <v>178</v>
      </c>
    </row>
    <row r="224" spans="1:11" ht="12" thickBot="1" x14ac:dyDescent="0.25">
      <c r="C224" s="183"/>
      <c r="D224" s="163"/>
      <c r="E224" s="163"/>
      <c r="F224" s="163"/>
      <c r="G224" s="163"/>
      <c r="H224" s="163"/>
      <c r="I224" s="163"/>
      <c r="J224" s="163"/>
      <c r="K224" s="163"/>
    </row>
    <row r="225" spans="3:11" x14ac:dyDescent="0.2">
      <c r="C225" s="89" t="s">
        <v>61</v>
      </c>
      <c r="D225" s="120">
        <v>870.89937209794994</v>
      </c>
      <c r="E225" s="120">
        <v>854.9958578781301</v>
      </c>
      <c r="F225" s="120">
        <v>1319.9938440871899</v>
      </c>
      <c r="G225" s="120">
        <v>1216.6933310505301</v>
      </c>
      <c r="H225" s="120">
        <v>3262.9280071295602</v>
      </c>
      <c r="I225" s="120">
        <v>2206.0525696364698</v>
      </c>
      <c r="J225" s="120">
        <v>2212.2881589522494</v>
      </c>
      <c r="K225" s="120">
        <v>535.08054993100984</v>
      </c>
    </row>
    <row r="226" spans="3:11" x14ac:dyDescent="0.2">
      <c r="C226" s="90" t="s">
        <v>28</v>
      </c>
      <c r="D226" s="121">
        <v>245.47944673166</v>
      </c>
      <c r="E226" s="121">
        <v>250.91034662321002</v>
      </c>
      <c r="F226" s="121">
        <v>398.08688807036003</v>
      </c>
      <c r="G226" s="121">
        <v>445.31922633228993</v>
      </c>
      <c r="H226" s="121">
        <v>500.08348620540005</v>
      </c>
      <c r="I226" s="121">
        <v>526.08695068756015</v>
      </c>
      <c r="J226" s="121">
        <v>649.89981229493992</v>
      </c>
      <c r="K226" s="121">
        <v>138.04447255540001</v>
      </c>
    </row>
    <row r="227" spans="3:11" x14ac:dyDescent="0.2">
      <c r="C227" s="89" t="s">
        <v>62</v>
      </c>
      <c r="D227" s="120">
        <v>127.44265654972</v>
      </c>
      <c r="E227" s="120">
        <v>159.44373548996001</v>
      </c>
      <c r="F227" s="120">
        <v>334.84082039046996</v>
      </c>
      <c r="G227" s="120">
        <v>265.99201824600999</v>
      </c>
      <c r="H227" s="120">
        <v>293.92692347325999</v>
      </c>
      <c r="I227" s="120">
        <v>300.61243224907997</v>
      </c>
      <c r="J227" s="120">
        <v>234.79407262684001</v>
      </c>
      <c r="K227" s="120">
        <v>69.156734392999994</v>
      </c>
    </row>
    <row r="228" spans="3:11" x14ac:dyDescent="0.2">
      <c r="C228" s="90" t="s">
        <v>29</v>
      </c>
      <c r="D228" s="121">
        <v>253.90118740172002</v>
      </c>
      <c r="E228" s="121">
        <v>237.33553989448001</v>
      </c>
      <c r="F228" s="121">
        <v>252.32579918136003</v>
      </c>
      <c r="G228" s="121">
        <v>304.09910319849007</v>
      </c>
      <c r="H228" s="121">
        <v>335.47300794300003</v>
      </c>
      <c r="I228" s="121">
        <v>166.97769397893003</v>
      </c>
      <c r="J228" s="121">
        <v>302.4773270746</v>
      </c>
      <c r="K228" s="121">
        <v>84.05379572839999</v>
      </c>
    </row>
    <row r="229" spans="3:11" x14ac:dyDescent="0.2">
      <c r="C229" s="89" t="s">
        <v>63</v>
      </c>
      <c r="D229" s="120">
        <v>56.170671099479996</v>
      </c>
      <c r="E229" s="120">
        <v>63.979828653869994</v>
      </c>
      <c r="F229" s="120">
        <v>102.56889787143999</v>
      </c>
      <c r="G229" s="120">
        <v>135.40986192558</v>
      </c>
      <c r="H229" s="120">
        <v>176.44283537095001</v>
      </c>
      <c r="I229" s="120">
        <v>148.44162962711002</v>
      </c>
      <c r="J229" s="120">
        <v>143.897824087</v>
      </c>
      <c r="K229" s="120">
        <v>67.284214814999999</v>
      </c>
    </row>
    <row r="230" spans="3:11" x14ac:dyDescent="0.2">
      <c r="C230" s="90" t="s">
        <v>30</v>
      </c>
      <c r="D230" s="121">
        <v>132.50515653713003</v>
      </c>
      <c r="E230" s="121">
        <v>128.3827433356</v>
      </c>
      <c r="F230" s="121">
        <v>275.43636481924</v>
      </c>
      <c r="G230" s="121">
        <v>266.14110669491998</v>
      </c>
      <c r="H230" s="121">
        <v>330.00499747936993</v>
      </c>
      <c r="I230" s="121">
        <v>535.81786077479001</v>
      </c>
      <c r="J230" s="121">
        <v>402.27827056939009</v>
      </c>
      <c r="K230" s="121">
        <v>153.12611530485</v>
      </c>
    </row>
    <row r="231" spans="3:11" x14ac:dyDescent="0.2">
      <c r="C231" s="89" t="s">
        <v>64</v>
      </c>
      <c r="D231" s="120">
        <v>711.29844280491989</v>
      </c>
      <c r="E231" s="120">
        <v>1024.8121211999999</v>
      </c>
      <c r="F231" s="120">
        <v>1479.4800535332197</v>
      </c>
      <c r="G231" s="120">
        <v>1335.9078125692199</v>
      </c>
      <c r="H231" s="120">
        <v>1315.4353521251098</v>
      </c>
      <c r="I231" s="120">
        <v>1107.9354016116399</v>
      </c>
      <c r="J231" s="120">
        <v>928.05454486514009</v>
      </c>
      <c r="K231" s="120">
        <v>412.36869870489005</v>
      </c>
    </row>
    <row r="232" spans="3:11" x14ac:dyDescent="0.2">
      <c r="C232" s="90" t="s">
        <v>65</v>
      </c>
      <c r="D232" s="121">
        <v>230.30237453376998</v>
      </c>
      <c r="E232" s="121">
        <v>204.19736059113001</v>
      </c>
      <c r="F232" s="121">
        <v>635.75249060164992</v>
      </c>
      <c r="G232" s="121">
        <v>507.38287138098997</v>
      </c>
      <c r="H232" s="121">
        <v>512.78972961935006</v>
      </c>
      <c r="I232" s="121">
        <v>321.04538850098004</v>
      </c>
      <c r="J232" s="121">
        <v>258.97770164243008</v>
      </c>
      <c r="K232" s="121">
        <v>159.18811612600004</v>
      </c>
    </row>
    <row r="233" spans="3:11" x14ac:dyDescent="0.2">
      <c r="C233" s="89" t="s">
        <v>66</v>
      </c>
      <c r="D233" s="120">
        <v>3622.8553488274015</v>
      </c>
      <c r="E233" s="120">
        <v>3956.23225516396</v>
      </c>
      <c r="F233" s="120">
        <v>4821.5892659724595</v>
      </c>
      <c r="G233" s="120">
        <v>5464.5992777812817</v>
      </c>
      <c r="H233" s="120">
        <v>6741.8289309003394</v>
      </c>
      <c r="I233" s="120">
        <v>5645.2435442032283</v>
      </c>
      <c r="J233" s="120">
        <v>6119.1471370071586</v>
      </c>
      <c r="K233" s="120">
        <v>2860.2085248963799</v>
      </c>
    </row>
    <row r="234" spans="3:11" x14ac:dyDescent="0.2">
      <c r="C234" s="90" t="s">
        <v>67</v>
      </c>
      <c r="D234" s="121">
        <v>261.85657879479999</v>
      </c>
      <c r="E234" s="121">
        <v>155.32594950191</v>
      </c>
      <c r="F234" s="121">
        <v>197.47763613564001</v>
      </c>
      <c r="G234" s="121">
        <v>203.82685734810008</v>
      </c>
      <c r="H234" s="121">
        <v>237.72872524676998</v>
      </c>
      <c r="I234" s="121">
        <v>302.42129296855001</v>
      </c>
      <c r="J234" s="121">
        <v>315.69377692028996</v>
      </c>
      <c r="K234" s="121">
        <v>78.145113769019986</v>
      </c>
    </row>
    <row r="235" spans="3:11" x14ac:dyDescent="0.2">
      <c r="C235" s="89" t="s">
        <v>68</v>
      </c>
      <c r="D235" s="120">
        <v>102.65119464308</v>
      </c>
      <c r="E235" s="120">
        <v>111.84642781550002</v>
      </c>
      <c r="F235" s="120">
        <v>172.33203368914005</v>
      </c>
      <c r="G235" s="120">
        <v>159.5055588466</v>
      </c>
      <c r="H235" s="120">
        <v>175.91577541669</v>
      </c>
      <c r="I235" s="120">
        <v>178.55302487861002</v>
      </c>
      <c r="J235" s="120">
        <v>206.12133186832995</v>
      </c>
      <c r="K235" s="120">
        <v>9.8157789866300007</v>
      </c>
    </row>
    <row r="236" spans="3:11" x14ac:dyDescent="0.2">
      <c r="C236" s="90" t="s">
        <v>31</v>
      </c>
      <c r="D236" s="121">
        <v>534.55895980256003</v>
      </c>
      <c r="E236" s="121">
        <v>584.39430822141003</v>
      </c>
      <c r="F236" s="121">
        <v>806.95337771393997</v>
      </c>
      <c r="G236" s="121">
        <v>1022.2896083834599</v>
      </c>
      <c r="H236" s="121">
        <v>1097.8054124359601</v>
      </c>
      <c r="I236" s="121">
        <v>1003.6099045134401</v>
      </c>
      <c r="J236" s="121">
        <v>683.71826086667033</v>
      </c>
      <c r="K236" s="121">
        <v>1050.3892576288899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8806.2025599204389</v>
      </c>
      <c r="J237" s="120">
        <v>9374.6084316510314</v>
      </c>
      <c r="K237" s="120">
        <v>3609.0908414662608</v>
      </c>
    </row>
    <row r="238" spans="3:11" x14ac:dyDescent="0.2">
      <c r="C238" s="90" t="s">
        <v>69</v>
      </c>
      <c r="D238" s="121">
        <v>8798.4397143881724</v>
      </c>
      <c r="E238" s="121">
        <v>10069.837038236532</v>
      </c>
      <c r="F238" s="121">
        <v>12720.207092578401</v>
      </c>
      <c r="G238" s="121">
        <v>20884.090759715855</v>
      </c>
      <c r="H238" s="121">
        <v>17482.379885136867</v>
      </c>
      <c r="I238" s="121">
        <v>8406.1771668666715</v>
      </c>
      <c r="J238" s="121">
        <v>6844.6693317788004</v>
      </c>
      <c r="K238" s="121">
        <v>3472.72536939877</v>
      </c>
    </row>
    <row r="239" spans="3:11" x14ac:dyDescent="0.2">
      <c r="C239" s="89" t="s">
        <v>70</v>
      </c>
      <c r="D239" s="120">
        <v>181.59155977753002</v>
      </c>
      <c r="E239" s="120">
        <v>173.47042516640997</v>
      </c>
      <c r="F239" s="120">
        <v>236.28350081734004</v>
      </c>
      <c r="G239" s="120">
        <v>227.84447028165999</v>
      </c>
      <c r="H239" s="120">
        <v>351.12540838811998</v>
      </c>
      <c r="I239" s="120">
        <v>573.58152695417004</v>
      </c>
      <c r="J239" s="120">
        <v>474.83511849490003</v>
      </c>
      <c r="K239" s="120">
        <v>124.30405964985999</v>
      </c>
    </row>
    <row r="240" spans="3:11" x14ac:dyDescent="0.2">
      <c r="C240" s="90" t="s">
        <v>32</v>
      </c>
      <c r="D240" s="121">
        <v>4.7629982384099998</v>
      </c>
      <c r="E240" s="121">
        <v>6.8664485209400006</v>
      </c>
      <c r="F240" s="121">
        <v>7.5241046915399998</v>
      </c>
      <c r="G240" s="121">
        <v>6.9217078274499997</v>
      </c>
      <c r="H240" s="121">
        <v>19.582003379400003</v>
      </c>
      <c r="I240" s="121">
        <v>16.3466193832</v>
      </c>
      <c r="J240" s="121">
        <v>15.281630515670003</v>
      </c>
      <c r="K240" s="121">
        <v>4.4767860350499999</v>
      </c>
    </row>
    <row r="241" spans="3:11" x14ac:dyDescent="0.2">
      <c r="C241" s="89" t="s">
        <v>174</v>
      </c>
      <c r="D241" s="120">
        <v>56.339239370759998</v>
      </c>
      <c r="E241" s="120">
        <v>180.48963312414003</v>
      </c>
      <c r="F241" s="120">
        <v>302.87816957598005</v>
      </c>
      <c r="G241" s="120">
        <v>448.64499702241</v>
      </c>
      <c r="H241" s="120">
        <v>231.05889590605</v>
      </c>
      <c r="I241" s="120">
        <v>216.14172170666001</v>
      </c>
      <c r="J241" s="120">
        <v>226.52304626985003</v>
      </c>
      <c r="K241" s="120">
        <v>28.43221517337</v>
      </c>
    </row>
    <row r="242" spans="3:11" x14ac:dyDescent="0.2">
      <c r="C242" s="90" t="s">
        <v>171</v>
      </c>
      <c r="D242" s="121">
        <v>84.438184840629987</v>
      </c>
      <c r="E242" s="121">
        <v>118.35858074122</v>
      </c>
      <c r="F242" s="121">
        <v>105.7393870491</v>
      </c>
      <c r="G242" s="121">
        <v>144.34514022070002</v>
      </c>
      <c r="H242" s="121">
        <v>242.96644341241995</v>
      </c>
      <c r="I242" s="121">
        <v>265.59216231990001</v>
      </c>
      <c r="J242" s="121">
        <v>353.73236530056994</v>
      </c>
      <c r="K242" s="121">
        <v>106.23461245298</v>
      </c>
    </row>
    <row r="243" spans="3:11" x14ac:dyDescent="0.2">
      <c r="C243" s="89" t="s">
        <v>71</v>
      </c>
      <c r="D243" s="120">
        <v>2730.4441675186304</v>
      </c>
      <c r="E243" s="120">
        <v>2729.8959154987701</v>
      </c>
      <c r="F243" s="120">
        <v>4369.8009488934204</v>
      </c>
      <c r="G243" s="120">
        <v>3919.5922426299699</v>
      </c>
      <c r="H243" s="120">
        <v>6149.8801567618002</v>
      </c>
      <c r="I243" s="120">
        <v>4374.3337221082702</v>
      </c>
      <c r="J243" s="120">
        <v>4754.4640620912915</v>
      </c>
      <c r="K243" s="120">
        <v>3940.24113943362</v>
      </c>
    </row>
    <row r="244" spans="3:11" x14ac:dyDescent="0.2">
      <c r="C244" s="90" t="s">
        <v>34</v>
      </c>
      <c r="D244" s="121">
        <v>88.039149221319988</v>
      </c>
      <c r="E244" s="121">
        <v>138.70427380604002</v>
      </c>
      <c r="F244" s="121">
        <v>146.82482003571999</v>
      </c>
      <c r="G244" s="121">
        <v>174.92951562245003</v>
      </c>
      <c r="H244" s="121">
        <v>297.22848020392991</v>
      </c>
      <c r="I244" s="121">
        <v>344.72525750222997</v>
      </c>
      <c r="J244" s="121">
        <v>230.66652292659995</v>
      </c>
      <c r="K244" s="121">
        <v>89.451767945930001</v>
      </c>
    </row>
    <row r="245" spans="3:11" x14ac:dyDescent="0.2">
      <c r="C245" s="89" t="s">
        <v>72</v>
      </c>
      <c r="D245" s="120">
        <v>160.54512041897001</v>
      </c>
      <c r="E245" s="120">
        <v>136.69293097257</v>
      </c>
      <c r="F245" s="120">
        <v>385.89593333116005</v>
      </c>
      <c r="G245" s="120">
        <v>259.33202205762001</v>
      </c>
      <c r="H245" s="120">
        <v>370.88199566650002</v>
      </c>
      <c r="I245" s="120">
        <v>384.48515425184996</v>
      </c>
      <c r="J245" s="120">
        <v>254.19793248682006</v>
      </c>
      <c r="K245" s="120">
        <v>73.076237817329996</v>
      </c>
    </row>
    <row r="246" spans="3:11" x14ac:dyDescent="0.2">
      <c r="C246" s="90" t="s">
        <v>73</v>
      </c>
      <c r="D246" s="121">
        <v>112.15803622659</v>
      </c>
      <c r="E246" s="121">
        <v>105.81953022550999</v>
      </c>
      <c r="F246" s="121">
        <v>378.39641547952999</v>
      </c>
      <c r="G246" s="121">
        <v>284.80837556278993</v>
      </c>
      <c r="H246" s="121">
        <v>140.36207743074996</v>
      </c>
      <c r="I246" s="121">
        <v>99.661169345250002</v>
      </c>
      <c r="J246" s="121">
        <v>337.93775238791005</v>
      </c>
      <c r="K246" s="121">
        <v>30.169052310710001</v>
      </c>
    </row>
    <row r="247" spans="3:11" x14ac:dyDescent="0.2">
      <c r="C247" s="89" t="s">
        <v>35</v>
      </c>
      <c r="D247" s="120">
        <v>85.393722574320009</v>
      </c>
      <c r="E247" s="120">
        <v>117.47647423659001</v>
      </c>
      <c r="F247" s="120">
        <v>134.42534392620999</v>
      </c>
      <c r="G247" s="120">
        <v>197.41762997504</v>
      </c>
      <c r="H247" s="120">
        <v>316.03648607077002</v>
      </c>
      <c r="I247" s="120">
        <v>273.69532425554002</v>
      </c>
      <c r="J247" s="120">
        <v>413.75541038021004</v>
      </c>
      <c r="K247" s="120">
        <v>35.587175582870003</v>
      </c>
    </row>
    <row r="248" spans="3:11" x14ac:dyDescent="0.2">
      <c r="C248" s="90" t="s">
        <v>74</v>
      </c>
      <c r="D248" s="121">
        <v>86.791491175989989</v>
      </c>
      <c r="E248" s="121">
        <v>106.19156752508</v>
      </c>
      <c r="F248" s="121">
        <v>76.704642965079998</v>
      </c>
      <c r="G248" s="121">
        <v>152.18519158898999</v>
      </c>
      <c r="H248" s="121">
        <v>190.85386924420001</v>
      </c>
      <c r="I248" s="121">
        <v>138.22035972623001</v>
      </c>
      <c r="J248" s="121">
        <v>248.61933629653001</v>
      </c>
      <c r="K248" s="121">
        <v>84.406593313000002</v>
      </c>
    </row>
    <row r="249" spans="3:11" x14ac:dyDescent="0.2">
      <c r="C249" s="89" t="s">
        <v>36</v>
      </c>
      <c r="D249" s="120">
        <v>42.541746897610004</v>
      </c>
      <c r="E249" s="120">
        <v>40.682877532569997</v>
      </c>
      <c r="F249" s="120">
        <v>54.259659953129997</v>
      </c>
      <c r="G249" s="120">
        <v>49.530135604629997</v>
      </c>
      <c r="H249" s="120">
        <v>83.993087872530012</v>
      </c>
      <c r="I249" s="120">
        <v>79.389455106040003</v>
      </c>
      <c r="J249" s="120">
        <v>143.93915537752</v>
      </c>
      <c r="K249" s="120">
        <v>30.685079049580001</v>
      </c>
    </row>
    <row r="250" spans="3:11" x14ac:dyDescent="0.2">
      <c r="C250" s="90" t="s">
        <v>172</v>
      </c>
      <c r="D250" s="121">
        <v>586.84908370685025</v>
      </c>
      <c r="E250" s="121">
        <v>636.67548029874001</v>
      </c>
      <c r="F250" s="121">
        <v>788.56022172829</v>
      </c>
      <c r="G250" s="121">
        <v>1043.9933141195399</v>
      </c>
      <c r="H250" s="121">
        <v>1384.4460519720606</v>
      </c>
      <c r="I250" s="121">
        <v>919.54622167961998</v>
      </c>
      <c r="J250" s="121">
        <v>901.09647763355008</v>
      </c>
      <c r="K250" s="121">
        <v>209.68966851160005</v>
      </c>
    </row>
    <row r="251" spans="3:11" x14ac:dyDescent="0.2">
      <c r="C251" s="89" t="s">
        <v>76</v>
      </c>
      <c r="D251" s="120">
        <v>92.631558662319989</v>
      </c>
      <c r="E251" s="120">
        <v>138.628278518</v>
      </c>
      <c r="F251" s="120">
        <v>178.78469355741001</v>
      </c>
      <c r="G251" s="120">
        <v>218.56945861701001</v>
      </c>
      <c r="H251" s="120">
        <v>206.08951802692002</v>
      </c>
      <c r="I251" s="120">
        <v>193.75256609657001</v>
      </c>
      <c r="J251" s="120">
        <v>207.06352164686999</v>
      </c>
      <c r="K251" s="120">
        <v>87.997689266820004</v>
      </c>
    </row>
    <row r="252" spans="3:11" x14ac:dyDescent="0.2">
      <c r="C252" s="90" t="s">
        <v>77</v>
      </c>
      <c r="D252" s="121">
        <v>900.88784004887998</v>
      </c>
      <c r="E252" s="121">
        <v>938.82415410774013</v>
      </c>
      <c r="F252" s="121">
        <v>1186.4120829333101</v>
      </c>
      <c r="G252" s="121">
        <v>1119.63767808898</v>
      </c>
      <c r="H252" s="121">
        <v>1214.3116098075402</v>
      </c>
      <c r="I252" s="121">
        <v>1849.00688100822</v>
      </c>
      <c r="J252" s="121">
        <v>1247.02382272671</v>
      </c>
      <c r="K252" s="121">
        <v>440.799935452</v>
      </c>
    </row>
    <row r="253" spans="3:11" x14ac:dyDescent="0.2">
      <c r="C253" s="89" t="s">
        <v>173</v>
      </c>
      <c r="D253" s="120">
        <v>4719.8328820685101</v>
      </c>
      <c r="E253" s="120">
        <v>5074.6043121697103</v>
      </c>
      <c r="F253" s="120">
        <v>3647.9719937278301</v>
      </c>
      <c r="G253" s="120">
        <v>4022.0897807350207</v>
      </c>
      <c r="H253" s="120">
        <v>4540.4925655664592</v>
      </c>
      <c r="I253" s="120">
        <v>4707.5963344777902</v>
      </c>
      <c r="J253" s="120">
        <v>5348.6734651721927</v>
      </c>
      <c r="K253" s="120">
        <v>1510.9919287815201</v>
      </c>
    </row>
    <row r="254" spans="3:11" x14ac:dyDescent="0.2">
      <c r="C254" s="90" t="s">
        <v>37</v>
      </c>
      <c r="D254" s="121">
        <v>4872.8978171734407</v>
      </c>
      <c r="E254" s="121">
        <v>5261.8416603549103</v>
      </c>
      <c r="F254" s="121">
        <v>7858.1114302991618</v>
      </c>
      <c r="G254" s="121">
        <v>7876.3626915867108</v>
      </c>
      <c r="H254" s="121">
        <v>8519.6383145334803</v>
      </c>
      <c r="I254" s="121">
        <v>4735.2257299330804</v>
      </c>
      <c r="J254" s="121">
        <v>4359.5565878040507</v>
      </c>
      <c r="K254" s="121">
        <v>1436.8765332150413</v>
      </c>
    </row>
    <row r="255" spans="3:11" x14ac:dyDescent="0.2">
      <c r="C255" s="89" t="s">
        <v>38</v>
      </c>
      <c r="D255" s="120">
        <v>685.72883814402007</v>
      </c>
      <c r="E255" s="120">
        <v>985.78823594409982</v>
      </c>
      <c r="F255" s="120">
        <v>1911.31594845107</v>
      </c>
      <c r="G255" s="120">
        <v>2029.1992182192698</v>
      </c>
      <c r="H255" s="120">
        <v>2048.3503190893398</v>
      </c>
      <c r="I255" s="120">
        <v>1612.9108189358599</v>
      </c>
      <c r="J255" s="120">
        <v>1474.5517007425901</v>
      </c>
      <c r="K255" s="120">
        <v>347.28344576594003</v>
      </c>
    </row>
    <row r="256" spans="3:11" x14ac:dyDescent="0.2">
      <c r="C256" s="81" t="s">
        <v>79</v>
      </c>
      <c r="D256" s="45">
        <f>+SUM(D225:D255)</f>
        <v>31440.234540277143</v>
      </c>
      <c r="E256" s="45">
        <f t="shared" ref="E256:J256" si="66">+SUM(E225:E255)</f>
        <v>34692.704291348746</v>
      </c>
      <c r="F256" s="45">
        <f t="shared" si="66"/>
        <v>45286.933862059785</v>
      </c>
      <c r="G256" s="45">
        <f t="shared" si="66"/>
        <v>54386.660963233575</v>
      </c>
      <c r="H256" s="45">
        <f t="shared" si="66"/>
        <v>58770.040351814896</v>
      </c>
      <c r="I256" s="45">
        <f t="shared" si="66"/>
        <v>50439.388445207973</v>
      </c>
      <c r="J256" s="45">
        <f t="shared" si="66"/>
        <v>49668.543890458706</v>
      </c>
      <c r="K256" s="45">
        <f>+SUM(K225:K255)</f>
        <v>21279.381503461726</v>
      </c>
    </row>
    <row r="257" spans="1:11" s="32" customFormat="1" x14ac:dyDescent="0.2">
      <c r="A257" s="5"/>
      <c r="B257" s="5"/>
      <c r="C257" s="74" t="str">
        <f>+'C1 Aprop Resumen 2000-2026'!B20</f>
        <v>* Información con corte a 31 de mayo</v>
      </c>
      <c r="D257" s="128">
        <f>+D256-'C5 Ejecución PGN 2019-2026'!D130</f>
        <v>0</v>
      </c>
      <c r="E257" s="128">
        <f>+E256-'C5 Ejecución PGN 2019-2026'!E130</f>
        <v>0</v>
      </c>
      <c r="F257" s="128">
        <f>+F256-'C5 Ejecución PGN 2019-2026'!F130</f>
        <v>0</v>
      </c>
      <c r="G257" s="128">
        <f>+G256-'C5 Ejecución PGN 2019-2026'!G130</f>
        <v>0</v>
      </c>
      <c r="H257" s="128">
        <f>+H256-'C5 Ejecución PGN 2019-2026'!H130</f>
        <v>0</v>
      </c>
      <c r="I257" s="128">
        <f>+I256-'C5 Ejecución PGN 2019-2026'!I130</f>
        <v>0</v>
      </c>
      <c r="J257" s="128">
        <f>+J256-'C5 Ejecución PGN 2019-2026'!J130</f>
        <v>0</v>
      </c>
      <c r="K257" s="128">
        <f>+K256-'C5 Ejecución PGN 2019-2026'!K130</f>
        <v>0</v>
      </c>
    </row>
    <row r="258" spans="1:11" x14ac:dyDescent="0.2">
      <c r="C258" s="1" t="s">
        <v>227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x14ac:dyDescent="0.2">
      <c r="C262" s="9"/>
      <c r="D262" s="138" t="s">
        <v>108</v>
      </c>
      <c r="E262" s="138"/>
      <c r="F262" s="138"/>
      <c r="G262" s="138"/>
      <c r="H262" s="138"/>
      <c r="I262" s="138"/>
      <c r="J262" s="138"/>
      <c r="K262" s="138"/>
    </row>
    <row r="263" spans="1:11" ht="5.25" customHeight="1" x14ac:dyDescent="0.2">
      <c r="D263" s="29"/>
      <c r="E263" s="29"/>
      <c r="F263" s="29"/>
    </row>
    <row r="264" spans="1:11" x14ac:dyDescent="0.2">
      <c r="E264" s="30"/>
      <c r="F264" s="30"/>
    </row>
    <row r="265" spans="1:11" ht="13.5" customHeight="1" x14ac:dyDescent="0.2">
      <c r="C265" s="182" t="s">
        <v>21</v>
      </c>
      <c r="D265" s="162">
        <v>2019</v>
      </c>
      <c r="E265" s="162">
        <v>2020</v>
      </c>
      <c r="F265" s="162">
        <v>2021</v>
      </c>
      <c r="G265" s="162">
        <v>2022</v>
      </c>
      <c r="H265" s="162">
        <v>2023</v>
      </c>
      <c r="I265" s="162">
        <v>2024</v>
      </c>
      <c r="J265" s="162">
        <v>2025</v>
      </c>
      <c r="K265" s="162" t="s">
        <v>178</v>
      </c>
    </row>
    <row r="266" spans="1:11" ht="12" thickBot="1" x14ac:dyDescent="0.25">
      <c r="C266" s="183"/>
      <c r="D266" s="163"/>
      <c r="E266" s="163"/>
      <c r="F266" s="163"/>
      <c r="G266" s="163"/>
      <c r="H266" s="163"/>
      <c r="I266" s="163"/>
      <c r="J266" s="163"/>
      <c r="K266" s="163"/>
    </row>
    <row r="267" spans="1:11" x14ac:dyDescent="0.2">
      <c r="C267" s="89" t="s">
        <v>61</v>
      </c>
      <c r="D267" s="118">
        <f t="shared" ref="D267:K267" si="67">+IFERROR(IF(D225&gt;0,+((D225/D15)*100)," "),"")</f>
        <v>57.068270782821905</v>
      </c>
      <c r="E267" s="118">
        <f t="shared" si="67"/>
        <v>76.167185864158199</v>
      </c>
      <c r="F267" s="118">
        <f t="shared" si="67"/>
        <v>75.044360218293605</v>
      </c>
      <c r="G267" s="118">
        <f t="shared" si="67"/>
        <v>66.698006367901158</v>
      </c>
      <c r="H267" s="118">
        <f t="shared" si="67"/>
        <v>73.413318388007482</v>
      </c>
      <c r="I267" s="118">
        <f t="shared" si="67"/>
        <v>32.341777558227655</v>
      </c>
      <c r="J267" s="118">
        <f t="shared" si="67"/>
        <v>52.765922958204605</v>
      </c>
      <c r="K267" s="118">
        <f t="shared" si="67"/>
        <v>16.650703390639055</v>
      </c>
    </row>
    <row r="268" spans="1:11" x14ac:dyDescent="0.2">
      <c r="C268" s="90" t="s">
        <v>28</v>
      </c>
      <c r="D268" s="119">
        <f t="shared" ref="D268:K268" si="68">+IFERROR(IF(D226&gt;0,+((D226/D16)*100)," "),"")</f>
        <v>80.970618341942924</v>
      </c>
      <c r="E268" s="119">
        <f t="shared" si="68"/>
        <v>66.608315979399705</v>
      </c>
      <c r="F268" s="119">
        <f t="shared" si="68"/>
        <v>52.54447708699459</v>
      </c>
      <c r="G268" s="119">
        <f t="shared" si="68"/>
        <v>48.591085689677641</v>
      </c>
      <c r="H268" s="119">
        <f t="shared" si="68"/>
        <v>33.49984523138869</v>
      </c>
      <c r="I268" s="119">
        <f t="shared" si="68"/>
        <v>36.555023511496543</v>
      </c>
      <c r="J268" s="119">
        <f t="shared" si="68"/>
        <v>66.56277098354316</v>
      </c>
      <c r="K268" s="119">
        <f t="shared" si="68"/>
        <v>12.388516649176843</v>
      </c>
    </row>
    <row r="269" spans="1:11" x14ac:dyDescent="0.2">
      <c r="C269" s="89" t="s">
        <v>62</v>
      </c>
      <c r="D269" s="118">
        <f t="shared" ref="D269:K269" si="69">+IFERROR(IF(D227&gt;0,+((D227/D17)*100)," "),"")</f>
        <v>38.913776933468036</v>
      </c>
      <c r="E269" s="118">
        <f t="shared" si="69"/>
        <v>64.847987038389832</v>
      </c>
      <c r="F269" s="118">
        <f t="shared" si="69"/>
        <v>86.641915716549647</v>
      </c>
      <c r="G269" s="118">
        <f t="shared" si="69"/>
        <v>87.814711001104428</v>
      </c>
      <c r="H269" s="118">
        <f t="shared" si="69"/>
        <v>64.230697522473022</v>
      </c>
      <c r="I269" s="118">
        <f t="shared" si="69"/>
        <v>86.419740850164658</v>
      </c>
      <c r="J269" s="118">
        <f t="shared" si="69"/>
        <v>92.284332065112281</v>
      </c>
      <c r="K269" s="118">
        <f t="shared" si="69"/>
        <v>19.840293377271685</v>
      </c>
    </row>
    <row r="270" spans="1:11" x14ac:dyDescent="0.2">
      <c r="C270" s="90" t="s">
        <v>29</v>
      </c>
      <c r="D270" s="119">
        <f t="shared" ref="D270:K270" si="70">+IFERROR(IF(D228&gt;0,+((D228/D18)*100)," "),"")</f>
        <v>73.40552859450419</v>
      </c>
      <c r="E270" s="119">
        <f t="shared" si="70"/>
        <v>60.94940428712794</v>
      </c>
      <c r="F270" s="119">
        <f t="shared" si="70"/>
        <v>50.696548280140327</v>
      </c>
      <c r="G270" s="119">
        <f t="shared" si="70"/>
        <v>61.412109983893671</v>
      </c>
      <c r="H270" s="119">
        <f t="shared" si="70"/>
        <v>51.641892073258802</v>
      </c>
      <c r="I270" s="119">
        <f t="shared" si="70"/>
        <v>48.582374630856087</v>
      </c>
      <c r="J270" s="119">
        <f t="shared" si="70"/>
        <v>75.824189108301255</v>
      </c>
      <c r="K270" s="119">
        <f t="shared" si="70"/>
        <v>25.190804979477193</v>
      </c>
    </row>
    <row r="271" spans="1:11" x14ac:dyDescent="0.2">
      <c r="C271" s="89" t="s">
        <v>63</v>
      </c>
      <c r="D271" s="118">
        <f t="shared" ref="D271:K271" si="71">+IFERROR(IF(D229&gt;0,+((D229/D19)*100)," "),"")</f>
        <v>62.411856777199993</v>
      </c>
      <c r="E271" s="118">
        <f t="shared" si="71"/>
        <v>76.953282922668365</v>
      </c>
      <c r="F271" s="118">
        <f t="shared" si="71"/>
        <v>88.640414545998468</v>
      </c>
      <c r="G271" s="118">
        <f t="shared" si="71"/>
        <v>64.779039574677867</v>
      </c>
      <c r="H271" s="118">
        <f t="shared" si="71"/>
        <v>63.809100539127265</v>
      </c>
      <c r="I271" s="118">
        <f t="shared" si="71"/>
        <v>56.441684268863121</v>
      </c>
      <c r="J271" s="118">
        <f t="shared" si="71"/>
        <v>71.948912043500002</v>
      </c>
      <c r="K271" s="118">
        <f t="shared" si="71"/>
        <v>33.642107407499999</v>
      </c>
    </row>
    <row r="272" spans="1:11" x14ac:dyDescent="0.2">
      <c r="C272" s="90" t="s">
        <v>30</v>
      </c>
      <c r="D272" s="119">
        <f t="shared" ref="D272:K272" si="72">+IFERROR(IF(D230&gt;0,+((D230/D20)*100)," "),"")</f>
        <v>90.419993031227435</v>
      </c>
      <c r="E272" s="119">
        <f t="shared" si="72"/>
        <v>90.434490495417378</v>
      </c>
      <c r="F272" s="119">
        <f t="shared" si="72"/>
        <v>74.002144834496434</v>
      </c>
      <c r="G272" s="119">
        <f t="shared" si="72"/>
        <v>70.62167990625187</v>
      </c>
      <c r="H272" s="119">
        <f t="shared" si="72"/>
        <v>65.393567558527437</v>
      </c>
      <c r="I272" s="119">
        <f t="shared" si="72"/>
        <v>54.370843913055467</v>
      </c>
      <c r="J272" s="119">
        <f t="shared" si="72"/>
        <v>54.789796463811882</v>
      </c>
      <c r="K272" s="119">
        <f t="shared" si="72"/>
        <v>20.71110061608351</v>
      </c>
    </row>
    <row r="273" spans="3:11" x14ac:dyDescent="0.2">
      <c r="C273" s="89" t="s">
        <v>64</v>
      </c>
      <c r="D273" s="118">
        <f t="shared" ref="D273:K273" si="73">+IFERROR(IF(D231&gt;0,+((D231/D21)*100)," "),"")</f>
        <v>62.76915949858256</v>
      </c>
      <c r="E273" s="118">
        <f t="shared" si="73"/>
        <v>73.66561747383038</v>
      </c>
      <c r="F273" s="118">
        <f t="shared" si="73"/>
        <v>70.263117700910087</v>
      </c>
      <c r="G273" s="118">
        <f t="shared" si="73"/>
        <v>64.133581373752534</v>
      </c>
      <c r="H273" s="118">
        <f t="shared" si="73"/>
        <v>66.386083008908159</v>
      </c>
      <c r="I273" s="118">
        <f t="shared" si="73"/>
        <v>35.703648747445797</v>
      </c>
      <c r="J273" s="118">
        <f t="shared" si="73"/>
        <v>40.158217487483228</v>
      </c>
      <c r="K273" s="118">
        <f t="shared" si="73"/>
        <v>11.218344899973541</v>
      </c>
    </row>
    <row r="274" spans="3:11" x14ac:dyDescent="0.2">
      <c r="C274" s="90" t="s">
        <v>65</v>
      </c>
      <c r="D274" s="119">
        <f t="shared" ref="D274:K274" si="74">+IFERROR(IF(D232&gt;0,+((D232/D22)*100)," "),"")</f>
        <v>49.84899881683333</v>
      </c>
      <c r="E274" s="119">
        <f t="shared" si="74"/>
        <v>48.343622959020365</v>
      </c>
      <c r="F274" s="119">
        <f t="shared" si="74"/>
        <v>87.347860989701701</v>
      </c>
      <c r="G274" s="119">
        <f t="shared" si="74"/>
        <v>60.024088483071083</v>
      </c>
      <c r="H274" s="119">
        <f t="shared" si="74"/>
        <v>57.506390153402975</v>
      </c>
      <c r="I274" s="119">
        <f t="shared" si="74"/>
        <v>32.297065731908873</v>
      </c>
      <c r="J274" s="119">
        <f t="shared" si="74"/>
        <v>64.744425410607519</v>
      </c>
      <c r="K274" s="119">
        <f t="shared" si="74"/>
        <v>36.024173442088461</v>
      </c>
    </row>
    <row r="275" spans="3:11" x14ac:dyDescent="0.2">
      <c r="C275" s="89" t="s">
        <v>66</v>
      </c>
      <c r="D275" s="118">
        <f t="shared" ref="D275:K275" si="75">+IFERROR(IF(D233&gt;0,+((D233/D23)*100)," "),"")</f>
        <v>89.181574614621596</v>
      </c>
      <c r="E275" s="118">
        <f t="shared" si="75"/>
        <v>99.034787268277682</v>
      </c>
      <c r="F275" s="118">
        <f t="shared" si="75"/>
        <v>99.184279308441305</v>
      </c>
      <c r="G275" s="118">
        <f t="shared" si="75"/>
        <v>98.727487208611805</v>
      </c>
      <c r="H275" s="118">
        <f t="shared" si="75"/>
        <v>91.061327190283677</v>
      </c>
      <c r="I275" s="118">
        <f t="shared" si="75"/>
        <v>69.857548965366703</v>
      </c>
      <c r="J275" s="118">
        <f t="shared" si="75"/>
        <v>90.29363621416536</v>
      </c>
      <c r="K275" s="118">
        <f t="shared" si="75"/>
        <v>41.936693920722597</v>
      </c>
    </row>
    <row r="276" spans="3:11" x14ac:dyDescent="0.2">
      <c r="C276" s="90" t="s">
        <v>67</v>
      </c>
      <c r="D276" s="119">
        <f t="shared" ref="D276:K276" si="76">+IFERROR(IF(D234&gt;0,+((D234/D24)*100)," "),"")</f>
        <v>80.661001464209775</v>
      </c>
      <c r="E276" s="119">
        <f t="shared" si="76"/>
        <v>59.568678606948389</v>
      </c>
      <c r="F276" s="119">
        <f t="shared" si="76"/>
        <v>59.012061754037802</v>
      </c>
      <c r="G276" s="119">
        <f t="shared" si="76"/>
        <v>60.589428616529737</v>
      </c>
      <c r="H276" s="119">
        <f t="shared" si="76"/>
        <v>60.493804166733312</v>
      </c>
      <c r="I276" s="119">
        <f t="shared" si="76"/>
        <v>80.611226722861574</v>
      </c>
      <c r="J276" s="119">
        <f t="shared" si="76"/>
        <v>79.410126992330859</v>
      </c>
      <c r="K276" s="119">
        <f t="shared" si="76"/>
        <v>18.971357345421634</v>
      </c>
    </row>
    <row r="277" spans="3:11" x14ac:dyDescent="0.2">
      <c r="C277" s="89" t="s">
        <v>68</v>
      </c>
      <c r="D277" s="118">
        <f t="shared" ref="D277:K277" si="77">+IFERROR(IF(D235&gt;0,+((D235/D25)*100)," "),"")</f>
        <v>59.84775238057447</v>
      </c>
      <c r="E277" s="118">
        <f t="shared" si="77"/>
        <v>64.287515997135387</v>
      </c>
      <c r="F277" s="118">
        <f t="shared" si="77"/>
        <v>84.667868510559714</v>
      </c>
      <c r="G277" s="118">
        <f t="shared" si="77"/>
        <v>79.532121628657848</v>
      </c>
      <c r="H277" s="118">
        <f t="shared" si="77"/>
        <v>72.179226118818363</v>
      </c>
      <c r="I277" s="118">
        <f t="shared" si="77"/>
        <v>69.279119467273972</v>
      </c>
      <c r="J277" s="118">
        <f t="shared" si="77"/>
        <v>60.912040885299888</v>
      </c>
      <c r="K277" s="118">
        <f t="shared" si="77"/>
        <v>2.4114398509278381</v>
      </c>
    </row>
    <row r="278" spans="3:11" x14ac:dyDescent="0.2">
      <c r="C278" s="90" t="s">
        <v>31</v>
      </c>
      <c r="D278" s="119">
        <f t="shared" ref="D278:K278" si="78">+IFERROR(IF(D236&gt;0,+((D236/D26)*100)," "),"")</f>
        <v>29.256737341891071</v>
      </c>
      <c r="E278" s="119">
        <f t="shared" si="78"/>
        <v>30.291277348377051</v>
      </c>
      <c r="F278" s="119">
        <f t="shared" si="78"/>
        <v>35.483198909538004</v>
      </c>
      <c r="G278" s="119">
        <f t="shared" si="78"/>
        <v>39.114821166899794</v>
      </c>
      <c r="H278" s="119">
        <f t="shared" si="78"/>
        <v>22.72452598468228</v>
      </c>
      <c r="I278" s="119">
        <f t="shared" si="78"/>
        <v>30.270694419861009</v>
      </c>
      <c r="J278" s="119">
        <f t="shared" si="78"/>
        <v>24.546466495026166</v>
      </c>
      <c r="K278" s="119">
        <f t="shared" si="78"/>
        <v>22.039725038492794</v>
      </c>
    </row>
    <row r="279" spans="3:11" x14ac:dyDescent="0.2">
      <c r="C279" s="89" t="s">
        <v>168</v>
      </c>
      <c r="D279" s="118" t="str">
        <f t="shared" ref="D279:K279" si="79">+IFERROR(IF(D237&gt;0,+((D237/D27)*100)," "),"")</f>
        <v xml:space="preserve"> </v>
      </c>
      <c r="E279" s="118" t="str">
        <f t="shared" si="79"/>
        <v xml:space="preserve"> </v>
      </c>
      <c r="F279" s="118" t="str">
        <f t="shared" si="79"/>
        <v xml:space="preserve"> </v>
      </c>
      <c r="G279" s="118" t="str">
        <f t="shared" si="79"/>
        <v xml:space="preserve"> </v>
      </c>
      <c r="H279" s="118" t="str">
        <f t="shared" si="79"/>
        <v xml:space="preserve"> </v>
      </c>
      <c r="I279" s="118">
        <f t="shared" si="79"/>
        <v>88.348636504156644</v>
      </c>
      <c r="J279" s="118">
        <f t="shared" si="79"/>
        <v>93.833230052895402</v>
      </c>
      <c r="K279" s="118">
        <f t="shared" si="79"/>
        <v>37.21476750643162</v>
      </c>
    </row>
    <row r="280" spans="3:11" x14ac:dyDescent="0.2">
      <c r="C280" s="90" t="s">
        <v>69</v>
      </c>
      <c r="D280" s="119">
        <f t="shared" ref="D280:K280" si="80">+IFERROR(IF(D238&gt;0,+((D238/D28)*100)," "),"")</f>
        <v>87.908532943968879</v>
      </c>
      <c r="E280" s="119">
        <f t="shared" si="80"/>
        <v>95.171943661756515</v>
      </c>
      <c r="F280" s="119">
        <f t="shared" si="80"/>
        <v>88.122953016883727</v>
      </c>
      <c r="G280" s="119">
        <f t="shared" si="80"/>
        <v>96.118037031503462</v>
      </c>
      <c r="H280" s="119">
        <f t="shared" si="80"/>
        <v>88.204110594746396</v>
      </c>
      <c r="I280" s="119">
        <f t="shared" si="80"/>
        <v>75.376124026061575</v>
      </c>
      <c r="J280" s="119">
        <f t="shared" si="80"/>
        <v>77.110985832072913</v>
      </c>
      <c r="K280" s="119">
        <f t="shared" si="80"/>
        <v>30.928677997913695</v>
      </c>
    </row>
    <row r="281" spans="3:11" x14ac:dyDescent="0.2">
      <c r="C281" s="89" t="s">
        <v>70</v>
      </c>
      <c r="D281" s="118">
        <f t="shared" ref="D281:K281" si="81">+IFERROR(IF(D239&gt;0,+((D239/D29)*100)," "),"")</f>
        <v>80.28363124207192</v>
      </c>
      <c r="E281" s="118">
        <f t="shared" si="81"/>
        <v>81.805078618907288</v>
      </c>
      <c r="F281" s="118">
        <f t="shared" si="81"/>
        <v>56.142467660775111</v>
      </c>
      <c r="G281" s="118">
        <f t="shared" si="81"/>
        <v>47.091901289303777</v>
      </c>
      <c r="H281" s="118">
        <f t="shared" si="81"/>
        <v>43.806805610609587</v>
      </c>
      <c r="I281" s="118">
        <f t="shared" si="81"/>
        <v>54.876695428642449</v>
      </c>
      <c r="J281" s="118">
        <f t="shared" si="81"/>
        <v>62.904532199154374</v>
      </c>
      <c r="K281" s="118">
        <f t="shared" si="81"/>
        <v>23.794642797787862</v>
      </c>
    </row>
    <row r="282" spans="3:11" x14ac:dyDescent="0.2">
      <c r="C282" s="90" t="s">
        <v>32</v>
      </c>
      <c r="D282" s="119">
        <f t="shared" ref="D282:K282" si="82">+IFERROR(IF(D240&gt;0,+((D240/D30)*100)," "),"")</f>
        <v>65.780091142444846</v>
      </c>
      <c r="E282" s="119">
        <f t="shared" si="82"/>
        <v>96.787518520749089</v>
      </c>
      <c r="F282" s="119">
        <f t="shared" si="82"/>
        <v>95.896709671133394</v>
      </c>
      <c r="G282" s="119">
        <f t="shared" si="82"/>
        <v>86.521347843125</v>
      </c>
      <c r="H282" s="119">
        <f t="shared" si="82"/>
        <v>67.524149584137945</v>
      </c>
      <c r="I282" s="119">
        <f t="shared" si="82"/>
        <v>40.323998133990543</v>
      </c>
      <c r="J282" s="119">
        <f t="shared" si="82"/>
        <v>43.415105868937658</v>
      </c>
      <c r="K282" s="119">
        <f t="shared" si="82"/>
        <v>19.334110967640207</v>
      </c>
    </row>
    <row r="283" spans="3:11" x14ac:dyDescent="0.2">
      <c r="C283" s="89" t="s">
        <v>174</v>
      </c>
      <c r="D283" s="118">
        <f t="shared" ref="D283:K283" si="83">+IFERROR(IF(D241&gt;0,+((D241/D31)*100)," "),"")</f>
        <v>56.835505153051557</v>
      </c>
      <c r="E283" s="118">
        <f t="shared" si="83"/>
        <v>83.776088006147674</v>
      </c>
      <c r="F283" s="118">
        <f t="shared" si="83"/>
        <v>84.945063245971909</v>
      </c>
      <c r="G283" s="118">
        <f t="shared" si="83"/>
        <v>67.238967150732591</v>
      </c>
      <c r="H283" s="118">
        <f t="shared" si="83"/>
        <v>46.549927422718604</v>
      </c>
      <c r="I283" s="118">
        <f t="shared" si="83"/>
        <v>38.510090335302401</v>
      </c>
      <c r="J283" s="118">
        <f t="shared" si="83"/>
        <v>48.494477660270462</v>
      </c>
      <c r="K283" s="118">
        <f t="shared" si="83"/>
        <v>6.2647695423145047</v>
      </c>
    </row>
    <row r="284" spans="3:11" x14ac:dyDescent="0.2">
      <c r="C284" s="90" t="s">
        <v>171</v>
      </c>
      <c r="D284" s="119">
        <f t="shared" ref="D284:K284" si="84">+IFERROR(IF(D242&gt;0,+((D242/D32)*100)," "),"")</f>
        <v>22.104833053345605</v>
      </c>
      <c r="E284" s="119">
        <f t="shared" si="84"/>
        <v>26.806640846106898</v>
      </c>
      <c r="F284" s="119">
        <f t="shared" si="84"/>
        <v>20.479206145916972</v>
      </c>
      <c r="G284" s="119">
        <f t="shared" si="84"/>
        <v>20.244716021481548</v>
      </c>
      <c r="H284" s="119">
        <f t="shared" si="84"/>
        <v>44.819345247568997</v>
      </c>
      <c r="I284" s="119">
        <f t="shared" si="84"/>
        <v>36.335183148831931</v>
      </c>
      <c r="J284" s="119">
        <f t="shared" si="84"/>
        <v>44.86175157627801</v>
      </c>
      <c r="K284" s="119">
        <f t="shared" si="84"/>
        <v>15.062252348271969</v>
      </c>
    </row>
    <row r="285" spans="3:11" x14ac:dyDescent="0.2">
      <c r="C285" s="89" t="s">
        <v>71</v>
      </c>
      <c r="D285" s="118">
        <f t="shared" ref="D285:K285" si="85">+IFERROR(IF(D243&gt;0,+((D243/D33)*100)," "),"")</f>
        <v>82.122234762349251</v>
      </c>
      <c r="E285" s="118">
        <f t="shared" si="85"/>
        <v>86.414987541947312</v>
      </c>
      <c r="F285" s="118">
        <f t="shared" si="85"/>
        <v>89.225976924008592</v>
      </c>
      <c r="G285" s="118">
        <f t="shared" si="85"/>
        <v>81.877282771058162</v>
      </c>
      <c r="H285" s="118">
        <f t="shared" si="85"/>
        <v>84.392002104530974</v>
      </c>
      <c r="I285" s="118">
        <f t="shared" si="85"/>
        <v>58.12524800735801</v>
      </c>
      <c r="J285" s="118">
        <f t="shared" si="85"/>
        <v>67.188950272871551</v>
      </c>
      <c r="K285" s="118">
        <f t="shared" si="85"/>
        <v>38.85141994422947</v>
      </c>
    </row>
    <row r="286" spans="3:11" x14ac:dyDescent="0.2">
      <c r="C286" s="90" t="s">
        <v>34</v>
      </c>
      <c r="D286" s="119">
        <f t="shared" ref="D286:K286" si="86">+IFERROR(IF(D244&gt;0,+((D244/D34)*100)," "),"")</f>
        <v>54.903940463172987</v>
      </c>
      <c r="E286" s="119">
        <f t="shared" si="86"/>
        <v>62.135277209440964</v>
      </c>
      <c r="F286" s="119">
        <f t="shared" si="86"/>
        <v>41.482779756104478</v>
      </c>
      <c r="G286" s="119">
        <f t="shared" si="86"/>
        <v>39.365620770265451</v>
      </c>
      <c r="H286" s="119">
        <f t="shared" si="86"/>
        <v>51.103650345418295</v>
      </c>
      <c r="I286" s="119">
        <f t="shared" si="86"/>
        <v>66.915125248115075</v>
      </c>
      <c r="J286" s="119">
        <f t="shared" si="86"/>
        <v>60.114302083214355</v>
      </c>
      <c r="K286" s="119">
        <f t="shared" si="86"/>
        <v>10.050439509611737</v>
      </c>
    </row>
    <row r="287" spans="3:11" x14ac:dyDescent="0.2">
      <c r="C287" s="89" t="s">
        <v>72</v>
      </c>
      <c r="D287" s="118">
        <f t="shared" ref="D287:K287" si="87">+IFERROR(IF(D245&gt;0,+((D245/D35)*100)," "),"")</f>
        <v>53.186179743453508</v>
      </c>
      <c r="E287" s="118">
        <f t="shared" si="87"/>
        <v>63.744084487387276</v>
      </c>
      <c r="F287" s="118">
        <f t="shared" si="87"/>
        <v>65.947653620592803</v>
      </c>
      <c r="G287" s="118">
        <f t="shared" si="87"/>
        <v>22.802324351558095</v>
      </c>
      <c r="H287" s="118">
        <f t="shared" si="87"/>
        <v>26.345450635956613</v>
      </c>
      <c r="I287" s="118">
        <f t="shared" si="87"/>
        <v>39.134971856707963</v>
      </c>
      <c r="J287" s="118">
        <f t="shared" si="87"/>
        <v>39.388892538107676</v>
      </c>
      <c r="K287" s="118">
        <f t="shared" si="87"/>
        <v>7.1145140114976897</v>
      </c>
    </row>
    <row r="288" spans="3:11" x14ac:dyDescent="0.2">
      <c r="C288" s="90" t="s">
        <v>73</v>
      </c>
      <c r="D288" s="119">
        <f t="shared" ref="D288:K288" si="88">+IFERROR(IF(D246&gt;0,+((D246/D36)*100)," "),"")</f>
        <v>34.246467774806845</v>
      </c>
      <c r="E288" s="119">
        <f t="shared" si="88"/>
        <v>14.518119334915133</v>
      </c>
      <c r="F288" s="119">
        <f t="shared" si="88"/>
        <v>15.179607250593063</v>
      </c>
      <c r="G288" s="119">
        <f t="shared" si="88"/>
        <v>20.853073764880822</v>
      </c>
      <c r="H288" s="119">
        <f t="shared" si="88"/>
        <v>6.054364267200758</v>
      </c>
      <c r="I288" s="119">
        <f t="shared" si="88"/>
        <v>12.092961400349242</v>
      </c>
      <c r="J288" s="119">
        <f t="shared" si="88"/>
        <v>68.631254148051937</v>
      </c>
      <c r="K288" s="119">
        <f t="shared" si="88"/>
        <v>9.2864151636429906</v>
      </c>
    </row>
    <row r="289" spans="1:11" x14ac:dyDescent="0.2">
      <c r="C289" s="89" t="s">
        <v>35</v>
      </c>
      <c r="D289" s="118">
        <f t="shared" ref="D289:K289" si="89">+IFERROR(IF(D247&gt;0,+((D247/D37)*100)," "),"")</f>
        <v>24.927490100548258</v>
      </c>
      <c r="E289" s="118">
        <f t="shared" si="89"/>
        <v>42.51007764840957</v>
      </c>
      <c r="F289" s="118">
        <f t="shared" si="89"/>
        <v>27.990080037847409</v>
      </c>
      <c r="G289" s="118">
        <f t="shared" si="89"/>
        <v>33.989349671051443</v>
      </c>
      <c r="H289" s="118">
        <f t="shared" si="89"/>
        <v>43.476709810820424</v>
      </c>
      <c r="I289" s="118">
        <f t="shared" si="89"/>
        <v>24.07086541293479</v>
      </c>
      <c r="J289" s="118">
        <f t="shared" si="89"/>
        <v>33.11592398517211</v>
      </c>
      <c r="K289" s="118">
        <f t="shared" si="89"/>
        <v>2.4549472916453094</v>
      </c>
    </row>
    <row r="290" spans="1:11" x14ac:dyDescent="0.2">
      <c r="C290" s="90" t="s">
        <v>74</v>
      </c>
      <c r="D290" s="119">
        <f t="shared" ref="D290:K290" si="90">+IFERROR(IF(D248&gt;0,+((D248/D38)*100)," "),"")</f>
        <v>79.762910148546055</v>
      </c>
      <c r="E290" s="119">
        <f t="shared" si="90"/>
        <v>71.494099793168715</v>
      </c>
      <c r="F290" s="119">
        <f t="shared" si="90"/>
        <v>63.809565465781567</v>
      </c>
      <c r="G290" s="119">
        <f t="shared" si="90"/>
        <v>70.607383806611651</v>
      </c>
      <c r="H290" s="119">
        <f t="shared" si="90"/>
        <v>56.71982613486837</v>
      </c>
      <c r="I290" s="119">
        <f t="shared" si="90"/>
        <v>44.528548347370446</v>
      </c>
      <c r="J290" s="119">
        <f t="shared" si="90"/>
        <v>73.052219062504193</v>
      </c>
      <c r="K290" s="119">
        <f t="shared" si="90"/>
        <v>21.284555582495656</v>
      </c>
    </row>
    <row r="291" spans="1:11" x14ac:dyDescent="0.2">
      <c r="C291" s="89" t="s">
        <v>36</v>
      </c>
      <c r="D291" s="118">
        <f t="shared" ref="D291:K291" si="91">+IFERROR(IF(D249&gt;0,+((D249/D39)*100)," "),"")</f>
        <v>85.897593161494015</v>
      </c>
      <c r="E291" s="118">
        <f t="shared" si="91"/>
        <v>88.405056887134521</v>
      </c>
      <c r="F291" s="118">
        <f t="shared" si="91"/>
        <v>75.400129826099516</v>
      </c>
      <c r="G291" s="118">
        <f t="shared" si="91"/>
        <v>62.555059991185992</v>
      </c>
      <c r="H291" s="118">
        <f t="shared" si="91"/>
        <v>70.945325097351969</v>
      </c>
      <c r="I291" s="118">
        <f t="shared" si="91"/>
        <v>75.599834910359945</v>
      </c>
      <c r="J291" s="118">
        <f t="shared" si="91"/>
        <v>76.587639587986445</v>
      </c>
      <c r="K291" s="118">
        <f t="shared" si="91"/>
        <v>15.259151194262232</v>
      </c>
    </row>
    <row r="292" spans="1:11" x14ac:dyDescent="0.2">
      <c r="C292" s="90" t="s">
        <v>172</v>
      </c>
      <c r="D292" s="119">
        <f t="shared" ref="D292:K292" si="92">+IFERROR(IF(D250&gt;0,+((D250/D40)*100)," "),"")</f>
        <v>89.525433821184635</v>
      </c>
      <c r="E292" s="119">
        <f t="shared" si="92"/>
        <v>90.032152208552716</v>
      </c>
      <c r="F292" s="119">
        <f t="shared" si="92"/>
        <v>89.634911693336477</v>
      </c>
      <c r="G292" s="119">
        <f t="shared" si="92"/>
        <v>88.256201914529768</v>
      </c>
      <c r="H292" s="119">
        <f t="shared" si="92"/>
        <v>65.140899490937556</v>
      </c>
      <c r="I292" s="119">
        <f t="shared" si="92"/>
        <v>44.71087753666842</v>
      </c>
      <c r="J292" s="119">
        <f t="shared" si="92"/>
        <v>42.377089405310841</v>
      </c>
      <c r="K292" s="119">
        <f t="shared" si="92"/>
        <v>6.9103698365441764</v>
      </c>
    </row>
    <row r="293" spans="1:11" x14ac:dyDescent="0.2">
      <c r="C293" s="89" t="s">
        <v>76</v>
      </c>
      <c r="D293" s="118">
        <f t="shared" ref="D293:K293" si="93">+IFERROR(IF(D251&gt;0,+((D251/D41)*100)," "),"")</f>
        <v>61.503990634633986</v>
      </c>
      <c r="E293" s="118">
        <f t="shared" si="93"/>
        <v>77.892443986985612</v>
      </c>
      <c r="F293" s="118">
        <f t="shared" si="93"/>
        <v>83.457287076111314</v>
      </c>
      <c r="G293" s="118">
        <f t="shared" si="93"/>
        <v>85.684745548631653</v>
      </c>
      <c r="H293" s="118">
        <f t="shared" si="93"/>
        <v>82.745670948322044</v>
      </c>
      <c r="I293" s="118">
        <f t="shared" si="93"/>
        <v>76.199741432760277</v>
      </c>
      <c r="J293" s="118">
        <f t="shared" si="93"/>
        <v>78.260160187165098</v>
      </c>
      <c r="K293" s="118">
        <f t="shared" si="93"/>
        <v>33.107440206462144</v>
      </c>
    </row>
    <row r="294" spans="1:11" x14ac:dyDescent="0.2">
      <c r="C294" s="90" t="s">
        <v>77</v>
      </c>
      <c r="D294" s="119">
        <f t="shared" ref="D294:K294" si="94">+IFERROR(IF(D252&gt;0,+((D252/D42)*100)," "),"")</f>
        <v>78.930544045734564</v>
      </c>
      <c r="E294" s="119">
        <f t="shared" si="94"/>
        <v>73.994049578465393</v>
      </c>
      <c r="F294" s="119">
        <f t="shared" si="94"/>
        <v>73.842728953728013</v>
      </c>
      <c r="G294" s="119">
        <f t="shared" si="94"/>
        <v>71.51534158849914</v>
      </c>
      <c r="H294" s="119">
        <f t="shared" si="94"/>
        <v>81.208583995977918</v>
      </c>
      <c r="I294" s="119">
        <f t="shared" si="94"/>
        <v>56.717434111417433</v>
      </c>
      <c r="J294" s="119">
        <f t="shared" si="94"/>
        <v>65.653460414082758</v>
      </c>
      <c r="K294" s="119">
        <f t="shared" si="94"/>
        <v>25.810203201443429</v>
      </c>
    </row>
    <row r="295" spans="1:11" x14ac:dyDescent="0.2">
      <c r="C295" s="89" t="s">
        <v>173</v>
      </c>
      <c r="D295" s="118">
        <f t="shared" ref="D295:K295" si="95">+IFERROR(IF(D253&gt;0,+((D253/D43)*100)," "),"")</f>
        <v>91.139287592412828</v>
      </c>
      <c r="E295" s="118">
        <f t="shared" si="95"/>
        <v>87.337698774189846</v>
      </c>
      <c r="F295" s="118">
        <f t="shared" si="95"/>
        <v>87.980758203429133</v>
      </c>
      <c r="G295" s="118">
        <f t="shared" si="95"/>
        <v>92.833935074375944</v>
      </c>
      <c r="H295" s="118">
        <f t="shared" si="95"/>
        <v>88.672782082078797</v>
      </c>
      <c r="I295" s="118">
        <f t="shared" si="95"/>
        <v>83.123248409885804</v>
      </c>
      <c r="J295" s="118">
        <f t="shared" si="95"/>
        <v>80.527802504961528</v>
      </c>
      <c r="K295" s="118">
        <f t="shared" si="95"/>
        <v>22.278898929339285</v>
      </c>
    </row>
    <row r="296" spans="1:11" x14ac:dyDescent="0.2">
      <c r="C296" s="90" t="s">
        <v>37</v>
      </c>
      <c r="D296" s="119">
        <f t="shared" ref="D296:K296" si="96">+IFERROR(IF(D254&gt;0,+((D254/D44)*100)," "),"")</f>
        <v>73.208533133686402</v>
      </c>
      <c r="E296" s="119">
        <f t="shared" si="96"/>
        <v>74.969936044678605</v>
      </c>
      <c r="F296" s="119">
        <f t="shared" si="96"/>
        <v>75.86670861630904</v>
      </c>
      <c r="G296" s="119">
        <f t="shared" si="96"/>
        <v>70.121038356500094</v>
      </c>
      <c r="H296" s="119">
        <f t="shared" si="96"/>
        <v>75.369419267563103</v>
      </c>
      <c r="I296" s="119">
        <f t="shared" si="96"/>
        <v>37.061912814278777</v>
      </c>
      <c r="J296" s="119">
        <f t="shared" si="96"/>
        <v>35.935464464040344</v>
      </c>
      <c r="K296" s="119">
        <f t="shared" si="96"/>
        <v>9.2371579841028577</v>
      </c>
    </row>
    <row r="297" spans="1:11" x14ac:dyDescent="0.2">
      <c r="C297" s="89" t="s">
        <v>38</v>
      </c>
      <c r="D297" s="118">
        <f t="shared" ref="D297:K297" si="97">+IFERROR(IF(D255&gt;0,+((D255/D45)*100)," "),"")</f>
        <v>35.043130369733952</v>
      </c>
      <c r="E297" s="118">
        <f t="shared" si="97"/>
        <v>49.388868779629632</v>
      </c>
      <c r="F297" s="118">
        <f t="shared" si="97"/>
        <v>59.113463610007656</v>
      </c>
      <c r="G297" s="118">
        <f t="shared" si="97"/>
        <v>64.106687541363726</v>
      </c>
      <c r="H297" s="118">
        <f t="shared" si="97"/>
        <v>40.898056392847586</v>
      </c>
      <c r="I297" s="118">
        <f t="shared" si="97"/>
        <v>30.052897510865083</v>
      </c>
      <c r="J297" s="118">
        <f t="shared" si="97"/>
        <v>36.849709534697602</v>
      </c>
      <c r="K297" s="118">
        <f t="shared" si="97"/>
        <v>13.469730088396508</v>
      </c>
    </row>
    <row r="298" spans="1:11" x14ac:dyDescent="0.2">
      <c r="C298" s="93" t="s">
        <v>79</v>
      </c>
      <c r="D298" s="65">
        <f t="shared" ref="D298:K298" si="98">+IFERROR(IF(D256&gt;0,+((D256/D46)*100)," "),"")</f>
        <v>75.219775103782723</v>
      </c>
      <c r="E298" s="65">
        <f t="shared" si="98"/>
        <v>79.272171533345372</v>
      </c>
      <c r="F298" s="65">
        <f t="shared" si="98"/>
        <v>76.020777911977831</v>
      </c>
      <c r="G298" s="65">
        <f t="shared" si="98"/>
        <v>78.049495433137864</v>
      </c>
      <c r="H298" s="65">
        <f t="shared" si="98"/>
        <v>70.519380164221545</v>
      </c>
      <c r="I298" s="65">
        <f t="shared" si="98"/>
        <v>55.671141066818208</v>
      </c>
      <c r="J298" s="65">
        <f t="shared" si="98"/>
        <v>63.580157782853632</v>
      </c>
      <c r="K298" s="65">
        <f t="shared" si="98"/>
        <v>23.786950148445353</v>
      </c>
    </row>
    <row r="299" spans="1:11" s="32" customFormat="1" x14ac:dyDescent="0.2">
      <c r="A299" s="5"/>
      <c r="B299" s="5"/>
      <c r="C299" s="74" t="str">
        <f>+'C1 Aprop Resumen 2000-2026'!B20</f>
        <v>* Información con corte a 31 de mayo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227</v>
      </c>
      <c r="D300" s="11"/>
    </row>
  </sheetData>
  <mergeCells count="75">
    <mergeCell ref="A7:C8"/>
    <mergeCell ref="A9:C9"/>
    <mergeCell ref="C265:C266"/>
    <mergeCell ref="K223:K224"/>
    <mergeCell ref="G265:G266"/>
    <mergeCell ref="H265:H266"/>
    <mergeCell ref="I265:I266"/>
    <mergeCell ref="J265:J266"/>
    <mergeCell ref="D265:D266"/>
    <mergeCell ref="E265:E266"/>
    <mergeCell ref="F265:F266"/>
    <mergeCell ref="K265:K266"/>
    <mergeCell ref="H223:H224"/>
    <mergeCell ref="I223:I224"/>
    <mergeCell ref="J223:J224"/>
    <mergeCell ref="C223:C224"/>
    <mergeCell ref="D223:D224"/>
    <mergeCell ref="E223:E224"/>
    <mergeCell ref="F223:F224"/>
    <mergeCell ref="G223:G224"/>
    <mergeCell ref="K182:K183"/>
    <mergeCell ref="G182:G183"/>
    <mergeCell ref="H182:H183"/>
    <mergeCell ref="I182:I183"/>
    <mergeCell ref="J182:J183"/>
    <mergeCell ref="D182:D183"/>
    <mergeCell ref="E182:E183"/>
    <mergeCell ref="F182:F183"/>
    <mergeCell ref="C182:C183"/>
    <mergeCell ref="D140:D141"/>
    <mergeCell ref="E140:E141"/>
    <mergeCell ref="F140:F141"/>
    <mergeCell ref="G140:G141"/>
    <mergeCell ref="K140:K141"/>
    <mergeCell ref="C140:C141"/>
    <mergeCell ref="G98:G99"/>
    <mergeCell ref="H98:H99"/>
    <mergeCell ref="I98:I99"/>
    <mergeCell ref="J98:J99"/>
    <mergeCell ref="D98:D99"/>
    <mergeCell ref="E98:E99"/>
    <mergeCell ref="F98:F99"/>
    <mergeCell ref="C98:C99"/>
    <mergeCell ref="H140:H141"/>
    <mergeCell ref="I140:I141"/>
    <mergeCell ref="J140:J141"/>
    <mergeCell ref="K56:K57"/>
    <mergeCell ref="K13:K14"/>
    <mergeCell ref="K98:K99"/>
    <mergeCell ref="H56:H57"/>
    <mergeCell ref="I56:I57"/>
    <mergeCell ref="J56:J57"/>
    <mergeCell ref="C56:C57"/>
    <mergeCell ref="C13:C14"/>
    <mergeCell ref="J13:J14"/>
    <mergeCell ref="H13:H14"/>
    <mergeCell ref="I13:I14"/>
    <mergeCell ref="D13:D14"/>
    <mergeCell ref="E13:E14"/>
    <mergeCell ref="F13:F14"/>
    <mergeCell ref="G13:G14"/>
    <mergeCell ref="D56:D57"/>
    <mergeCell ref="E56:E57"/>
    <mergeCell ref="F56:F57"/>
    <mergeCell ref="G56:G57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4"/>
  <dimension ref="A1:V277"/>
  <sheetViews>
    <sheetView showGridLines="0" zoomScaleNormal="100" workbookViewId="0">
      <pane xSplit="3" ySplit="7" topLeftCell="D256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ht="16.5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6.5" customHeight="1" x14ac:dyDescent="0.2"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ht="21" customHeight="1" x14ac:dyDescent="0.2">
      <c r="A5" s="175" t="s">
        <v>216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21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s="104" customFormat="1" ht="1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9" spans="1:22" ht="18" x14ac:dyDescent="0.2">
      <c r="D9" s="164" t="s">
        <v>146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spans="1:22" x14ac:dyDescent="0.2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2" ht="9.9499999999999993" customHeight="1" x14ac:dyDescent="0.2">
      <c r="C11" s="182" t="s">
        <v>21</v>
      </c>
      <c r="D11" s="162" t="s">
        <v>17</v>
      </c>
      <c r="E11" s="162" t="s">
        <v>18</v>
      </c>
      <c r="F11" s="162" t="s">
        <v>19</v>
      </c>
      <c r="G11" s="162" t="s">
        <v>20</v>
      </c>
      <c r="H11" s="162" t="s">
        <v>22</v>
      </c>
      <c r="I11" s="162" t="s">
        <v>23</v>
      </c>
      <c r="J11" s="162" t="s">
        <v>24</v>
      </c>
      <c r="K11" s="162" t="s">
        <v>25</v>
      </c>
      <c r="L11" s="162" t="s">
        <v>26</v>
      </c>
      <c r="M11" s="162" t="s">
        <v>27</v>
      </c>
      <c r="N11" s="162">
        <v>2010</v>
      </c>
      <c r="O11" s="162">
        <v>2011</v>
      </c>
      <c r="P11" s="162">
        <v>2012</v>
      </c>
      <c r="Q11" s="162">
        <v>2013</v>
      </c>
      <c r="R11" s="162">
        <v>2014</v>
      </c>
      <c r="S11" s="162">
        <v>2015</v>
      </c>
      <c r="T11" s="162">
        <v>2016</v>
      </c>
      <c r="U11" s="162">
        <v>2017</v>
      </c>
      <c r="V11" s="162">
        <v>2018</v>
      </c>
    </row>
    <row r="12" spans="1:22" ht="9.9499999999999993" customHeight="1" thickBot="1" x14ac:dyDescent="0.25">
      <c r="C12" s="18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x14ac:dyDescent="0.2">
      <c r="C13" s="89" t="s">
        <v>61</v>
      </c>
      <c r="D13" s="57">
        <v>229.59071</v>
      </c>
      <c r="E13" s="57">
        <v>459.33197100000001</v>
      </c>
      <c r="F13" s="57">
        <v>487.71170052799999</v>
      </c>
      <c r="G13" s="57">
        <v>230.74008528300001</v>
      </c>
      <c r="H13" s="57">
        <v>328.22322000000003</v>
      </c>
      <c r="I13" s="57">
        <v>354.44737381700003</v>
      </c>
      <c r="J13" s="57">
        <v>569.47664736399997</v>
      </c>
      <c r="K13" s="57">
        <v>926.07280000000003</v>
      </c>
      <c r="L13" s="57">
        <v>1084.672855</v>
      </c>
      <c r="M13" s="57">
        <v>1231.5633562</v>
      </c>
      <c r="N13" s="57">
        <v>1203.4209209139999</v>
      </c>
      <c r="O13" s="57">
        <v>1403.2000925929999</v>
      </c>
      <c r="P13" s="57">
        <v>1771.9654278959999</v>
      </c>
      <c r="Q13" s="57">
        <v>2274.6893528410001</v>
      </c>
      <c r="R13" s="57">
        <v>2955.5718627010001</v>
      </c>
      <c r="S13" s="57">
        <v>3221.3286350049998</v>
      </c>
      <c r="T13" s="57">
        <v>2022.9230617349999</v>
      </c>
      <c r="U13" s="57">
        <v>2204.2695311890002</v>
      </c>
      <c r="V13" s="57">
        <v>1688.0968247640001</v>
      </c>
    </row>
    <row r="14" spans="1:22" x14ac:dyDescent="0.2">
      <c r="C14" s="90" t="s">
        <v>28</v>
      </c>
      <c r="D14" s="58">
        <v>47.978288796999998</v>
      </c>
      <c r="E14" s="58">
        <v>61.531096275000003</v>
      </c>
      <c r="F14" s="58">
        <v>65.804059585999994</v>
      </c>
      <c r="G14" s="58">
        <v>91.710622727000001</v>
      </c>
      <c r="H14" s="58">
        <v>217.596500478</v>
      </c>
      <c r="I14" s="58">
        <v>185.56814477500001</v>
      </c>
      <c r="J14" s="58">
        <v>303.40909499999998</v>
      </c>
      <c r="K14" s="58">
        <v>373.50273809700002</v>
      </c>
      <c r="L14" s="58">
        <v>399.58485000000002</v>
      </c>
      <c r="M14" s="58">
        <v>432.79000134400002</v>
      </c>
      <c r="N14" s="58">
        <v>490.95898</v>
      </c>
      <c r="O14" s="58">
        <v>259.985760927</v>
      </c>
      <c r="P14" s="58">
        <v>140.85563509100001</v>
      </c>
      <c r="Q14" s="58">
        <v>250.27099999999999</v>
      </c>
      <c r="R14" s="58">
        <v>267.629175799</v>
      </c>
      <c r="S14" s="58">
        <v>389.36342061200003</v>
      </c>
      <c r="T14" s="58">
        <v>350.08898539</v>
      </c>
      <c r="U14" s="58">
        <v>360.121033791</v>
      </c>
      <c r="V14" s="58">
        <v>299.44823762099998</v>
      </c>
    </row>
    <row r="15" spans="1:22" x14ac:dyDescent="0.2">
      <c r="C15" s="89" t="s">
        <v>62</v>
      </c>
      <c r="D15" s="57">
        <v>32.050006000000003</v>
      </c>
      <c r="E15" s="57">
        <v>63.895269999999996</v>
      </c>
      <c r="F15" s="57">
        <v>61.663702000000001</v>
      </c>
      <c r="G15" s="57">
        <v>40.978811587999999</v>
      </c>
      <c r="H15" s="57">
        <v>60.863466629999998</v>
      </c>
      <c r="I15" s="57">
        <v>52.564930851</v>
      </c>
      <c r="J15" s="57">
        <v>77.775174253000003</v>
      </c>
      <c r="K15" s="57">
        <v>74.414494159</v>
      </c>
      <c r="L15" s="57">
        <v>129.43299999999999</v>
      </c>
      <c r="M15" s="57">
        <v>161.168313684</v>
      </c>
      <c r="N15" s="57">
        <v>330.37371391800002</v>
      </c>
      <c r="O15" s="57">
        <v>369.09692404899999</v>
      </c>
      <c r="P15" s="57">
        <v>408.25358631</v>
      </c>
      <c r="Q15" s="57">
        <v>412.52227957100001</v>
      </c>
      <c r="R15" s="57">
        <v>353.98307206599998</v>
      </c>
      <c r="S15" s="57">
        <v>333.38182211899999</v>
      </c>
      <c r="T15" s="57">
        <v>284.64362503699999</v>
      </c>
      <c r="U15" s="57">
        <v>356.89959789099998</v>
      </c>
      <c r="V15" s="57">
        <v>311.07799999999997</v>
      </c>
    </row>
    <row r="16" spans="1:22" x14ac:dyDescent="0.2">
      <c r="C16" s="90" t="s">
        <v>29</v>
      </c>
      <c r="D16" s="58">
        <v>95.333257000000003</v>
      </c>
      <c r="E16" s="58">
        <v>138.10173327699999</v>
      </c>
      <c r="F16" s="58">
        <v>128.94289864699999</v>
      </c>
      <c r="G16" s="58">
        <v>51.137240104</v>
      </c>
      <c r="H16" s="58">
        <v>38.726016188000003</v>
      </c>
      <c r="I16" s="58">
        <v>42.792051999999998</v>
      </c>
      <c r="J16" s="58">
        <v>53.281399999999998</v>
      </c>
      <c r="K16" s="58">
        <v>84.754704469999993</v>
      </c>
      <c r="L16" s="58">
        <v>62.263170328999998</v>
      </c>
      <c r="M16" s="58">
        <v>167.91869524699999</v>
      </c>
      <c r="N16" s="58">
        <v>202.692101417</v>
      </c>
      <c r="O16" s="58">
        <v>190.37555873599999</v>
      </c>
      <c r="P16" s="58">
        <v>267.96621672700002</v>
      </c>
      <c r="Q16" s="58">
        <v>324.05991148599998</v>
      </c>
      <c r="R16" s="58">
        <v>226.149835266</v>
      </c>
      <c r="S16" s="58">
        <v>227.031080113</v>
      </c>
      <c r="T16" s="58">
        <v>208.38945653600001</v>
      </c>
      <c r="U16" s="58">
        <v>242.24551449000001</v>
      </c>
      <c r="V16" s="58">
        <v>133.05467567400001</v>
      </c>
    </row>
    <row r="17" spans="3:22" x14ac:dyDescent="0.2">
      <c r="C17" s="89" t="s">
        <v>63</v>
      </c>
      <c r="D17" s="57">
        <v>0</v>
      </c>
      <c r="E17" s="57">
        <v>24.340499999999999</v>
      </c>
      <c r="F17" s="57">
        <v>2</v>
      </c>
      <c r="G17" s="57">
        <v>17</v>
      </c>
      <c r="H17" s="57">
        <v>0</v>
      </c>
      <c r="I17" s="57">
        <v>8.75</v>
      </c>
      <c r="J17" s="57">
        <v>42.5</v>
      </c>
      <c r="K17" s="57">
        <v>13.9</v>
      </c>
      <c r="L17" s="57">
        <v>19.100000000000001</v>
      </c>
      <c r="M17" s="57">
        <v>21.35</v>
      </c>
      <c r="N17" s="57">
        <v>40</v>
      </c>
      <c r="O17" s="57">
        <v>50</v>
      </c>
      <c r="P17" s="57">
        <v>44.306053302999999</v>
      </c>
      <c r="Q17" s="57">
        <v>62.49231726</v>
      </c>
      <c r="R17" s="57">
        <v>60.205094277999997</v>
      </c>
      <c r="S17" s="57">
        <v>55.263618436999998</v>
      </c>
      <c r="T17" s="57">
        <v>65.953428391000003</v>
      </c>
      <c r="U17" s="57">
        <v>69.270503704999996</v>
      </c>
      <c r="V17" s="57">
        <v>71.915000000000006</v>
      </c>
    </row>
    <row r="18" spans="3:22" x14ac:dyDescent="0.2">
      <c r="C18" s="90" t="s">
        <v>30</v>
      </c>
      <c r="D18" s="58">
        <v>24.545407000000001</v>
      </c>
      <c r="E18" s="58">
        <v>24.88674</v>
      </c>
      <c r="F18" s="58">
        <v>17.027000000000001</v>
      </c>
      <c r="G18" s="58">
        <v>12.167795507999999</v>
      </c>
      <c r="H18" s="58">
        <v>36.078619019000001</v>
      </c>
      <c r="I18" s="58">
        <v>33.418927500000002</v>
      </c>
      <c r="J18" s="58">
        <v>48.309427800000002</v>
      </c>
      <c r="K18" s="58">
        <v>57.973823482</v>
      </c>
      <c r="L18" s="58">
        <v>72.195176238000002</v>
      </c>
      <c r="M18" s="58">
        <v>85.353958946999995</v>
      </c>
      <c r="N18" s="58">
        <v>96.130306904999998</v>
      </c>
      <c r="O18" s="58">
        <v>111.256</v>
      </c>
      <c r="P18" s="58">
        <v>185.083860208</v>
      </c>
      <c r="Q18" s="58">
        <v>190.714</v>
      </c>
      <c r="R18" s="58">
        <v>183.49963</v>
      </c>
      <c r="S18" s="58">
        <v>205.738413485</v>
      </c>
      <c r="T18" s="58">
        <v>155.49282274000001</v>
      </c>
      <c r="U18" s="58">
        <v>177.608659235</v>
      </c>
      <c r="V18" s="58">
        <v>132.58775453999999</v>
      </c>
    </row>
    <row r="19" spans="3:22" x14ac:dyDescent="0.2">
      <c r="C19" s="89" t="s">
        <v>64</v>
      </c>
      <c r="D19" s="57">
        <v>469.826062939</v>
      </c>
      <c r="E19" s="57">
        <v>864.096495</v>
      </c>
      <c r="F19" s="57">
        <v>997.42674199999999</v>
      </c>
      <c r="G19" s="57">
        <v>915.04956674100004</v>
      </c>
      <c r="H19" s="57">
        <v>866.34198133350003</v>
      </c>
      <c r="I19" s="57">
        <v>769.10928166199994</v>
      </c>
      <c r="J19" s="57">
        <v>1121.0832573066202</v>
      </c>
      <c r="K19" s="57">
        <v>1114.244201</v>
      </c>
      <c r="L19" s="57">
        <v>3376.9803550924198</v>
      </c>
      <c r="M19" s="57">
        <v>3110.1918784989998</v>
      </c>
      <c r="N19" s="57">
        <v>2076.590855899</v>
      </c>
      <c r="O19" s="57">
        <v>1454.279</v>
      </c>
      <c r="P19" s="57">
        <v>1869.107636383</v>
      </c>
      <c r="Q19" s="57">
        <v>2864.1885786910002</v>
      </c>
      <c r="R19" s="57">
        <v>2329.9613687030001</v>
      </c>
      <c r="S19" s="57">
        <v>1375.3174388709999</v>
      </c>
      <c r="T19" s="57">
        <v>976.59376196640005</v>
      </c>
      <c r="U19" s="57">
        <v>923.91183682500002</v>
      </c>
      <c r="V19" s="57">
        <v>775.22931109199999</v>
      </c>
    </row>
    <row r="20" spans="3:22" x14ac:dyDescent="0.2">
      <c r="C20" s="90" t="s">
        <v>65</v>
      </c>
      <c r="D20" s="58">
        <v>25.049949999999999</v>
      </c>
      <c r="E20" s="58">
        <v>59.2</v>
      </c>
      <c r="F20" s="58">
        <v>16.792000000000002</v>
      </c>
      <c r="G20" s="58">
        <v>20.243244393000001</v>
      </c>
      <c r="H20" s="58">
        <v>67.793999999999997</v>
      </c>
      <c r="I20" s="58">
        <v>52.25</v>
      </c>
      <c r="J20" s="58">
        <v>73.829499999999996</v>
      </c>
      <c r="K20" s="58">
        <v>61.548284903000003</v>
      </c>
      <c r="L20" s="58">
        <v>130.38800000000001</v>
      </c>
      <c r="M20" s="58">
        <v>120.519815558</v>
      </c>
      <c r="N20" s="58">
        <v>128.384527177</v>
      </c>
      <c r="O20" s="58">
        <v>160.02600000000001</v>
      </c>
      <c r="P20" s="58">
        <v>311.49682907699997</v>
      </c>
      <c r="Q20" s="58">
        <v>364.06400000000002</v>
      </c>
      <c r="R20" s="58">
        <v>327.70365600000002</v>
      </c>
      <c r="S20" s="58">
        <v>407.67974320299999</v>
      </c>
      <c r="T20" s="58">
        <v>345.24351458000001</v>
      </c>
      <c r="U20" s="58">
        <v>534.05855440699997</v>
      </c>
      <c r="V20" s="58">
        <v>531.11900000000003</v>
      </c>
    </row>
    <row r="21" spans="3:22" x14ac:dyDescent="0.2">
      <c r="C21" s="89" t="s">
        <v>66</v>
      </c>
      <c r="D21" s="57">
        <v>117.263982</v>
      </c>
      <c r="E21" s="57">
        <v>134.40539999999999</v>
      </c>
      <c r="F21" s="57">
        <v>136.59104008700001</v>
      </c>
      <c r="G21" s="57">
        <v>121.20778498</v>
      </c>
      <c r="H21" s="57">
        <v>267.45046973299998</v>
      </c>
      <c r="I21" s="57">
        <v>475.12558219200002</v>
      </c>
      <c r="J21" s="57">
        <v>509.01937041100001</v>
      </c>
      <c r="K21" s="57">
        <v>626.54418765100002</v>
      </c>
      <c r="L21" s="57">
        <v>833.699304869</v>
      </c>
      <c r="M21" s="57">
        <v>960.08332031899999</v>
      </c>
      <c r="N21" s="57">
        <v>1032.313906607</v>
      </c>
      <c r="O21" s="57">
        <v>941.69384292400002</v>
      </c>
      <c r="P21" s="57">
        <v>1208.1106429490001</v>
      </c>
      <c r="Q21" s="57">
        <v>1555.672191764</v>
      </c>
      <c r="R21" s="57">
        <v>1898.4878049399999</v>
      </c>
      <c r="S21" s="57">
        <v>2454.3646633439998</v>
      </c>
      <c r="T21" s="57">
        <v>2586.101939876</v>
      </c>
      <c r="U21" s="57">
        <v>3260.1210659479998</v>
      </c>
      <c r="V21" s="57">
        <v>3416.3737718470002</v>
      </c>
    </row>
    <row r="22" spans="3:22" x14ac:dyDescent="0.2">
      <c r="C22" s="90" t="s">
        <v>67</v>
      </c>
      <c r="D22" s="58">
        <v>0</v>
      </c>
      <c r="E22" s="58">
        <v>0</v>
      </c>
      <c r="F22" s="58">
        <v>0</v>
      </c>
      <c r="G22" s="58">
        <v>0</v>
      </c>
      <c r="H22" s="58">
        <v>2</v>
      </c>
      <c r="I22" s="58">
        <v>7.1142660170000003</v>
      </c>
      <c r="J22" s="58">
        <v>1.1967085</v>
      </c>
      <c r="K22" s="58">
        <v>3.1241950570000001</v>
      </c>
      <c r="L22" s="58">
        <v>2.758</v>
      </c>
      <c r="M22" s="58">
        <v>0.55841200000000002</v>
      </c>
      <c r="N22" s="58">
        <v>3.4330677289999998</v>
      </c>
      <c r="O22" s="58">
        <v>4</v>
      </c>
      <c r="P22" s="58">
        <v>9.8121414340000008</v>
      </c>
      <c r="Q22" s="58">
        <v>6.9682000000000004</v>
      </c>
      <c r="R22" s="58">
        <v>9.0794900930000004</v>
      </c>
      <c r="S22" s="58">
        <v>9.00615728</v>
      </c>
      <c r="T22" s="58">
        <v>15.195119999999999</v>
      </c>
      <c r="U22" s="58">
        <v>20.500561480999998</v>
      </c>
      <c r="V22" s="58">
        <v>21.500678600000001</v>
      </c>
    </row>
    <row r="23" spans="3:22" x14ac:dyDescent="0.2">
      <c r="C23" s="89" t="s">
        <v>68</v>
      </c>
      <c r="D23" s="57">
        <v>28.410360000000001</v>
      </c>
      <c r="E23" s="57">
        <v>38.21</v>
      </c>
      <c r="F23" s="57">
        <v>28.859662</v>
      </c>
      <c r="G23" s="57">
        <v>29.399156605999998</v>
      </c>
      <c r="H23" s="57">
        <v>39.282269999999997</v>
      </c>
      <c r="I23" s="57">
        <v>44.352426551999997</v>
      </c>
      <c r="J23" s="57">
        <v>49.517468000000001</v>
      </c>
      <c r="K23" s="57">
        <v>72.453400000000002</v>
      </c>
      <c r="L23" s="57">
        <v>93.521000000000001</v>
      </c>
      <c r="M23" s="57">
        <v>97.849253622000006</v>
      </c>
      <c r="N23" s="57">
        <v>113.877152127</v>
      </c>
      <c r="O23" s="57">
        <v>122.988</v>
      </c>
      <c r="P23" s="57">
        <v>133.77799999999999</v>
      </c>
      <c r="Q23" s="57">
        <v>149.14586726499999</v>
      </c>
      <c r="R23" s="57">
        <v>149.78395341699999</v>
      </c>
      <c r="S23" s="57">
        <v>156.964</v>
      </c>
      <c r="T23" s="57">
        <v>173.99435088499999</v>
      </c>
      <c r="U23" s="57">
        <v>162.88338387799999</v>
      </c>
      <c r="V23" s="57">
        <v>116.702603119</v>
      </c>
    </row>
    <row r="24" spans="3:22" x14ac:dyDescent="0.2">
      <c r="C24" s="90" t="s">
        <v>31</v>
      </c>
      <c r="D24" s="58">
        <v>872.53959957799998</v>
      </c>
      <c r="E24" s="58">
        <v>1784.7204260000001</v>
      </c>
      <c r="F24" s="58">
        <v>1132.24577</v>
      </c>
      <c r="G24" s="58">
        <v>1295.677946821</v>
      </c>
      <c r="H24" s="58">
        <v>1494.7114369999999</v>
      </c>
      <c r="I24" s="58">
        <v>1926.3474670210001</v>
      </c>
      <c r="J24" s="58">
        <v>854.185933062</v>
      </c>
      <c r="K24" s="58">
        <v>937.649251359</v>
      </c>
      <c r="L24" s="58">
        <v>969.12892803600005</v>
      </c>
      <c r="M24" s="58">
        <v>1006.402117932</v>
      </c>
      <c r="N24" s="58">
        <v>817.30799999999999</v>
      </c>
      <c r="O24" s="58">
        <v>1418.578964307</v>
      </c>
      <c r="P24" s="58">
        <v>2464.7627340200002</v>
      </c>
      <c r="Q24" s="58">
        <v>2578.8986937700001</v>
      </c>
      <c r="R24" s="58">
        <v>2892.4820276149999</v>
      </c>
      <c r="S24" s="58">
        <v>3099.4903265839998</v>
      </c>
      <c r="T24" s="58">
        <v>2019.093119931</v>
      </c>
      <c r="U24" s="58">
        <v>1505.60948357244</v>
      </c>
      <c r="V24" s="58">
        <v>1510.4800476969999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68.377086274999996</v>
      </c>
      <c r="E26" s="58">
        <v>144.03619130800001</v>
      </c>
      <c r="F26" s="58">
        <v>107.60899999999999</v>
      </c>
      <c r="G26" s="58">
        <v>86.075913592000006</v>
      </c>
      <c r="H26" s="58">
        <v>215.34100000000001</v>
      </c>
      <c r="I26" s="58">
        <v>436.51196154492004</v>
      </c>
      <c r="J26" s="58">
        <v>1100.3380362820001</v>
      </c>
      <c r="K26" s="58">
        <v>1492.5023593420001</v>
      </c>
      <c r="L26" s="58">
        <v>2079.7450279159998</v>
      </c>
      <c r="M26" s="58">
        <v>2008.936570261</v>
      </c>
      <c r="N26" s="58">
        <v>2924.5653143139998</v>
      </c>
      <c r="O26" s="58">
        <v>2896.6448599999999</v>
      </c>
      <c r="P26" s="58">
        <v>4429.9528009679998</v>
      </c>
      <c r="Q26" s="58">
        <v>4962.958039526</v>
      </c>
      <c r="R26" s="58">
        <v>7480.5344533240004</v>
      </c>
      <c r="S26" s="58">
        <v>8493.4158866819998</v>
      </c>
      <c r="T26" s="58">
        <v>7312.805863734</v>
      </c>
      <c r="U26" s="58">
        <v>7720.8847315679996</v>
      </c>
      <c r="V26" s="58">
        <v>7453.4688003270003</v>
      </c>
    </row>
    <row r="27" spans="3:22" x14ac:dyDescent="0.2">
      <c r="C27" s="89" t="s">
        <v>70</v>
      </c>
      <c r="D27" s="57">
        <v>38.630000000000003</v>
      </c>
      <c r="E27" s="57">
        <v>23.29</v>
      </c>
      <c r="F27" s="57">
        <v>36.003590000000003</v>
      </c>
      <c r="G27" s="57">
        <v>18.829000000000001</v>
      </c>
      <c r="H27" s="57">
        <v>49.321212000000003</v>
      </c>
      <c r="I27" s="57">
        <v>139.41455815500001</v>
      </c>
      <c r="J27" s="57">
        <v>40.057000000000002</v>
      </c>
      <c r="K27" s="57">
        <v>82.899906385999998</v>
      </c>
      <c r="L27" s="57">
        <v>89.037599999999998</v>
      </c>
      <c r="M27" s="57">
        <v>83.541770700000001</v>
      </c>
      <c r="N27" s="57">
        <v>122.052182866</v>
      </c>
      <c r="O27" s="57">
        <v>137.28056609500001</v>
      </c>
      <c r="P27" s="57">
        <v>169.03754236399999</v>
      </c>
      <c r="Q27" s="57">
        <v>220.15306374900001</v>
      </c>
      <c r="R27" s="57">
        <v>402.03050767600001</v>
      </c>
      <c r="S27" s="57">
        <v>213.80431514899999</v>
      </c>
      <c r="T27" s="57">
        <v>163.089896377</v>
      </c>
      <c r="U27" s="57">
        <v>184.32533622099999</v>
      </c>
      <c r="V27" s="57">
        <v>414.47907310300002</v>
      </c>
    </row>
    <row r="28" spans="3:22" x14ac:dyDescent="0.2">
      <c r="C28" s="90" t="s">
        <v>32</v>
      </c>
      <c r="D28" s="58">
        <v>7</v>
      </c>
      <c r="E28" s="58">
        <v>18</v>
      </c>
      <c r="F28" s="58">
        <v>6</v>
      </c>
      <c r="G28" s="58">
        <v>23.845630164999999</v>
      </c>
      <c r="H28" s="58">
        <v>0</v>
      </c>
      <c r="I28" s="58">
        <v>0</v>
      </c>
      <c r="J28" s="58">
        <v>0</v>
      </c>
      <c r="K28" s="58">
        <v>0</v>
      </c>
      <c r="L28" s="58">
        <v>45</v>
      </c>
      <c r="M28" s="58">
        <v>18.5</v>
      </c>
      <c r="N28" s="58">
        <v>15.5</v>
      </c>
      <c r="O28" s="58">
        <v>0</v>
      </c>
      <c r="P28" s="58">
        <v>65.45</v>
      </c>
      <c r="Q28" s="58">
        <v>34.586540820000003</v>
      </c>
      <c r="R28" s="58">
        <v>20.2136</v>
      </c>
      <c r="S28" s="58">
        <v>16.870999999999999</v>
      </c>
      <c r="T28" s="58">
        <v>10.641999999999999</v>
      </c>
      <c r="U28" s="58">
        <v>8.6308855260000001</v>
      </c>
      <c r="V28" s="58">
        <v>7.0381999999999998</v>
      </c>
    </row>
    <row r="29" spans="3:22" x14ac:dyDescent="0.2">
      <c r="C29" s="89" t="s">
        <v>33</v>
      </c>
      <c r="D29" s="57">
        <v>62.829602999999999</v>
      </c>
      <c r="E29" s="57">
        <v>135.464</v>
      </c>
      <c r="F29" s="57">
        <v>111.08118399999999</v>
      </c>
      <c r="G29" s="57">
        <v>43.629196989099995</v>
      </c>
      <c r="H29" s="57">
        <v>105.788638576</v>
      </c>
      <c r="I29" s="57">
        <v>77.358206859920003</v>
      </c>
      <c r="J29" s="57">
        <v>156.86602319662001</v>
      </c>
      <c r="K29" s="57">
        <v>382.43698995</v>
      </c>
      <c r="L29" s="57">
        <v>491.06316427100001</v>
      </c>
      <c r="M29" s="57">
        <v>420.14603737099998</v>
      </c>
      <c r="N29" s="57">
        <v>214.54927933444</v>
      </c>
      <c r="O29" s="57">
        <v>3786.0325380260001</v>
      </c>
      <c r="P29" s="57">
        <v>224.17784203299999</v>
      </c>
      <c r="Q29" s="57">
        <v>403.50969724800001</v>
      </c>
      <c r="R29" s="57">
        <v>366.33380603900002</v>
      </c>
      <c r="S29" s="57">
        <v>369.15716099100001</v>
      </c>
      <c r="T29" s="57">
        <v>418.955793696</v>
      </c>
      <c r="U29" s="57">
        <v>565.94934976299999</v>
      </c>
      <c r="V29" s="57">
        <v>467.87795301800003</v>
      </c>
    </row>
    <row r="30" spans="3:22" x14ac:dyDescent="0.2">
      <c r="C30" s="90" t="s">
        <v>71</v>
      </c>
      <c r="D30" s="58">
        <v>253.45098100000001</v>
      </c>
      <c r="E30" s="58">
        <v>491.525325087</v>
      </c>
      <c r="F30" s="58">
        <v>297.38395739999999</v>
      </c>
      <c r="G30" s="58">
        <v>335.29658799999999</v>
      </c>
      <c r="H30" s="58">
        <v>630.02599999999995</v>
      </c>
      <c r="I30" s="58">
        <v>639.47819000000004</v>
      </c>
      <c r="J30" s="58">
        <v>714.50030000000004</v>
      </c>
      <c r="K30" s="58">
        <v>3804.5390000000002</v>
      </c>
      <c r="L30" s="58">
        <v>1471.4412034720001</v>
      </c>
      <c r="M30" s="58">
        <v>6862.0964796549997</v>
      </c>
      <c r="N30" s="58">
        <v>1093.5261337300001</v>
      </c>
      <c r="O30" s="58">
        <v>1674.393</v>
      </c>
      <c r="P30" s="58">
        <v>2043.800368294</v>
      </c>
      <c r="Q30" s="58">
        <v>2665.3633842290001</v>
      </c>
      <c r="R30" s="58">
        <v>2264.0703162139998</v>
      </c>
      <c r="S30" s="58">
        <v>2478.076190319</v>
      </c>
      <c r="T30" s="58">
        <v>2467.3588759969998</v>
      </c>
      <c r="U30" s="58">
        <v>3022.5158150010002</v>
      </c>
      <c r="V30" s="58">
        <v>3293.8765126738999</v>
      </c>
    </row>
    <row r="31" spans="3:22" x14ac:dyDescent="0.2">
      <c r="C31" s="89" t="s">
        <v>34</v>
      </c>
      <c r="D31" s="57">
        <v>7.9649999999999999</v>
      </c>
      <c r="E31" s="57">
        <v>20.771999999999998</v>
      </c>
      <c r="F31" s="57">
        <v>21</v>
      </c>
      <c r="G31" s="57">
        <v>18.588984708000002</v>
      </c>
      <c r="H31" s="57">
        <v>24.279327302999999</v>
      </c>
      <c r="I31" s="57">
        <v>31.097599562549998</v>
      </c>
      <c r="J31" s="57">
        <v>35.424054099999999</v>
      </c>
      <c r="K31" s="57">
        <v>46.124699999999997</v>
      </c>
      <c r="L31" s="57">
        <v>52.394231249999997</v>
      </c>
      <c r="M31" s="57">
        <v>67.127110060000007</v>
      </c>
      <c r="N31" s="57">
        <v>100.28007289999999</v>
      </c>
      <c r="O31" s="57">
        <v>87.342329203999995</v>
      </c>
      <c r="P31" s="57">
        <v>84.205509704999997</v>
      </c>
      <c r="Q31" s="57">
        <v>111.465</v>
      </c>
      <c r="R31" s="57">
        <v>78.538677101999994</v>
      </c>
      <c r="S31" s="57">
        <v>162.32579725031999</v>
      </c>
      <c r="T31" s="57">
        <v>93.786762992999996</v>
      </c>
      <c r="U31" s="57">
        <v>230.66205835900001</v>
      </c>
      <c r="V31" s="57">
        <v>225.03005771299999</v>
      </c>
    </row>
    <row r="32" spans="3:22" x14ac:dyDescent="0.2">
      <c r="C32" s="90" t="s">
        <v>72</v>
      </c>
      <c r="D32" s="58">
        <v>465.73891778299998</v>
      </c>
      <c r="E32" s="58">
        <v>1052.0666739999999</v>
      </c>
      <c r="F32" s="58">
        <v>849.50159382899994</v>
      </c>
      <c r="G32" s="58">
        <v>384.106108506</v>
      </c>
      <c r="H32" s="58">
        <v>283.43012075500002</v>
      </c>
      <c r="I32" s="58">
        <v>250.104447196</v>
      </c>
      <c r="J32" s="58">
        <v>329.13975944999999</v>
      </c>
      <c r="K32" s="58">
        <v>359.92126121500002</v>
      </c>
      <c r="L32" s="58">
        <v>572.11669819500003</v>
      </c>
      <c r="M32" s="58">
        <v>1089.5515994120001</v>
      </c>
      <c r="N32" s="58">
        <v>854.53714278799998</v>
      </c>
      <c r="O32" s="58">
        <v>839.30887447400005</v>
      </c>
      <c r="P32" s="58">
        <v>926.15332567999997</v>
      </c>
      <c r="Q32" s="58">
        <v>498.57342583000002</v>
      </c>
      <c r="R32" s="58">
        <v>295.02862298600002</v>
      </c>
      <c r="S32" s="58">
        <v>232.20669066299999</v>
      </c>
      <c r="T32" s="58">
        <v>377.87044420900003</v>
      </c>
      <c r="U32" s="58">
        <v>347.96579556400002</v>
      </c>
      <c r="V32" s="58">
        <v>302.012874721</v>
      </c>
    </row>
    <row r="33" spans="3:22" x14ac:dyDescent="0.2">
      <c r="C33" s="89" t="s">
        <v>73</v>
      </c>
      <c r="D33" s="57">
        <v>740.96373010900004</v>
      </c>
      <c r="E33" s="57">
        <v>771.67087000000004</v>
      </c>
      <c r="F33" s="57">
        <v>1115.46146151117</v>
      </c>
      <c r="G33" s="57">
        <v>759.49290115500003</v>
      </c>
      <c r="H33" s="57">
        <v>695.50099999999998</v>
      </c>
      <c r="I33" s="57">
        <v>584.40788099107999</v>
      </c>
      <c r="J33" s="57">
        <v>48.032158699999997</v>
      </c>
      <c r="K33" s="57">
        <v>137.33699311300001</v>
      </c>
      <c r="L33" s="57">
        <v>117.114709903</v>
      </c>
      <c r="M33" s="57">
        <v>58.489158295000003</v>
      </c>
      <c r="N33" s="57">
        <v>78.109975922000004</v>
      </c>
      <c r="O33" s="57">
        <v>85.521490060999994</v>
      </c>
      <c r="P33" s="57">
        <v>391.48953093799997</v>
      </c>
      <c r="Q33" s="57">
        <v>135.41523956899999</v>
      </c>
      <c r="R33" s="57">
        <v>129.54894672500001</v>
      </c>
      <c r="S33" s="57">
        <v>139.69594448699999</v>
      </c>
      <c r="T33" s="57">
        <v>83.326729761999999</v>
      </c>
      <c r="U33" s="57">
        <v>63.413974727000003</v>
      </c>
      <c r="V33" s="57">
        <v>727.85355587499998</v>
      </c>
    </row>
    <row r="34" spans="3:22" x14ac:dyDescent="0.2">
      <c r="C34" s="90" t="s">
        <v>35</v>
      </c>
      <c r="D34" s="58">
        <v>23.667013131000001</v>
      </c>
      <c r="E34" s="58">
        <v>47.35</v>
      </c>
      <c r="F34" s="58">
        <v>41.728323000000003</v>
      </c>
      <c r="G34" s="58">
        <v>37.58558644</v>
      </c>
      <c r="H34" s="58">
        <v>67.580101870999997</v>
      </c>
      <c r="I34" s="58">
        <v>70.046061930999997</v>
      </c>
      <c r="J34" s="58">
        <v>83.134218673000007</v>
      </c>
      <c r="K34" s="58">
        <v>92.944505000000007</v>
      </c>
      <c r="L34" s="58">
        <v>103.973509666</v>
      </c>
      <c r="M34" s="58">
        <v>87.618139999999997</v>
      </c>
      <c r="N34" s="58">
        <v>151.99971027800001</v>
      </c>
      <c r="O34" s="58">
        <v>230.44173714499999</v>
      </c>
      <c r="P34" s="58">
        <v>201.06898925900001</v>
      </c>
      <c r="Q34" s="58">
        <v>331.91005893699997</v>
      </c>
      <c r="R34" s="58">
        <v>268.37886446900001</v>
      </c>
      <c r="S34" s="58">
        <v>249.892939291</v>
      </c>
      <c r="T34" s="58">
        <v>165.546554066</v>
      </c>
      <c r="U34" s="58">
        <v>235.97202495600001</v>
      </c>
      <c r="V34" s="58">
        <v>223.18551741100001</v>
      </c>
    </row>
    <row r="35" spans="3:22" x14ac:dyDescent="0.2">
      <c r="C35" s="89" t="s">
        <v>74</v>
      </c>
      <c r="D35" s="57">
        <v>29.860910294</v>
      </c>
      <c r="E35" s="57">
        <v>0</v>
      </c>
      <c r="F35" s="57">
        <v>10.492599999999999</v>
      </c>
      <c r="G35" s="57">
        <v>5.5556523999999996</v>
      </c>
      <c r="H35" s="57">
        <v>10</v>
      </c>
      <c r="I35" s="57">
        <v>57</v>
      </c>
      <c r="J35" s="57">
        <v>77.991531558000005</v>
      </c>
      <c r="K35" s="57">
        <v>82.639810092000005</v>
      </c>
      <c r="L35" s="57">
        <v>99.635072312000005</v>
      </c>
      <c r="M35" s="57">
        <v>105.288</v>
      </c>
      <c r="N35" s="57">
        <v>70.48</v>
      </c>
      <c r="O35" s="57">
        <v>44.568103000000001</v>
      </c>
      <c r="P35" s="57">
        <v>45.905146090000002</v>
      </c>
      <c r="Q35" s="57">
        <v>46.489944684999998</v>
      </c>
      <c r="R35" s="57">
        <v>48.131999999999998</v>
      </c>
      <c r="S35" s="57">
        <v>50.257864278</v>
      </c>
      <c r="T35" s="57">
        <v>35.200000000000003</v>
      </c>
      <c r="U35" s="57">
        <v>50.303855329999998</v>
      </c>
      <c r="V35" s="57">
        <v>50</v>
      </c>
    </row>
    <row r="36" spans="3:22" x14ac:dyDescent="0.2">
      <c r="C36" s="90" t="s">
        <v>36</v>
      </c>
      <c r="D36" s="58">
        <v>0.32769999999999999</v>
      </c>
      <c r="E36" s="58">
        <v>0</v>
      </c>
      <c r="F36" s="58">
        <v>0</v>
      </c>
      <c r="G36" s="58">
        <v>0</v>
      </c>
      <c r="H36" s="58">
        <v>2</v>
      </c>
      <c r="I36" s="58">
        <v>1.0349999999999999</v>
      </c>
      <c r="J36" s="58">
        <v>1.9660500000000001</v>
      </c>
      <c r="K36" s="58">
        <v>3.0071071250000001</v>
      </c>
      <c r="L36" s="58">
        <v>7.5570000000000004</v>
      </c>
      <c r="M36" s="58">
        <v>10.103199999999999</v>
      </c>
      <c r="N36" s="58">
        <v>5.8259999999999996</v>
      </c>
      <c r="O36" s="58">
        <v>3.883</v>
      </c>
      <c r="P36" s="58">
        <v>14.920711000000001</v>
      </c>
      <c r="Q36" s="58">
        <v>15.73</v>
      </c>
      <c r="R36" s="58">
        <v>44.435897154000003</v>
      </c>
      <c r="S36" s="58">
        <v>32.538696706000003</v>
      </c>
      <c r="T36" s="58">
        <v>61.7</v>
      </c>
      <c r="U36" s="58">
        <v>49.260336344999999</v>
      </c>
      <c r="V36" s="58">
        <v>58.995235086999998</v>
      </c>
    </row>
    <row r="37" spans="3:22" x14ac:dyDescent="0.2">
      <c r="C37" s="92" t="s">
        <v>75</v>
      </c>
      <c r="D37" s="59">
        <v>897.77381000000003</v>
      </c>
      <c r="E37" s="59">
        <v>1235.8004306180001</v>
      </c>
      <c r="F37" s="59">
        <v>1156.4231411000001</v>
      </c>
      <c r="G37" s="59">
        <v>1194.702896944</v>
      </c>
      <c r="H37" s="59">
        <v>1631.554467787</v>
      </c>
      <c r="I37" s="59">
        <v>1689.3461041</v>
      </c>
      <c r="J37" s="59">
        <v>2313.319938528</v>
      </c>
      <c r="K37" s="59">
        <v>2667.6632157260001</v>
      </c>
      <c r="L37" s="59">
        <v>1756.224974127</v>
      </c>
      <c r="M37" s="59">
        <v>2026.2768299689999</v>
      </c>
      <c r="N37" s="59">
        <v>2549.1369398719999</v>
      </c>
      <c r="O37" s="59">
        <v>3589.0978505930007</v>
      </c>
      <c r="P37" s="59">
        <v>3898.8797496739999</v>
      </c>
      <c r="Q37" s="59">
        <v>4968.3821678940003</v>
      </c>
      <c r="R37" s="59">
        <v>7355.3504419709998</v>
      </c>
      <c r="S37" s="59">
        <v>7614.8700784709999</v>
      </c>
      <c r="T37" s="59">
        <v>7459.1828471250001</v>
      </c>
      <c r="U37" s="59">
        <v>3556.5041203355599</v>
      </c>
      <c r="V37" s="59">
        <v>3712.7394276750001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21.884891604</v>
      </c>
    </row>
    <row r="39" spans="3:22" x14ac:dyDescent="0.2">
      <c r="C39" s="89" t="s">
        <v>77</v>
      </c>
      <c r="D39" s="57">
        <v>1.75</v>
      </c>
      <c r="E39" s="57">
        <v>9</v>
      </c>
      <c r="F39" s="57">
        <v>2</v>
      </c>
      <c r="G39" s="57">
        <v>0.381433517</v>
      </c>
      <c r="H39" s="57">
        <v>1.222</v>
      </c>
      <c r="I39" s="57">
        <v>3.9804751660000002</v>
      </c>
      <c r="J39" s="57">
        <v>2.4846438599999998</v>
      </c>
      <c r="K39" s="57">
        <v>2.2000000000000002</v>
      </c>
      <c r="L39" s="57">
        <v>2.19</v>
      </c>
      <c r="M39" s="57">
        <v>13.069000000000001</v>
      </c>
      <c r="N39" s="57">
        <v>15.70730339</v>
      </c>
      <c r="O39" s="57">
        <v>31.368099999999998</v>
      </c>
      <c r="P39" s="57">
        <v>17.940999999999999</v>
      </c>
      <c r="Q39" s="57">
        <v>18.157</v>
      </c>
      <c r="R39" s="57">
        <v>9.3000000000000007</v>
      </c>
      <c r="S39" s="57">
        <v>11.669</v>
      </c>
      <c r="T39" s="57">
        <v>13.849</v>
      </c>
      <c r="U39" s="57">
        <v>16.358000000000001</v>
      </c>
      <c r="V39" s="57">
        <v>15.635999999999999</v>
      </c>
    </row>
    <row r="40" spans="3:22" x14ac:dyDescent="0.2">
      <c r="C40" s="90" t="s">
        <v>37</v>
      </c>
      <c r="D40" s="58">
        <v>598.86960429600003</v>
      </c>
      <c r="E40" s="58">
        <v>931.24747728700004</v>
      </c>
      <c r="F40" s="58">
        <v>713.14817438299997</v>
      </c>
      <c r="G40" s="58">
        <v>342.41136975799998</v>
      </c>
      <c r="H40" s="58">
        <v>605.84213264000005</v>
      </c>
      <c r="I40" s="58">
        <v>1055.5935645239999</v>
      </c>
      <c r="J40" s="58">
        <v>1944.915453699</v>
      </c>
      <c r="K40" s="58">
        <v>2255.9371101279999</v>
      </c>
      <c r="L40" s="58">
        <v>1724.4979687560001</v>
      </c>
      <c r="M40" s="58">
        <v>2738.022564808</v>
      </c>
      <c r="N40" s="58">
        <v>2848.0566104519999</v>
      </c>
      <c r="O40" s="58">
        <v>4329.1840000000002</v>
      </c>
      <c r="P40" s="58">
        <v>6803.8756960520013</v>
      </c>
      <c r="Q40" s="58">
        <v>7147.6427858381503</v>
      </c>
      <c r="R40" s="58">
        <v>5966.4306503990001</v>
      </c>
      <c r="S40" s="58">
        <v>5443.0496999999996</v>
      </c>
      <c r="T40" s="58">
        <v>4047.248755053</v>
      </c>
      <c r="U40" s="58">
        <v>3931.1255525500001</v>
      </c>
      <c r="V40" s="58">
        <v>3130.0411389850001</v>
      </c>
    </row>
    <row r="41" spans="3:22" x14ac:dyDescent="0.2">
      <c r="C41" s="89" t="s">
        <v>38</v>
      </c>
      <c r="D41" s="57">
        <v>142.66996</v>
      </c>
      <c r="E41" s="57">
        <v>149.768</v>
      </c>
      <c r="F41" s="57">
        <v>148.44</v>
      </c>
      <c r="G41" s="57">
        <v>195.05968717799999</v>
      </c>
      <c r="H41" s="57">
        <v>223.02162619999999</v>
      </c>
      <c r="I41" s="57">
        <v>176.52500000000001</v>
      </c>
      <c r="J41" s="57">
        <v>197.4</v>
      </c>
      <c r="K41" s="57">
        <v>369.5</v>
      </c>
      <c r="L41" s="57">
        <v>433.30014999999997</v>
      </c>
      <c r="M41" s="57">
        <v>714.22799999999995</v>
      </c>
      <c r="N41" s="57">
        <v>623.18061479999994</v>
      </c>
      <c r="O41" s="57">
        <v>817.04423907299997</v>
      </c>
      <c r="P41" s="57">
        <v>1715.8979831459999</v>
      </c>
      <c r="Q41" s="57">
        <v>2129.8103299999998</v>
      </c>
      <c r="R41" s="57">
        <v>2196.0746676869999</v>
      </c>
      <c r="S41" s="57">
        <v>2285.9978955759998</v>
      </c>
      <c r="T41" s="57">
        <v>1493.759169527</v>
      </c>
      <c r="U41" s="57">
        <v>1900.7759026480001</v>
      </c>
      <c r="V41" s="57">
        <v>1839.3995035370001</v>
      </c>
    </row>
    <row r="42" spans="3:22" ht="21" customHeight="1" x14ac:dyDescent="0.2">
      <c r="C42" s="81" t="s">
        <v>79</v>
      </c>
      <c r="D42" s="45">
        <f>+SUM(D13:D41)</f>
        <v>5282.4619392020004</v>
      </c>
      <c r="E42" s="45">
        <f t="shared" ref="E42:U42" si="0">+SUM(E13:E41)</f>
        <v>8682.7105998520001</v>
      </c>
      <c r="F42" s="45">
        <f t="shared" si="0"/>
        <v>7691.3376000711696</v>
      </c>
      <c r="G42" s="45">
        <f t="shared" si="0"/>
        <v>6270.8732041030999</v>
      </c>
      <c r="H42" s="45">
        <f t="shared" si="0"/>
        <v>7963.9756075135001</v>
      </c>
      <c r="I42" s="45">
        <f t="shared" si="0"/>
        <v>9163.7395024174693</v>
      </c>
      <c r="J42" s="45">
        <f t="shared" si="0"/>
        <v>10749.153149743239</v>
      </c>
      <c r="K42" s="45">
        <f t="shared" si="0"/>
        <v>16125.835038255</v>
      </c>
      <c r="L42" s="45">
        <f t="shared" si="0"/>
        <v>16219.015949432422</v>
      </c>
      <c r="M42" s="45">
        <f t="shared" si="0"/>
        <v>23698.743583882999</v>
      </c>
      <c r="N42" s="45">
        <f t="shared" si="0"/>
        <v>18202.990813339435</v>
      </c>
      <c r="O42" s="45">
        <f t="shared" si="0"/>
        <v>25037.590831207002</v>
      </c>
      <c r="P42" s="45">
        <f t="shared" si="0"/>
        <v>29848.254958601003</v>
      </c>
      <c r="Q42" s="45">
        <f t="shared" si="0"/>
        <v>34723.833070973145</v>
      </c>
      <c r="R42" s="45">
        <f t="shared" si="0"/>
        <v>38578.938422624</v>
      </c>
      <c r="S42" s="45">
        <f t="shared" si="0"/>
        <v>39728.758478916323</v>
      </c>
      <c r="T42" s="45">
        <f t="shared" si="0"/>
        <v>33408.035879606403</v>
      </c>
      <c r="U42" s="45">
        <f t="shared" si="0"/>
        <v>31702.147465306003</v>
      </c>
      <c r="V42" s="45">
        <f>+SUM(V13:V41)</f>
        <v>30951.104646683903</v>
      </c>
    </row>
    <row r="43" spans="3:22" x14ac:dyDescent="0.2">
      <c r="C43" s="1" t="s">
        <v>227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x14ac:dyDescent="0.2">
      <c r="D48" s="164" t="s">
        <v>147</v>
      </c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x14ac:dyDescent="0.2"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</row>
    <row r="51" spans="3:22" x14ac:dyDescent="0.2">
      <c r="C51" s="182" t="s">
        <v>21</v>
      </c>
      <c r="D51" s="162">
        <v>2000</v>
      </c>
      <c r="E51" s="162">
        <v>2001</v>
      </c>
      <c r="F51" s="162">
        <v>2002</v>
      </c>
      <c r="G51" s="162">
        <v>2003</v>
      </c>
      <c r="H51" s="162">
        <v>2004</v>
      </c>
      <c r="I51" s="162">
        <v>2005</v>
      </c>
      <c r="J51" s="162">
        <v>2006</v>
      </c>
      <c r="K51" s="162">
        <v>2007</v>
      </c>
      <c r="L51" s="162">
        <v>2008</v>
      </c>
      <c r="M51" s="162">
        <v>2009</v>
      </c>
      <c r="N51" s="162">
        <v>2010</v>
      </c>
      <c r="O51" s="162">
        <v>2011</v>
      </c>
      <c r="P51" s="162">
        <v>2012</v>
      </c>
      <c r="Q51" s="162">
        <v>2013</v>
      </c>
      <c r="R51" s="162">
        <v>2014</v>
      </c>
      <c r="S51" s="162">
        <v>2015</v>
      </c>
      <c r="T51" s="162">
        <v>2016</v>
      </c>
      <c r="U51" s="162">
        <v>2017</v>
      </c>
      <c r="V51" s="162">
        <v>2018</v>
      </c>
    </row>
    <row r="52" spans="3:22" ht="12" thickBot="1" x14ac:dyDescent="0.25">
      <c r="C52" s="18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3:22" x14ac:dyDescent="0.2">
      <c r="C53" s="89" t="s">
        <v>61</v>
      </c>
      <c r="D53" s="57">
        <v>191.70727523299999</v>
      </c>
      <c r="E53" s="57">
        <v>440.82459281919</v>
      </c>
      <c r="F53" s="57">
        <v>415.86312054002002</v>
      </c>
      <c r="G53" s="57">
        <v>229.32429410695002</v>
      </c>
      <c r="H53" s="57">
        <v>321.69932212066999</v>
      </c>
      <c r="I53" s="57">
        <v>350.50754214300002</v>
      </c>
      <c r="J53" s="57">
        <v>563.96566850137003</v>
      </c>
      <c r="K53" s="57">
        <v>921.561909184</v>
      </c>
      <c r="L53" s="57">
        <v>1081.25630115642</v>
      </c>
      <c r="M53" s="57">
        <v>1136.9727476513599</v>
      </c>
      <c r="N53" s="57">
        <v>1103.3737572299799</v>
      </c>
      <c r="O53" s="57">
        <v>1352.4804779128599</v>
      </c>
      <c r="P53" s="57">
        <v>1675.3614268456799</v>
      </c>
      <c r="Q53" s="57">
        <v>2139.7040311384499</v>
      </c>
      <c r="R53" s="57">
        <v>2820.7334558925609</v>
      </c>
      <c r="S53" s="57">
        <v>3106.5963003035504</v>
      </c>
      <c r="T53" s="57">
        <v>1889.57333516677</v>
      </c>
      <c r="U53" s="57">
        <v>2133.9004481994302</v>
      </c>
      <c r="V53" s="57">
        <v>1512.3828898132699</v>
      </c>
    </row>
    <row r="54" spans="3:22" x14ac:dyDescent="0.2">
      <c r="C54" s="90" t="s">
        <v>28</v>
      </c>
      <c r="D54" s="58">
        <v>27.161859838409999</v>
      </c>
      <c r="E54" s="58">
        <v>56.691003544099999</v>
      </c>
      <c r="F54" s="58">
        <v>52.441952352930002</v>
      </c>
      <c r="G54" s="58">
        <v>91.052213370220002</v>
      </c>
      <c r="H54" s="58">
        <v>214.96772739597998</v>
      </c>
      <c r="I54" s="58">
        <v>183.46856256627999</v>
      </c>
      <c r="J54" s="58">
        <v>300.85878926659996</v>
      </c>
      <c r="K54" s="58">
        <v>369.17402329908998</v>
      </c>
      <c r="L54" s="58">
        <v>385.05520974357</v>
      </c>
      <c r="M54" s="58">
        <v>413.02558098378995</v>
      </c>
      <c r="N54" s="58">
        <v>442.70411733103998</v>
      </c>
      <c r="O54" s="58">
        <v>249.91843376607</v>
      </c>
      <c r="P54" s="58">
        <v>127.73794835965001</v>
      </c>
      <c r="Q54" s="58">
        <v>223.25975066109999</v>
      </c>
      <c r="R54" s="58">
        <v>248.18751175636118</v>
      </c>
      <c r="S54" s="58">
        <v>248.01483407794001</v>
      </c>
      <c r="T54" s="58">
        <v>333.07761807791002</v>
      </c>
      <c r="U54" s="58">
        <v>343.40334827953996</v>
      </c>
      <c r="V54" s="58">
        <v>293.70376755317</v>
      </c>
    </row>
    <row r="55" spans="3:22" x14ac:dyDescent="0.2">
      <c r="C55" s="89" t="s">
        <v>62</v>
      </c>
      <c r="D55" s="57">
        <v>24.293807491500001</v>
      </c>
      <c r="E55" s="57">
        <v>63.891265406400002</v>
      </c>
      <c r="F55" s="57">
        <v>54.898043485999999</v>
      </c>
      <c r="G55" s="57">
        <v>40.976063634139997</v>
      </c>
      <c r="H55" s="57">
        <v>60.86225664717</v>
      </c>
      <c r="I55" s="57">
        <v>52.487891175000001</v>
      </c>
      <c r="J55" s="57">
        <v>77.757363084999994</v>
      </c>
      <c r="K55" s="57">
        <v>73.99336811804001</v>
      </c>
      <c r="L55" s="57">
        <v>129.13588988500001</v>
      </c>
      <c r="M55" s="57">
        <v>135.52775205054999</v>
      </c>
      <c r="N55" s="57">
        <v>326.17376122012001</v>
      </c>
      <c r="O55" s="57">
        <v>357.63197116238001</v>
      </c>
      <c r="P55" s="57">
        <v>395.31857400821997</v>
      </c>
      <c r="Q55" s="57">
        <v>408.03186797344995</v>
      </c>
      <c r="R55" s="57">
        <v>352.21857460752</v>
      </c>
      <c r="S55" s="57">
        <v>331.86681327818002</v>
      </c>
      <c r="T55" s="57">
        <v>284.35793479289998</v>
      </c>
      <c r="U55" s="57">
        <v>356.68441309021995</v>
      </c>
      <c r="V55" s="57">
        <v>308.16254996055</v>
      </c>
    </row>
    <row r="56" spans="3:22" x14ac:dyDescent="0.2">
      <c r="C56" s="90" t="s">
        <v>29</v>
      </c>
      <c r="D56" s="58">
        <v>53.433500295099989</v>
      </c>
      <c r="E56" s="58">
        <v>123.51905911999999</v>
      </c>
      <c r="F56" s="58">
        <v>101.83982071821001</v>
      </c>
      <c r="G56" s="58">
        <v>51.012436049159994</v>
      </c>
      <c r="H56" s="58">
        <v>37.83104251916</v>
      </c>
      <c r="I56" s="58">
        <v>41.057876053779992</v>
      </c>
      <c r="J56" s="58">
        <v>51.454909152040003</v>
      </c>
      <c r="K56" s="58">
        <v>79.851854220019987</v>
      </c>
      <c r="L56" s="58">
        <v>60.894429165600002</v>
      </c>
      <c r="M56" s="58">
        <v>149.84292926031</v>
      </c>
      <c r="N56" s="58">
        <v>191.55264733190998</v>
      </c>
      <c r="O56" s="58">
        <v>186.12892681189999</v>
      </c>
      <c r="P56" s="58">
        <v>264.76499965383999</v>
      </c>
      <c r="Q56" s="58">
        <v>317.67817978191005</v>
      </c>
      <c r="R56" s="58">
        <v>222.99659405561999</v>
      </c>
      <c r="S56" s="58">
        <v>221.24060560313001</v>
      </c>
      <c r="T56" s="58">
        <v>206.05821158219999</v>
      </c>
      <c r="U56" s="58">
        <v>239.28189670909998</v>
      </c>
      <c r="V56" s="58">
        <v>130.69023086216998</v>
      </c>
    </row>
    <row r="57" spans="3:22" x14ac:dyDescent="0.2">
      <c r="C57" s="89" t="s">
        <v>63</v>
      </c>
      <c r="D57" s="57">
        <v>0</v>
      </c>
      <c r="E57" s="57">
        <v>21</v>
      </c>
      <c r="F57" s="57">
        <v>0</v>
      </c>
      <c r="G57" s="57">
        <v>14.974465199999999</v>
      </c>
      <c r="H57" s="57">
        <v>0</v>
      </c>
      <c r="I57" s="57">
        <v>8.1816459500000001</v>
      </c>
      <c r="J57" s="57">
        <v>42.151147557999998</v>
      </c>
      <c r="K57" s="57">
        <v>13.883329842</v>
      </c>
      <c r="L57" s="57">
        <v>17.657005946999998</v>
      </c>
      <c r="M57" s="57">
        <v>10.954746261270001</v>
      </c>
      <c r="N57" s="57">
        <v>32.43583129201</v>
      </c>
      <c r="O57" s="57">
        <v>25.051149962</v>
      </c>
      <c r="P57" s="57">
        <v>9.3565194794599993</v>
      </c>
      <c r="Q57" s="57">
        <v>38.450197828509999</v>
      </c>
      <c r="R57" s="57">
        <v>53.28708509442</v>
      </c>
      <c r="S57" s="57">
        <v>53.721140166059996</v>
      </c>
      <c r="T57" s="57">
        <v>65.561338301540005</v>
      </c>
      <c r="U57" s="57">
        <v>67.60160491408999</v>
      </c>
      <c r="V57" s="57">
        <v>70.941327246219998</v>
      </c>
    </row>
    <row r="58" spans="3:22" x14ac:dyDescent="0.2">
      <c r="C58" s="90" t="s">
        <v>30</v>
      </c>
      <c r="D58" s="58">
        <v>11.537912608040001</v>
      </c>
      <c r="E58" s="58">
        <v>24.881147295090003</v>
      </c>
      <c r="F58" s="58">
        <v>11.90782632726</v>
      </c>
      <c r="G58" s="58">
        <v>12.16635150602</v>
      </c>
      <c r="H58" s="58">
        <v>36.062730514499997</v>
      </c>
      <c r="I58" s="58">
        <v>33.3887086545</v>
      </c>
      <c r="J58" s="58">
        <v>48.254357637680002</v>
      </c>
      <c r="K58" s="58">
        <v>50.63463985141</v>
      </c>
      <c r="L58" s="58">
        <v>71.744050697999995</v>
      </c>
      <c r="M58" s="58">
        <v>79.90609449082001</v>
      </c>
      <c r="N58" s="58">
        <v>95.60026334474</v>
      </c>
      <c r="O58" s="58">
        <v>107.54241148894999</v>
      </c>
      <c r="P58" s="58">
        <v>184.21704050159997</v>
      </c>
      <c r="Q58" s="58">
        <v>189.62350725471995</v>
      </c>
      <c r="R58" s="58">
        <v>183.14199208171993</v>
      </c>
      <c r="S58" s="58">
        <v>205.56950974212003</v>
      </c>
      <c r="T58" s="58">
        <v>154.24486163276001</v>
      </c>
      <c r="U58" s="58">
        <v>177.43589015843</v>
      </c>
      <c r="V58" s="58">
        <v>131.34512467414498</v>
      </c>
    </row>
    <row r="59" spans="3:22" x14ac:dyDescent="0.2">
      <c r="C59" s="89" t="s">
        <v>64</v>
      </c>
      <c r="D59" s="57">
        <v>439.52202228726009</v>
      </c>
      <c r="E59" s="57">
        <v>843.9776219412397</v>
      </c>
      <c r="F59" s="57">
        <v>848.48478433995024</v>
      </c>
      <c r="G59" s="57">
        <v>906.77495819230001</v>
      </c>
      <c r="H59" s="57">
        <v>840.98077032345998</v>
      </c>
      <c r="I59" s="57">
        <v>765.64734064211007</v>
      </c>
      <c r="J59" s="57">
        <v>1116.6877186060199</v>
      </c>
      <c r="K59" s="57">
        <v>1104.7998985502002</v>
      </c>
      <c r="L59" s="57">
        <v>3368.4965695054088</v>
      </c>
      <c r="M59" s="57">
        <v>2886.4875760558498</v>
      </c>
      <c r="N59" s="57">
        <v>1910.59710132039</v>
      </c>
      <c r="O59" s="57">
        <v>1408.3536893518099</v>
      </c>
      <c r="P59" s="57">
        <v>1860.6376615741822</v>
      </c>
      <c r="Q59" s="57">
        <v>2847.4113169147672</v>
      </c>
      <c r="R59" s="57">
        <v>2317.6665404169544</v>
      </c>
      <c r="S59" s="57">
        <v>1366.1568565252783</v>
      </c>
      <c r="T59" s="57">
        <v>960.89072230535021</v>
      </c>
      <c r="U59" s="57">
        <v>920.36349524219986</v>
      </c>
      <c r="V59" s="57">
        <v>768.78475440922</v>
      </c>
    </row>
    <row r="60" spans="3:22" x14ac:dyDescent="0.2">
      <c r="C60" s="90" t="s">
        <v>65</v>
      </c>
      <c r="D60" s="58">
        <v>20.777910023</v>
      </c>
      <c r="E60" s="58">
        <v>58.992556542469998</v>
      </c>
      <c r="F60" s="58">
        <v>13.64579514761</v>
      </c>
      <c r="G60" s="58">
        <v>19.710055761980005</v>
      </c>
      <c r="H60" s="58">
        <v>67.634956745599993</v>
      </c>
      <c r="I60" s="58">
        <v>52.17338736896</v>
      </c>
      <c r="J60" s="58">
        <v>72.697821022480014</v>
      </c>
      <c r="K60" s="58">
        <v>59.550763349249998</v>
      </c>
      <c r="L60" s="58">
        <v>128.85491375328999</v>
      </c>
      <c r="M60" s="58">
        <v>117.88778820045002</v>
      </c>
      <c r="N60" s="58">
        <v>126.14423089435</v>
      </c>
      <c r="O60" s="58">
        <v>159.21712206441998</v>
      </c>
      <c r="P60" s="58">
        <v>293.25471935746003</v>
      </c>
      <c r="Q60" s="58">
        <v>346.04840091425001</v>
      </c>
      <c r="R60" s="58">
        <v>312.98886697327004</v>
      </c>
      <c r="S60" s="58">
        <v>400.46494190021997</v>
      </c>
      <c r="T60" s="58">
        <v>341.40097011582003</v>
      </c>
      <c r="U60" s="58">
        <v>527.29201561002003</v>
      </c>
      <c r="V60" s="58">
        <v>527.58570957124005</v>
      </c>
    </row>
    <row r="61" spans="3:22" x14ac:dyDescent="0.2">
      <c r="C61" s="89" t="s">
        <v>66</v>
      </c>
      <c r="D61" s="57">
        <v>99.424475219000001</v>
      </c>
      <c r="E61" s="57">
        <v>109.69989959829</v>
      </c>
      <c r="F61" s="57">
        <v>123.52610237383999</v>
      </c>
      <c r="G61" s="57">
        <v>121.175296792</v>
      </c>
      <c r="H61" s="57">
        <v>264.65579382517001</v>
      </c>
      <c r="I61" s="57">
        <v>470.05642436987995</v>
      </c>
      <c r="J61" s="57">
        <v>475.62310579036011</v>
      </c>
      <c r="K61" s="57">
        <v>618.65306926250992</v>
      </c>
      <c r="L61" s="57">
        <v>793.01299957539993</v>
      </c>
      <c r="M61" s="57">
        <v>899.55068405228019</v>
      </c>
      <c r="N61" s="57">
        <v>959.18785309870998</v>
      </c>
      <c r="O61" s="57">
        <v>923.96373155705999</v>
      </c>
      <c r="P61" s="57">
        <v>1088.11515320219</v>
      </c>
      <c r="Q61" s="57">
        <v>1472.2727663014102</v>
      </c>
      <c r="R61" s="57">
        <v>1890.5518975455</v>
      </c>
      <c r="S61" s="57">
        <v>2448.0112399168002</v>
      </c>
      <c r="T61" s="57">
        <v>2568.2785732336506</v>
      </c>
      <c r="U61" s="57">
        <v>3237.1519128864607</v>
      </c>
      <c r="V61" s="57">
        <v>3413.6247766771999</v>
      </c>
    </row>
    <row r="62" spans="3:22" x14ac:dyDescent="0.2">
      <c r="C62" s="90" t="s">
        <v>67</v>
      </c>
      <c r="D62" s="58">
        <v>0</v>
      </c>
      <c r="E62" s="58">
        <v>0</v>
      </c>
      <c r="F62" s="58">
        <v>0</v>
      </c>
      <c r="G62" s="58">
        <v>0</v>
      </c>
      <c r="H62" s="58">
        <v>2</v>
      </c>
      <c r="I62" s="58">
        <v>7.1142660170000003</v>
      </c>
      <c r="J62" s="58">
        <v>1.1967085</v>
      </c>
      <c r="K62" s="58">
        <v>3.0105106426399999</v>
      </c>
      <c r="L62" s="58">
        <v>2.758</v>
      </c>
      <c r="M62" s="58">
        <v>0.55841199933999996</v>
      </c>
      <c r="N62" s="58">
        <v>2.3585427867100002</v>
      </c>
      <c r="O62" s="58">
        <v>3.4942721005599999</v>
      </c>
      <c r="P62" s="58">
        <v>9.2229924255400011</v>
      </c>
      <c r="Q62" s="58">
        <v>6.7719539550799999</v>
      </c>
      <c r="R62" s="58">
        <v>8.1954413953600014</v>
      </c>
      <c r="S62" s="58">
        <v>8.3861529139300011</v>
      </c>
      <c r="T62" s="58">
        <v>14.761396611049999</v>
      </c>
      <c r="U62" s="58">
        <v>19.893369377590002</v>
      </c>
      <c r="V62" s="58">
        <v>19.629338526809999</v>
      </c>
    </row>
    <row r="63" spans="3:22" x14ac:dyDescent="0.2">
      <c r="C63" s="89" t="s">
        <v>68</v>
      </c>
      <c r="D63" s="57">
        <v>19.1010561143</v>
      </c>
      <c r="E63" s="57">
        <v>31.40879010143</v>
      </c>
      <c r="F63" s="57">
        <v>18.177131005760003</v>
      </c>
      <c r="G63" s="57">
        <v>28.331641808000001</v>
      </c>
      <c r="H63" s="57">
        <v>38.506650573679998</v>
      </c>
      <c r="I63" s="57">
        <v>44.128311301910003</v>
      </c>
      <c r="J63" s="57">
        <v>49.347778274600003</v>
      </c>
      <c r="K63" s="57">
        <v>70.167989206139993</v>
      </c>
      <c r="L63" s="57">
        <v>75.796148645719995</v>
      </c>
      <c r="M63" s="57">
        <v>85.384241776950006</v>
      </c>
      <c r="N63" s="57">
        <v>88.171416888940001</v>
      </c>
      <c r="O63" s="57">
        <v>112.376240826</v>
      </c>
      <c r="P63" s="57">
        <v>122.44791439944001</v>
      </c>
      <c r="Q63" s="57">
        <v>145.82184665841001</v>
      </c>
      <c r="R63" s="57">
        <v>139.16425978375</v>
      </c>
      <c r="S63" s="57">
        <v>125.52180336825</v>
      </c>
      <c r="T63" s="57">
        <v>165.83417220908001</v>
      </c>
      <c r="U63" s="57">
        <v>160.89029154665999</v>
      </c>
      <c r="V63" s="57">
        <v>113.17003312776099</v>
      </c>
    </row>
    <row r="64" spans="3:22" x14ac:dyDescent="0.2">
      <c r="C64" s="90" t="s">
        <v>31</v>
      </c>
      <c r="D64" s="58">
        <v>861.58858302593001</v>
      </c>
      <c r="E64" s="58">
        <v>1741.36638585276</v>
      </c>
      <c r="F64" s="58">
        <v>981.04630662233001</v>
      </c>
      <c r="G64" s="58">
        <v>1290.4035994995897</v>
      </c>
      <c r="H64" s="58">
        <v>1384.6152543536202</v>
      </c>
      <c r="I64" s="58">
        <v>1652.47901847495</v>
      </c>
      <c r="J64" s="58">
        <v>841.52576368015013</v>
      </c>
      <c r="K64" s="58">
        <v>776.52175403800993</v>
      </c>
      <c r="L64" s="58">
        <v>874.24629389703989</v>
      </c>
      <c r="M64" s="58">
        <v>954.02669478836003</v>
      </c>
      <c r="N64" s="58">
        <v>789.88917436802012</v>
      </c>
      <c r="O64" s="58">
        <v>1342.9915451466302</v>
      </c>
      <c r="P64" s="58">
        <v>2049.5960446566201</v>
      </c>
      <c r="Q64" s="58">
        <v>1823.5833990057902</v>
      </c>
      <c r="R64" s="58">
        <v>2006.5406800558701</v>
      </c>
      <c r="S64" s="58">
        <v>2606.7388968371697</v>
      </c>
      <c r="T64" s="58">
        <v>1393.9459666966502</v>
      </c>
      <c r="U64" s="58">
        <v>1428.2776986593999</v>
      </c>
      <c r="V64" s="58">
        <v>1336.9849889264799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>
        <v>0</v>
      </c>
      <c r="S65" s="57"/>
      <c r="T65" s="57"/>
      <c r="U65" s="57"/>
      <c r="V65" s="57"/>
    </row>
    <row r="66" spans="3:22" x14ac:dyDescent="0.2">
      <c r="C66" s="90" t="s">
        <v>69</v>
      </c>
      <c r="D66" s="58">
        <v>33.518555185419999</v>
      </c>
      <c r="E66" s="58">
        <v>138.63791861612</v>
      </c>
      <c r="F66" s="58">
        <v>97.73172289339</v>
      </c>
      <c r="G66" s="58">
        <v>86.000484782339996</v>
      </c>
      <c r="H66" s="58">
        <v>215.17217470698998</v>
      </c>
      <c r="I66" s="58">
        <v>435.26976175148997</v>
      </c>
      <c r="J66" s="58">
        <v>1098.0265489335</v>
      </c>
      <c r="K66" s="58">
        <v>1420.59279148005</v>
      </c>
      <c r="L66" s="58">
        <v>2077.2833957425501</v>
      </c>
      <c r="M66" s="58">
        <v>1983.8337649110802</v>
      </c>
      <c r="N66" s="58">
        <v>2920.5859548009903</v>
      </c>
      <c r="O66" s="58">
        <v>2865.1953430158901</v>
      </c>
      <c r="P66" s="58">
        <v>4255.5728375049293</v>
      </c>
      <c r="Q66" s="58">
        <v>4865.4702041537303</v>
      </c>
      <c r="R66" s="58">
        <v>7358.2249404745198</v>
      </c>
      <c r="S66" s="58">
        <v>8405.263358276201</v>
      </c>
      <c r="T66" s="58">
        <v>7227.9869057644692</v>
      </c>
      <c r="U66" s="58">
        <v>7610.4949731858305</v>
      </c>
      <c r="V66" s="58">
        <v>7361.6523178775715</v>
      </c>
    </row>
    <row r="67" spans="3:22" x14ac:dyDescent="0.2">
      <c r="C67" s="89" t="s">
        <v>70</v>
      </c>
      <c r="D67" s="57">
        <v>15.40921231487</v>
      </c>
      <c r="E67" s="57">
        <v>22.53521359798</v>
      </c>
      <c r="F67" s="57">
        <v>30.213601169</v>
      </c>
      <c r="G67" s="57">
        <v>18.662867859549998</v>
      </c>
      <c r="H67" s="57">
        <v>48.999037755819998</v>
      </c>
      <c r="I67" s="57">
        <v>139.25990758783999</v>
      </c>
      <c r="J67" s="57">
        <v>40.029392127039998</v>
      </c>
      <c r="K67" s="57">
        <v>79.991187887929996</v>
      </c>
      <c r="L67" s="57">
        <v>87.083489111090003</v>
      </c>
      <c r="M67" s="57">
        <v>74.242128290380009</v>
      </c>
      <c r="N67" s="57">
        <v>104.17793351069</v>
      </c>
      <c r="O67" s="57">
        <v>129.34023430746998</v>
      </c>
      <c r="P67" s="57">
        <v>161.80376022295934</v>
      </c>
      <c r="Q67" s="57">
        <v>202.86806681298006</v>
      </c>
      <c r="R67" s="57">
        <v>398.03503167319997</v>
      </c>
      <c r="S67" s="57">
        <v>212.33099441312004</v>
      </c>
      <c r="T67" s="57">
        <v>161.51950879829997</v>
      </c>
      <c r="U67" s="57">
        <v>182.96576209381999</v>
      </c>
      <c r="V67" s="57">
        <v>412.32114430249993</v>
      </c>
    </row>
    <row r="68" spans="3:22" x14ac:dyDescent="0.2">
      <c r="C68" s="90" t="s">
        <v>32</v>
      </c>
      <c r="D68" s="58">
        <v>6.9767413620000003</v>
      </c>
      <c r="E68" s="58">
        <v>17.980573692459998</v>
      </c>
      <c r="F68" s="58">
        <v>0.20713626815</v>
      </c>
      <c r="G68" s="58">
        <v>23.780309356</v>
      </c>
      <c r="H68" s="58">
        <v>0</v>
      </c>
      <c r="I68" s="58">
        <v>0</v>
      </c>
      <c r="J68" s="58">
        <v>0</v>
      </c>
      <c r="K68" s="58">
        <v>0</v>
      </c>
      <c r="L68" s="58">
        <v>41.512459462190002</v>
      </c>
      <c r="M68" s="58">
        <v>2.9899</v>
      </c>
      <c r="N68" s="58">
        <v>9.5910987890000001</v>
      </c>
      <c r="O68" s="58">
        <v>0</v>
      </c>
      <c r="P68" s="58">
        <v>60.010997127309999</v>
      </c>
      <c r="Q68" s="58">
        <v>32.479195535030001</v>
      </c>
      <c r="R68" s="58">
        <v>19.086228835909999</v>
      </c>
      <c r="S68" s="58">
        <v>16.828875697979999</v>
      </c>
      <c r="T68" s="58">
        <v>10.574299187889999</v>
      </c>
      <c r="U68" s="58">
        <v>8.4754885045499986</v>
      </c>
      <c r="V68" s="58">
        <v>7.0364234945599993</v>
      </c>
    </row>
    <row r="69" spans="3:22" x14ac:dyDescent="0.2">
      <c r="C69" s="89" t="s">
        <v>33</v>
      </c>
      <c r="D69" s="57">
        <v>55.364591504449997</v>
      </c>
      <c r="E69" s="57">
        <v>102.82566501807</v>
      </c>
      <c r="F69" s="57">
        <v>48.599895714130007</v>
      </c>
      <c r="G69" s="57">
        <v>43.489348090900002</v>
      </c>
      <c r="H69" s="57">
        <v>101.02952123466002</v>
      </c>
      <c r="I69" s="57">
        <v>71.592593766800007</v>
      </c>
      <c r="J69" s="57">
        <v>149.09245059343999</v>
      </c>
      <c r="K69" s="57">
        <v>258.75655691834999</v>
      </c>
      <c r="L69" s="57">
        <v>487.16309497872999</v>
      </c>
      <c r="M69" s="57">
        <v>410.70882542095001</v>
      </c>
      <c r="N69" s="57">
        <v>191.17987524425001</v>
      </c>
      <c r="O69" s="57">
        <v>3743.3923314154035</v>
      </c>
      <c r="P69" s="57">
        <v>154.59855419908999</v>
      </c>
      <c r="Q69" s="57">
        <v>331.92117361839991</v>
      </c>
      <c r="R69" s="57">
        <v>354.96712763231994</v>
      </c>
      <c r="S69" s="57">
        <v>345.17542170455005</v>
      </c>
      <c r="T69" s="57">
        <v>398.10724600120005</v>
      </c>
      <c r="U69" s="57">
        <v>431.2875060202</v>
      </c>
      <c r="V69" s="57">
        <v>237.59622170355001</v>
      </c>
    </row>
    <row r="70" spans="3:22" x14ac:dyDescent="0.2">
      <c r="C70" s="90" t="s">
        <v>71</v>
      </c>
      <c r="D70" s="58">
        <v>219.46698163615002</v>
      </c>
      <c r="E70" s="58">
        <v>361.18454247233001</v>
      </c>
      <c r="F70" s="58">
        <v>232.63090600464002</v>
      </c>
      <c r="G70" s="58">
        <v>334.595588163</v>
      </c>
      <c r="H70" s="58">
        <v>619.35388381799999</v>
      </c>
      <c r="I70" s="58">
        <v>598.27169132421</v>
      </c>
      <c r="J70" s="58">
        <v>554.87297099291993</v>
      </c>
      <c r="K70" s="58">
        <v>2312.7442068218506</v>
      </c>
      <c r="L70" s="58">
        <v>1447.2940597225299</v>
      </c>
      <c r="M70" s="58">
        <v>6116.0150536541005</v>
      </c>
      <c r="N70" s="58">
        <v>1074.9844865837501</v>
      </c>
      <c r="O70" s="58">
        <v>1652.3528670822502</v>
      </c>
      <c r="P70" s="58">
        <v>2019.85289872824</v>
      </c>
      <c r="Q70" s="58">
        <v>2623.8575613442003</v>
      </c>
      <c r="R70" s="58">
        <v>2237.3116424460004</v>
      </c>
      <c r="S70" s="58">
        <v>2468.8200259513696</v>
      </c>
      <c r="T70" s="58">
        <v>2404.9077883949499</v>
      </c>
      <c r="U70" s="58">
        <v>2959.6794143357797</v>
      </c>
      <c r="V70" s="58">
        <v>3263.8306895603969</v>
      </c>
    </row>
    <row r="71" spans="3:22" x14ac:dyDescent="0.2">
      <c r="C71" s="89" t="s">
        <v>34</v>
      </c>
      <c r="D71" s="57">
        <v>5.6486359347499997</v>
      </c>
      <c r="E71" s="57">
        <v>20.088876626239998</v>
      </c>
      <c r="F71" s="57">
        <v>17.040597777999999</v>
      </c>
      <c r="G71" s="57">
        <v>12.347819837439999</v>
      </c>
      <c r="H71" s="57">
        <v>22.204796670189996</v>
      </c>
      <c r="I71" s="57">
        <v>23.786998436749997</v>
      </c>
      <c r="J71" s="57">
        <v>30.199630846599998</v>
      </c>
      <c r="K71" s="57">
        <v>37.21121188987</v>
      </c>
      <c r="L71" s="57">
        <v>45.32734943506</v>
      </c>
      <c r="M71" s="57">
        <v>58.315246406940012</v>
      </c>
      <c r="N71" s="57">
        <v>70.826612805159982</v>
      </c>
      <c r="O71" s="57">
        <v>73.46044401012</v>
      </c>
      <c r="P71" s="57">
        <v>74.285063585390006</v>
      </c>
      <c r="Q71" s="57">
        <v>95.275401910689993</v>
      </c>
      <c r="R71" s="57">
        <v>73.07006917450002</v>
      </c>
      <c r="S71" s="57">
        <v>153.29758273670001</v>
      </c>
      <c r="T71" s="57">
        <v>87.650131346399988</v>
      </c>
      <c r="U71" s="57">
        <v>214.37124976985999</v>
      </c>
      <c r="V71" s="57">
        <v>218.45234918743</v>
      </c>
    </row>
    <row r="72" spans="3:22" x14ac:dyDescent="0.2">
      <c r="C72" s="90" t="s">
        <v>72</v>
      </c>
      <c r="D72" s="58">
        <v>318.10798131315005</v>
      </c>
      <c r="E72" s="58">
        <v>1022.8315086051799</v>
      </c>
      <c r="F72" s="58">
        <v>811.92508892651006</v>
      </c>
      <c r="G72" s="58">
        <v>364.02118988640001</v>
      </c>
      <c r="H72" s="58">
        <v>232.31551342360004</v>
      </c>
      <c r="I72" s="58">
        <v>126.20888414071003</v>
      </c>
      <c r="J72" s="58">
        <v>224.06681407523001</v>
      </c>
      <c r="K72" s="58">
        <v>345.60666410874001</v>
      </c>
      <c r="L72" s="58">
        <v>545.00926632428002</v>
      </c>
      <c r="M72" s="58">
        <v>1018.08438016179</v>
      </c>
      <c r="N72" s="58">
        <v>799.51100983529</v>
      </c>
      <c r="O72" s="58">
        <v>775.02236804989002</v>
      </c>
      <c r="P72" s="58">
        <v>855.36378436330995</v>
      </c>
      <c r="Q72" s="58">
        <v>412.40145602849992</v>
      </c>
      <c r="R72" s="58">
        <v>250.70895280580999</v>
      </c>
      <c r="S72" s="58">
        <v>218.83972360682</v>
      </c>
      <c r="T72" s="58">
        <v>365.19623246981001</v>
      </c>
      <c r="U72" s="58">
        <v>342.14897024862</v>
      </c>
      <c r="V72" s="58">
        <v>288.44382243043998</v>
      </c>
    </row>
    <row r="73" spans="3:22" x14ac:dyDescent="0.2">
      <c r="C73" s="89" t="s">
        <v>73</v>
      </c>
      <c r="D73" s="57">
        <v>718.83400763481995</v>
      </c>
      <c r="E73" s="57">
        <v>722.37718287329005</v>
      </c>
      <c r="F73" s="57">
        <v>932.78088231034997</v>
      </c>
      <c r="G73" s="57">
        <v>758.92303201324</v>
      </c>
      <c r="H73" s="57">
        <v>633.89435920077995</v>
      </c>
      <c r="I73" s="57">
        <v>551.20999152809998</v>
      </c>
      <c r="J73" s="57">
        <v>48.003648363419998</v>
      </c>
      <c r="K73" s="57">
        <v>132.29978147938002</v>
      </c>
      <c r="L73" s="57">
        <v>82.871727650100013</v>
      </c>
      <c r="M73" s="57">
        <v>48.508183941860004</v>
      </c>
      <c r="N73" s="57">
        <v>47.927710451179998</v>
      </c>
      <c r="O73" s="57">
        <v>66.8277242546</v>
      </c>
      <c r="P73" s="57">
        <v>382.21679528774996</v>
      </c>
      <c r="Q73" s="57">
        <v>125.76203580383999</v>
      </c>
      <c r="R73" s="57">
        <v>122.41872268298999</v>
      </c>
      <c r="S73" s="57">
        <v>136.39011929270001</v>
      </c>
      <c r="T73" s="57">
        <v>78.561247939089995</v>
      </c>
      <c r="U73" s="57">
        <v>62.630417916349991</v>
      </c>
      <c r="V73" s="57">
        <v>726.19727391496008</v>
      </c>
    </row>
    <row r="74" spans="3:22" x14ac:dyDescent="0.2">
      <c r="C74" s="90" t="s">
        <v>35</v>
      </c>
      <c r="D74" s="58">
        <v>15.219357407139999</v>
      </c>
      <c r="E74" s="58">
        <v>45.326781888880006</v>
      </c>
      <c r="F74" s="58">
        <v>30.924328232040001</v>
      </c>
      <c r="G74" s="58">
        <v>37.205659677199996</v>
      </c>
      <c r="H74" s="58">
        <v>67.481964393650003</v>
      </c>
      <c r="I74" s="58">
        <v>68.953841519980017</v>
      </c>
      <c r="J74" s="58">
        <v>80.74833162888001</v>
      </c>
      <c r="K74" s="58">
        <v>87.142709822880008</v>
      </c>
      <c r="L74" s="58">
        <v>95.533846082630006</v>
      </c>
      <c r="M74" s="58">
        <v>86.691306730800008</v>
      </c>
      <c r="N74" s="58">
        <v>132.32273197666998</v>
      </c>
      <c r="O74" s="58">
        <v>179.64472893939998</v>
      </c>
      <c r="P74" s="58">
        <v>108.20174979729998</v>
      </c>
      <c r="Q74" s="58">
        <v>278.88190536155003</v>
      </c>
      <c r="R74" s="58">
        <v>250.50582259173001</v>
      </c>
      <c r="S74" s="58">
        <v>209.56169389352002</v>
      </c>
      <c r="T74" s="58">
        <v>157.66448544950001</v>
      </c>
      <c r="U74" s="58">
        <v>230.93068023465003</v>
      </c>
      <c r="V74" s="58">
        <v>214.92697770978</v>
      </c>
    </row>
    <row r="75" spans="3:22" x14ac:dyDescent="0.2">
      <c r="C75" s="89" t="s">
        <v>74</v>
      </c>
      <c r="D75" s="57">
        <v>24.325811986000001</v>
      </c>
      <c r="E75" s="57">
        <v>0</v>
      </c>
      <c r="F75" s="57">
        <v>10.492599999999999</v>
      </c>
      <c r="G75" s="57">
        <v>5.2342051730000003</v>
      </c>
      <c r="H75" s="57">
        <v>10</v>
      </c>
      <c r="I75" s="57">
        <v>54.690459181000001</v>
      </c>
      <c r="J75" s="57">
        <v>77.980326480000002</v>
      </c>
      <c r="K75" s="57">
        <v>82.525718538999996</v>
      </c>
      <c r="L75" s="57">
        <v>98.726422447999994</v>
      </c>
      <c r="M75" s="57">
        <v>104.918153958</v>
      </c>
      <c r="N75" s="57">
        <v>60.434590227000001</v>
      </c>
      <c r="O75" s="57">
        <v>42.363929773000002</v>
      </c>
      <c r="P75" s="57">
        <v>45.199365</v>
      </c>
      <c r="Q75" s="57">
        <v>46.3516336</v>
      </c>
      <c r="R75" s="57">
        <v>47.529700032000001</v>
      </c>
      <c r="S75" s="57">
        <v>49.885251470999997</v>
      </c>
      <c r="T75" s="57">
        <v>35.162183767000002</v>
      </c>
      <c r="U75" s="57">
        <v>50.295496</v>
      </c>
      <c r="V75" s="57">
        <v>49.896445673000002</v>
      </c>
    </row>
    <row r="76" spans="3:22" x14ac:dyDescent="0.2">
      <c r="C76" s="90" t="s">
        <v>36</v>
      </c>
      <c r="D76" s="58">
        <v>0</v>
      </c>
      <c r="E76" s="58">
        <v>0</v>
      </c>
      <c r="F76" s="58">
        <v>0</v>
      </c>
      <c r="G76" s="58">
        <v>0</v>
      </c>
      <c r="H76" s="58">
        <v>1.86046955664</v>
      </c>
      <c r="I76" s="58">
        <v>1.0040283492099999</v>
      </c>
      <c r="J76" s="58">
        <v>1.9608220593299999</v>
      </c>
      <c r="K76" s="58">
        <v>1.90845864181</v>
      </c>
      <c r="L76" s="58">
        <v>6.4669151030700007</v>
      </c>
      <c r="M76" s="58">
        <v>7.4623701844800001</v>
      </c>
      <c r="N76" s="58">
        <v>4.412428739200001</v>
      </c>
      <c r="O76" s="58">
        <v>3.6564428738600001</v>
      </c>
      <c r="P76" s="58">
        <v>13.825917330919999</v>
      </c>
      <c r="Q76" s="58">
        <v>15.439828518459999</v>
      </c>
      <c r="R76" s="58">
        <v>44.092658717735993</v>
      </c>
      <c r="S76" s="58">
        <v>32.102720879816999</v>
      </c>
      <c r="T76" s="58">
        <v>60.285536266880008</v>
      </c>
      <c r="U76" s="58">
        <v>49.247358411349992</v>
      </c>
      <c r="V76" s="58">
        <v>58.339464108600005</v>
      </c>
    </row>
    <row r="77" spans="3:22" x14ac:dyDescent="0.2">
      <c r="C77" s="92" t="s">
        <v>75</v>
      </c>
      <c r="D77" s="59">
        <v>597.07131979617998</v>
      </c>
      <c r="E77" s="59">
        <v>1133.7325304734297</v>
      </c>
      <c r="F77" s="59">
        <v>954.26999568777012</v>
      </c>
      <c r="G77" s="59">
        <v>1175.3952848014899</v>
      </c>
      <c r="H77" s="59">
        <v>1571.2431588527199</v>
      </c>
      <c r="I77" s="59">
        <v>1606.52801086515</v>
      </c>
      <c r="J77" s="59">
        <v>2172.2339163172301</v>
      </c>
      <c r="K77" s="59">
        <v>2473.0317374045799</v>
      </c>
      <c r="L77" s="59">
        <v>1726.70258820499</v>
      </c>
      <c r="M77" s="59">
        <v>1959.8438074355397</v>
      </c>
      <c r="N77" s="59">
        <v>2359.8953462305089</v>
      </c>
      <c r="O77" s="59">
        <v>3563.0987042123807</v>
      </c>
      <c r="P77" s="59">
        <v>3820.4460667121803</v>
      </c>
      <c r="Q77" s="59">
        <v>4836.8013242894285</v>
      </c>
      <c r="R77" s="59">
        <v>7267.8287035557832</v>
      </c>
      <c r="S77" s="59">
        <v>7512.2998447769205</v>
      </c>
      <c r="T77" s="59">
        <v>7411.9748480742519</v>
      </c>
      <c r="U77" s="59">
        <v>3504.0536629721</v>
      </c>
      <c r="V77" s="59">
        <v>3660.6623010000312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20.401495927300001</v>
      </c>
    </row>
    <row r="79" spans="3:22" x14ac:dyDescent="0.2">
      <c r="C79" s="89" t="s">
        <v>77</v>
      </c>
      <c r="D79" s="57">
        <v>1.4</v>
      </c>
      <c r="E79" s="57">
        <v>9</v>
      </c>
      <c r="F79" s="57">
        <v>1.9728269953800002</v>
      </c>
      <c r="G79" s="57">
        <v>0.37942618265999994</v>
      </c>
      <c r="H79" s="57">
        <v>1.1860491608599999</v>
      </c>
      <c r="I79" s="57">
        <v>3.9797512346199997</v>
      </c>
      <c r="J79" s="57">
        <v>2.4713367606599999</v>
      </c>
      <c r="K79" s="57">
        <v>2.0038646064900001</v>
      </c>
      <c r="L79" s="57">
        <v>2.1564725543900001</v>
      </c>
      <c r="M79" s="57">
        <v>3.3813976540700001</v>
      </c>
      <c r="N79" s="57">
        <v>12.610659877709999</v>
      </c>
      <c r="O79" s="57">
        <v>21.16685130071</v>
      </c>
      <c r="P79" s="57">
        <v>10.440482841</v>
      </c>
      <c r="Q79" s="57">
        <v>7.6158164789100002</v>
      </c>
      <c r="R79" s="57">
        <v>9.0004156818999999</v>
      </c>
      <c r="S79" s="57">
        <v>10.9542433684</v>
      </c>
      <c r="T79" s="57">
        <v>13.717669813180001</v>
      </c>
      <c r="U79" s="57">
        <v>15.94363078064</v>
      </c>
      <c r="V79" s="57">
        <v>15.323459483550002</v>
      </c>
    </row>
    <row r="80" spans="3:22" x14ac:dyDescent="0.2">
      <c r="C80" s="90" t="s">
        <v>37</v>
      </c>
      <c r="D80" s="58">
        <v>403.30809704587017</v>
      </c>
      <c r="E80" s="58">
        <v>785.94453023135031</v>
      </c>
      <c r="F80" s="58">
        <v>567.8304529612202</v>
      </c>
      <c r="G80" s="58">
        <v>338.13220881324992</v>
      </c>
      <c r="H80" s="58">
        <v>595.46185758951015</v>
      </c>
      <c r="I80" s="58">
        <v>1041.2724736513501</v>
      </c>
      <c r="J80" s="58">
        <v>1569.4259847523501</v>
      </c>
      <c r="K80" s="58">
        <v>2209.5773285366095</v>
      </c>
      <c r="L80" s="58">
        <v>1691.8929482180099</v>
      </c>
      <c r="M80" s="58">
        <v>2687.4592075525693</v>
      </c>
      <c r="N80" s="58">
        <v>2784.1911822284601</v>
      </c>
      <c r="O80" s="58">
        <v>4192.9074186432599</v>
      </c>
      <c r="P80" s="58">
        <v>6535.3092112040122</v>
      </c>
      <c r="Q80" s="58">
        <v>7097.6354265043001</v>
      </c>
      <c r="R80" s="58">
        <v>5870.6013999336719</v>
      </c>
      <c r="S80" s="58">
        <v>5320.0642694273083</v>
      </c>
      <c r="T80" s="58">
        <v>4046.2031607633999</v>
      </c>
      <c r="U80" s="58">
        <v>3885.8426379148905</v>
      </c>
      <c r="V80" s="58">
        <v>3120.8402426277689</v>
      </c>
    </row>
    <row r="81" spans="3:22" x14ac:dyDescent="0.2">
      <c r="C81" s="89" t="s">
        <v>38</v>
      </c>
      <c r="D81" s="57">
        <v>141.59355258799999</v>
      </c>
      <c r="E81" s="57">
        <v>149.32769837250001</v>
      </c>
      <c r="F81" s="57">
        <v>132.952113059</v>
      </c>
      <c r="G81" s="57">
        <v>180.87461330049999</v>
      </c>
      <c r="H81" s="57">
        <v>222.92307995767999</v>
      </c>
      <c r="I81" s="57">
        <v>174.35206345525</v>
      </c>
      <c r="J81" s="57">
        <v>196.29754171389999</v>
      </c>
      <c r="K81" s="57">
        <v>367.54313335696997</v>
      </c>
      <c r="L81" s="57">
        <v>429.39915759822998</v>
      </c>
      <c r="M81" s="57">
        <v>692.95606381532002</v>
      </c>
      <c r="N81" s="57">
        <v>619.85669036761999</v>
      </c>
      <c r="O81" s="57">
        <v>806.44353048476</v>
      </c>
      <c r="P81" s="57">
        <v>1713.8504980374096</v>
      </c>
      <c r="Q81" s="57">
        <v>2092.2262535670002</v>
      </c>
      <c r="R81" s="57">
        <v>2185.42250531032</v>
      </c>
      <c r="S81" s="57">
        <v>2280.4032928924894</v>
      </c>
      <c r="T81" s="57">
        <v>1485.7623745717397</v>
      </c>
      <c r="U81" s="57">
        <v>1899.18062441549</v>
      </c>
      <c r="V81" s="57">
        <v>1828.5737792283599</v>
      </c>
    </row>
    <row r="82" spans="3:22" x14ac:dyDescent="0.2">
      <c r="C82" s="81" t="s">
        <v>79</v>
      </c>
      <c r="D82" s="45">
        <f>+SUM(D53:D81)</f>
        <v>4304.7932478443408</v>
      </c>
      <c r="E82" s="45">
        <f t="shared" ref="E82:U82" si="1">+SUM(E53:E81)</f>
        <v>8048.0453446887987</v>
      </c>
      <c r="F82" s="45">
        <f t="shared" si="1"/>
        <v>6491.4030309134914</v>
      </c>
      <c r="G82" s="45">
        <f t="shared" si="1"/>
        <v>6184.9434138573288</v>
      </c>
      <c r="H82" s="45">
        <f t="shared" si="1"/>
        <v>7612.9423713401111</v>
      </c>
      <c r="I82" s="45">
        <f t="shared" si="1"/>
        <v>8557.0714315098285</v>
      </c>
      <c r="J82" s="45">
        <f t="shared" si="1"/>
        <v>9886.9308467188021</v>
      </c>
      <c r="K82" s="45">
        <f t="shared" si="1"/>
        <v>13952.738461057817</v>
      </c>
      <c r="L82" s="45">
        <f t="shared" si="1"/>
        <v>15853.331004608295</v>
      </c>
      <c r="M82" s="45">
        <f t="shared" si="1"/>
        <v>22125.535037689209</v>
      </c>
      <c r="N82" s="45">
        <f t="shared" si="1"/>
        <v>17260.697008774398</v>
      </c>
      <c r="O82" s="45">
        <f t="shared" si="1"/>
        <v>24344.022890513636</v>
      </c>
      <c r="P82" s="45">
        <f t="shared" si="1"/>
        <v>28291.008976405687</v>
      </c>
      <c r="Q82" s="45">
        <f t="shared" si="1"/>
        <v>33023.644501914867</v>
      </c>
      <c r="R82" s="45">
        <f t="shared" si="1"/>
        <v>37044.476821207303</v>
      </c>
      <c r="S82" s="45">
        <f t="shared" si="1"/>
        <v>38494.506513021523</v>
      </c>
      <c r="T82" s="45">
        <f t="shared" si="1"/>
        <v>32323.258719333742</v>
      </c>
      <c r="U82" s="45">
        <f t="shared" si="1"/>
        <v>31059.724257477272</v>
      </c>
      <c r="V82" s="45">
        <f>+SUM(V53:V81)</f>
        <v>30111.499899578033</v>
      </c>
    </row>
    <row r="83" spans="3:22" x14ac:dyDescent="0.2">
      <c r="C83" s="1" t="s">
        <v>227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4" t="s">
        <v>148</v>
      </c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</row>
    <row r="88" spans="3:22" ht="11.25" hidden="1" customHeight="1" x14ac:dyDescent="0.2">
      <c r="H88" s="28"/>
      <c r="I88" s="28"/>
      <c r="J88" s="28"/>
      <c r="L88" s="184"/>
      <c r="M88" s="184"/>
      <c r="N88" s="184"/>
      <c r="O88" s="184"/>
      <c r="P88" s="184"/>
      <c r="Q88" s="189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82" t="s">
        <v>21</v>
      </c>
      <c r="D90" s="162">
        <v>2000</v>
      </c>
      <c r="E90" s="162">
        <v>2001</v>
      </c>
      <c r="F90" s="162">
        <v>2002</v>
      </c>
      <c r="G90" s="162">
        <v>2003</v>
      </c>
      <c r="H90" s="162">
        <v>2004</v>
      </c>
      <c r="I90" s="162">
        <v>2005</v>
      </c>
      <c r="J90" s="162">
        <v>2006</v>
      </c>
      <c r="K90" s="162">
        <v>2007</v>
      </c>
      <c r="L90" s="162">
        <v>2008</v>
      </c>
      <c r="M90" s="162">
        <v>2009</v>
      </c>
      <c r="N90" s="162">
        <v>2010</v>
      </c>
      <c r="O90" s="162">
        <v>2011</v>
      </c>
      <c r="P90" s="162">
        <v>2012</v>
      </c>
      <c r="Q90" s="162">
        <v>2013</v>
      </c>
      <c r="R90" s="162">
        <v>2014</v>
      </c>
      <c r="S90" s="162">
        <v>2015</v>
      </c>
      <c r="T90" s="162">
        <v>2016</v>
      </c>
      <c r="U90" s="162">
        <v>2017</v>
      </c>
      <c r="V90" s="162">
        <v>2018</v>
      </c>
    </row>
    <row r="91" spans="3:22" ht="12" thickBot="1" x14ac:dyDescent="0.25">
      <c r="C91" s="18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</row>
    <row r="92" spans="3:22" x14ac:dyDescent="0.2">
      <c r="C92" s="89" t="s">
        <v>61</v>
      </c>
      <c r="D92" s="61">
        <f t="shared" ref="D92:V92" si="2">+IFERROR(IF(D53&gt;0,+((D53/D13)*100)," "),"")</f>
        <v>83.499578546971691</v>
      </c>
      <c r="E92" s="61">
        <f t="shared" si="2"/>
        <v>95.970805572162092</v>
      </c>
      <c r="F92" s="61">
        <f t="shared" si="2"/>
        <v>85.268227128814786</v>
      </c>
      <c r="G92" s="61">
        <f t="shared" si="2"/>
        <v>99.386412996114842</v>
      </c>
      <c r="H92" s="61">
        <f t="shared" si="2"/>
        <v>98.012359430472344</v>
      </c>
      <c r="I92" s="61">
        <f t="shared" si="2"/>
        <v>98.888457930560335</v>
      </c>
      <c r="J92" s="61">
        <f t="shared" si="2"/>
        <v>99.032273072453592</v>
      </c>
      <c r="K92" s="61">
        <f t="shared" si="2"/>
        <v>99.512901057454656</v>
      </c>
      <c r="L92" s="61">
        <f t="shared" si="2"/>
        <v>99.685015271855406</v>
      </c>
      <c r="M92" s="61">
        <f t="shared" si="2"/>
        <v>92.319468740893669</v>
      </c>
      <c r="N92" s="61">
        <f t="shared" si="2"/>
        <v>91.686436396000659</v>
      </c>
      <c r="O92" s="61">
        <f t="shared" si="2"/>
        <v>96.385432487649396</v>
      </c>
      <c r="P92" s="61">
        <f t="shared" si="2"/>
        <v>94.548200572681267</v>
      </c>
      <c r="Q92" s="61">
        <f t="shared" si="2"/>
        <v>94.065768957244273</v>
      </c>
      <c r="R92" s="61">
        <f t="shared" si="2"/>
        <v>95.437823437484795</v>
      </c>
      <c r="S92" s="61">
        <f t="shared" si="2"/>
        <v>96.438353620469059</v>
      </c>
      <c r="T92" s="61">
        <f t="shared" si="2"/>
        <v>93.40806731157339</v>
      </c>
      <c r="U92" s="61">
        <f t="shared" si="2"/>
        <v>96.807600795007488</v>
      </c>
      <c r="V92" s="61">
        <f t="shared" si="2"/>
        <v>89.591003763940179</v>
      </c>
    </row>
    <row r="93" spans="3:22" x14ac:dyDescent="0.2">
      <c r="C93" s="90" t="s">
        <v>28</v>
      </c>
      <c r="D93" s="63">
        <f t="shared" ref="D93:V93" si="3">+IFERROR(IF(D54&gt;0,+((D54/D14)*100)," "),"")</f>
        <v>56.612814919961018</v>
      </c>
      <c r="E93" s="63">
        <f t="shared" si="3"/>
        <v>92.133907854870245</v>
      </c>
      <c r="F93" s="63">
        <f t="shared" si="3"/>
        <v>79.694098939888477</v>
      </c>
      <c r="G93" s="63">
        <f t="shared" si="3"/>
        <v>99.28207950485745</v>
      </c>
      <c r="H93" s="63">
        <f t="shared" si="3"/>
        <v>98.791904706075087</v>
      </c>
      <c r="I93" s="63">
        <f t="shared" si="3"/>
        <v>98.868565393448463</v>
      </c>
      <c r="J93" s="63">
        <f t="shared" si="3"/>
        <v>99.159449807066594</v>
      </c>
      <c r="K93" s="63">
        <f t="shared" si="3"/>
        <v>98.841048710923815</v>
      </c>
      <c r="L93" s="63">
        <f t="shared" si="3"/>
        <v>96.363816031456139</v>
      </c>
      <c r="M93" s="63">
        <f t="shared" si="3"/>
        <v>95.433253934048153</v>
      </c>
      <c r="N93" s="63">
        <f t="shared" si="3"/>
        <v>90.171304602889634</v>
      </c>
      <c r="O93" s="63">
        <f t="shared" si="3"/>
        <v>96.127739025001162</v>
      </c>
      <c r="P93" s="63">
        <f t="shared" si="3"/>
        <v>90.687140970345055</v>
      </c>
      <c r="Q93" s="63">
        <f t="shared" si="3"/>
        <v>89.207199660008555</v>
      </c>
      <c r="R93" s="63">
        <f t="shared" si="3"/>
        <v>92.735596190289698</v>
      </c>
      <c r="S93" s="63">
        <f t="shared" si="3"/>
        <v>63.697517781231525</v>
      </c>
      <c r="T93" s="63">
        <f t="shared" si="3"/>
        <v>95.140844750331325</v>
      </c>
      <c r="U93" s="63">
        <f t="shared" si="3"/>
        <v>95.357759213486446</v>
      </c>
      <c r="V93" s="63">
        <f t="shared" si="3"/>
        <v>98.081648396575133</v>
      </c>
    </row>
    <row r="94" spans="3:22" x14ac:dyDescent="0.2">
      <c r="C94" s="89" t="s">
        <v>62</v>
      </c>
      <c r="D94" s="61">
        <f t="shared" ref="D94:V94" si="4">+IFERROR(IF(D55&gt;0,+((D55/D15)*100)," "),"")</f>
        <v>75.799697171663553</v>
      </c>
      <c r="E94" s="61">
        <f t="shared" si="4"/>
        <v>99.993732566432541</v>
      </c>
      <c r="F94" s="61">
        <f t="shared" si="4"/>
        <v>89.028134389336529</v>
      </c>
      <c r="G94" s="61">
        <f t="shared" si="4"/>
        <v>99.993294208022348</v>
      </c>
      <c r="H94" s="61">
        <f t="shared" si="4"/>
        <v>99.99801197188232</v>
      </c>
      <c r="I94" s="61">
        <f t="shared" si="4"/>
        <v>99.853439023408271</v>
      </c>
      <c r="J94" s="61">
        <f t="shared" si="4"/>
        <v>99.977099160276936</v>
      </c>
      <c r="K94" s="61">
        <f t="shared" si="4"/>
        <v>99.434080624051305</v>
      </c>
      <c r="L94" s="61">
        <f t="shared" si="4"/>
        <v>99.770452577781569</v>
      </c>
      <c r="M94" s="61">
        <f t="shared" si="4"/>
        <v>84.09081720385619</v>
      </c>
      <c r="N94" s="61">
        <f t="shared" si="4"/>
        <v>98.728726735528824</v>
      </c>
      <c r="O94" s="61">
        <f t="shared" si="4"/>
        <v>96.893782597576475</v>
      </c>
      <c r="P94" s="61">
        <f t="shared" si="4"/>
        <v>96.831623104969353</v>
      </c>
      <c r="Q94" s="61">
        <f t="shared" si="4"/>
        <v>98.911474162748291</v>
      </c>
      <c r="R94" s="61">
        <f t="shared" si="4"/>
        <v>99.501530553938196</v>
      </c>
      <c r="S94" s="61">
        <f t="shared" si="4"/>
        <v>99.545563452982989</v>
      </c>
      <c r="T94" s="61">
        <f t="shared" si="4"/>
        <v>99.899632305461651</v>
      </c>
      <c r="U94" s="61">
        <f t="shared" si="4"/>
        <v>99.939707188785974</v>
      </c>
      <c r="V94" s="61">
        <f t="shared" si="4"/>
        <v>99.062791312966525</v>
      </c>
    </row>
    <row r="95" spans="3:22" x14ac:dyDescent="0.2">
      <c r="C95" s="90" t="s">
        <v>29</v>
      </c>
      <c r="D95" s="63">
        <f t="shared" ref="D95:V95" si="5">+IFERROR(IF(D56&gt;0,+((D56/D16)*100)," "),"")</f>
        <v>56.049171062203385</v>
      </c>
      <c r="E95" s="63">
        <f t="shared" si="5"/>
        <v>89.440629157238348</v>
      </c>
      <c r="F95" s="63">
        <f t="shared" si="5"/>
        <v>78.980557895639819</v>
      </c>
      <c r="G95" s="63">
        <f t="shared" si="5"/>
        <v>99.755942920294132</v>
      </c>
      <c r="H95" s="63">
        <f t="shared" si="5"/>
        <v>97.688960143756461</v>
      </c>
      <c r="I95" s="63">
        <f t="shared" si="5"/>
        <v>95.947434476336852</v>
      </c>
      <c r="J95" s="63">
        <f t="shared" si="5"/>
        <v>96.571991636931472</v>
      </c>
      <c r="K95" s="63">
        <f t="shared" si="5"/>
        <v>94.215247070190145</v>
      </c>
      <c r="L95" s="63">
        <f t="shared" si="5"/>
        <v>97.801684115717947</v>
      </c>
      <c r="M95" s="63">
        <f t="shared" si="5"/>
        <v>89.235405884912666</v>
      </c>
      <c r="N95" s="63">
        <f t="shared" si="5"/>
        <v>94.504248558668436</v>
      </c>
      <c r="O95" s="63">
        <f t="shared" si="5"/>
        <v>97.769339744925475</v>
      </c>
      <c r="P95" s="63">
        <f t="shared" si="5"/>
        <v>98.805365425440399</v>
      </c>
      <c r="Q95" s="63">
        <f t="shared" si="5"/>
        <v>98.030693869282985</v>
      </c>
      <c r="R95" s="63">
        <f t="shared" si="5"/>
        <v>98.605684940397538</v>
      </c>
      <c r="S95" s="63">
        <f t="shared" si="5"/>
        <v>97.44947938097819</v>
      </c>
      <c r="T95" s="63">
        <f t="shared" si="5"/>
        <v>98.881303789283933</v>
      </c>
      <c r="U95" s="63">
        <f t="shared" si="5"/>
        <v>98.776605714603491</v>
      </c>
      <c r="V95" s="63">
        <f t="shared" si="5"/>
        <v>98.222952481863018</v>
      </c>
    </row>
    <row r="96" spans="3:22" x14ac:dyDescent="0.2">
      <c r="C96" s="89" t="s">
        <v>63</v>
      </c>
      <c r="D96" s="61" t="str">
        <f t="shared" ref="D96:V96" si="6">+IFERROR(IF(D57&gt;0,+((D57/D17)*100)," "),"")</f>
        <v xml:space="preserve"> </v>
      </c>
      <c r="E96" s="61">
        <f t="shared" si="6"/>
        <v>86.275959820053004</v>
      </c>
      <c r="F96" s="61" t="str">
        <f t="shared" si="6"/>
        <v xml:space="preserve"> </v>
      </c>
      <c r="G96" s="61">
        <f t="shared" si="6"/>
        <v>88.085089411764699</v>
      </c>
      <c r="H96" s="61" t="str">
        <f t="shared" si="6"/>
        <v xml:space="preserve"> </v>
      </c>
      <c r="I96" s="61">
        <f t="shared" si="6"/>
        <v>93.504525142857148</v>
      </c>
      <c r="J96" s="61">
        <f t="shared" si="6"/>
        <v>99.179170724705884</v>
      </c>
      <c r="K96" s="61">
        <f t="shared" si="6"/>
        <v>99.880070805755395</v>
      </c>
      <c r="L96" s="61">
        <f t="shared" si="6"/>
        <v>92.445057314136108</v>
      </c>
      <c r="M96" s="61">
        <f t="shared" si="6"/>
        <v>51.310286938032789</v>
      </c>
      <c r="N96" s="61">
        <f t="shared" si="6"/>
        <v>81.089578230025012</v>
      </c>
      <c r="O96" s="61">
        <f t="shared" si="6"/>
        <v>50.102299924000008</v>
      </c>
      <c r="P96" s="61">
        <f t="shared" si="6"/>
        <v>21.117925840680694</v>
      </c>
      <c r="Q96" s="61">
        <f t="shared" si="6"/>
        <v>61.527879768864246</v>
      </c>
      <c r="R96" s="61">
        <f t="shared" si="6"/>
        <v>88.509262768303714</v>
      </c>
      <c r="S96" s="61">
        <f t="shared" si="6"/>
        <v>97.208872103265534</v>
      </c>
      <c r="T96" s="61">
        <f t="shared" si="6"/>
        <v>99.405504612837518</v>
      </c>
      <c r="U96" s="61">
        <f t="shared" si="6"/>
        <v>97.590751183191486</v>
      </c>
      <c r="V96" s="61">
        <f t="shared" si="6"/>
        <v>98.646078351136751</v>
      </c>
    </row>
    <row r="97" spans="3:22" x14ac:dyDescent="0.2">
      <c r="C97" s="90" t="s">
        <v>30</v>
      </c>
      <c r="D97" s="63">
        <f t="shared" ref="D97:V97" si="7">+IFERROR(IF(D58&gt;0,+((D58/D18)*100)," "),"")</f>
        <v>47.006401678489176</v>
      </c>
      <c r="E97" s="63">
        <f t="shared" si="7"/>
        <v>99.977527370358686</v>
      </c>
      <c r="F97" s="63">
        <f t="shared" si="7"/>
        <v>69.934964040993719</v>
      </c>
      <c r="G97" s="63">
        <f t="shared" si="7"/>
        <v>99.988132591651052</v>
      </c>
      <c r="H97" s="63">
        <f t="shared" si="7"/>
        <v>99.95596143940088</v>
      </c>
      <c r="I97" s="63">
        <f t="shared" si="7"/>
        <v>99.909575657387563</v>
      </c>
      <c r="J97" s="63">
        <f t="shared" si="7"/>
        <v>99.886005351692447</v>
      </c>
      <c r="K97" s="63">
        <f t="shared" si="7"/>
        <v>87.340521653072088</v>
      </c>
      <c r="L97" s="63">
        <f t="shared" si="7"/>
        <v>99.375130634056745</v>
      </c>
      <c r="M97" s="63">
        <f t="shared" si="7"/>
        <v>93.617326573495191</v>
      </c>
      <c r="N97" s="63">
        <f t="shared" si="7"/>
        <v>99.448619714921122</v>
      </c>
      <c r="O97" s="63">
        <f t="shared" si="7"/>
        <v>96.662122931751995</v>
      </c>
      <c r="P97" s="63">
        <f t="shared" si="7"/>
        <v>99.531661104633386</v>
      </c>
      <c r="Q97" s="63">
        <f t="shared" si="7"/>
        <v>99.428205194542585</v>
      </c>
      <c r="R97" s="63">
        <f t="shared" si="7"/>
        <v>99.805101558907737</v>
      </c>
      <c r="S97" s="63">
        <f t="shared" si="7"/>
        <v>99.917903642776821</v>
      </c>
      <c r="T97" s="63">
        <f t="shared" si="7"/>
        <v>99.197415620059388</v>
      </c>
      <c r="U97" s="63">
        <f t="shared" si="7"/>
        <v>99.902724857383546</v>
      </c>
      <c r="V97" s="63">
        <f t="shared" si="7"/>
        <v>99.062786853758709</v>
      </c>
    </row>
    <row r="98" spans="3:22" x14ac:dyDescent="0.2">
      <c r="C98" s="89" t="s">
        <v>64</v>
      </c>
      <c r="D98" s="61">
        <f t="shared" ref="D98:V98" si="8">+IFERROR(IF(D59&gt;0,+((D59/D19)*100)," "),"")</f>
        <v>93.549944747174564</v>
      </c>
      <c r="E98" s="61">
        <f t="shared" si="8"/>
        <v>97.671686764710202</v>
      </c>
      <c r="F98" s="61">
        <f t="shared" si="8"/>
        <v>85.067378746894505</v>
      </c>
      <c r="G98" s="61">
        <f t="shared" si="8"/>
        <v>99.095720182878125</v>
      </c>
      <c r="H98" s="61">
        <f t="shared" si="8"/>
        <v>97.072609713429415</v>
      </c>
      <c r="I98" s="61">
        <f t="shared" si="8"/>
        <v>99.549876577694036</v>
      </c>
      <c r="J98" s="61">
        <f t="shared" si="8"/>
        <v>99.607920404488013</v>
      </c>
      <c r="K98" s="61">
        <f t="shared" si="8"/>
        <v>99.152402817863106</v>
      </c>
      <c r="L98" s="61">
        <f t="shared" si="8"/>
        <v>99.748775986386249</v>
      </c>
      <c r="M98" s="61">
        <f t="shared" si="8"/>
        <v>92.807379377792245</v>
      </c>
      <c r="N98" s="61">
        <f t="shared" si="8"/>
        <v>92.006429475162648</v>
      </c>
      <c r="O98" s="61">
        <f t="shared" si="8"/>
        <v>96.842056397143182</v>
      </c>
      <c r="P98" s="61">
        <f t="shared" si="8"/>
        <v>99.546843924665112</v>
      </c>
      <c r="Q98" s="61">
        <f t="shared" si="8"/>
        <v>99.414240322685018</v>
      </c>
      <c r="R98" s="61">
        <f t="shared" si="8"/>
        <v>99.472316217290341</v>
      </c>
      <c r="S98" s="61">
        <f t="shared" si="8"/>
        <v>99.333929601500472</v>
      </c>
      <c r="T98" s="61">
        <f t="shared" si="8"/>
        <v>98.392060212484736</v>
      </c>
      <c r="U98" s="61">
        <f t="shared" si="8"/>
        <v>99.615943703568732</v>
      </c>
      <c r="V98" s="61">
        <f t="shared" si="8"/>
        <v>99.168690271307966</v>
      </c>
    </row>
    <row r="99" spans="3:22" x14ac:dyDescent="0.2">
      <c r="C99" s="90" t="s">
        <v>65</v>
      </c>
      <c r="D99" s="63">
        <f t="shared" ref="D99:V99" si="9">+IFERROR(IF(D60&gt;0,+((D60/D20)*100)," "),"")</f>
        <v>82.945914155517286</v>
      </c>
      <c r="E99" s="63">
        <f t="shared" si="9"/>
        <v>99.649588754172285</v>
      </c>
      <c r="F99" s="63">
        <f t="shared" si="9"/>
        <v>81.263668101536439</v>
      </c>
      <c r="G99" s="63">
        <f t="shared" si="9"/>
        <v>97.366091024399381</v>
      </c>
      <c r="H99" s="63">
        <f t="shared" si="9"/>
        <v>99.76540216774346</v>
      </c>
      <c r="I99" s="63">
        <f t="shared" si="9"/>
        <v>99.853372954947375</v>
      </c>
      <c r="J99" s="63">
        <f t="shared" si="9"/>
        <v>98.467172366709804</v>
      </c>
      <c r="K99" s="63">
        <f t="shared" si="9"/>
        <v>96.754545545991917</v>
      </c>
      <c r="L99" s="63">
        <f t="shared" si="9"/>
        <v>98.824212161617623</v>
      </c>
      <c r="M99" s="63">
        <f t="shared" si="9"/>
        <v>97.816104061092489</v>
      </c>
      <c r="N99" s="63">
        <f t="shared" si="9"/>
        <v>98.255010683988914</v>
      </c>
      <c r="O99" s="63">
        <f t="shared" si="9"/>
        <v>99.49453342858034</v>
      </c>
      <c r="P99" s="63">
        <f t="shared" si="9"/>
        <v>94.143725387640913</v>
      </c>
      <c r="Q99" s="63">
        <f t="shared" si="9"/>
        <v>95.051529652547345</v>
      </c>
      <c r="R99" s="63">
        <f t="shared" si="9"/>
        <v>95.509726926351419</v>
      </c>
      <c r="S99" s="63">
        <f t="shared" si="9"/>
        <v>98.230277215616397</v>
      </c>
      <c r="T99" s="63">
        <f t="shared" si="9"/>
        <v>98.887004591859011</v>
      </c>
      <c r="U99" s="63">
        <f t="shared" si="9"/>
        <v>98.732996833185595</v>
      </c>
      <c r="V99" s="63">
        <f t="shared" si="9"/>
        <v>99.334745993127711</v>
      </c>
    </row>
    <row r="100" spans="3:22" x14ac:dyDescent="0.2">
      <c r="C100" s="89" t="s">
        <v>66</v>
      </c>
      <c r="D100" s="61">
        <f t="shared" ref="D100:V100" si="10">+IFERROR(IF(D61&gt;0,+((D61/D21)*100)," "),"")</f>
        <v>84.786882999589764</v>
      </c>
      <c r="E100" s="61">
        <f t="shared" si="10"/>
        <v>81.618669784316708</v>
      </c>
      <c r="F100" s="61">
        <f t="shared" si="10"/>
        <v>90.434996537958511</v>
      </c>
      <c r="G100" s="61">
        <f t="shared" si="10"/>
        <v>99.973196286026209</v>
      </c>
      <c r="H100" s="61">
        <f t="shared" si="10"/>
        <v>98.955067863361791</v>
      </c>
      <c r="I100" s="61">
        <f t="shared" si="10"/>
        <v>98.933090952768026</v>
      </c>
      <c r="J100" s="61">
        <f t="shared" si="10"/>
        <v>93.439097495705397</v>
      </c>
      <c r="K100" s="61">
        <f t="shared" si="10"/>
        <v>98.740532823698359</v>
      </c>
      <c r="L100" s="61">
        <f t="shared" si="10"/>
        <v>95.119786587804199</v>
      </c>
      <c r="M100" s="61">
        <f t="shared" si="10"/>
        <v>93.69506427352502</v>
      </c>
      <c r="N100" s="61">
        <f t="shared" si="10"/>
        <v>92.916296773658686</v>
      </c>
      <c r="O100" s="61">
        <f t="shared" si="10"/>
        <v>98.117210651830618</v>
      </c>
      <c r="P100" s="61">
        <f t="shared" si="10"/>
        <v>90.067508266138532</v>
      </c>
      <c r="Q100" s="61">
        <f t="shared" si="10"/>
        <v>94.639010332374596</v>
      </c>
      <c r="R100" s="61">
        <f t="shared" si="10"/>
        <v>99.581987970960355</v>
      </c>
      <c r="S100" s="61">
        <f t="shared" si="10"/>
        <v>99.741137756663136</v>
      </c>
      <c r="T100" s="61">
        <f t="shared" si="10"/>
        <v>99.310801853263214</v>
      </c>
      <c r="U100" s="61">
        <f t="shared" si="10"/>
        <v>99.295450917407564</v>
      </c>
      <c r="V100" s="61">
        <f t="shared" si="10"/>
        <v>99.91953470687389</v>
      </c>
    </row>
    <row r="101" spans="3:22" x14ac:dyDescent="0.2">
      <c r="C101" s="90" t="s">
        <v>67</v>
      </c>
      <c r="D101" s="63" t="str">
        <f t="shared" ref="D101:V101" si="11">+IFERROR(IF(D62&gt;0,+((D62/D22)*100)," "),"")</f>
        <v xml:space="preserve"> </v>
      </c>
      <c r="E101" s="63" t="str">
        <f t="shared" si="11"/>
        <v xml:space="preserve"> </v>
      </c>
      <c r="F101" s="63" t="str">
        <f t="shared" si="11"/>
        <v xml:space="preserve"> </v>
      </c>
      <c r="G101" s="63" t="str">
        <f t="shared" si="11"/>
        <v xml:space="preserve"> </v>
      </c>
      <c r="H101" s="63">
        <f t="shared" si="11"/>
        <v>100</v>
      </c>
      <c r="I101" s="63">
        <f t="shared" si="11"/>
        <v>100</v>
      </c>
      <c r="J101" s="63">
        <f t="shared" si="11"/>
        <v>100</v>
      </c>
      <c r="K101" s="63">
        <f t="shared" si="11"/>
        <v>96.361161442039872</v>
      </c>
      <c r="L101" s="63">
        <f t="shared" si="11"/>
        <v>100</v>
      </c>
      <c r="M101" s="63">
        <f t="shared" si="11"/>
        <v>99.999999881807682</v>
      </c>
      <c r="N101" s="63">
        <f t="shared" si="11"/>
        <v>68.700735694399114</v>
      </c>
      <c r="O101" s="63">
        <f t="shared" si="11"/>
        <v>87.356802513999995</v>
      </c>
      <c r="P101" s="63">
        <f t="shared" si="11"/>
        <v>93.995714264589154</v>
      </c>
      <c r="Q101" s="63">
        <f t="shared" si="11"/>
        <v>97.183690983037224</v>
      </c>
      <c r="R101" s="63">
        <f t="shared" si="11"/>
        <v>90.263234073887332</v>
      </c>
      <c r="S101" s="63">
        <f t="shared" si="11"/>
        <v>93.115772389997616</v>
      </c>
      <c r="T101" s="63">
        <f t="shared" si="11"/>
        <v>97.145640251936143</v>
      </c>
      <c r="U101" s="63">
        <f t="shared" si="11"/>
        <v>97.038168422983219</v>
      </c>
      <c r="V101" s="63">
        <f t="shared" si="11"/>
        <v>91.296367393771462</v>
      </c>
    </row>
    <row r="102" spans="3:22" x14ac:dyDescent="0.2">
      <c r="C102" s="89" t="s">
        <v>68</v>
      </c>
      <c r="D102" s="61">
        <f t="shared" ref="D102:V102" si="12">+IFERROR(IF(D63&gt;0,+((D63/D23)*100)," "),"")</f>
        <v>67.232714102531617</v>
      </c>
      <c r="E102" s="61">
        <f t="shared" si="12"/>
        <v>82.200445175163566</v>
      </c>
      <c r="F102" s="61">
        <f t="shared" si="12"/>
        <v>62.984559575784374</v>
      </c>
      <c r="G102" s="61">
        <f t="shared" si="12"/>
        <v>96.368893120620569</v>
      </c>
      <c r="H102" s="61">
        <f t="shared" si="12"/>
        <v>98.02552289793843</v>
      </c>
      <c r="I102" s="61">
        <f t="shared" si="12"/>
        <v>99.494694501489704</v>
      </c>
      <c r="J102" s="61">
        <f t="shared" si="12"/>
        <v>99.657313404231417</v>
      </c>
      <c r="K102" s="61">
        <f t="shared" si="12"/>
        <v>96.845681784622926</v>
      </c>
      <c r="L102" s="61">
        <f t="shared" si="12"/>
        <v>81.047196507436823</v>
      </c>
      <c r="M102" s="61">
        <f t="shared" si="12"/>
        <v>87.261004674390875</v>
      </c>
      <c r="N102" s="61">
        <f t="shared" si="12"/>
        <v>77.426784251337779</v>
      </c>
      <c r="O102" s="61">
        <f t="shared" si="12"/>
        <v>91.371711732851992</v>
      </c>
      <c r="P102" s="61">
        <f t="shared" si="12"/>
        <v>91.530680978516656</v>
      </c>
      <c r="Q102" s="61">
        <f t="shared" si="12"/>
        <v>97.771295532658698</v>
      </c>
      <c r="R102" s="61">
        <f t="shared" si="12"/>
        <v>92.909992431776274</v>
      </c>
      <c r="S102" s="61">
        <f t="shared" si="12"/>
        <v>79.968529961169438</v>
      </c>
      <c r="T102" s="61">
        <f t="shared" si="12"/>
        <v>95.310089876818267</v>
      </c>
      <c r="U102" s="61">
        <f t="shared" si="12"/>
        <v>98.776368538099121</v>
      </c>
      <c r="V102" s="61">
        <f t="shared" si="12"/>
        <v>96.973015256877432</v>
      </c>
    </row>
    <row r="103" spans="3:22" x14ac:dyDescent="0.2">
      <c r="C103" s="90" t="s">
        <v>31</v>
      </c>
      <c r="D103" s="63">
        <f t="shared" ref="D103:V103" si="13">+IFERROR(IF(D64&gt;0,+((D64/D24)*100)," "),"")</f>
        <v>98.744926126290849</v>
      </c>
      <c r="E103" s="63">
        <f t="shared" si="13"/>
        <v>97.570821764817964</v>
      </c>
      <c r="F103" s="63">
        <f t="shared" si="13"/>
        <v>86.646056237624975</v>
      </c>
      <c r="G103" s="63">
        <f t="shared" si="13"/>
        <v>99.592927599458562</v>
      </c>
      <c r="H103" s="63">
        <f t="shared" si="13"/>
        <v>92.634285125472033</v>
      </c>
      <c r="I103" s="63">
        <f t="shared" si="13"/>
        <v>85.783019250957153</v>
      </c>
      <c r="J103" s="63">
        <f t="shared" si="13"/>
        <v>98.517867259126248</v>
      </c>
      <c r="K103" s="63">
        <f t="shared" si="13"/>
        <v>82.815802701547852</v>
      </c>
      <c r="L103" s="63">
        <f t="shared" si="13"/>
        <v>90.209493144400739</v>
      </c>
      <c r="M103" s="63">
        <f t="shared" si="13"/>
        <v>94.79577574307342</v>
      </c>
      <c r="N103" s="63">
        <f t="shared" si="13"/>
        <v>96.645227303295712</v>
      </c>
      <c r="O103" s="63">
        <f t="shared" si="13"/>
        <v>94.671610036365124</v>
      </c>
      <c r="P103" s="63">
        <f t="shared" si="13"/>
        <v>83.155916647350153</v>
      </c>
      <c r="Q103" s="63">
        <f t="shared" si="13"/>
        <v>70.711711297971092</v>
      </c>
      <c r="R103" s="63">
        <f t="shared" si="13"/>
        <v>69.370895338297615</v>
      </c>
      <c r="S103" s="63">
        <f t="shared" si="13"/>
        <v>84.102178815640968</v>
      </c>
      <c r="T103" s="63">
        <f t="shared" si="13"/>
        <v>69.03822081986425</v>
      </c>
      <c r="U103" s="63">
        <f t="shared" si="13"/>
        <v>94.863755458716241</v>
      </c>
      <c r="V103" s="63">
        <f t="shared" si="13"/>
        <v>88.513912577988393</v>
      </c>
    </row>
    <row r="104" spans="3:22" x14ac:dyDescent="0.2">
      <c r="C104" s="89" t="s">
        <v>168</v>
      </c>
      <c r="D104" s="61" t="str">
        <f t="shared" ref="D104:V104" si="14">+IFERROR(IF(D65&gt;0,+((D65/D25)*100),"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+IFERROR(IF(D66&gt;0,+((D66/D26)*100)," "),"")</f>
        <v>49.020157206779139</v>
      </c>
      <c r="E105" s="63">
        <f t="shared" si="15"/>
        <v>96.252141463296127</v>
      </c>
      <c r="F105" s="63">
        <f t="shared" si="15"/>
        <v>90.821142184566355</v>
      </c>
      <c r="G105" s="63">
        <f t="shared" si="15"/>
        <v>99.912369434709063</v>
      </c>
      <c r="H105" s="63">
        <f t="shared" si="15"/>
        <v>99.921600952438212</v>
      </c>
      <c r="I105" s="63">
        <f t="shared" si="15"/>
        <v>99.715425944106173</v>
      </c>
      <c r="J105" s="63">
        <f t="shared" si="15"/>
        <v>99.789929342412762</v>
      </c>
      <c r="K105" s="63">
        <f t="shared" si="15"/>
        <v>95.181946118085008</v>
      </c>
      <c r="L105" s="63">
        <f t="shared" si="15"/>
        <v>99.881637790190254</v>
      </c>
      <c r="M105" s="63">
        <f t="shared" si="15"/>
        <v>98.750443108979866</v>
      </c>
      <c r="N105" s="63">
        <f t="shared" si="15"/>
        <v>99.863933299983671</v>
      </c>
      <c r="O105" s="63">
        <f t="shared" si="15"/>
        <v>98.914277776388857</v>
      </c>
      <c r="P105" s="63">
        <f t="shared" si="15"/>
        <v>96.06361576978955</v>
      </c>
      <c r="Q105" s="63">
        <f t="shared" si="15"/>
        <v>98.035690920699764</v>
      </c>
      <c r="R105" s="63">
        <f t="shared" si="15"/>
        <v>98.364962909901024</v>
      </c>
      <c r="S105" s="63">
        <f t="shared" si="15"/>
        <v>98.962107477345768</v>
      </c>
      <c r="T105" s="63">
        <f t="shared" si="15"/>
        <v>98.840131140494663</v>
      </c>
      <c r="U105" s="63">
        <f t="shared" si="15"/>
        <v>98.570244703552902</v>
      </c>
      <c r="V105" s="63">
        <f t="shared" si="15"/>
        <v>98.768137562400469</v>
      </c>
    </row>
    <row r="106" spans="3:22" x14ac:dyDescent="0.2">
      <c r="C106" s="89" t="s">
        <v>70</v>
      </c>
      <c r="D106" s="61">
        <f t="shared" ref="D106:V106" si="16">+IFERROR(IF(D67&gt;0,+((D67/D27)*100)," "),"")</f>
        <v>39.889237159901633</v>
      </c>
      <c r="E106" s="61">
        <f t="shared" si="16"/>
        <v>96.759182473078582</v>
      </c>
      <c r="F106" s="61">
        <f t="shared" si="16"/>
        <v>83.91830139438872</v>
      </c>
      <c r="G106" s="61">
        <f t="shared" si="16"/>
        <v>99.117679428275522</v>
      </c>
      <c r="H106" s="61">
        <f t="shared" si="16"/>
        <v>99.346783602600823</v>
      </c>
      <c r="I106" s="61">
        <f t="shared" si="16"/>
        <v>99.889071436149393</v>
      </c>
      <c r="J106" s="61">
        <f t="shared" si="16"/>
        <v>99.931078530693753</v>
      </c>
      <c r="K106" s="61">
        <f t="shared" si="16"/>
        <v>96.491288561260404</v>
      </c>
      <c r="L106" s="61">
        <f t="shared" si="16"/>
        <v>97.805296988115145</v>
      </c>
      <c r="M106" s="61">
        <f t="shared" si="16"/>
        <v>88.868272324493603</v>
      </c>
      <c r="N106" s="61">
        <f t="shared" si="16"/>
        <v>85.355239918212717</v>
      </c>
      <c r="O106" s="61">
        <f t="shared" si="16"/>
        <v>94.215982630756926</v>
      </c>
      <c r="P106" s="61">
        <f t="shared" si="16"/>
        <v>95.720606180215484</v>
      </c>
      <c r="Q106" s="61">
        <f t="shared" si="16"/>
        <v>92.148645745976609</v>
      </c>
      <c r="R106" s="61">
        <f t="shared" si="16"/>
        <v>99.00617591786839</v>
      </c>
      <c r="S106" s="61">
        <f t="shared" si="16"/>
        <v>99.310902244955528</v>
      </c>
      <c r="T106" s="61">
        <f t="shared" si="16"/>
        <v>99.037103086343308</v>
      </c>
      <c r="U106" s="61">
        <f t="shared" si="16"/>
        <v>99.262405182568116</v>
      </c>
      <c r="V106" s="61">
        <f t="shared" si="16"/>
        <v>99.479363630027265</v>
      </c>
    </row>
    <row r="107" spans="3:22" x14ac:dyDescent="0.2">
      <c r="C107" s="90" t="s">
        <v>32</v>
      </c>
      <c r="D107" s="63">
        <f t="shared" ref="D107:V107" si="17">+IFERROR(IF(D68&gt;0,+((D68/D28)*100)," "),"")</f>
        <v>99.667733742857152</v>
      </c>
      <c r="E107" s="63">
        <f t="shared" si="17"/>
        <v>99.892076069222213</v>
      </c>
      <c r="F107" s="63">
        <f t="shared" si="17"/>
        <v>3.4522711358333331</v>
      </c>
      <c r="G107" s="63">
        <f t="shared" si="17"/>
        <v>99.726068011002383</v>
      </c>
      <c r="H107" s="63" t="str">
        <f t="shared" si="17"/>
        <v xml:space="preserve"> </v>
      </c>
      <c r="I107" s="63" t="str">
        <f t="shared" si="17"/>
        <v xml:space="preserve"> </v>
      </c>
      <c r="J107" s="63" t="str">
        <f t="shared" si="17"/>
        <v xml:space="preserve"> </v>
      </c>
      <c r="K107" s="63" t="str">
        <f t="shared" si="17"/>
        <v xml:space="preserve"> </v>
      </c>
      <c r="L107" s="63">
        <f t="shared" si="17"/>
        <v>92.249909915977781</v>
      </c>
      <c r="M107" s="63">
        <f t="shared" si="17"/>
        <v>16.16162162162162</v>
      </c>
      <c r="N107" s="63">
        <f t="shared" si="17"/>
        <v>61.878056703225802</v>
      </c>
      <c r="O107" s="63" t="str">
        <f t="shared" si="17"/>
        <v xml:space="preserve"> </v>
      </c>
      <c r="P107" s="63">
        <f t="shared" si="17"/>
        <v>91.689835183055763</v>
      </c>
      <c r="Q107" s="63">
        <f t="shared" si="17"/>
        <v>93.90703656680401</v>
      </c>
      <c r="R107" s="63">
        <f t="shared" si="17"/>
        <v>94.422709640588508</v>
      </c>
      <c r="S107" s="63">
        <f t="shared" si="17"/>
        <v>99.750315322031895</v>
      </c>
      <c r="T107" s="63">
        <f t="shared" si="17"/>
        <v>99.363833752020298</v>
      </c>
      <c r="U107" s="63">
        <f t="shared" si="17"/>
        <v>98.199524011969828</v>
      </c>
      <c r="V107" s="63">
        <f t="shared" si="17"/>
        <v>99.974759094086551</v>
      </c>
    </row>
    <row r="108" spans="3:22" x14ac:dyDescent="0.2">
      <c r="C108" s="89" t="s">
        <v>33</v>
      </c>
      <c r="D108" s="61">
        <f t="shared" ref="D108:V108" si="18">+IFERROR(IF(D69&gt;0,+((D69/D29)*100)," "),"")</f>
        <v>88.118639719003156</v>
      </c>
      <c r="E108" s="61">
        <f t="shared" si="18"/>
        <v>75.906266622918267</v>
      </c>
      <c r="F108" s="61">
        <f t="shared" si="18"/>
        <v>43.751690398015569</v>
      </c>
      <c r="G108" s="61">
        <f t="shared" si="18"/>
        <v>99.679460297573357</v>
      </c>
      <c r="H108" s="61">
        <f t="shared" si="18"/>
        <v>95.501296353368843</v>
      </c>
      <c r="I108" s="61">
        <f t="shared" si="18"/>
        <v>92.54686305803294</v>
      </c>
      <c r="J108" s="61">
        <f t="shared" si="18"/>
        <v>95.044451025932858</v>
      </c>
      <c r="K108" s="61">
        <f t="shared" si="18"/>
        <v>67.659918814908565</v>
      </c>
      <c r="L108" s="61">
        <f t="shared" si="18"/>
        <v>99.205790705548068</v>
      </c>
      <c r="M108" s="61">
        <f t="shared" si="18"/>
        <v>97.753825786599847</v>
      </c>
      <c r="N108" s="61">
        <f t="shared" si="18"/>
        <v>89.107675326300352</v>
      </c>
      <c r="O108" s="61">
        <f t="shared" si="18"/>
        <v>98.873749599816463</v>
      </c>
      <c r="P108" s="61">
        <f t="shared" si="18"/>
        <v>68.962459802932884</v>
      </c>
      <c r="Q108" s="61">
        <f t="shared" si="18"/>
        <v>82.25853700224674</v>
      </c>
      <c r="R108" s="61">
        <f t="shared" si="18"/>
        <v>96.897180052918742</v>
      </c>
      <c r="S108" s="61">
        <f t="shared" si="18"/>
        <v>93.503650525951826</v>
      </c>
      <c r="T108" s="61">
        <f t="shared" si="18"/>
        <v>95.023687938320307</v>
      </c>
      <c r="U108" s="61">
        <f t="shared" si="18"/>
        <v>76.206025539354059</v>
      </c>
      <c r="V108" s="61">
        <f t="shared" si="18"/>
        <v>50.781666494640177</v>
      </c>
    </row>
    <row r="109" spans="3:22" x14ac:dyDescent="0.2">
      <c r="C109" s="90" t="s">
        <v>71</v>
      </c>
      <c r="D109" s="63">
        <f t="shared" ref="D109:V109" si="19">+IFERROR(IF(D70&gt;0,+((D70/D30)*100)," "),"")</f>
        <v>86.591490303266966</v>
      </c>
      <c r="E109" s="63">
        <f t="shared" si="19"/>
        <v>73.482387180843702</v>
      </c>
      <c r="F109" s="63">
        <f t="shared" si="19"/>
        <v>78.225775202707709</v>
      </c>
      <c r="G109" s="63">
        <f t="shared" si="19"/>
        <v>99.790931413534096</v>
      </c>
      <c r="H109" s="63">
        <f t="shared" si="19"/>
        <v>98.306083212121408</v>
      </c>
      <c r="I109" s="63">
        <f t="shared" si="19"/>
        <v>93.556230795644495</v>
      </c>
      <c r="J109" s="63">
        <f t="shared" si="19"/>
        <v>77.658885656579841</v>
      </c>
      <c r="K109" s="63">
        <f t="shared" si="19"/>
        <v>60.789078698413931</v>
      </c>
      <c r="L109" s="63">
        <f t="shared" si="19"/>
        <v>98.358946066448823</v>
      </c>
      <c r="M109" s="63">
        <f t="shared" si="19"/>
        <v>89.127500200370108</v>
      </c>
      <c r="N109" s="63">
        <f t="shared" si="19"/>
        <v>98.304416641328487</v>
      </c>
      <c r="O109" s="63">
        <f t="shared" si="19"/>
        <v>98.683694155568631</v>
      </c>
      <c r="P109" s="63">
        <f t="shared" si="19"/>
        <v>98.82828724677502</v>
      </c>
      <c r="Q109" s="63">
        <f t="shared" si="19"/>
        <v>98.442770575659949</v>
      </c>
      <c r="R109" s="63">
        <f t="shared" si="19"/>
        <v>98.818116487974379</v>
      </c>
      <c r="S109" s="63">
        <f t="shared" si="19"/>
        <v>99.626477813563966</v>
      </c>
      <c r="T109" s="63">
        <f t="shared" si="19"/>
        <v>97.468909439579804</v>
      </c>
      <c r="U109" s="63">
        <f t="shared" si="19"/>
        <v>97.921056348047614</v>
      </c>
      <c r="V109" s="63">
        <f t="shared" si="19"/>
        <v>99.087827883106868</v>
      </c>
    </row>
    <row r="110" spans="3:22" x14ac:dyDescent="0.2">
      <c r="C110" s="89" t="s">
        <v>34</v>
      </c>
      <c r="D110" s="61">
        <f t="shared" ref="D110:V110" si="20">+IFERROR(IF(D71&gt;0,+((D71/D31)*100)," "),"")</f>
        <v>70.918216381042058</v>
      </c>
      <c r="E110" s="61">
        <f t="shared" si="20"/>
        <v>96.711325949547472</v>
      </c>
      <c r="F110" s="61">
        <f t="shared" si="20"/>
        <v>81.1457037047619</v>
      </c>
      <c r="G110" s="61">
        <f t="shared" si="20"/>
        <v>66.425466648137927</v>
      </c>
      <c r="H110" s="61">
        <f t="shared" si="20"/>
        <v>91.455567912074443</v>
      </c>
      <c r="I110" s="61">
        <f t="shared" si="20"/>
        <v>76.491429471604746</v>
      </c>
      <c r="J110" s="61">
        <f t="shared" si="20"/>
        <v>85.251763565367852</v>
      </c>
      <c r="K110" s="61">
        <f t="shared" si="20"/>
        <v>80.675238841380008</v>
      </c>
      <c r="L110" s="61">
        <f t="shared" si="20"/>
        <v>86.51209943090825</v>
      </c>
      <c r="M110" s="61">
        <f t="shared" si="20"/>
        <v>86.872869031329202</v>
      </c>
      <c r="N110" s="61">
        <f t="shared" si="20"/>
        <v>70.628800674874654</v>
      </c>
      <c r="O110" s="61">
        <f t="shared" si="20"/>
        <v>84.106348753927847</v>
      </c>
      <c r="P110" s="61">
        <f t="shared" si="20"/>
        <v>88.218768398452042</v>
      </c>
      <c r="Q110" s="61">
        <f t="shared" si="20"/>
        <v>85.475621863984202</v>
      </c>
      <c r="R110" s="61">
        <f t="shared" si="20"/>
        <v>93.037051132911543</v>
      </c>
      <c r="S110" s="61">
        <f t="shared" si="20"/>
        <v>94.438213354530632</v>
      </c>
      <c r="T110" s="61">
        <f t="shared" si="20"/>
        <v>93.456825408231609</v>
      </c>
      <c r="U110" s="61">
        <f t="shared" si="20"/>
        <v>92.937369628521566</v>
      </c>
      <c r="V110" s="61">
        <f t="shared" si="20"/>
        <v>97.076964476470479</v>
      </c>
    </row>
    <row r="111" spans="3:22" x14ac:dyDescent="0.2">
      <c r="C111" s="90" t="s">
        <v>72</v>
      </c>
      <c r="D111" s="63">
        <f t="shared" ref="D111:V111" si="21">+IFERROR(IF(D72&gt;0,+((D72/D32)*100)," "),"")</f>
        <v>68.301782214679534</v>
      </c>
      <c r="E111" s="63">
        <f t="shared" si="21"/>
        <v>97.221168000344818</v>
      </c>
      <c r="F111" s="63">
        <f t="shared" si="21"/>
        <v>95.576641035701954</v>
      </c>
      <c r="G111" s="63">
        <f t="shared" si="21"/>
        <v>94.770997342968258</v>
      </c>
      <c r="H111" s="63">
        <f t="shared" si="21"/>
        <v>81.965710914831106</v>
      </c>
      <c r="I111" s="63">
        <f t="shared" si="21"/>
        <v>50.462471001886499</v>
      </c>
      <c r="J111" s="63">
        <f t="shared" si="21"/>
        <v>68.076495665443389</v>
      </c>
      <c r="K111" s="63">
        <f t="shared" si="21"/>
        <v>96.022853149064417</v>
      </c>
      <c r="L111" s="63">
        <f t="shared" si="21"/>
        <v>95.261905139940396</v>
      </c>
      <c r="M111" s="63">
        <f t="shared" si="21"/>
        <v>93.440676027755003</v>
      </c>
      <c r="N111" s="63">
        <f t="shared" si="21"/>
        <v>93.560709043824289</v>
      </c>
      <c r="O111" s="63">
        <f t="shared" si="21"/>
        <v>92.340542513100587</v>
      </c>
      <c r="P111" s="63">
        <f t="shared" si="21"/>
        <v>92.356606692016683</v>
      </c>
      <c r="Q111" s="63">
        <f t="shared" si="21"/>
        <v>82.716293059934884</v>
      </c>
      <c r="R111" s="63">
        <f t="shared" si="21"/>
        <v>84.977840545900818</v>
      </c>
      <c r="S111" s="63">
        <f t="shared" si="21"/>
        <v>94.243504776708022</v>
      </c>
      <c r="T111" s="63">
        <f t="shared" si="21"/>
        <v>96.645884341200301</v>
      </c>
      <c r="U111" s="63">
        <f t="shared" si="21"/>
        <v>98.328334166882172</v>
      </c>
      <c r="V111" s="63">
        <f t="shared" si="21"/>
        <v>95.507127865626543</v>
      </c>
    </row>
    <row r="112" spans="3:22" x14ac:dyDescent="0.2">
      <c r="C112" s="89" t="s">
        <v>73</v>
      </c>
      <c r="D112" s="61">
        <f t="shared" ref="D112:V112" si="22">+IFERROR(IF(D73&gt;0,+((D73/D33)*100)," "),"")</f>
        <v>97.013386543100481</v>
      </c>
      <c r="E112" s="61">
        <f t="shared" si="22"/>
        <v>93.612083979960275</v>
      </c>
      <c r="F112" s="61">
        <f t="shared" si="22"/>
        <v>83.622869502516579</v>
      </c>
      <c r="G112" s="61">
        <f t="shared" si="22"/>
        <v>99.924967153624038</v>
      </c>
      <c r="H112" s="61">
        <f t="shared" si="22"/>
        <v>91.142120457163969</v>
      </c>
      <c r="I112" s="61">
        <f t="shared" si="22"/>
        <v>94.319397369063424</v>
      </c>
      <c r="J112" s="61">
        <f t="shared" si="22"/>
        <v>99.940643232884725</v>
      </c>
      <c r="K112" s="61">
        <f t="shared" si="22"/>
        <v>96.332225193342197</v>
      </c>
      <c r="L112" s="61">
        <f t="shared" si="22"/>
        <v>70.761160334801957</v>
      </c>
      <c r="M112" s="61">
        <f t="shared" si="22"/>
        <v>82.935342815502224</v>
      </c>
      <c r="N112" s="61">
        <f t="shared" si="22"/>
        <v>61.359269268038474</v>
      </c>
      <c r="O112" s="61">
        <f t="shared" si="22"/>
        <v>78.141440481139568</v>
      </c>
      <c r="P112" s="61">
        <f t="shared" si="22"/>
        <v>97.631421808896718</v>
      </c>
      <c r="Q112" s="61">
        <f t="shared" si="22"/>
        <v>92.871405171320262</v>
      </c>
      <c r="R112" s="61">
        <f t="shared" si="22"/>
        <v>94.496115775340357</v>
      </c>
      <c r="S112" s="61">
        <f t="shared" si="22"/>
        <v>97.633556789039346</v>
      </c>
      <c r="T112" s="61">
        <f t="shared" si="22"/>
        <v>94.280968620127908</v>
      </c>
      <c r="U112" s="61">
        <f t="shared" si="22"/>
        <v>98.764378334549662</v>
      </c>
      <c r="V112" s="61">
        <f t="shared" si="22"/>
        <v>99.772442966490857</v>
      </c>
    </row>
    <row r="113" spans="3:22" x14ac:dyDescent="0.2">
      <c r="C113" s="90" t="s">
        <v>35</v>
      </c>
      <c r="D113" s="63">
        <f t="shared" ref="D113:V113" si="23">+IFERROR(IF(D74&gt;0,+((D74/D34)*100)," "),"")</f>
        <v>64.306202573594192</v>
      </c>
      <c r="E113" s="63">
        <f t="shared" si="23"/>
        <v>95.727100082111932</v>
      </c>
      <c r="F113" s="63">
        <f t="shared" si="23"/>
        <v>74.108725222530509</v>
      </c>
      <c r="G113" s="63">
        <f t="shared" si="23"/>
        <v>98.989168990600945</v>
      </c>
      <c r="H113" s="63">
        <f t="shared" si="23"/>
        <v>99.854783472304732</v>
      </c>
      <c r="I113" s="63">
        <f t="shared" si="23"/>
        <v>98.440711182170531</v>
      </c>
      <c r="J113" s="63">
        <f t="shared" si="23"/>
        <v>97.130078225063215</v>
      </c>
      <c r="K113" s="63">
        <f t="shared" si="23"/>
        <v>93.757785705437897</v>
      </c>
      <c r="L113" s="63">
        <f t="shared" si="23"/>
        <v>91.882871309739173</v>
      </c>
      <c r="M113" s="63">
        <f t="shared" si="23"/>
        <v>98.942190202622442</v>
      </c>
      <c r="N113" s="63">
        <f t="shared" si="23"/>
        <v>87.054594863804809</v>
      </c>
      <c r="O113" s="63">
        <f t="shared" si="23"/>
        <v>77.956680575777298</v>
      </c>
      <c r="P113" s="63">
        <f t="shared" si="23"/>
        <v>53.8132459888798</v>
      </c>
      <c r="Q113" s="63">
        <f t="shared" si="23"/>
        <v>84.023336398637056</v>
      </c>
      <c r="R113" s="63">
        <f t="shared" si="23"/>
        <v>93.340369066456617</v>
      </c>
      <c r="S113" s="63">
        <f t="shared" si="23"/>
        <v>83.860590254407185</v>
      </c>
      <c r="T113" s="63">
        <f t="shared" si="23"/>
        <v>95.238760081132483</v>
      </c>
      <c r="U113" s="63">
        <f t="shared" si="23"/>
        <v>97.863583735279633</v>
      </c>
      <c r="V113" s="63">
        <f t="shared" si="23"/>
        <v>96.299697311447076</v>
      </c>
    </row>
    <row r="114" spans="3:22" x14ac:dyDescent="0.2">
      <c r="C114" s="89" t="s">
        <v>74</v>
      </c>
      <c r="D114" s="61">
        <f t="shared" ref="D114:V114" si="24">+IFERROR(IF(D75&gt;0,+((D75/D35)*100)," "),"")</f>
        <v>81.463732171915154</v>
      </c>
      <c r="E114" s="61" t="str">
        <f t="shared" si="24"/>
        <v xml:space="preserve"> </v>
      </c>
      <c r="F114" s="61">
        <f t="shared" si="24"/>
        <v>100</v>
      </c>
      <c r="G114" s="61">
        <f t="shared" si="24"/>
        <v>94.214050774666916</v>
      </c>
      <c r="H114" s="61">
        <f t="shared" si="24"/>
        <v>100</v>
      </c>
      <c r="I114" s="61">
        <f t="shared" si="24"/>
        <v>95.948174001754396</v>
      </c>
      <c r="J114" s="61">
        <f t="shared" si="24"/>
        <v>99.985632955557918</v>
      </c>
      <c r="K114" s="61">
        <f t="shared" si="24"/>
        <v>99.861941172332081</v>
      </c>
      <c r="L114" s="61">
        <f t="shared" si="24"/>
        <v>99.088022076047039</v>
      </c>
      <c r="M114" s="61">
        <f t="shared" si="24"/>
        <v>99.648729160018249</v>
      </c>
      <c r="N114" s="61">
        <f t="shared" si="24"/>
        <v>85.74714844920544</v>
      </c>
      <c r="O114" s="61">
        <f t="shared" si="24"/>
        <v>95.054370550615545</v>
      </c>
      <c r="P114" s="61">
        <f t="shared" si="24"/>
        <v>98.462522941074468</v>
      </c>
      <c r="Q114" s="61">
        <f t="shared" si="24"/>
        <v>99.702492472432169</v>
      </c>
      <c r="R114" s="61">
        <f t="shared" si="24"/>
        <v>98.748649613562705</v>
      </c>
      <c r="S114" s="61">
        <f t="shared" si="24"/>
        <v>99.258598007788578</v>
      </c>
      <c r="T114" s="61">
        <f t="shared" si="24"/>
        <v>99.89256751988637</v>
      </c>
      <c r="U114" s="61">
        <f t="shared" si="24"/>
        <v>99.983382327368034</v>
      </c>
      <c r="V114" s="61">
        <f t="shared" si="24"/>
        <v>99.792891346000005</v>
      </c>
    </row>
    <row r="115" spans="3:22" x14ac:dyDescent="0.2">
      <c r="C115" s="90" t="s">
        <v>36</v>
      </c>
      <c r="D115" s="63" t="str">
        <f t="shared" ref="D115:V115" si="25">+IFERROR(IF(D76&gt;0,+((D76/D36)*100)," "),"")</f>
        <v xml:space="preserve"> </v>
      </c>
      <c r="E115" s="63" t="str">
        <f t="shared" si="25"/>
        <v xml:space="preserve"> </v>
      </c>
      <c r="F115" s="63" t="str">
        <f t="shared" si="25"/>
        <v xml:space="preserve"> </v>
      </c>
      <c r="G115" s="63" t="str">
        <f t="shared" si="25"/>
        <v xml:space="preserve"> </v>
      </c>
      <c r="H115" s="63">
        <f t="shared" si="25"/>
        <v>93.023477831999998</v>
      </c>
      <c r="I115" s="63">
        <f t="shared" si="25"/>
        <v>97.007569971980672</v>
      </c>
      <c r="J115" s="63">
        <f t="shared" si="25"/>
        <v>99.734089129472792</v>
      </c>
      <c r="K115" s="63">
        <f t="shared" si="25"/>
        <v>63.464936980254741</v>
      </c>
      <c r="L115" s="63">
        <f t="shared" si="25"/>
        <v>85.575163465263998</v>
      </c>
      <c r="M115" s="63">
        <f t="shared" si="25"/>
        <v>73.861451663631328</v>
      </c>
      <c r="N115" s="63">
        <f t="shared" si="25"/>
        <v>75.7368475660831</v>
      </c>
      <c r="O115" s="63">
        <f t="shared" si="25"/>
        <v>94.165410091681693</v>
      </c>
      <c r="P115" s="63">
        <f t="shared" si="25"/>
        <v>92.662590481914691</v>
      </c>
      <c r="Q115" s="63">
        <f t="shared" si="25"/>
        <v>98.155298909472336</v>
      </c>
      <c r="R115" s="63">
        <f t="shared" si="25"/>
        <v>99.227564968308258</v>
      </c>
      <c r="S115" s="63">
        <f t="shared" si="25"/>
        <v>98.660131258107171</v>
      </c>
      <c r="T115" s="63">
        <f t="shared" si="25"/>
        <v>97.70751420888169</v>
      </c>
      <c r="U115" s="63">
        <f t="shared" si="25"/>
        <v>99.973654394969785</v>
      </c>
      <c r="V115" s="63">
        <f t="shared" si="25"/>
        <v>98.88843399397777</v>
      </c>
    </row>
    <row r="116" spans="3:22" x14ac:dyDescent="0.2">
      <c r="C116" s="92" t="s">
        <v>75</v>
      </c>
      <c r="D116" s="62">
        <f t="shared" ref="D116:V116" si="26">+IFERROR(IF(D77&gt;0,+((D77/D37)*100)," "),"")</f>
        <v>66.505762715018378</v>
      </c>
      <c r="E116" s="62">
        <f t="shared" si="26"/>
        <v>91.740745704908989</v>
      </c>
      <c r="F116" s="62">
        <f t="shared" si="26"/>
        <v>82.519102374591014</v>
      </c>
      <c r="G116" s="62">
        <f t="shared" si="26"/>
        <v>98.383898441035157</v>
      </c>
      <c r="H116" s="62">
        <f t="shared" si="26"/>
        <v>96.303444958470507</v>
      </c>
      <c r="I116" s="62">
        <f t="shared" si="26"/>
        <v>95.097624279959419</v>
      </c>
      <c r="J116" s="62">
        <f t="shared" si="26"/>
        <v>93.901145282111514</v>
      </c>
      <c r="K116" s="62">
        <f t="shared" si="26"/>
        <v>92.704046103943767</v>
      </c>
      <c r="L116" s="62">
        <f t="shared" si="26"/>
        <v>98.318986100474675</v>
      </c>
      <c r="M116" s="62">
        <f t="shared" si="26"/>
        <v>96.721424163228647</v>
      </c>
      <c r="N116" s="62">
        <f t="shared" si="26"/>
        <v>92.576248428183959</v>
      </c>
      <c r="O116" s="62">
        <f t="shared" si="26"/>
        <v>99.275607758191256</v>
      </c>
      <c r="P116" s="62">
        <f t="shared" si="26"/>
        <v>97.988302076554746</v>
      </c>
      <c r="Q116" s="62">
        <f t="shared" si="26"/>
        <v>97.351636022388618</v>
      </c>
      <c r="R116" s="62">
        <f t="shared" si="26"/>
        <v>98.810094242202226</v>
      </c>
      <c r="S116" s="62">
        <f t="shared" si="26"/>
        <v>98.653027134578835</v>
      </c>
      <c r="T116" s="62">
        <f t="shared" si="26"/>
        <v>99.367115674487806</v>
      </c>
      <c r="U116" s="62">
        <f t="shared" si="26"/>
        <v>98.52522433297473</v>
      </c>
      <c r="V116" s="62">
        <f t="shared" si="26"/>
        <v>98.597339573933397</v>
      </c>
    </row>
    <row r="117" spans="3:22" ht="22.5" x14ac:dyDescent="0.2">
      <c r="C117" s="91" t="s">
        <v>76</v>
      </c>
      <c r="D117" s="64" t="str">
        <f t="shared" ref="D117:V117" si="27">+IFERROR(IF(D78&gt;0,+((D78/D38)*100),"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 t="str">
        <f t="shared" si="27"/>
        <v xml:space="preserve"> </v>
      </c>
      <c r="V117" s="64">
        <f t="shared" si="27"/>
        <v>93.221827626375486</v>
      </c>
    </row>
    <row r="118" spans="3:22" x14ac:dyDescent="0.2">
      <c r="C118" s="89" t="s">
        <v>77</v>
      </c>
      <c r="D118" s="61">
        <f t="shared" ref="D118:V118" si="28">+IFERROR(IF(D79&gt;0,+((D79/D39)*100)," "),"")</f>
        <v>80</v>
      </c>
      <c r="E118" s="61">
        <f t="shared" si="28"/>
        <v>100</v>
      </c>
      <c r="F118" s="61">
        <f t="shared" si="28"/>
        <v>98.641349769000016</v>
      </c>
      <c r="G118" s="61">
        <f t="shared" si="28"/>
        <v>99.473739393489097</v>
      </c>
      <c r="H118" s="61">
        <f t="shared" si="28"/>
        <v>97.058032803600653</v>
      </c>
      <c r="I118" s="61">
        <f t="shared" si="28"/>
        <v>99.981812940671404</v>
      </c>
      <c r="J118" s="61">
        <f t="shared" si="28"/>
        <v>99.464426288441999</v>
      </c>
      <c r="K118" s="61">
        <f t="shared" si="28"/>
        <v>91.084754840454536</v>
      </c>
      <c r="L118" s="61">
        <f t="shared" si="28"/>
        <v>98.469066410502293</v>
      </c>
      <c r="M118" s="61">
        <f t="shared" si="28"/>
        <v>25.87342301683373</v>
      </c>
      <c r="N118" s="61">
        <f t="shared" si="28"/>
        <v>80.285326924661888</v>
      </c>
      <c r="O118" s="61">
        <f t="shared" si="28"/>
        <v>67.478907873635961</v>
      </c>
      <c r="P118" s="61">
        <f t="shared" si="28"/>
        <v>58.193427573713841</v>
      </c>
      <c r="Q118" s="61">
        <f t="shared" si="28"/>
        <v>41.944244527785429</v>
      </c>
      <c r="R118" s="61">
        <f t="shared" si="28"/>
        <v>96.778663246236547</v>
      </c>
      <c r="S118" s="61">
        <f t="shared" si="28"/>
        <v>93.874739638358037</v>
      </c>
      <c r="T118" s="61">
        <f t="shared" si="28"/>
        <v>99.051699134811173</v>
      </c>
      <c r="U118" s="61">
        <f t="shared" si="28"/>
        <v>97.466871137302846</v>
      </c>
      <c r="V118" s="61">
        <f t="shared" si="28"/>
        <v>98.001147886607839</v>
      </c>
    </row>
    <row r="119" spans="3:22" x14ac:dyDescent="0.2">
      <c r="C119" s="90" t="s">
        <v>37</v>
      </c>
      <c r="D119" s="63">
        <f t="shared" ref="D119:V119" si="29">+IFERROR(IF(D80&gt;0,+((D80/D40)*100)," "),"")</f>
        <v>67.344893471422424</v>
      </c>
      <c r="E119" s="63">
        <f t="shared" si="29"/>
        <v>84.396956705970325</v>
      </c>
      <c r="F119" s="63">
        <f t="shared" si="29"/>
        <v>79.623067597767403</v>
      </c>
      <c r="G119" s="63">
        <f t="shared" si="29"/>
        <v>98.750286549253801</v>
      </c>
      <c r="H119" s="63">
        <f t="shared" si="29"/>
        <v>98.286636981608211</v>
      </c>
      <c r="I119" s="63">
        <f t="shared" si="29"/>
        <v>98.643313927448233</v>
      </c>
      <c r="J119" s="63">
        <f t="shared" si="29"/>
        <v>80.693789633245345</v>
      </c>
      <c r="K119" s="63">
        <f t="shared" si="29"/>
        <v>97.944987855235027</v>
      </c>
      <c r="L119" s="63">
        <f t="shared" si="29"/>
        <v>98.109303627564685</v>
      </c>
      <c r="M119" s="63">
        <f t="shared" si="29"/>
        <v>98.153289242195257</v>
      </c>
      <c r="N119" s="63">
        <f t="shared" si="29"/>
        <v>97.757578694568011</v>
      </c>
      <c r="O119" s="63">
        <f t="shared" si="29"/>
        <v>96.852141619373526</v>
      </c>
      <c r="P119" s="63">
        <f t="shared" si="29"/>
        <v>96.05274263014789</v>
      </c>
      <c r="Q119" s="63">
        <f t="shared" si="29"/>
        <v>99.300365717311294</v>
      </c>
      <c r="R119" s="63">
        <f t="shared" si="29"/>
        <v>98.393859644393586</v>
      </c>
      <c r="S119" s="63">
        <f t="shared" si="29"/>
        <v>97.740505096385746</v>
      </c>
      <c r="T119" s="63">
        <f t="shared" si="29"/>
        <v>99.974165307030006</v>
      </c>
      <c r="U119" s="63">
        <f t="shared" si="29"/>
        <v>98.848092892740709</v>
      </c>
      <c r="V119" s="63">
        <f t="shared" si="29"/>
        <v>99.706045513503554</v>
      </c>
    </row>
    <row r="120" spans="3:22" x14ac:dyDescent="0.2">
      <c r="C120" s="89" t="s">
        <v>38</v>
      </c>
      <c r="D120" s="61">
        <f t="shared" ref="D120:V120" si="30">+IFERROR(IF(D81&gt;0,+((D81/D41)*100)," "),"")</f>
        <v>99.245526239721372</v>
      </c>
      <c r="E120" s="61">
        <f t="shared" si="30"/>
        <v>99.706010878492066</v>
      </c>
      <c r="F120" s="61">
        <f t="shared" si="30"/>
        <v>89.566230840070062</v>
      </c>
      <c r="G120" s="61">
        <f t="shared" si="30"/>
        <v>92.727829064672122</v>
      </c>
      <c r="H120" s="61">
        <f t="shared" si="30"/>
        <v>99.955813145120004</v>
      </c>
      <c r="I120" s="61">
        <f t="shared" si="30"/>
        <v>98.769048834584339</v>
      </c>
      <c r="J120" s="61">
        <f t="shared" si="30"/>
        <v>99.441510493363722</v>
      </c>
      <c r="K120" s="61">
        <f t="shared" si="30"/>
        <v>99.470401449788895</v>
      </c>
      <c r="L120" s="61">
        <f t="shared" si="30"/>
        <v>99.09970204215945</v>
      </c>
      <c r="M120" s="61">
        <f t="shared" si="30"/>
        <v>97.021688286558359</v>
      </c>
      <c r="N120" s="61">
        <f t="shared" si="30"/>
        <v>99.466619411220506</v>
      </c>
      <c r="O120" s="61">
        <f t="shared" si="30"/>
        <v>98.702553903290806</v>
      </c>
      <c r="P120" s="61">
        <f t="shared" si="30"/>
        <v>99.880675592098058</v>
      </c>
      <c r="Q120" s="61">
        <f t="shared" si="30"/>
        <v>98.235332231063055</v>
      </c>
      <c r="R120" s="61">
        <f t="shared" si="30"/>
        <v>99.514945346193571</v>
      </c>
      <c r="S120" s="61">
        <f t="shared" si="30"/>
        <v>99.755266498961461</v>
      </c>
      <c r="T120" s="61">
        <f t="shared" si="30"/>
        <v>99.464652996386789</v>
      </c>
      <c r="U120" s="61">
        <f t="shared" si="30"/>
        <v>99.916072261317723</v>
      </c>
      <c r="V120" s="61">
        <f t="shared" si="30"/>
        <v>99.411453341820348</v>
      </c>
    </row>
    <row r="121" spans="3:22" x14ac:dyDescent="0.2">
      <c r="C121" s="93" t="s">
        <v>79</v>
      </c>
      <c r="D121" s="65">
        <f>+IFERROR(IF(D82&gt;0,+((D82/D42)*100)," "),"")</f>
        <v>81.492177272452778</v>
      </c>
      <c r="E121" s="65">
        <f t="shared" ref="E121:V121" si="31">+IFERROR(IF(E82&gt;0,+((E82/E42)*100)," "),"")</f>
        <v>92.690470932268326</v>
      </c>
      <c r="F121" s="65">
        <f t="shared" si="31"/>
        <v>84.398883113041677</v>
      </c>
      <c r="G121" s="65">
        <f t="shared" si="31"/>
        <v>98.629699765105343</v>
      </c>
      <c r="H121" s="65">
        <f t="shared" si="31"/>
        <v>95.592236171062467</v>
      </c>
      <c r="I121" s="65">
        <f t="shared" si="31"/>
        <v>93.379688818657527</v>
      </c>
      <c r="J121" s="65">
        <f t="shared" si="31"/>
        <v>91.978695521283626</v>
      </c>
      <c r="K121" s="65">
        <f t="shared" si="31"/>
        <v>86.524129931616017</v>
      </c>
      <c r="L121" s="65">
        <f t="shared" si="31"/>
        <v>97.745332109147327</v>
      </c>
      <c r="M121" s="65">
        <f t="shared" si="31"/>
        <v>93.361637334800761</v>
      </c>
      <c r="N121" s="65">
        <f t="shared" si="31"/>
        <v>94.823412184142242</v>
      </c>
      <c r="O121" s="65">
        <f t="shared" si="31"/>
        <v>97.229893461519069</v>
      </c>
      <c r="P121" s="65">
        <f t="shared" si="31"/>
        <v>94.782790537151371</v>
      </c>
      <c r="Q121" s="65">
        <f t="shared" si="31"/>
        <v>95.103684073174733</v>
      </c>
      <c r="R121" s="65">
        <f t="shared" si="31"/>
        <v>96.022540629275483</v>
      </c>
      <c r="S121" s="65">
        <f t="shared" si="31"/>
        <v>96.893303457872193</v>
      </c>
      <c r="T121" s="65">
        <f t="shared" si="31"/>
        <v>96.752945416540186</v>
      </c>
      <c r="U121" s="65">
        <f t="shared" si="31"/>
        <v>97.973565643993737</v>
      </c>
      <c r="V121" s="65">
        <f t="shared" si="31"/>
        <v>97.287318961018656</v>
      </c>
    </row>
    <row r="122" spans="3:22" x14ac:dyDescent="0.2">
      <c r="C122" s="1" t="s">
        <v>227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D127" s="164" t="s">
        <v>149</v>
      </c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</row>
    <row r="128" spans="3:22" x14ac:dyDescent="0.2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</row>
    <row r="129" spans="3:22" x14ac:dyDescent="0.2">
      <c r="C129" s="182" t="s">
        <v>21</v>
      </c>
      <c r="D129" s="162">
        <v>2000</v>
      </c>
      <c r="E129" s="162">
        <v>2001</v>
      </c>
      <c r="F129" s="162">
        <v>2002</v>
      </c>
      <c r="G129" s="162">
        <v>2003</v>
      </c>
      <c r="H129" s="162">
        <v>2004</v>
      </c>
      <c r="I129" s="162">
        <v>2005</v>
      </c>
      <c r="J129" s="162">
        <v>2006</v>
      </c>
      <c r="K129" s="162">
        <v>2007</v>
      </c>
      <c r="L129" s="162">
        <v>2008</v>
      </c>
      <c r="M129" s="162">
        <v>2009</v>
      </c>
      <c r="N129" s="162">
        <v>2010</v>
      </c>
      <c r="O129" s="162">
        <v>2011</v>
      </c>
      <c r="P129" s="162">
        <v>2012</v>
      </c>
      <c r="Q129" s="162">
        <v>2013</v>
      </c>
      <c r="R129" s="162">
        <v>2014</v>
      </c>
      <c r="S129" s="162">
        <v>2015</v>
      </c>
      <c r="T129" s="162">
        <v>2016</v>
      </c>
      <c r="U129" s="162">
        <v>2017</v>
      </c>
      <c r="V129" s="162">
        <v>2018</v>
      </c>
    </row>
    <row r="130" spans="3:22" ht="12" thickBot="1" x14ac:dyDescent="0.25">
      <c r="C130" s="18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</row>
    <row r="131" spans="3:22" x14ac:dyDescent="0.2">
      <c r="C131" s="89" t="s">
        <v>61</v>
      </c>
      <c r="D131" s="57">
        <v>184.67945691558</v>
      </c>
      <c r="E131" s="57">
        <v>251.22436433153999</v>
      </c>
      <c r="F131" s="57">
        <v>230.73979158522999</v>
      </c>
      <c r="G131" s="57">
        <v>129.39295663393</v>
      </c>
      <c r="H131" s="57">
        <v>220.40300738358999</v>
      </c>
      <c r="I131" s="57">
        <v>284.06980358978996</v>
      </c>
      <c r="J131" s="57">
        <v>462.58038450612992</v>
      </c>
      <c r="K131" s="57">
        <v>862.04481320095999</v>
      </c>
      <c r="L131" s="57">
        <v>1048.0032078054198</v>
      </c>
      <c r="M131" s="57">
        <v>1051.7018932856199</v>
      </c>
      <c r="N131" s="57">
        <v>931.5722528668</v>
      </c>
      <c r="O131" s="57">
        <v>1052.9617711708599</v>
      </c>
      <c r="P131" s="57">
        <v>1500.7395340547901</v>
      </c>
      <c r="Q131" s="57">
        <v>1889.9806426510199</v>
      </c>
      <c r="R131" s="57">
        <v>2714.4079068917099</v>
      </c>
      <c r="S131" s="57">
        <v>2802.5755500874502</v>
      </c>
      <c r="T131" s="57">
        <v>1560.9191983582202</v>
      </c>
      <c r="U131" s="57">
        <v>1996.5777387656401</v>
      </c>
      <c r="V131" s="57">
        <v>877.95908322806986</v>
      </c>
    </row>
    <row r="132" spans="3:22" x14ac:dyDescent="0.2">
      <c r="C132" s="90" t="s">
        <v>28</v>
      </c>
      <c r="D132" s="58">
        <v>21.374128655310003</v>
      </c>
      <c r="E132" s="58">
        <v>33.582663013219999</v>
      </c>
      <c r="F132" s="58">
        <v>33.741398651850005</v>
      </c>
      <c r="G132" s="58">
        <v>53.18036131022</v>
      </c>
      <c r="H132" s="58">
        <v>46.029429010849995</v>
      </c>
      <c r="I132" s="58">
        <v>67.621380698660005</v>
      </c>
      <c r="J132" s="58">
        <v>118.87005602673</v>
      </c>
      <c r="K132" s="58">
        <v>354.11123667931003</v>
      </c>
      <c r="L132" s="58">
        <v>373.67583675123001</v>
      </c>
      <c r="M132" s="58">
        <v>340.76028209939994</v>
      </c>
      <c r="N132" s="58">
        <v>410.3836519125</v>
      </c>
      <c r="O132" s="58">
        <v>219.09251307469003</v>
      </c>
      <c r="P132" s="58">
        <v>106.05419382909105</v>
      </c>
      <c r="Q132" s="58">
        <v>136.13782281664999</v>
      </c>
      <c r="R132" s="58">
        <v>146.3052446682612</v>
      </c>
      <c r="S132" s="58">
        <v>196.63244625150685</v>
      </c>
      <c r="T132" s="58">
        <v>186.0630707378169</v>
      </c>
      <c r="U132" s="58">
        <v>202.38942010230002</v>
      </c>
      <c r="V132" s="58">
        <v>159.78318875444998</v>
      </c>
    </row>
    <row r="133" spans="3:22" x14ac:dyDescent="0.2">
      <c r="C133" s="89" t="s">
        <v>62</v>
      </c>
      <c r="D133" s="57">
        <v>20.545483391000001</v>
      </c>
      <c r="E133" s="57">
        <v>33.180026999950002</v>
      </c>
      <c r="F133" s="57">
        <v>17.172552986460001</v>
      </c>
      <c r="G133" s="57">
        <v>9.9271681050900007</v>
      </c>
      <c r="H133" s="57">
        <v>34.545733201669997</v>
      </c>
      <c r="I133" s="57">
        <v>27.053806122040001</v>
      </c>
      <c r="J133" s="57">
        <v>38.065104551800005</v>
      </c>
      <c r="K133" s="57">
        <v>68.715131634970007</v>
      </c>
      <c r="L133" s="57">
        <v>123.780734702</v>
      </c>
      <c r="M133" s="57">
        <v>130.95984248537002</v>
      </c>
      <c r="N133" s="57">
        <v>310.11040079419001</v>
      </c>
      <c r="O133" s="57">
        <v>351.51111180104004</v>
      </c>
      <c r="P133" s="57">
        <v>374.33902296769003</v>
      </c>
      <c r="Q133" s="57">
        <v>398.39529388993998</v>
      </c>
      <c r="R133" s="57">
        <v>336.17126917952004</v>
      </c>
      <c r="S133" s="57">
        <v>328.27493134181992</v>
      </c>
      <c r="T133" s="57">
        <v>281.08812064619997</v>
      </c>
      <c r="U133" s="57">
        <v>356.68441309021995</v>
      </c>
      <c r="V133" s="57">
        <v>247.07504864001999</v>
      </c>
    </row>
    <row r="134" spans="3:22" x14ac:dyDescent="0.2">
      <c r="C134" s="90" t="s">
        <v>29</v>
      </c>
      <c r="D134" s="58">
        <v>52.475017179769999</v>
      </c>
      <c r="E134" s="58">
        <v>67.614570203900001</v>
      </c>
      <c r="F134" s="58">
        <v>45.247755720209994</v>
      </c>
      <c r="G134" s="58">
        <v>25.716501028410001</v>
      </c>
      <c r="H134" s="58">
        <v>13.236090944249998</v>
      </c>
      <c r="I134" s="58">
        <v>15.220063432539998</v>
      </c>
      <c r="J134" s="58">
        <v>26.621992812560002</v>
      </c>
      <c r="K134" s="58">
        <v>76.00194425202001</v>
      </c>
      <c r="L134" s="58">
        <v>59.728931699</v>
      </c>
      <c r="M134" s="58">
        <v>149.23988166930999</v>
      </c>
      <c r="N134" s="58">
        <v>185.25690115858001</v>
      </c>
      <c r="O134" s="58">
        <v>176.51099676584002</v>
      </c>
      <c r="P134" s="58">
        <v>260.73603094217998</v>
      </c>
      <c r="Q134" s="58">
        <v>303.41323646084999</v>
      </c>
      <c r="R134" s="58">
        <v>216.72099541885999</v>
      </c>
      <c r="S134" s="58">
        <v>218.52685574213001</v>
      </c>
      <c r="T134" s="58">
        <v>205.61680303819998</v>
      </c>
      <c r="U134" s="58">
        <v>238.90158856752996</v>
      </c>
      <c r="V134" s="58">
        <v>62.008845983590007</v>
      </c>
    </row>
    <row r="135" spans="3:22" x14ac:dyDescent="0.2">
      <c r="C135" s="89" t="s">
        <v>63</v>
      </c>
      <c r="D135" s="57">
        <v>0</v>
      </c>
      <c r="E135" s="57">
        <v>0</v>
      </c>
      <c r="F135" s="57">
        <v>0</v>
      </c>
      <c r="G135" s="57">
        <v>7.4222326000000001</v>
      </c>
      <c r="H135" s="57">
        <v>0</v>
      </c>
      <c r="I135" s="57">
        <v>4.468227078</v>
      </c>
      <c r="J135" s="57">
        <v>37.905725492000002</v>
      </c>
      <c r="K135" s="57">
        <v>12.99541459514</v>
      </c>
      <c r="L135" s="57">
        <v>13.60924860814</v>
      </c>
      <c r="M135" s="57">
        <v>10.39842512527</v>
      </c>
      <c r="N135" s="57">
        <v>26.66466349089</v>
      </c>
      <c r="O135" s="57">
        <v>13.969757142000001</v>
      </c>
      <c r="P135" s="57">
        <v>5.5023686837100003</v>
      </c>
      <c r="Q135" s="57">
        <v>36.250531477000003</v>
      </c>
      <c r="R135" s="57">
        <v>50.0090147194</v>
      </c>
      <c r="S135" s="57">
        <v>52.210692676320001</v>
      </c>
      <c r="T135" s="57">
        <v>62.443113375860001</v>
      </c>
      <c r="U135" s="57">
        <v>64.750293183669996</v>
      </c>
      <c r="V135" s="57">
        <v>47.143992903009995</v>
      </c>
    </row>
    <row r="136" spans="3:22" x14ac:dyDescent="0.2">
      <c r="C136" s="90" t="s">
        <v>30</v>
      </c>
      <c r="D136" s="58">
        <v>10.700217712739999</v>
      </c>
      <c r="E136" s="58">
        <v>16.217976084550003</v>
      </c>
      <c r="F136" s="58">
        <v>9.3535950255099998</v>
      </c>
      <c r="G136" s="58">
        <v>8.5772897494499993</v>
      </c>
      <c r="H136" s="58">
        <v>23.703279970529998</v>
      </c>
      <c r="I136" s="58">
        <v>27.330437386819998</v>
      </c>
      <c r="J136" s="58">
        <v>41.354257818290002</v>
      </c>
      <c r="K136" s="58">
        <v>46.048139947509995</v>
      </c>
      <c r="L136" s="58">
        <v>63.766961578820009</v>
      </c>
      <c r="M136" s="58">
        <v>71.436952108379998</v>
      </c>
      <c r="N136" s="58">
        <v>83.336973481740003</v>
      </c>
      <c r="O136" s="58">
        <v>92.950758465350006</v>
      </c>
      <c r="P136" s="58">
        <v>170.16675716226999</v>
      </c>
      <c r="Q136" s="58">
        <v>177.01453992290996</v>
      </c>
      <c r="R136" s="58">
        <v>177.18334176249994</v>
      </c>
      <c r="S136" s="58">
        <v>201.65425819191</v>
      </c>
      <c r="T136" s="58">
        <v>151.09620904219</v>
      </c>
      <c r="U136" s="58">
        <v>154.38958106477</v>
      </c>
      <c r="V136" s="58">
        <v>104.17822494028999</v>
      </c>
    </row>
    <row r="137" spans="3:22" x14ac:dyDescent="0.2">
      <c r="C137" s="89" t="s">
        <v>64</v>
      </c>
      <c r="D137" s="57">
        <v>367.62471420270998</v>
      </c>
      <c r="E137" s="57">
        <v>478.42842365187005</v>
      </c>
      <c r="F137" s="57">
        <v>586.92455217322993</v>
      </c>
      <c r="G137" s="57">
        <v>484.42293974172992</v>
      </c>
      <c r="H137" s="57">
        <v>479.59186210167991</v>
      </c>
      <c r="I137" s="57">
        <v>432.15973769685002</v>
      </c>
      <c r="J137" s="57">
        <v>770.78057877864978</v>
      </c>
      <c r="K137" s="57">
        <v>1037.5429720467901</v>
      </c>
      <c r="L137" s="57">
        <v>3157.3379508106077</v>
      </c>
      <c r="M137" s="57">
        <v>2671.494447227099</v>
      </c>
      <c r="N137" s="57">
        <v>1622.3379136350102</v>
      </c>
      <c r="O137" s="57">
        <v>1192.102827274658</v>
      </c>
      <c r="P137" s="57">
        <v>1702.9314386293761</v>
      </c>
      <c r="Q137" s="57">
        <v>2581.0799280547235</v>
      </c>
      <c r="R137" s="57">
        <v>1913.1500643216038</v>
      </c>
      <c r="S137" s="57">
        <v>1216.8641687648308</v>
      </c>
      <c r="T137" s="57">
        <v>867.42468779599108</v>
      </c>
      <c r="U137" s="57">
        <v>810.61461241289544</v>
      </c>
      <c r="V137" s="57">
        <v>519.00686239211814</v>
      </c>
    </row>
    <row r="138" spans="3:22" x14ac:dyDescent="0.2">
      <c r="C138" s="90" t="s">
        <v>65</v>
      </c>
      <c r="D138" s="58">
        <v>20.777910023</v>
      </c>
      <c r="E138" s="58">
        <v>35.374554261870003</v>
      </c>
      <c r="F138" s="58">
        <v>10.96235268833</v>
      </c>
      <c r="G138" s="58">
        <v>9.8942824354599992</v>
      </c>
      <c r="H138" s="58">
        <v>57.642860581550003</v>
      </c>
      <c r="I138" s="58">
        <v>45.763727967500003</v>
      </c>
      <c r="J138" s="58">
        <v>68.560154900469996</v>
      </c>
      <c r="K138" s="58">
        <v>55.718202584250001</v>
      </c>
      <c r="L138" s="58">
        <v>121.53764369830999</v>
      </c>
      <c r="M138" s="58">
        <v>102.06483399845001</v>
      </c>
      <c r="N138" s="58">
        <v>111.83176094635</v>
      </c>
      <c r="O138" s="58">
        <v>134.81585283081</v>
      </c>
      <c r="P138" s="58">
        <v>264.16768379325998</v>
      </c>
      <c r="Q138" s="58">
        <v>321.37163963123999</v>
      </c>
      <c r="R138" s="58">
        <v>290.49069110277998</v>
      </c>
      <c r="S138" s="58">
        <v>350.12694987755998</v>
      </c>
      <c r="T138" s="58">
        <v>227.25612097164</v>
      </c>
      <c r="U138" s="58">
        <v>416.07362905724005</v>
      </c>
      <c r="V138" s="58">
        <v>366.45051589856001</v>
      </c>
    </row>
    <row r="139" spans="3:22" x14ac:dyDescent="0.2">
      <c r="C139" s="89" t="s">
        <v>66</v>
      </c>
      <c r="D139" s="57">
        <v>86.354996605790006</v>
      </c>
      <c r="E139" s="57">
        <v>48.347730944719999</v>
      </c>
      <c r="F139" s="57">
        <v>73.499653727029994</v>
      </c>
      <c r="G139" s="57">
        <v>89.462479962860002</v>
      </c>
      <c r="H139" s="57">
        <v>132.24746799054</v>
      </c>
      <c r="I139" s="57">
        <v>245.77626019029998</v>
      </c>
      <c r="J139" s="57">
        <v>268.05839330820999</v>
      </c>
      <c r="K139" s="57">
        <v>575.78277302895992</v>
      </c>
      <c r="L139" s="57">
        <v>734.56945705653993</v>
      </c>
      <c r="M139" s="57">
        <v>821.58213335127004</v>
      </c>
      <c r="N139" s="57">
        <v>870.45607203816996</v>
      </c>
      <c r="O139" s="57">
        <v>821.62902903368047</v>
      </c>
      <c r="P139" s="57">
        <v>934.37842359274987</v>
      </c>
      <c r="Q139" s="57">
        <v>1442.1735273377301</v>
      </c>
      <c r="R139" s="57">
        <v>1823.6576369933075</v>
      </c>
      <c r="S139" s="57">
        <v>2396.5824390471889</v>
      </c>
      <c r="T139" s="57">
        <v>2531.9285015993705</v>
      </c>
      <c r="U139" s="57">
        <v>3205.4284345738001</v>
      </c>
      <c r="V139" s="57">
        <v>3207.5156611848602</v>
      </c>
    </row>
    <row r="140" spans="3:22" x14ac:dyDescent="0.2">
      <c r="C140" s="90" t="s">
        <v>67</v>
      </c>
      <c r="D140" s="58">
        <v>0</v>
      </c>
      <c r="E140" s="58">
        <v>0</v>
      </c>
      <c r="F140" s="58">
        <v>0</v>
      </c>
      <c r="G140" s="58">
        <v>0</v>
      </c>
      <c r="H140" s="58">
        <v>1.0543949695899999</v>
      </c>
      <c r="I140" s="58">
        <v>0.68011820000000001</v>
      </c>
      <c r="J140" s="58">
        <v>0</v>
      </c>
      <c r="K140" s="58">
        <v>3.0056296426399998</v>
      </c>
      <c r="L140" s="58">
        <v>2.758</v>
      </c>
      <c r="M140" s="58">
        <v>0.55841199933999996</v>
      </c>
      <c r="N140" s="58">
        <v>2.04147545971</v>
      </c>
      <c r="O140" s="58">
        <v>3.2932721005599999</v>
      </c>
      <c r="P140" s="58">
        <v>9.2229924255400011</v>
      </c>
      <c r="Q140" s="58">
        <v>6.7719539550799999</v>
      </c>
      <c r="R140" s="58">
        <v>8.1845414083600012</v>
      </c>
      <c r="S140" s="58">
        <v>8.3861529139300011</v>
      </c>
      <c r="T140" s="58">
        <v>14.75203270557</v>
      </c>
      <c r="U140" s="58">
        <v>17.528131577090001</v>
      </c>
      <c r="V140" s="58">
        <v>15.930326279799999</v>
      </c>
    </row>
    <row r="141" spans="3:22" x14ac:dyDescent="0.2">
      <c r="C141" s="89" t="s">
        <v>68</v>
      </c>
      <c r="D141" s="57">
        <v>18.994230314199996</v>
      </c>
      <c r="E141" s="57">
        <v>24.840596064740001</v>
      </c>
      <c r="F141" s="57">
        <v>9.0888402302600007</v>
      </c>
      <c r="G141" s="57">
        <v>18.127861628000002</v>
      </c>
      <c r="H141" s="57">
        <v>27.484953240400003</v>
      </c>
      <c r="I141" s="57">
        <v>31.44458854022</v>
      </c>
      <c r="J141" s="57">
        <v>24.912843716690002</v>
      </c>
      <c r="K141" s="57">
        <v>63.546932939790004</v>
      </c>
      <c r="L141" s="57">
        <v>62.240561856119996</v>
      </c>
      <c r="M141" s="57">
        <v>61.16919722886</v>
      </c>
      <c r="N141" s="57">
        <v>44.747504143560001</v>
      </c>
      <c r="O141" s="57">
        <v>74.128092394179987</v>
      </c>
      <c r="P141" s="57">
        <v>82.244350482169992</v>
      </c>
      <c r="Q141" s="57">
        <v>104.79522355333</v>
      </c>
      <c r="R141" s="57">
        <v>102.7179558298884</v>
      </c>
      <c r="S141" s="57">
        <v>94.742303015890002</v>
      </c>
      <c r="T141" s="57">
        <v>119.26817912314</v>
      </c>
      <c r="U141" s="57">
        <v>140.23888921080001</v>
      </c>
      <c r="V141" s="57">
        <v>72.759798621300007</v>
      </c>
    </row>
    <row r="142" spans="3:22" x14ac:dyDescent="0.2">
      <c r="C142" s="90" t="s">
        <v>31</v>
      </c>
      <c r="D142" s="58">
        <v>794.06290513312001</v>
      </c>
      <c r="E142" s="58">
        <v>1549.01134655751</v>
      </c>
      <c r="F142" s="58">
        <v>799.2764730460799</v>
      </c>
      <c r="G142" s="58">
        <v>1091.60765851729</v>
      </c>
      <c r="H142" s="58">
        <v>878.35700501242002</v>
      </c>
      <c r="I142" s="58">
        <v>1159.20720119732</v>
      </c>
      <c r="J142" s="58">
        <v>288.01701080206993</v>
      </c>
      <c r="K142" s="58">
        <v>754.13747998629992</v>
      </c>
      <c r="L142" s="58">
        <v>822.77831632528</v>
      </c>
      <c r="M142" s="58">
        <v>931.2251963148999</v>
      </c>
      <c r="N142" s="58">
        <v>781.28873241150029</v>
      </c>
      <c r="O142" s="58">
        <v>1250.14489851794</v>
      </c>
      <c r="P142" s="58">
        <v>2007.8855971156902</v>
      </c>
      <c r="Q142" s="58">
        <v>1797.2671607864704</v>
      </c>
      <c r="R142" s="58">
        <v>994.38366584674998</v>
      </c>
      <c r="S142" s="58">
        <v>1088.8074551493701</v>
      </c>
      <c r="T142" s="58">
        <v>508.86420545209</v>
      </c>
      <c r="U142" s="58">
        <v>785.91634922207015</v>
      </c>
      <c r="V142" s="58">
        <v>713.90217923927003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>
        <v>0</v>
      </c>
      <c r="S143" s="57"/>
      <c r="T143" s="57"/>
      <c r="U143" s="57"/>
      <c r="V143" s="57"/>
    </row>
    <row r="144" spans="3:22" x14ac:dyDescent="0.2">
      <c r="C144" s="90" t="s">
        <v>69</v>
      </c>
      <c r="D144" s="58">
        <v>33.424618248419996</v>
      </c>
      <c r="E144" s="58">
        <v>112.01748541679001</v>
      </c>
      <c r="F144" s="58">
        <v>54.901623167890001</v>
      </c>
      <c r="G144" s="58">
        <v>78.900989107880008</v>
      </c>
      <c r="H144" s="58">
        <v>117.83424383787001</v>
      </c>
      <c r="I144" s="58">
        <v>265.88418715494998</v>
      </c>
      <c r="J144" s="58">
        <v>832.65815331671001</v>
      </c>
      <c r="K144" s="58">
        <v>1360.6586652129399</v>
      </c>
      <c r="L144" s="58">
        <v>1612.1991505101796</v>
      </c>
      <c r="M144" s="58">
        <v>1688.2579435015502</v>
      </c>
      <c r="N144" s="58">
        <v>2375.7822845764103</v>
      </c>
      <c r="O144" s="58">
        <v>2562.8403812997203</v>
      </c>
      <c r="P144" s="58">
        <v>3849.30127032875</v>
      </c>
      <c r="Q144" s="58">
        <v>4393.35592133724</v>
      </c>
      <c r="R144" s="58">
        <v>6817.7392071910781</v>
      </c>
      <c r="S144" s="58">
        <v>8085.7966389535186</v>
      </c>
      <c r="T144" s="58">
        <v>6291.4561326108578</v>
      </c>
      <c r="U144" s="58">
        <v>7412.3683389971493</v>
      </c>
      <c r="V144" s="58">
        <v>6792.6274021771305</v>
      </c>
    </row>
    <row r="145" spans="3:22" x14ac:dyDescent="0.2">
      <c r="C145" s="89" t="s">
        <v>70</v>
      </c>
      <c r="D145" s="57">
        <v>15.203260972870002</v>
      </c>
      <c r="E145" s="57">
        <v>15.471832878260001</v>
      </c>
      <c r="F145" s="57">
        <v>15.045303541999999</v>
      </c>
      <c r="G145" s="57">
        <v>8.5768842515500001</v>
      </c>
      <c r="H145" s="57">
        <v>31.774897086999999</v>
      </c>
      <c r="I145" s="57">
        <v>107.53678467688</v>
      </c>
      <c r="J145" s="57">
        <v>38.405280163999997</v>
      </c>
      <c r="K145" s="57">
        <v>67.507556667930004</v>
      </c>
      <c r="L145" s="57">
        <v>80.971442094679986</v>
      </c>
      <c r="M145" s="57">
        <v>68.372168460379996</v>
      </c>
      <c r="N145" s="57">
        <v>98.015906725690002</v>
      </c>
      <c r="O145" s="57">
        <v>125.34798816265</v>
      </c>
      <c r="P145" s="57">
        <v>148.75321656629998</v>
      </c>
      <c r="Q145" s="57">
        <v>190.44771387034004</v>
      </c>
      <c r="R145" s="57">
        <v>392.33839891849993</v>
      </c>
      <c r="S145" s="57">
        <v>195.66514468188001</v>
      </c>
      <c r="T145" s="57">
        <v>150.59614564046001</v>
      </c>
      <c r="U145" s="57">
        <v>166.46193413386999</v>
      </c>
      <c r="V145" s="57">
        <v>385.76578790837993</v>
      </c>
    </row>
    <row r="146" spans="3:22" x14ac:dyDescent="0.2">
      <c r="C146" s="90" t="s">
        <v>32</v>
      </c>
      <c r="D146" s="58">
        <v>3.8406449760000001</v>
      </c>
      <c r="E146" s="58">
        <v>17.09997932237</v>
      </c>
      <c r="F146" s="58">
        <v>5.6923732799999995E-2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33.742862604519999</v>
      </c>
      <c r="M146" s="58">
        <v>1.0309999999999999</v>
      </c>
      <c r="N146" s="58">
        <v>7.0045928899999996</v>
      </c>
      <c r="O146" s="58">
        <v>0</v>
      </c>
      <c r="P146" s="58">
        <v>51.568059101320003</v>
      </c>
      <c r="Q146" s="58">
        <v>30.688374149529999</v>
      </c>
      <c r="R146" s="58">
        <v>16.943196404910001</v>
      </c>
      <c r="S146" s="58">
        <v>15.94781464683</v>
      </c>
      <c r="T146" s="58">
        <v>10.342112770510001</v>
      </c>
      <c r="U146" s="58">
        <v>7.8715181801999998</v>
      </c>
      <c r="V146" s="58">
        <v>6.8171021002799996</v>
      </c>
    </row>
    <row r="147" spans="3:22" x14ac:dyDescent="0.2">
      <c r="C147" s="89" t="s">
        <v>33</v>
      </c>
      <c r="D147" s="57">
        <v>49.374332745890001</v>
      </c>
      <c r="E147" s="57">
        <v>69.43043797207001</v>
      </c>
      <c r="F147" s="57">
        <v>31.996761524540002</v>
      </c>
      <c r="G147" s="57">
        <v>32.817107120219994</v>
      </c>
      <c r="H147" s="57">
        <v>63.537526945819998</v>
      </c>
      <c r="I147" s="57">
        <v>55.776883323610001</v>
      </c>
      <c r="J147" s="57">
        <v>126.60637566381</v>
      </c>
      <c r="K147" s="57">
        <v>255.51644033732998</v>
      </c>
      <c r="L147" s="57">
        <v>388.01778260940995</v>
      </c>
      <c r="M147" s="57">
        <v>370.76505785083003</v>
      </c>
      <c r="N147" s="57">
        <v>159.30290480680003</v>
      </c>
      <c r="O147" s="57">
        <v>3727.6421511295789</v>
      </c>
      <c r="P147" s="57">
        <v>113.90326157708</v>
      </c>
      <c r="Q147" s="57">
        <v>266.28839904058998</v>
      </c>
      <c r="R147" s="57">
        <v>278.23840221124999</v>
      </c>
      <c r="S147" s="57">
        <v>225.68154721750997</v>
      </c>
      <c r="T147" s="57">
        <v>174.21574677871999</v>
      </c>
      <c r="U147" s="57">
        <v>198.08385212129002</v>
      </c>
      <c r="V147" s="57">
        <v>147.90354626882001</v>
      </c>
    </row>
    <row r="148" spans="3:22" x14ac:dyDescent="0.2">
      <c r="C148" s="90" t="s">
        <v>71</v>
      </c>
      <c r="D148" s="58">
        <v>219.26970435415004</v>
      </c>
      <c r="E148" s="58">
        <v>355.56106033250001</v>
      </c>
      <c r="F148" s="58">
        <v>225.97373119664002</v>
      </c>
      <c r="G148" s="58">
        <v>319.69119284474999</v>
      </c>
      <c r="H148" s="58">
        <v>532.10555988019996</v>
      </c>
      <c r="I148" s="58">
        <v>511.99050342497998</v>
      </c>
      <c r="J148" s="58">
        <v>469.62646061909999</v>
      </c>
      <c r="K148" s="58">
        <v>2266.0749696188605</v>
      </c>
      <c r="L148" s="58">
        <v>1400.7752257729903</v>
      </c>
      <c r="M148" s="58">
        <v>6069.5255734132388</v>
      </c>
      <c r="N148" s="58">
        <v>1011.9001655175999</v>
      </c>
      <c r="O148" s="58">
        <v>1552.1978920945</v>
      </c>
      <c r="P148" s="58">
        <v>1973.1243383697799</v>
      </c>
      <c r="Q148" s="58">
        <v>2477.9940764618705</v>
      </c>
      <c r="R148" s="58">
        <v>2165.3615687677202</v>
      </c>
      <c r="S148" s="58">
        <v>2373.5275299462201</v>
      </c>
      <c r="T148" s="58">
        <v>2225.7302264334999</v>
      </c>
      <c r="U148" s="58">
        <v>2754.2014081502498</v>
      </c>
      <c r="V148" s="58">
        <v>3054.5963567901899</v>
      </c>
    </row>
    <row r="149" spans="3:22" x14ac:dyDescent="0.2">
      <c r="C149" s="89" t="s">
        <v>34</v>
      </c>
      <c r="D149" s="57">
        <v>5.6486359347499997</v>
      </c>
      <c r="E149" s="57">
        <v>2.6672616330500003</v>
      </c>
      <c r="F149" s="57">
        <v>1.5564011134899998</v>
      </c>
      <c r="G149" s="57">
        <v>1.8304879379100001</v>
      </c>
      <c r="H149" s="57">
        <v>4.8455539752600005</v>
      </c>
      <c r="I149" s="57">
        <v>5.1488356575999994</v>
      </c>
      <c r="J149" s="57">
        <v>15.54192819144</v>
      </c>
      <c r="K149" s="57">
        <v>25.634472210549998</v>
      </c>
      <c r="L149" s="57">
        <v>28.679013513719994</v>
      </c>
      <c r="M149" s="57">
        <v>47.700552326310003</v>
      </c>
      <c r="N149" s="57">
        <v>48.973670706520004</v>
      </c>
      <c r="O149" s="57">
        <v>38.617125538579991</v>
      </c>
      <c r="P149" s="57">
        <v>67.508644580010014</v>
      </c>
      <c r="Q149" s="57">
        <v>84.549894871539991</v>
      </c>
      <c r="R149" s="57">
        <v>69.271033857950002</v>
      </c>
      <c r="S149" s="57">
        <v>75.291157625819991</v>
      </c>
      <c r="T149" s="57">
        <v>73.444526591776295</v>
      </c>
      <c r="U149" s="57">
        <v>184.88003834659</v>
      </c>
      <c r="V149" s="57">
        <v>187.80872071984004</v>
      </c>
    </row>
    <row r="150" spans="3:22" x14ac:dyDescent="0.2">
      <c r="C150" s="90" t="s">
        <v>72</v>
      </c>
      <c r="D150" s="58">
        <v>72.143294197800003</v>
      </c>
      <c r="E150" s="58">
        <v>249.53662304213</v>
      </c>
      <c r="F150" s="58">
        <v>74.182518466450006</v>
      </c>
      <c r="G150" s="58">
        <v>68.863533176820013</v>
      </c>
      <c r="H150" s="58">
        <v>175.65929373617999</v>
      </c>
      <c r="I150" s="58">
        <v>46.254589584099996</v>
      </c>
      <c r="J150" s="58">
        <v>73.108482663360007</v>
      </c>
      <c r="K150" s="58">
        <v>226.86724210534999</v>
      </c>
      <c r="L150" s="58">
        <v>203.90240541028001</v>
      </c>
      <c r="M150" s="58">
        <v>377.02139358179005</v>
      </c>
      <c r="N150" s="58">
        <v>342.31544991336006</v>
      </c>
      <c r="O150" s="58">
        <v>308.72226425714996</v>
      </c>
      <c r="P150" s="58">
        <v>452.64786291430602</v>
      </c>
      <c r="Q150" s="58">
        <v>269.44884806750002</v>
      </c>
      <c r="R150" s="58">
        <v>249.14252009585002</v>
      </c>
      <c r="S150" s="58">
        <v>218.74236083209351</v>
      </c>
      <c r="T150" s="58">
        <v>303.24993715802998</v>
      </c>
      <c r="U150" s="58">
        <v>342.05446853245002</v>
      </c>
      <c r="V150" s="58">
        <v>176.63934129665</v>
      </c>
    </row>
    <row r="151" spans="3:22" x14ac:dyDescent="0.2">
      <c r="C151" s="89" t="s">
        <v>73</v>
      </c>
      <c r="D151" s="57">
        <v>718.34812013481996</v>
      </c>
      <c r="E151" s="57">
        <v>463.11274619082997</v>
      </c>
      <c r="F151" s="57">
        <v>548.64166500979002</v>
      </c>
      <c r="G151" s="57">
        <v>452.38323866308997</v>
      </c>
      <c r="H151" s="57">
        <v>536.44950499189997</v>
      </c>
      <c r="I151" s="57">
        <v>490.03936655880995</v>
      </c>
      <c r="J151" s="57">
        <v>41.042721889569997</v>
      </c>
      <c r="K151" s="57">
        <v>131.67513412123</v>
      </c>
      <c r="L151" s="57">
        <v>81.636377659910011</v>
      </c>
      <c r="M151" s="57">
        <v>46.100645250119996</v>
      </c>
      <c r="N151" s="57">
        <v>46.537466801180003</v>
      </c>
      <c r="O151" s="57">
        <v>58.330117749610004</v>
      </c>
      <c r="P151" s="57">
        <v>372.63120915796998</v>
      </c>
      <c r="Q151" s="57">
        <v>120.82196444522999</v>
      </c>
      <c r="R151" s="57">
        <v>113.03641629242</v>
      </c>
      <c r="S151" s="57">
        <v>130.74931893272</v>
      </c>
      <c r="T151" s="57">
        <v>76.61924449638002</v>
      </c>
      <c r="U151" s="57">
        <v>45.970552755360004</v>
      </c>
      <c r="V151" s="57">
        <v>23.089892321680001</v>
      </c>
    </row>
    <row r="152" spans="3:22" x14ac:dyDescent="0.2">
      <c r="C152" s="90" t="s">
        <v>35</v>
      </c>
      <c r="D152" s="58">
        <v>14.73981976564</v>
      </c>
      <c r="E152" s="58">
        <v>36.901907149100005</v>
      </c>
      <c r="F152" s="58">
        <v>15.62194082882</v>
      </c>
      <c r="G152" s="58">
        <v>15.42717776738</v>
      </c>
      <c r="H152" s="58">
        <v>24.924145379750005</v>
      </c>
      <c r="I152" s="58">
        <v>25.719105500140003</v>
      </c>
      <c r="J152" s="58">
        <v>40.19750277736</v>
      </c>
      <c r="K152" s="58">
        <v>62.747542165089996</v>
      </c>
      <c r="L152" s="58">
        <v>66.64584190023001</v>
      </c>
      <c r="M152" s="58">
        <v>66.848903074030005</v>
      </c>
      <c r="N152" s="58">
        <v>57.078808416010006</v>
      </c>
      <c r="O152" s="58">
        <v>39.606588744489997</v>
      </c>
      <c r="P152" s="58">
        <v>44.192329121769994</v>
      </c>
      <c r="Q152" s="58">
        <v>181.58406608301999</v>
      </c>
      <c r="R152" s="58">
        <v>192.71394876508</v>
      </c>
      <c r="S152" s="58">
        <v>147.01991129999999</v>
      </c>
      <c r="T152" s="58">
        <v>104.66538750655999</v>
      </c>
      <c r="U152" s="58">
        <v>173.59849377794001</v>
      </c>
      <c r="V152" s="58">
        <v>151.81051551768999</v>
      </c>
    </row>
    <row r="153" spans="3:22" x14ac:dyDescent="0.2">
      <c r="C153" s="89" t="s">
        <v>74</v>
      </c>
      <c r="D153" s="57">
        <v>5</v>
      </c>
      <c r="E153" s="57">
        <v>0</v>
      </c>
      <c r="F153" s="57">
        <v>0</v>
      </c>
      <c r="G153" s="57">
        <v>4.2315920729999998</v>
      </c>
      <c r="H153" s="57">
        <v>9</v>
      </c>
      <c r="I153" s="57">
        <v>53.564999997999998</v>
      </c>
      <c r="J153" s="57">
        <v>77.870313147000005</v>
      </c>
      <c r="K153" s="57">
        <v>1.186812</v>
      </c>
      <c r="L153" s="57">
        <v>91.638541191000002</v>
      </c>
      <c r="M153" s="57">
        <v>83.709612461000006</v>
      </c>
      <c r="N153" s="57">
        <v>50.805243269000002</v>
      </c>
      <c r="O153" s="57">
        <v>37.266349321</v>
      </c>
      <c r="P153" s="57">
        <v>37.101585999999998</v>
      </c>
      <c r="Q153" s="57">
        <v>41.964350658999997</v>
      </c>
      <c r="R153" s="57">
        <v>44.960474493</v>
      </c>
      <c r="S153" s="57">
        <v>49.777656028000003</v>
      </c>
      <c r="T153" s="57">
        <v>35.162183767000002</v>
      </c>
      <c r="U153" s="57">
        <v>48.930641999999999</v>
      </c>
      <c r="V153" s="57">
        <v>35.5</v>
      </c>
    </row>
    <row r="154" spans="3:22" x14ac:dyDescent="0.2">
      <c r="C154" s="90" t="s">
        <v>36</v>
      </c>
      <c r="D154" s="58">
        <v>0</v>
      </c>
      <c r="E154" s="58">
        <v>0</v>
      </c>
      <c r="F154" s="58">
        <v>0</v>
      </c>
      <c r="G154" s="58">
        <v>0</v>
      </c>
      <c r="H154" s="58">
        <v>1.6432826898600001</v>
      </c>
      <c r="I154" s="58">
        <v>1.0040283492099999</v>
      </c>
      <c r="J154" s="58">
        <v>1.9608220593299999</v>
      </c>
      <c r="K154" s="58">
        <v>1.0567640197599999</v>
      </c>
      <c r="L154" s="58">
        <v>5.5375474425700011</v>
      </c>
      <c r="M154" s="58">
        <v>6.9416253912799997</v>
      </c>
      <c r="N154" s="58">
        <v>4.3547289738800004</v>
      </c>
      <c r="O154" s="58">
        <v>3.6032302788599999</v>
      </c>
      <c r="P154" s="58">
        <v>11.72551146692</v>
      </c>
      <c r="Q154" s="58">
        <v>15.23695538346</v>
      </c>
      <c r="R154" s="58">
        <v>43.101420369326007</v>
      </c>
      <c r="S154" s="58">
        <v>31.892568915046997</v>
      </c>
      <c r="T154" s="58">
        <v>59.877091563858002</v>
      </c>
      <c r="U154" s="58">
        <v>49.247358411349992</v>
      </c>
      <c r="V154" s="58">
        <v>57.53375314219501</v>
      </c>
    </row>
    <row r="155" spans="3:22" x14ac:dyDescent="0.2">
      <c r="C155" s="92" t="s">
        <v>75</v>
      </c>
      <c r="D155" s="59">
        <v>579.15620646707998</v>
      </c>
      <c r="E155" s="59">
        <v>924.23795678313002</v>
      </c>
      <c r="F155" s="59">
        <v>794.69548149134005</v>
      </c>
      <c r="G155" s="59">
        <v>841.60074766938999</v>
      </c>
      <c r="H155" s="59">
        <v>1164.3185692668301</v>
      </c>
      <c r="I155" s="59">
        <v>1375.3747308374702</v>
      </c>
      <c r="J155" s="59">
        <v>1588.1490806695501</v>
      </c>
      <c r="K155" s="59">
        <v>1877.3290266508805</v>
      </c>
      <c r="L155" s="59">
        <v>1360.2727669938304</v>
      </c>
      <c r="M155" s="59">
        <v>1866.9850614476597</v>
      </c>
      <c r="N155" s="59">
        <v>2134.5265059360995</v>
      </c>
      <c r="O155" s="59">
        <v>3340.1203969767712</v>
      </c>
      <c r="P155" s="59">
        <v>3534.4752358320584</v>
      </c>
      <c r="Q155" s="59">
        <v>4730.8885140322454</v>
      </c>
      <c r="R155" s="59">
        <v>6952.0548232014471</v>
      </c>
      <c r="S155" s="59">
        <v>7336.637403973803</v>
      </c>
      <c r="T155" s="59">
        <v>7176.5567098754418</v>
      </c>
      <c r="U155" s="59">
        <v>3264.0373475385318</v>
      </c>
      <c r="V155" s="59">
        <v>3474.1073339458312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</v>
      </c>
      <c r="V156" s="60">
        <v>12.311477937999999</v>
      </c>
    </row>
    <row r="157" spans="3:22" x14ac:dyDescent="0.2">
      <c r="C157" s="89" t="s">
        <v>77</v>
      </c>
      <c r="D157" s="57">
        <v>1.4</v>
      </c>
      <c r="E157" s="57">
        <v>7</v>
      </c>
      <c r="F157" s="57">
        <v>0.39285276438</v>
      </c>
      <c r="G157" s="57">
        <v>0.24037830265999999</v>
      </c>
      <c r="H157" s="57">
        <v>0.6050195022999999</v>
      </c>
      <c r="I157" s="57">
        <v>1.1900501246199999</v>
      </c>
      <c r="J157" s="57">
        <v>1.1909191603</v>
      </c>
      <c r="K157" s="57">
        <v>1.8525587134900001</v>
      </c>
      <c r="L157" s="57">
        <v>2.0775655943899998</v>
      </c>
      <c r="M157" s="57">
        <v>3.25083365407</v>
      </c>
      <c r="N157" s="57">
        <v>12.10508124271</v>
      </c>
      <c r="O157" s="57">
        <v>21.07716692971</v>
      </c>
      <c r="P157" s="57">
        <v>10.225143839999999</v>
      </c>
      <c r="Q157" s="57">
        <v>7.46810089391</v>
      </c>
      <c r="R157" s="57">
        <v>8.770816375399999</v>
      </c>
      <c r="S157" s="57">
        <v>10.7874658484</v>
      </c>
      <c r="T157" s="57">
        <v>13.68266981318</v>
      </c>
      <c r="U157" s="57">
        <v>15.94363078064</v>
      </c>
      <c r="V157" s="57">
        <v>14.59334839455</v>
      </c>
    </row>
    <row r="158" spans="3:22" x14ac:dyDescent="0.2">
      <c r="C158" s="90" t="s">
        <v>37</v>
      </c>
      <c r="D158" s="58">
        <v>389.28009322887999</v>
      </c>
      <c r="E158" s="58">
        <v>636.78669475770005</v>
      </c>
      <c r="F158" s="58">
        <v>384.15205649374997</v>
      </c>
      <c r="G158" s="58">
        <v>253.18281360593002</v>
      </c>
      <c r="H158" s="58">
        <v>410.63244375913007</v>
      </c>
      <c r="I158" s="58">
        <v>786.94763288512002</v>
      </c>
      <c r="J158" s="58">
        <v>1082.32454316045</v>
      </c>
      <c r="K158" s="58">
        <v>1964.3048600959396</v>
      </c>
      <c r="L158" s="58">
        <v>1495.1226293534703</v>
      </c>
      <c r="M158" s="58">
        <v>2484.8932481677098</v>
      </c>
      <c r="N158" s="58">
        <v>2296.4752713938606</v>
      </c>
      <c r="O158" s="58">
        <v>3672.9311813392305</v>
      </c>
      <c r="P158" s="58">
        <v>5979.1748940280222</v>
      </c>
      <c r="Q158" s="58">
        <v>6657.8367863530448</v>
      </c>
      <c r="R158" s="58">
        <v>5407.3797021624205</v>
      </c>
      <c r="S158" s="58">
        <v>4635.3314816376824</v>
      </c>
      <c r="T158" s="58">
        <v>3633.5691680837604</v>
      </c>
      <c r="U158" s="58">
        <v>2976.4194256522405</v>
      </c>
      <c r="V158" s="58">
        <v>2168.1531020678599</v>
      </c>
    </row>
    <row r="159" spans="3:22" x14ac:dyDescent="0.2">
      <c r="C159" s="89" t="s">
        <v>38</v>
      </c>
      <c r="D159" s="57">
        <v>98.401040084000002</v>
      </c>
      <c r="E159" s="57">
        <v>21.534780441500001</v>
      </c>
      <c r="F159" s="57">
        <v>61.6432470564</v>
      </c>
      <c r="G159" s="57">
        <v>37.781963376300006</v>
      </c>
      <c r="H159" s="57">
        <v>11.229103032499999</v>
      </c>
      <c r="I159" s="57">
        <v>41.032211040730004</v>
      </c>
      <c r="J159" s="57">
        <v>125.64485526255001</v>
      </c>
      <c r="K159" s="57">
        <v>325.9551277969</v>
      </c>
      <c r="L159" s="57">
        <v>389.40785912063996</v>
      </c>
      <c r="M159" s="57">
        <v>650.05388572465995</v>
      </c>
      <c r="N159" s="57">
        <v>306.21313702589003</v>
      </c>
      <c r="O159" s="57">
        <v>637.29823071676003</v>
      </c>
      <c r="P159" s="57">
        <v>1657.5417683760597</v>
      </c>
      <c r="Q159" s="57">
        <v>2016.4383795936599</v>
      </c>
      <c r="R159" s="57">
        <v>2151.2494403072997</v>
      </c>
      <c r="S159" s="57">
        <v>2217.5012048427398</v>
      </c>
      <c r="T159" s="57">
        <v>1425.5547993868399</v>
      </c>
      <c r="U159" s="57">
        <v>1825.7709312033601</v>
      </c>
      <c r="V159" s="57">
        <v>347.66261301993006</v>
      </c>
    </row>
    <row r="160" spans="3:22" x14ac:dyDescent="0.2">
      <c r="C160" s="81" t="s">
        <v>79</v>
      </c>
      <c r="D160" s="45">
        <f>+SUM(D131:D159)</f>
        <v>3782.8188312435204</v>
      </c>
      <c r="E160" s="45">
        <f t="shared" ref="E160:U160" si="32">+SUM(E131:E159)</f>
        <v>5449.1810180333005</v>
      </c>
      <c r="F160" s="45">
        <f t="shared" si="32"/>
        <v>4024.86747222248</v>
      </c>
      <c r="G160" s="45">
        <f t="shared" si="32"/>
        <v>4043.2598376093192</v>
      </c>
      <c r="H160" s="45">
        <f t="shared" si="32"/>
        <v>4998.8552284916695</v>
      </c>
      <c r="I160" s="45">
        <f t="shared" si="32"/>
        <v>6108.2592612162589</v>
      </c>
      <c r="J160" s="45">
        <f t="shared" si="32"/>
        <v>6660.0539414581299</v>
      </c>
      <c r="K160" s="45">
        <f t="shared" si="32"/>
        <v>12478.017842254891</v>
      </c>
      <c r="L160" s="45">
        <f t="shared" si="32"/>
        <v>13824.413862663285</v>
      </c>
      <c r="M160" s="45">
        <f t="shared" si="32"/>
        <v>20174.049001197902</v>
      </c>
      <c r="N160" s="45">
        <f t="shared" si="32"/>
        <v>14331.419520534007</v>
      </c>
      <c r="O160" s="45">
        <f t="shared" si="32"/>
        <v>21508.711945110219</v>
      </c>
      <c r="P160" s="45">
        <f t="shared" si="32"/>
        <v>25722.242724938867</v>
      </c>
      <c r="Q160" s="45">
        <f t="shared" si="32"/>
        <v>30679.663845779123</v>
      </c>
      <c r="R160" s="45">
        <f t="shared" si="32"/>
        <v>33675.683697556597</v>
      </c>
      <c r="S160" s="45">
        <f t="shared" si="32"/>
        <v>34705.733408442167</v>
      </c>
      <c r="T160" s="45">
        <f t="shared" si="32"/>
        <v>28471.442325323162</v>
      </c>
      <c r="U160" s="45">
        <f t="shared" si="32"/>
        <v>27855.333021409238</v>
      </c>
      <c r="V160" s="45">
        <f>+SUM(V131:V159)</f>
        <v>23430.634021674363</v>
      </c>
    </row>
    <row r="161" spans="2:22" x14ac:dyDescent="0.2">
      <c r="C161" s="1" t="s">
        <v>227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5.75" customHeight="1" x14ac:dyDescent="0.2">
      <c r="D165" s="164" t="s">
        <v>150</v>
      </c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</row>
    <row r="166" spans="2:22" ht="11.25" hidden="1" customHeight="1" x14ac:dyDescent="0.2">
      <c r="H166" s="28"/>
      <c r="I166" s="28"/>
      <c r="J166" s="28"/>
      <c r="L166" s="184"/>
      <c r="M166" s="184"/>
      <c r="N166" s="184"/>
      <c r="O166" s="184"/>
      <c r="P166" s="184"/>
      <c r="Q166" s="189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82" t="s">
        <v>21</v>
      </c>
      <c r="D168" s="162">
        <v>2000</v>
      </c>
      <c r="E168" s="162">
        <v>2001</v>
      </c>
      <c r="F168" s="162">
        <v>2002</v>
      </c>
      <c r="G168" s="162">
        <v>2003</v>
      </c>
      <c r="H168" s="162">
        <v>2004</v>
      </c>
      <c r="I168" s="162">
        <v>2005</v>
      </c>
      <c r="J168" s="162">
        <v>2006</v>
      </c>
      <c r="K168" s="162">
        <v>2007</v>
      </c>
      <c r="L168" s="162">
        <v>2008</v>
      </c>
      <c r="M168" s="162">
        <v>2009</v>
      </c>
      <c r="N168" s="162">
        <v>2010</v>
      </c>
      <c r="O168" s="162">
        <v>2011</v>
      </c>
      <c r="P168" s="162">
        <v>2012</v>
      </c>
      <c r="Q168" s="162">
        <v>2013</v>
      </c>
      <c r="R168" s="162">
        <v>2014</v>
      </c>
      <c r="S168" s="162">
        <v>2015</v>
      </c>
      <c r="T168" s="162">
        <v>2016</v>
      </c>
      <c r="U168" s="162">
        <v>2017</v>
      </c>
      <c r="V168" s="162">
        <v>2018</v>
      </c>
    </row>
    <row r="169" spans="2:22" ht="12" thickBot="1" x14ac:dyDescent="0.25">
      <c r="C169" s="18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</row>
    <row r="170" spans="2:22" x14ac:dyDescent="0.2">
      <c r="C170" s="89" t="s">
        <v>61</v>
      </c>
      <c r="D170" s="61">
        <f t="shared" ref="D170:V170" si="33">+IFERROR(IF(D131&gt;0,+((D131/D13)*100)," "),"")</f>
        <v>80.438558213256968</v>
      </c>
      <c r="E170" s="61">
        <f t="shared" si="33"/>
        <v>54.693420051864841</v>
      </c>
      <c r="F170" s="61">
        <f t="shared" si="33"/>
        <v>47.310694276030191</v>
      </c>
      <c r="G170" s="61">
        <f t="shared" si="33"/>
        <v>56.077363616829324</v>
      </c>
      <c r="H170" s="61">
        <f t="shared" si="33"/>
        <v>67.150339754631005</v>
      </c>
      <c r="I170" s="61">
        <f t="shared" si="33"/>
        <v>80.144423283681661</v>
      </c>
      <c r="J170" s="61">
        <f t="shared" si="33"/>
        <v>81.229034877431289</v>
      </c>
      <c r="K170" s="61">
        <f t="shared" si="33"/>
        <v>93.086074140279251</v>
      </c>
      <c r="L170" s="61">
        <f t="shared" si="33"/>
        <v>96.619289675634022</v>
      </c>
      <c r="M170" s="61">
        <f t="shared" si="33"/>
        <v>85.395679239000401</v>
      </c>
      <c r="N170" s="61">
        <f t="shared" si="33"/>
        <v>77.410342190101659</v>
      </c>
      <c r="O170" s="61">
        <f t="shared" si="33"/>
        <v>75.040030051955881</v>
      </c>
      <c r="P170" s="61">
        <f t="shared" si="33"/>
        <v>84.693499682820644</v>
      </c>
      <c r="Q170" s="61">
        <f t="shared" si="33"/>
        <v>83.087417641908161</v>
      </c>
      <c r="R170" s="61">
        <f t="shared" si="33"/>
        <v>91.840362305083715</v>
      </c>
      <c r="S170" s="61">
        <f t="shared" si="33"/>
        <v>87.000609612843817</v>
      </c>
      <c r="T170" s="61">
        <f t="shared" si="33"/>
        <v>77.161570199287127</v>
      </c>
      <c r="U170" s="61">
        <f t="shared" si="33"/>
        <v>90.577749704169364</v>
      </c>
      <c r="V170" s="61">
        <f t="shared" si="33"/>
        <v>52.00881077131406</v>
      </c>
    </row>
    <row r="171" spans="2:22" x14ac:dyDescent="0.2">
      <c r="C171" s="90" t="s">
        <v>28</v>
      </c>
      <c r="D171" s="63">
        <f t="shared" ref="D171:V171" si="34">+IFERROR(IF(D132&gt;0,+((D132/D14)*100)," "),"")</f>
        <v>44.54958522123551</v>
      </c>
      <c r="E171" s="63">
        <f t="shared" si="34"/>
        <v>54.578359636450337</v>
      </c>
      <c r="F171" s="63">
        <f t="shared" si="34"/>
        <v>51.27555786699304</v>
      </c>
      <c r="G171" s="63">
        <f t="shared" si="34"/>
        <v>57.987133582687441</v>
      </c>
      <c r="H171" s="63">
        <f t="shared" si="34"/>
        <v>21.15357044333706</v>
      </c>
      <c r="I171" s="63">
        <f t="shared" si="34"/>
        <v>36.440187932390238</v>
      </c>
      <c r="J171" s="63">
        <f t="shared" si="34"/>
        <v>39.178145278318041</v>
      </c>
      <c r="K171" s="63">
        <f t="shared" si="34"/>
        <v>94.808203678374653</v>
      </c>
      <c r="L171" s="63">
        <f t="shared" si="34"/>
        <v>93.51601712408015</v>
      </c>
      <c r="M171" s="63">
        <f t="shared" si="34"/>
        <v>78.735710400238446</v>
      </c>
      <c r="N171" s="63">
        <f t="shared" si="34"/>
        <v>83.588175108335932</v>
      </c>
      <c r="O171" s="63">
        <f t="shared" si="34"/>
        <v>84.270966338117205</v>
      </c>
      <c r="P171" s="63">
        <f t="shared" si="34"/>
        <v>75.292829967771297</v>
      </c>
      <c r="Q171" s="63">
        <f t="shared" si="34"/>
        <v>54.396163685225218</v>
      </c>
      <c r="R171" s="63">
        <f t="shared" si="34"/>
        <v>54.66715063164196</v>
      </c>
      <c r="S171" s="63">
        <f t="shared" si="34"/>
        <v>50.501006474219047</v>
      </c>
      <c r="T171" s="63">
        <f t="shared" si="34"/>
        <v>53.147364956524456</v>
      </c>
      <c r="U171" s="63">
        <f t="shared" si="34"/>
        <v>56.200388511535493</v>
      </c>
      <c r="V171" s="63">
        <f t="shared" si="34"/>
        <v>53.359201584843305</v>
      </c>
    </row>
    <row r="172" spans="2:22" x14ac:dyDescent="0.2">
      <c r="C172" s="89" t="s">
        <v>62</v>
      </c>
      <c r="D172" s="61">
        <f t="shared" ref="D172:V172" si="35">+IFERROR(IF(D133&gt;0,+((D133/D15)*100)," "),"")</f>
        <v>64.104460357979349</v>
      </c>
      <c r="E172" s="61">
        <f t="shared" si="35"/>
        <v>51.928768749157804</v>
      </c>
      <c r="F172" s="61">
        <f t="shared" si="35"/>
        <v>27.848722067416581</v>
      </c>
      <c r="G172" s="61">
        <f t="shared" si="35"/>
        <v>24.225124449428922</v>
      </c>
      <c r="H172" s="61">
        <f t="shared" si="35"/>
        <v>56.759391330237143</v>
      </c>
      <c r="I172" s="61">
        <f t="shared" si="35"/>
        <v>51.467405519330811</v>
      </c>
      <c r="J172" s="61">
        <f t="shared" si="35"/>
        <v>48.942487004883475</v>
      </c>
      <c r="K172" s="61">
        <f t="shared" si="35"/>
        <v>92.341058568708036</v>
      </c>
      <c r="L172" s="61">
        <f t="shared" si="35"/>
        <v>95.633057027187817</v>
      </c>
      <c r="M172" s="61">
        <f t="shared" si="35"/>
        <v>81.256569291989237</v>
      </c>
      <c r="N172" s="61">
        <f t="shared" si="35"/>
        <v>93.866548012097766</v>
      </c>
      <c r="O172" s="61">
        <f t="shared" si="35"/>
        <v>95.235448712212701</v>
      </c>
      <c r="P172" s="61">
        <f t="shared" si="35"/>
        <v>91.692770258591779</v>
      </c>
      <c r="Q172" s="61">
        <f t="shared" si="35"/>
        <v>96.575461161576214</v>
      </c>
      <c r="R172" s="61">
        <f t="shared" si="35"/>
        <v>94.968176646831594</v>
      </c>
      <c r="S172" s="61">
        <f t="shared" si="35"/>
        <v>98.468155598670521</v>
      </c>
      <c r="T172" s="61">
        <f t="shared" si="35"/>
        <v>98.750892667862189</v>
      </c>
      <c r="U172" s="61">
        <f t="shared" si="35"/>
        <v>99.939707188785974</v>
      </c>
      <c r="V172" s="61">
        <f t="shared" si="35"/>
        <v>79.425433055381617</v>
      </c>
    </row>
    <row r="173" spans="2:22" x14ac:dyDescent="0.2">
      <c r="C173" s="90" t="s">
        <v>29</v>
      </c>
      <c r="D173" s="63">
        <f t="shared" ref="D173:V173" si="36">+IFERROR(IF(D134&gt;0,+((D134/D16)*100)," "),"")</f>
        <v>55.043768387950905</v>
      </c>
      <c r="E173" s="63">
        <f t="shared" si="36"/>
        <v>48.959972188242475</v>
      </c>
      <c r="F173" s="63">
        <f t="shared" si="36"/>
        <v>35.091312662423022</v>
      </c>
      <c r="G173" s="63">
        <f t="shared" si="36"/>
        <v>50.28918450841158</v>
      </c>
      <c r="H173" s="63">
        <f t="shared" si="36"/>
        <v>34.178808581791209</v>
      </c>
      <c r="I173" s="63">
        <f t="shared" si="36"/>
        <v>35.567500788557652</v>
      </c>
      <c r="J173" s="63">
        <f t="shared" si="36"/>
        <v>49.964889835026867</v>
      </c>
      <c r="K173" s="63">
        <f t="shared" si="36"/>
        <v>89.672832590575396</v>
      </c>
      <c r="L173" s="63">
        <f t="shared" si="36"/>
        <v>95.929795067278107</v>
      </c>
      <c r="M173" s="63">
        <f t="shared" si="36"/>
        <v>88.876275181739359</v>
      </c>
      <c r="N173" s="63">
        <f t="shared" si="36"/>
        <v>91.398184667023401</v>
      </c>
      <c r="O173" s="63">
        <f t="shared" si="36"/>
        <v>92.71725737157972</v>
      </c>
      <c r="P173" s="63">
        <f t="shared" si="36"/>
        <v>97.301829360009933</v>
      </c>
      <c r="Q173" s="63">
        <f t="shared" si="36"/>
        <v>93.628747557674387</v>
      </c>
      <c r="R173" s="63">
        <f t="shared" si="36"/>
        <v>95.830711158356721</v>
      </c>
      <c r="S173" s="63">
        <f t="shared" si="36"/>
        <v>96.254158520217942</v>
      </c>
      <c r="T173" s="63">
        <f t="shared" si="36"/>
        <v>98.669484750385607</v>
      </c>
      <c r="U173" s="63">
        <f t="shared" si="36"/>
        <v>98.619612862797467</v>
      </c>
      <c r="V173" s="63">
        <f t="shared" si="36"/>
        <v>46.604033769936166</v>
      </c>
    </row>
    <row r="174" spans="2:22" x14ac:dyDescent="0.2">
      <c r="C174" s="89" t="s">
        <v>63</v>
      </c>
      <c r="D174" s="61" t="str">
        <f t="shared" ref="D174:V174" si="37">+IFERROR(IF(D135&gt;0,+((D135/D17)*100)," "),"")</f>
        <v xml:space="preserve"> </v>
      </c>
      <c r="E174" s="61" t="str">
        <f t="shared" si="37"/>
        <v xml:space="preserve"> </v>
      </c>
      <c r="F174" s="61" t="str">
        <f t="shared" si="37"/>
        <v xml:space="preserve"> </v>
      </c>
      <c r="G174" s="61">
        <f t="shared" si="37"/>
        <v>43.660191764705878</v>
      </c>
      <c r="H174" s="61" t="str">
        <f t="shared" si="37"/>
        <v xml:space="preserve"> </v>
      </c>
      <c r="I174" s="61">
        <f t="shared" si="37"/>
        <v>51.065452320000006</v>
      </c>
      <c r="J174" s="61">
        <f t="shared" si="37"/>
        <v>89.18994233411766</v>
      </c>
      <c r="K174" s="61">
        <f t="shared" si="37"/>
        <v>93.492191331942436</v>
      </c>
      <c r="L174" s="61">
        <f t="shared" si="37"/>
        <v>71.252610513821978</v>
      </c>
      <c r="M174" s="61">
        <f t="shared" si="37"/>
        <v>48.70456733147541</v>
      </c>
      <c r="N174" s="61">
        <f t="shared" si="37"/>
        <v>66.661658727225003</v>
      </c>
      <c r="O174" s="61">
        <f t="shared" si="37"/>
        <v>27.939514284000001</v>
      </c>
      <c r="P174" s="61">
        <f t="shared" si="37"/>
        <v>12.418999828489419</v>
      </c>
      <c r="Q174" s="61">
        <f t="shared" si="37"/>
        <v>58.007980926966198</v>
      </c>
      <c r="R174" s="61">
        <f t="shared" si="37"/>
        <v>83.064423898218493</v>
      </c>
      <c r="S174" s="61">
        <f t="shared" si="37"/>
        <v>94.475704184733573</v>
      </c>
      <c r="T174" s="61">
        <f t="shared" si="37"/>
        <v>94.677585228277508</v>
      </c>
      <c r="U174" s="61">
        <f t="shared" si="37"/>
        <v>93.474552255921111</v>
      </c>
      <c r="V174" s="61">
        <f t="shared" si="37"/>
        <v>65.55515942850586</v>
      </c>
    </row>
    <row r="175" spans="2:22" x14ac:dyDescent="0.2">
      <c r="C175" s="90" t="s">
        <v>30</v>
      </c>
      <c r="D175" s="63">
        <f t="shared" ref="D175:V175" si="38">+IFERROR(IF(D136&gt;0,+((D136/D18)*100)," "),"")</f>
        <v>43.593564012770287</v>
      </c>
      <c r="E175" s="63">
        <f t="shared" si="38"/>
        <v>65.167137538102637</v>
      </c>
      <c r="F175" s="63">
        <f t="shared" si="38"/>
        <v>54.933899251248008</v>
      </c>
      <c r="G175" s="63">
        <f t="shared" si="38"/>
        <v>70.491731586141967</v>
      </c>
      <c r="H175" s="63">
        <f t="shared" si="38"/>
        <v>65.698966909036045</v>
      </c>
      <c r="I175" s="63">
        <f t="shared" si="38"/>
        <v>81.78131206281229</v>
      </c>
      <c r="J175" s="63">
        <f t="shared" si="38"/>
        <v>85.602872361675949</v>
      </c>
      <c r="K175" s="63">
        <f t="shared" si="38"/>
        <v>79.429192662801086</v>
      </c>
      <c r="L175" s="63">
        <f t="shared" si="38"/>
        <v>88.325792527473894</v>
      </c>
      <c r="M175" s="63">
        <f t="shared" si="38"/>
        <v>83.694948646422276</v>
      </c>
      <c r="N175" s="63">
        <f t="shared" si="38"/>
        <v>86.691675252942971</v>
      </c>
      <c r="O175" s="63">
        <f t="shared" si="38"/>
        <v>83.546737672889563</v>
      </c>
      <c r="P175" s="63">
        <f t="shared" si="38"/>
        <v>91.940354480954767</v>
      </c>
      <c r="Q175" s="63">
        <f t="shared" si="38"/>
        <v>92.816751744974141</v>
      </c>
      <c r="R175" s="63">
        <f t="shared" si="38"/>
        <v>96.557874128955973</v>
      </c>
      <c r="S175" s="63">
        <f t="shared" si="38"/>
        <v>98.014879562883493</v>
      </c>
      <c r="T175" s="63">
        <f t="shared" si="38"/>
        <v>97.172465184993399</v>
      </c>
      <c r="U175" s="63">
        <f t="shared" si="38"/>
        <v>86.926832131811736</v>
      </c>
      <c r="V175" s="63">
        <f t="shared" si="38"/>
        <v>78.573036629005415</v>
      </c>
    </row>
    <row r="176" spans="2:22" x14ac:dyDescent="0.2">
      <c r="C176" s="89" t="s">
        <v>64</v>
      </c>
      <c r="D176" s="61">
        <f t="shared" ref="D176:V176" si="39">+IFERROR(IF(D137&gt;0,+((D137/D19)*100)," "),"")</f>
        <v>78.246981851758321</v>
      </c>
      <c r="E176" s="61">
        <f t="shared" si="39"/>
        <v>55.367476482110959</v>
      </c>
      <c r="F176" s="61">
        <f t="shared" si="39"/>
        <v>58.843875691196367</v>
      </c>
      <c r="G176" s="61">
        <f t="shared" si="39"/>
        <v>52.939529982734065</v>
      </c>
      <c r="H176" s="61">
        <f t="shared" si="39"/>
        <v>55.358261799050467</v>
      </c>
      <c r="I176" s="61">
        <f t="shared" si="39"/>
        <v>56.189640146193298</v>
      </c>
      <c r="J176" s="61">
        <f t="shared" si="39"/>
        <v>68.753196852697144</v>
      </c>
      <c r="K176" s="61">
        <f t="shared" si="39"/>
        <v>93.116299920217401</v>
      </c>
      <c r="L176" s="61">
        <f t="shared" si="39"/>
        <v>93.495893337057893</v>
      </c>
      <c r="M176" s="61">
        <f t="shared" si="39"/>
        <v>85.894843520599153</v>
      </c>
      <c r="N176" s="61">
        <f t="shared" si="39"/>
        <v>78.125062962037646</v>
      </c>
      <c r="O176" s="61">
        <f t="shared" si="39"/>
        <v>81.972085636570284</v>
      </c>
      <c r="P176" s="61">
        <f t="shared" si="39"/>
        <v>91.109329686587799</v>
      </c>
      <c r="Q176" s="61">
        <f t="shared" si="39"/>
        <v>90.115572251682394</v>
      </c>
      <c r="R176" s="61">
        <f t="shared" si="39"/>
        <v>82.110806214206931</v>
      </c>
      <c r="S176" s="61">
        <f t="shared" si="39"/>
        <v>88.478785651387966</v>
      </c>
      <c r="T176" s="61">
        <f t="shared" si="39"/>
        <v>88.821444655698613</v>
      </c>
      <c r="U176" s="61">
        <f t="shared" si="39"/>
        <v>87.737225577556444</v>
      </c>
      <c r="V176" s="61">
        <f t="shared" si="39"/>
        <v>66.948818235605287</v>
      </c>
    </row>
    <row r="177" spans="3:22" x14ac:dyDescent="0.2">
      <c r="C177" s="90" t="s">
        <v>65</v>
      </c>
      <c r="D177" s="63">
        <f t="shared" ref="D177:V177" si="40">+IFERROR(IF(D138&gt;0,+((D138/D20)*100)," "),"")</f>
        <v>82.945914155517286</v>
      </c>
      <c r="E177" s="63">
        <f t="shared" si="40"/>
        <v>59.754314631537163</v>
      </c>
      <c r="F177" s="63">
        <f t="shared" si="40"/>
        <v>65.283186566996193</v>
      </c>
      <c r="G177" s="63">
        <f t="shared" si="40"/>
        <v>48.876959855710602</v>
      </c>
      <c r="H177" s="63">
        <f t="shared" si="40"/>
        <v>85.026492877762053</v>
      </c>
      <c r="I177" s="63">
        <f t="shared" si="40"/>
        <v>87.586082234449776</v>
      </c>
      <c r="J177" s="63">
        <f t="shared" si="40"/>
        <v>92.862818928030123</v>
      </c>
      <c r="K177" s="63">
        <f t="shared" si="40"/>
        <v>90.527628303634771</v>
      </c>
      <c r="L177" s="63">
        <f t="shared" si="40"/>
        <v>93.212292310879832</v>
      </c>
      <c r="M177" s="63">
        <f t="shared" si="40"/>
        <v>84.687180714553492</v>
      </c>
      <c r="N177" s="63">
        <f t="shared" si="40"/>
        <v>87.106883832014134</v>
      </c>
      <c r="O177" s="63">
        <f t="shared" si="40"/>
        <v>84.246218008829814</v>
      </c>
      <c r="P177" s="63">
        <f t="shared" si="40"/>
        <v>84.805898209628154</v>
      </c>
      <c r="Q177" s="63">
        <f t="shared" si="40"/>
        <v>88.273391390315979</v>
      </c>
      <c r="R177" s="63">
        <f t="shared" si="40"/>
        <v>88.64432415815952</v>
      </c>
      <c r="S177" s="63">
        <f t="shared" si="40"/>
        <v>85.882842038393321</v>
      </c>
      <c r="T177" s="63">
        <f t="shared" si="40"/>
        <v>65.824877622423841</v>
      </c>
      <c r="U177" s="63">
        <f t="shared" si="40"/>
        <v>77.907867147495409</v>
      </c>
      <c r="V177" s="63">
        <f t="shared" si="40"/>
        <v>68.995934225392048</v>
      </c>
    </row>
    <row r="178" spans="3:22" x14ac:dyDescent="0.2">
      <c r="C178" s="89" t="s">
        <v>66</v>
      </c>
      <c r="D178" s="61">
        <f t="shared" ref="D178:V178" si="41">+IFERROR(IF(D139&gt;0,+((D139/D21)*100)," "),"")</f>
        <v>73.641535220755173</v>
      </c>
      <c r="E178" s="61">
        <f t="shared" si="41"/>
        <v>35.971568809527</v>
      </c>
      <c r="F178" s="61">
        <f t="shared" si="41"/>
        <v>53.810011022842552</v>
      </c>
      <c r="G178" s="61">
        <f t="shared" si="41"/>
        <v>73.809186412920454</v>
      </c>
      <c r="H178" s="61">
        <f t="shared" si="41"/>
        <v>49.447461476723049</v>
      </c>
      <c r="I178" s="61">
        <f t="shared" si="41"/>
        <v>51.728694349903662</v>
      </c>
      <c r="J178" s="61">
        <f t="shared" si="41"/>
        <v>52.661727409660323</v>
      </c>
      <c r="K178" s="61">
        <f t="shared" si="41"/>
        <v>91.898190802415456</v>
      </c>
      <c r="L178" s="61">
        <f t="shared" si="41"/>
        <v>88.109640102430404</v>
      </c>
      <c r="M178" s="61">
        <f t="shared" si="41"/>
        <v>85.574045081659051</v>
      </c>
      <c r="N178" s="61">
        <f t="shared" si="41"/>
        <v>84.320870470415059</v>
      </c>
      <c r="O178" s="61">
        <f t="shared" si="41"/>
        <v>87.250122235320859</v>
      </c>
      <c r="P178" s="61">
        <f t="shared" si="41"/>
        <v>77.342123343266849</v>
      </c>
      <c r="Q178" s="61">
        <f t="shared" si="41"/>
        <v>92.704204328704236</v>
      </c>
      <c r="R178" s="61">
        <f t="shared" si="41"/>
        <v>96.058433045923238</v>
      </c>
      <c r="S178" s="61">
        <f t="shared" si="41"/>
        <v>97.645735975595244</v>
      </c>
      <c r="T178" s="61">
        <f t="shared" si="41"/>
        <v>97.905208706535873</v>
      </c>
      <c r="U178" s="61">
        <f t="shared" si="41"/>
        <v>98.3223742226795</v>
      </c>
      <c r="V178" s="61">
        <f t="shared" si="41"/>
        <v>93.88655561100316</v>
      </c>
    </row>
    <row r="179" spans="3:22" x14ac:dyDescent="0.2">
      <c r="C179" s="90" t="s">
        <v>67</v>
      </c>
      <c r="D179" s="63" t="str">
        <f t="shared" ref="D179:V179" si="42">+IFERROR(IF(D140&gt;0,+((D140/D22)*100)," "),"")</f>
        <v xml:space="preserve"> </v>
      </c>
      <c r="E179" s="63" t="str">
        <f t="shared" si="42"/>
        <v xml:space="preserve"> </v>
      </c>
      <c r="F179" s="63" t="str">
        <f t="shared" si="42"/>
        <v xml:space="preserve"> </v>
      </c>
      <c r="G179" s="63" t="str">
        <f t="shared" si="42"/>
        <v xml:space="preserve"> </v>
      </c>
      <c r="H179" s="63">
        <f t="shared" si="42"/>
        <v>52.719748479499998</v>
      </c>
      <c r="I179" s="63">
        <f t="shared" si="42"/>
        <v>9.5599208460129752</v>
      </c>
      <c r="J179" s="63" t="str">
        <f t="shared" si="42"/>
        <v xml:space="preserve"> </v>
      </c>
      <c r="K179" s="63">
        <f t="shared" si="42"/>
        <v>96.204929199463862</v>
      </c>
      <c r="L179" s="63">
        <f t="shared" si="42"/>
        <v>100</v>
      </c>
      <c r="M179" s="63">
        <f t="shared" si="42"/>
        <v>99.999999881807682</v>
      </c>
      <c r="N179" s="63">
        <f t="shared" si="42"/>
        <v>59.465050527990911</v>
      </c>
      <c r="O179" s="63">
        <f t="shared" si="42"/>
        <v>82.331802514000003</v>
      </c>
      <c r="P179" s="63">
        <f t="shared" si="42"/>
        <v>93.995714264589154</v>
      </c>
      <c r="Q179" s="63">
        <f t="shared" si="42"/>
        <v>97.183690983037224</v>
      </c>
      <c r="R179" s="63">
        <f t="shared" si="42"/>
        <v>90.143183422492228</v>
      </c>
      <c r="S179" s="63">
        <f t="shared" si="42"/>
        <v>93.115772389997616</v>
      </c>
      <c r="T179" s="63">
        <f t="shared" si="42"/>
        <v>97.084015825936234</v>
      </c>
      <c r="U179" s="63">
        <f t="shared" si="42"/>
        <v>85.500739057001653</v>
      </c>
      <c r="V179" s="63">
        <f t="shared" si="42"/>
        <v>74.092202279606184</v>
      </c>
    </row>
    <row r="180" spans="3:22" x14ac:dyDescent="0.2">
      <c r="C180" s="89" t="s">
        <v>68</v>
      </c>
      <c r="D180" s="61">
        <f t="shared" ref="D180:V180" si="43">+IFERROR(IF(D141&gt;0,+((D141/D23)*100)," "),"")</f>
        <v>66.856704083299178</v>
      </c>
      <c r="E180" s="61">
        <f t="shared" si="43"/>
        <v>65.010719876315108</v>
      </c>
      <c r="F180" s="61">
        <f t="shared" si="43"/>
        <v>31.493231730364691</v>
      </c>
      <c r="G180" s="61">
        <f t="shared" si="43"/>
        <v>61.661162158306041</v>
      </c>
      <c r="H180" s="61">
        <f t="shared" si="43"/>
        <v>69.96783342815985</v>
      </c>
      <c r="I180" s="61">
        <f t="shared" si="43"/>
        <v>70.897109774486637</v>
      </c>
      <c r="J180" s="61">
        <f t="shared" si="43"/>
        <v>50.311222933874568</v>
      </c>
      <c r="K180" s="61">
        <f t="shared" si="43"/>
        <v>87.707316619772158</v>
      </c>
      <c r="L180" s="61">
        <f t="shared" si="43"/>
        <v>66.552498215502396</v>
      </c>
      <c r="M180" s="61">
        <f t="shared" si="43"/>
        <v>62.513708551280132</v>
      </c>
      <c r="N180" s="61">
        <f t="shared" si="43"/>
        <v>39.29454092218247</v>
      </c>
      <c r="O180" s="61">
        <f t="shared" si="43"/>
        <v>60.272622039694923</v>
      </c>
      <c r="P180" s="61">
        <f t="shared" si="43"/>
        <v>61.478232954723502</v>
      </c>
      <c r="Q180" s="61">
        <f t="shared" si="43"/>
        <v>70.263578518827828</v>
      </c>
      <c r="R180" s="61">
        <f t="shared" si="43"/>
        <v>68.577409987250505</v>
      </c>
      <c r="S180" s="61">
        <f t="shared" si="43"/>
        <v>60.359256272705842</v>
      </c>
      <c r="T180" s="61">
        <f t="shared" si="43"/>
        <v>68.547155994719191</v>
      </c>
      <c r="U180" s="61">
        <f t="shared" si="43"/>
        <v>86.097725791256437</v>
      </c>
      <c r="V180" s="61">
        <f t="shared" si="43"/>
        <v>62.346337336715493</v>
      </c>
    </row>
    <row r="181" spans="3:22" x14ac:dyDescent="0.2">
      <c r="C181" s="90" t="s">
        <v>31</v>
      </c>
      <c r="D181" s="63">
        <f t="shared" ref="D181:V181" si="44">+IFERROR(IF(D142&gt;0,+((D142/D24)*100)," "),"")</f>
        <v>91.005944660524875</v>
      </c>
      <c r="E181" s="63">
        <f t="shared" si="44"/>
        <v>86.792941011451731</v>
      </c>
      <c r="F181" s="63">
        <f t="shared" si="44"/>
        <v>70.592135932296742</v>
      </c>
      <c r="G181" s="63">
        <f t="shared" si="44"/>
        <v>84.249921918914723</v>
      </c>
      <c r="H181" s="63">
        <f t="shared" si="44"/>
        <v>58.764319538181212</v>
      </c>
      <c r="I181" s="63">
        <f t="shared" si="44"/>
        <v>60.176433433890097</v>
      </c>
      <c r="J181" s="63">
        <f t="shared" si="44"/>
        <v>33.718304136619935</v>
      </c>
      <c r="K181" s="63">
        <f t="shared" si="44"/>
        <v>80.428526860473283</v>
      </c>
      <c r="L181" s="63">
        <f t="shared" si="44"/>
        <v>84.898746959570317</v>
      </c>
      <c r="M181" s="63">
        <f t="shared" si="44"/>
        <v>92.530130821706038</v>
      </c>
      <c r="N181" s="63">
        <f t="shared" si="44"/>
        <v>95.592938330653837</v>
      </c>
      <c r="O181" s="63">
        <f t="shared" si="44"/>
        <v>88.126563975143739</v>
      </c>
      <c r="P181" s="63">
        <f t="shared" si="44"/>
        <v>81.463646354343055</v>
      </c>
      <c r="Q181" s="63">
        <f t="shared" si="44"/>
        <v>69.691266474648117</v>
      </c>
      <c r="R181" s="63">
        <f t="shared" si="44"/>
        <v>34.378214154943961</v>
      </c>
      <c r="S181" s="63">
        <f t="shared" si="44"/>
        <v>35.128596653804145</v>
      </c>
      <c r="T181" s="63">
        <f t="shared" si="44"/>
        <v>25.202612025614734</v>
      </c>
      <c r="U181" s="63">
        <f t="shared" si="44"/>
        <v>52.199216184351101</v>
      </c>
      <c r="V181" s="63">
        <f t="shared" si="44"/>
        <v>47.263264438861214</v>
      </c>
    </row>
    <row r="182" spans="3:22" x14ac:dyDescent="0.2">
      <c r="C182" s="89" t="s">
        <v>168</v>
      </c>
      <c r="D182" s="61" t="str">
        <f t="shared" ref="D182:V182" si="45">+IFERROR(IF(D143&gt;0,+((D143/D25)*100),"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+IFERROR(IF(D144&gt;0,+((D144/D26)*100)," "),"")</f>
        <v>48.882776481572151</v>
      </c>
      <c r="E183" s="63">
        <f t="shared" si="46"/>
        <v>77.770374514594906</v>
      </c>
      <c r="F183" s="63">
        <f t="shared" si="46"/>
        <v>51.019545918919427</v>
      </c>
      <c r="G183" s="63">
        <f t="shared" si="46"/>
        <v>91.664422502525909</v>
      </c>
      <c r="H183" s="63">
        <f t="shared" si="46"/>
        <v>54.719836834541489</v>
      </c>
      <c r="I183" s="63">
        <f t="shared" si="46"/>
        <v>60.911088487454592</v>
      </c>
      <c r="J183" s="63">
        <f t="shared" si="46"/>
        <v>75.672941029125013</v>
      </c>
      <c r="K183" s="63">
        <f t="shared" si="46"/>
        <v>91.166265613999684</v>
      </c>
      <c r="L183" s="63">
        <f t="shared" si="46"/>
        <v>77.519077044058491</v>
      </c>
      <c r="M183" s="63">
        <f t="shared" si="46"/>
        <v>84.037394136451638</v>
      </c>
      <c r="N183" s="63">
        <f t="shared" si="46"/>
        <v>81.235398400862366</v>
      </c>
      <c r="O183" s="63">
        <f t="shared" si="46"/>
        <v>88.476168296990338</v>
      </c>
      <c r="P183" s="63">
        <f t="shared" si="46"/>
        <v>86.892602320449768</v>
      </c>
      <c r="Q183" s="63">
        <f t="shared" si="46"/>
        <v>88.522931009040704</v>
      </c>
      <c r="R183" s="63">
        <f t="shared" si="46"/>
        <v>91.139734062204511</v>
      </c>
      <c r="S183" s="63">
        <f t="shared" si="46"/>
        <v>95.200761941168523</v>
      </c>
      <c r="T183" s="63">
        <f t="shared" si="46"/>
        <v>86.033408377647945</v>
      </c>
      <c r="U183" s="63">
        <f t="shared" si="46"/>
        <v>96.004131608008151</v>
      </c>
      <c r="V183" s="63">
        <f t="shared" si="46"/>
        <v>91.133773872899596</v>
      </c>
    </row>
    <row r="184" spans="3:22" x14ac:dyDescent="0.2">
      <c r="C184" s="89" t="s">
        <v>70</v>
      </c>
      <c r="D184" s="61">
        <f t="shared" ref="D184:V184" si="47">+IFERROR(IF(D145&gt;0,+((D145/D27)*100)," "),"")</f>
        <v>39.356098816645094</v>
      </c>
      <c r="E184" s="61">
        <f t="shared" si="47"/>
        <v>66.431227472133969</v>
      </c>
      <c r="F184" s="61">
        <f t="shared" si="47"/>
        <v>41.788342612500585</v>
      </c>
      <c r="G184" s="61">
        <f t="shared" si="47"/>
        <v>45.551459193531251</v>
      </c>
      <c r="H184" s="61">
        <f t="shared" si="47"/>
        <v>64.424404426638986</v>
      </c>
      <c r="I184" s="61">
        <f t="shared" si="47"/>
        <v>77.134544698926959</v>
      </c>
      <c r="J184" s="61">
        <f t="shared" si="47"/>
        <v>95.876576288788456</v>
      </c>
      <c r="K184" s="61">
        <f t="shared" si="47"/>
        <v>81.432609047349374</v>
      </c>
      <c r="L184" s="61">
        <f t="shared" si="47"/>
        <v>90.940728517704869</v>
      </c>
      <c r="M184" s="61">
        <f t="shared" si="47"/>
        <v>81.841895242926654</v>
      </c>
      <c r="N184" s="61">
        <f t="shared" si="47"/>
        <v>80.306557755956547</v>
      </c>
      <c r="O184" s="61">
        <f t="shared" si="47"/>
        <v>91.307889913498386</v>
      </c>
      <c r="P184" s="61">
        <f t="shared" si="47"/>
        <v>88.000106062817466</v>
      </c>
      <c r="Q184" s="61">
        <f t="shared" si="47"/>
        <v>86.506955945647206</v>
      </c>
      <c r="R184" s="61">
        <f t="shared" si="47"/>
        <v>97.589210626445535</v>
      </c>
      <c r="S184" s="61">
        <f t="shared" si="47"/>
        <v>91.51599421439235</v>
      </c>
      <c r="T184" s="61">
        <f t="shared" si="47"/>
        <v>92.339347185763529</v>
      </c>
      <c r="U184" s="61">
        <f t="shared" si="47"/>
        <v>90.308764680232372</v>
      </c>
      <c r="V184" s="61">
        <f t="shared" si="47"/>
        <v>93.072440309312142</v>
      </c>
    </row>
    <row r="185" spans="3:22" x14ac:dyDescent="0.2">
      <c r="C185" s="90" t="s">
        <v>32</v>
      </c>
      <c r="D185" s="63">
        <f t="shared" ref="D185:V185" si="48">+IFERROR(IF(D146&gt;0,+((D146/D28)*100)," "),"")</f>
        <v>54.866356800000005</v>
      </c>
      <c r="E185" s="63">
        <f t="shared" si="48"/>
        <v>94.999885124277782</v>
      </c>
      <c r="F185" s="63">
        <f t="shared" si="48"/>
        <v>0.94872887999999989</v>
      </c>
      <c r="G185" s="63" t="str">
        <f t="shared" si="48"/>
        <v xml:space="preserve"> </v>
      </c>
      <c r="H185" s="63" t="str">
        <f t="shared" si="48"/>
        <v xml:space="preserve"> </v>
      </c>
      <c r="I185" s="63" t="str">
        <f t="shared" si="48"/>
        <v xml:space="preserve"> </v>
      </c>
      <c r="J185" s="63" t="str">
        <f t="shared" si="48"/>
        <v xml:space="preserve"> </v>
      </c>
      <c r="K185" s="63" t="str">
        <f t="shared" si="48"/>
        <v xml:space="preserve"> </v>
      </c>
      <c r="L185" s="63">
        <f t="shared" si="48"/>
        <v>74.98413912115555</v>
      </c>
      <c r="M185" s="63">
        <f t="shared" si="48"/>
        <v>5.5729729729729724</v>
      </c>
      <c r="N185" s="63">
        <f t="shared" si="48"/>
        <v>45.190921870967735</v>
      </c>
      <c r="O185" s="63" t="str">
        <f t="shared" si="48"/>
        <v xml:space="preserve"> </v>
      </c>
      <c r="P185" s="63">
        <f t="shared" si="48"/>
        <v>78.790006266340711</v>
      </c>
      <c r="Q185" s="63">
        <f t="shared" si="48"/>
        <v>88.729238084960926</v>
      </c>
      <c r="R185" s="63">
        <f t="shared" si="48"/>
        <v>83.820776135423685</v>
      </c>
      <c r="S185" s="63">
        <f t="shared" si="48"/>
        <v>94.527974908600569</v>
      </c>
      <c r="T185" s="63">
        <f t="shared" si="48"/>
        <v>97.182040692632981</v>
      </c>
      <c r="U185" s="63">
        <f t="shared" si="48"/>
        <v>91.201744670202672</v>
      </c>
      <c r="V185" s="63">
        <f t="shared" si="48"/>
        <v>96.85860163507715</v>
      </c>
    </row>
    <row r="186" spans="3:22" x14ac:dyDescent="0.2">
      <c r="C186" s="89" t="s">
        <v>33</v>
      </c>
      <c r="D186" s="61">
        <f t="shared" ref="D186:V186" si="49">+IFERROR(IF(D147&gt;0,+((D147/D29)*100)," "),"")</f>
        <v>78.584505373828335</v>
      </c>
      <c r="E186" s="61">
        <f t="shared" si="49"/>
        <v>51.2537928690058</v>
      </c>
      <c r="F186" s="61">
        <f t="shared" si="49"/>
        <v>28.804843783930139</v>
      </c>
      <c r="G186" s="61">
        <f t="shared" si="49"/>
        <v>75.218223998985778</v>
      </c>
      <c r="H186" s="61">
        <f t="shared" si="49"/>
        <v>60.060822977860497</v>
      </c>
      <c r="I186" s="61">
        <f t="shared" si="49"/>
        <v>72.102089212862197</v>
      </c>
      <c r="J186" s="61">
        <f t="shared" si="49"/>
        <v>80.709877820462268</v>
      </c>
      <c r="K186" s="61">
        <f t="shared" si="49"/>
        <v>66.812689946842312</v>
      </c>
      <c r="L186" s="61">
        <f t="shared" si="49"/>
        <v>79.01586004428485</v>
      </c>
      <c r="M186" s="61">
        <f t="shared" si="49"/>
        <v>88.246710636814768</v>
      </c>
      <c r="N186" s="61">
        <f t="shared" si="49"/>
        <v>74.250030249916719</v>
      </c>
      <c r="O186" s="61">
        <f t="shared" si="49"/>
        <v>98.457742074058743</v>
      </c>
      <c r="P186" s="61">
        <f t="shared" si="49"/>
        <v>50.809330906269025</v>
      </c>
      <c r="Q186" s="61">
        <f t="shared" si="49"/>
        <v>65.99306060219098</v>
      </c>
      <c r="R186" s="61">
        <f t="shared" si="49"/>
        <v>75.952150094940635</v>
      </c>
      <c r="S186" s="61">
        <f t="shared" si="49"/>
        <v>61.134273167468656</v>
      </c>
      <c r="T186" s="61">
        <f t="shared" si="49"/>
        <v>41.583324398452717</v>
      </c>
      <c r="U186" s="61">
        <f t="shared" si="49"/>
        <v>35.000279124667372</v>
      </c>
      <c r="V186" s="61">
        <f t="shared" si="49"/>
        <v>31.611565647576029</v>
      </c>
    </row>
    <row r="187" spans="3:22" x14ac:dyDescent="0.2">
      <c r="C187" s="90" t="s">
        <v>71</v>
      </c>
      <c r="D187" s="63">
        <f t="shared" ref="D187:V187" si="50">+IFERROR(IF(D148&gt;0,+((D148/D30)*100)," "),"")</f>
        <v>86.51365383910273</v>
      </c>
      <c r="E187" s="63">
        <f t="shared" si="50"/>
        <v>72.338299205552772</v>
      </c>
      <c r="F187" s="63">
        <f t="shared" si="50"/>
        <v>75.987196206650538</v>
      </c>
      <c r="G187" s="63">
        <f t="shared" si="50"/>
        <v>95.345793630548371</v>
      </c>
      <c r="H187" s="63">
        <f t="shared" si="50"/>
        <v>84.457714424515814</v>
      </c>
      <c r="I187" s="63">
        <f t="shared" si="50"/>
        <v>80.063794423540841</v>
      </c>
      <c r="J187" s="63">
        <f t="shared" si="50"/>
        <v>65.727958493383412</v>
      </c>
      <c r="K187" s="63">
        <f t="shared" si="50"/>
        <v>59.562406105414091</v>
      </c>
      <c r="L187" s="63">
        <f t="shared" si="50"/>
        <v>95.197499055193845</v>
      </c>
      <c r="M187" s="63">
        <f t="shared" si="50"/>
        <v>88.450018028869096</v>
      </c>
      <c r="N187" s="63">
        <f t="shared" si="50"/>
        <v>92.535526523360232</v>
      </c>
      <c r="O187" s="63">
        <f t="shared" si="50"/>
        <v>92.702125014527653</v>
      </c>
      <c r="P187" s="63">
        <f t="shared" si="50"/>
        <v>96.541930854860595</v>
      </c>
      <c r="Q187" s="63">
        <f t="shared" si="50"/>
        <v>92.970215285623084</v>
      </c>
      <c r="R187" s="63">
        <f t="shared" si="50"/>
        <v>95.640208400799963</v>
      </c>
      <c r="S187" s="63">
        <f t="shared" si="50"/>
        <v>95.781055450142489</v>
      </c>
      <c r="T187" s="63">
        <f t="shared" si="50"/>
        <v>90.20699210341408</v>
      </c>
      <c r="U187" s="63">
        <f t="shared" si="50"/>
        <v>91.122812144800577</v>
      </c>
      <c r="V187" s="63">
        <f t="shared" si="50"/>
        <v>92.735606360377261</v>
      </c>
    </row>
    <row r="188" spans="3:22" x14ac:dyDescent="0.2">
      <c r="C188" s="89" t="s">
        <v>34</v>
      </c>
      <c r="D188" s="61">
        <f t="shared" ref="D188:V188" si="51">+IFERROR(IF(D149&gt;0,+((D149/D31)*100)," "),"")</f>
        <v>70.918216381042058</v>
      </c>
      <c r="E188" s="61">
        <f t="shared" si="51"/>
        <v>12.840658737964569</v>
      </c>
      <c r="F188" s="61">
        <f t="shared" si="51"/>
        <v>7.4114338737619034</v>
      </c>
      <c r="G188" s="61">
        <f t="shared" si="51"/>
        <v>9.8471646873872931</v>
      </c>
      <c r="H188" s="61">
        <f t="shared" si="51"/>
        <v>19.957529773328091</v>
      </c>
      <c r="I188" s="61">
        <f t="shared" si="51"/>
        <v>16.557019609322527</v>
      </c>
      <c r="J188" s="61">
        <f t="shared" si="51"/>
        <v>43.873939858961542</v>
      </c>
      <c r="K188" s="61">
        <f t="shared" si="51"/>
        <v>55.576452986252477</v>
      </c>
      <c r="L188" s="61">
        <f t="shared" si="51"/>
        <v>54.736967848383109</v>
      </c>
      <c r="M188" s="61">
        <f t="shared" si="51"/>
        <v>71.060041589268437</v>
      </c>
      <c r="N188" s="61">
        <f t="shared" si="51"/>
        <v>48.836891807365255</v>
      </c>
      <c r="O188" s="61">
        <f t="shared" si="51"/>
        <v>44.213528412305557</v>
      </c>
      <c r="P188" s="61">
        <f t="shared" si="51"/>
        <v>80.171291423227913</v>
      </c>
      <c r="Q188" s="61">
        <f t="shared" si="51"/>
        <v>75.85331258380657</v>
      </c>
      <c r="R188" s="61">
        <f t="shared" si="51"/>
        <v>88.199898972051841</v>
      </c>
      <c r="S188" s="61">
        <f t="shared" si="51"/>
        <v>46.382743162945758</v>
      </c>
      <c r="T188" s="61">
        <f t="shared" si="51"/>
        <v>78.31011994438704</v>
      </c>
      <c r="U188" s="61">
        <f t="shared" si="51"/>
        <v>80.151906933408455</v>
      </c>
      <c r="V188" s="61">
        <f t="shared" si="51"/>
        <v>83.459393215535897</v>
      </c>
    </row>
    <row r="189" spans="3:22" x14ac:dyDescent="0.2">
      <c r="C189" s="90" t="s">
        <v>72</v>
      </c>
      <c r="D189" s="63">
        <f t="shared" ref="D189:V189" si="52">+IFERROR(IF(D150&gt;0,+((D150/D32)*100)," "),"")</f>
        <v>15.490072107612329</v>
      </c>
      <c r="E189" s="63">
        <f t="shared" si="52"/>
        <v>23.718708063756235</v>
      </c>
      <c r="F189" s="63">
        <f t="shared" si="52"/>
        <v>8.7324754897849601</v>
      </c>
      <c r="G189" s="63">
        <f t="shared" si="52"/>
        <v>17.928257752699686</v>
      </c>
      <c r="H189" s="63">
        <f t="shared" si="52"/>
        <v>61.976226545103771</v>
      </c>
      <c r="I189" s="63">
        <f t="shared" si="52"/>
        <v>18.49410920224523</v>
      </c>
      <c r="J189" s="63">
        <f t="shared" si="52"/>
        <v>22.21198763270835</v>
      </c>
      <c r="K189" s="63">
        <f t="shared" si="52"/>
        <v>63.032464750625053</v>
      </c>
      <c r="L189" s="63">
        <f t="shared" si="52"/>
        <v>35.640002477393516</v>
      </c>
      <c r="M189" s="63">
        <f t="shared" si="52"/>
        <v>34.603353690202262</v>
      </c>
      <c r="N189" s="63">
        <f t="shared" si="52"/>
        <v>40.058580578080765</v>
      </c>
      <c r="O189" s="63">
        <f t="shared" si="52"/>
        <v>36.782914329438974</v>
      </c>
      <c r="P189" s="63">
        <f t="shared" si="52"/>
        <v>48.873966152630622</v>
      </c>
      <c r="Q189" s="63">
        <f t="shared" si="52"/>
        <v>54.043965062705681</v>
      </c>
      <c r="R189" s="63">
        <f t="shared" si="52"/>
        <v>84.446897922739026</v>
      </c>
      <c r="S189" s="63">
        <f t="shared" si="52"/>
        <v>94.201575418665612</v>
      </c>
      <c r="T189" s="63">
        <f t="shared" si="52"/>
        <v>80.252356807854113</v>
      </c>
      <c r="U189" s="63">
        <f t="shared" si="52"/>
        <v>98.301175831961118</v>
      </c>
      <c r="V189" s="63">
        <f t="shared" si="52"/>
        <v>58.487354706262018</v>
      </c>
    </row>
    <row r="190" spans="3:22" x14ac:dyDescent="0.2">
      <c r="C190" s="89" t="s">
        <v>73</v>
      </c>
      <c r="D190" s="61">
        <f t="shared" ref="D190:V190" si="53">+IFERROR(IF(D151&gt;0,+((D151/D33)*100)," "),"")</f>
        <v>96.947811471034726</v>
      </c>
      <c r="E190" s="61">
        <f t="shared" si="53"/>
        <v>60.014283834613316</v>
      </c>
      <c r="F190" s="61">
        <f t="shared" si="53"/>
        <v>49.185174382135841</v>
      </c>
      <c r="G190" s="61">
        <f t="shared" si="53"/>
        <v>59.56385345736971</v>
      </c>
      <c r="H190" s="61">
        <f t="shared" si="53"/>
        <v>77.131377955157504</v>
      </c>
      <c r="I190" s="61">
        <f t="shared" si="53"/>
        <v>83.852285791862826</v>
      </c>
      <c r="J190" s="61">
        <f t="shared" si="53"/>
        <v>85.44842247444106</v>
      </c>
      <c r="K190" s="61">
        <f t="shared" si="53"/>
        <v>95.877397004671963</v>
      </c>
      <c r="L190" s="61">
        <f t="shared" si="53"/>
        <v>69.706339816343444</v>
      </c>
      <c r="M190" s="61">
        <f t="shared" si="53"/>
        <v>78.819129209559762</v>
      </c>
      <c r="N190" s="61">
        <f t="shared" si="53"/>
        <v>59.579415115492985</v>
      </c>
      <c r="O190" s="61">
        <f t="shared" si="53"/>
        <v>68.205216850179795</v>
      </c>
      <c r="P190" s="61">
        <f t="shared" si="53"/>
        <v>95.182930758110984</v>
      </c>
      <c r="Q190" s="61">
        <f t="shared" si="53"/>
        <v>89.223314030077034</v>
      </c>
      <c r="R190" s="61">
        <f t="shared" si="53"/>
        <v>87.253828880884711</v>
      </c>
      <c r="S190" s="61">
        <f t="shared" si="53"/>
        <v>93.595644034524881</v>
      </c>
      <c r="T190" s="61">
        <f t="shared" si="53"/>
        <v>91.950379806362164</v>
      </c>
      <c r="U190" s="61">
        <f t="shared" si="53"/>
        <v>72.492779317595662</v>
      </c>
      <c r="V190" s="61">
        <f t="shared" si="53"/>
        <v>3.1723266494071249</v>
      </c>
    </row>
    <row r="191" spans="3:22" x14ac:dyDescent="0.2">
      <c r="C191" s="90" t="s">
        <v>35</v>
      </c>
      <c r="D191" s="63">
        <f t="shared" ref="D191:V191" si="54">+IFERROR(IF(D152&gt;0,+((D152/D34)*100)," "),"")</f>
        <v>62.280016848992211</v>
      </c>
      <c r="E191" s="63">
        <f t="shared" si="54"/>
        <v>77.934334000211209</v>
      </c>
      <c r="F191" s="63">
        <f t="shared" si="54"/>
        <v>37.437260128618156</v>
      </c>
      <c r="G191" s="63">
        <f t="shared" si="54"/>
        <v>41.045462446108907</v>
      </c>
      <c r="H191" s="63">
        <f t="shared" si="54"/>
        <v>36.880893472647259</v>
      </c>
      <c r="I191" s="63">
        <f t="shared" si="54"/>
        <v>36.717418211854685</v>
      </c>
      <c r="J191" s="63">
        <f t="shared" si="54"/>
        <v>48.352535717539837</v>
      </c>
      <c r="K191" s="63">
        <f t="shared" si="54"/>
        <v>67.510760496373607</v>
      </c>
      <c r="L191" s="63">
        <f t="shared" si="54"/>
        <v>64.098867215620814</v>
      </c>
      <c r="M191" s="63">
        <f t="shared" si="54"/>
        <v>76.295734050083695</v>
      </c>
      <c r="N191" s="63">
        <f t="shared" si="54"/>
        <v>37.551919218540398</v>
      </c>
      <c r="O191" s="63">
        <f t="shared" si="54"/>
        <v>17.187246214677028</v>
      </c>
      <c r="P191" s="63">
        <f t="shared" si="54"/>
        <v>21.978689645097475</v>
      </c>
      <c r="Q191" s="63">
        <f t="shared" si="54"/>
        <v>54.708816799519347</v>
      </c>
      <c r="R191" s="63">
        <f t="shared" si="54"/>
        <v>71.806678646760602</v>
      </c>
      <c r="S191" s="63">
        <f t="shared" si="54"/>
        <v>58.833159399031878</v>
      </c>
      <c r="T191" s="63">
        <f t="shared" si="54"/>
        <v>63.224141448955841</v>
      </c>
      <c r="U191" s="63">
        <f t="shared" si="54"/>
        <v>73.567404360881198</v>
      </c>
      <c r="V191" s="63">
        <f t="shared" si="54"/>
        <v>68.019877489688668</v>
      </c>
    </row>
    <row r="192" spans="3:22" x14ac:dyDescent="0.2">
      <c r="C192" s="89" t="s">
        <v>74</v>
      </c>
      <c r="D192" s="61">
        <f t="shared" ref="D192:V192" si="55">+IFERROR(IF(D153&gt;0,+((D153/D35)*100)," "),"")</f>
        <v>16.744298652558687</v>
      </c>
      <c r="E192" s="61" t="str">
        <f t="shared" si="55"/>
        <v xml:space="preserve"> </v>
      </c>
      <c r="F192" s="61" t="str">
        <f t="shared" si="55"/>
        <v xml:space="preserve"> </v>
      </c>
      <c r="G192" s="61">
        <f t="shared" si="55"/>
        <v>76.167329565111018</v>
      </c>
      <c r="H192" s="61">
        <f t="shared" si="55"/>
        <v>90</v>
      </c>
      <c r="I192" s="61">
        <f t="shared" si="55"/>
        <v>93.973684207017541</v>
      </c>
      <c r="J192" s="61">
        <f t="shared" si="55"/>
        <v>99.844574906302668</v>
      </c>
      <c r="K192" s="61">
        <f t="shared" si="55"/>
        <v>1.436126243125152</v>
      </c>
      <c r="L192" s="61">
        <f t="shared" si="55"/>
        <v>91.974180441241174</v>
      </c>
      <c r="M192" s="61">
        <f t="shared" si="55"/>
        <v>79.505368570967264</v>
      </c>
      <c r="N192" s="61">
        <f t="shared" si="55"/>
        <v>72.084624388479</v>
      </c>
      <c r="O192" s="61">
        <f t="shared" si="55"/>
        <v>83.616637937226088</v>
      </c>
      <c r="P192" s="61">
        <f t="shared" si="55"/>
        <v>80.822280637686987</v>
      </c>
      <c r="Q192" s="61">
        <f t="shared" si="55"/>
        <v>90.265434694181977</v>
      </c>
      <c r="R192" s="61">
        <f t="shared" si="55"/>
        <v>93.410775560957376</v>
      </c>
      <c r="S192" s="61">
        <f t="shared" si="55"/>
        <v>99.044511228444293</v>
      </c>
      <c r="T192" s="61">
        <f t="shared" si="55"/>
        <v>99.89256751988637</v>
      </c>
      <c r="U192" s="61">
        <f t="shared" si="55"/>
        <v>97.270162851352964</v>
      </c>
      <c r="V192" s="61">
        <f t="shared" si="55"/>
        <v>71</v>
      </c>
    </row>
    <row r="193" spans="3:22" x14ac:dyDescent="0.2">
      <c r="C193" s="90" t="s">
        <v>36</v>
      </c>
      <c r="D193" s="63" t="str">
        <f t="shared" ref="D193:V193" si="56">+IFERROR(IF(D154&gt;0,+((D154/D36)*100)," "),"")</f>
        <v xml:space="preserve"> </v>
      </c>
      <c r="E193" s="63" t="str">
        <f t="shared" si="56"/>
        <v xml:space="preserve"> </v>
      </c>
      <c r="F193" s="63" t="str">
        <f t="shared" si="56"/>
        <v xml:space="preserve"> </v>
      </c>
      <c r="G193" s="63" t="str">
        <f t="shared" si="56"/>
        <v xml:space="preserve"> </v>
      </c>
      <c r="H193" s="63">
        <f t="shared" si="56"/>
        <v>82.164134493000006</v>
      </c>
      <c r="I193" s="63">
        <f t="shared" si="56"/>
        <v>97.007569971980672</v>
      </c>
      <c r="J193" s="63">
        <f t="shared" si="56"/>
        <v>99.734089129472792</v>
      </c>
      <c r="K193" s="63">
        <f t="shared" si="56"/>
        <v>35.142213956212146</v>
      </c>
      <c r="L193" s="63">
        <f t="shared" si="56"/>
        <v>73.277060243085884</v>
      </c>
      <c r="M193" s="63">
        <f t="shared" si="56"/>
        <v>68.707195653654281</v>
      </c>
      <c r="N193" s="63">
        <f t="shared" si="56"/>
        <v>74.746463677995195</v>
      </c>
      <c r="O193" s="63">
        <f t="shared" si="56"/>
        <v>92.795011044553178</v>
      </c>
      <c r="P193" s="63">
        <f t="shared" si="56"/>
        <v>78.585474022786187</v>
      </c>
      <c r="Q193" s="63">
        <f t="shared" si="56"/>
        <v>96.865577771519384</v>
      </c>
      <c r="R193" s="63">
        <f t="shared" si="56"/>
        <v>96.996849686529018</v>
      </c>
      <c r="S193" s="63">
        <f t="shared" si="56"/>
        <v>98.014278823792395</v>
      </c>
      <c r="T193" s="63">
        <f t="shared" si="56"/>
        <v>97.045529276917335</v>
      </c>
      <c r="U193" s="63">
        <f t="shared" si="56"/>
        <v>99.973654394969785</v>
      </c>
      <c r="V193" s="63">
        <f t="shared" si="56"/>
        <v>97.522711889104698</v>
      </c>
    </row>
    <row r="194" spans="3:22" x14ac:dyDescent="0.2">
      <c r="C194" s="92" t="s">
        <v>75</v>
      </c>
      <c r="D194" s="62">
        <f t="shared" ref="D194:V194" si="57">+IFERROR(IF(D155&gt;0,+((D155/D37)*100)," "),"")</f>
        <v>64.510258599221103</v>
      </c>
      <c r="E194" s="62">
        <f t="shared" si="57"/>
        <v>74.788609380961006</v>
      </c>
      <c r="F194" s="62">
        <f t="shared" si="57"/>
        <v>68.720129617556651</v>
      </c>
      <c r="G194" s="62">
        <f t="shared" si="57"/>
        <v>70.444354811741846</v>
      </c>
      <c r="H194" s="62">
        <f t="shared" si="57"/>
        <v>71.362531392904273</v>
      </c>
      <c r="I194" s="62">
        <f t="shared" si="57"/>
        <v>81.414621166111004</v>
      </c>
      <c r="J194" s="62">
        <f t="shared" si="57"/>
        <v>68.652375065772915</v>
      </c>
      <c r="K194" s="62">
        <f t="shared" si="57"/>
        <v>70.373539492689247</v>
      </c>
      <c r="L194" s="62">
        <f t="shared" si="57"/>
        <v>77.454357330842925</v>
      </c>
      <c r="M194" s="62">
        <f t="shared" si="57"/>
        <v>92.138696639798368</v>
      </c>
      <c r="N194" s="62">
        <f t="shared" si="57"/>
        <v>83.735262415650396</v>
      </c>
      <c r="O194" s="62">
        <f t="shared" si="57"/>
        <v>93.062951639084105</v>
      </c>
      <c r="P194" s="62">
        <f t="shared" si="57"/>
        <v>90.653609825427139</v>
      </c>
      <c r="Q194" s="62">
        <f t="shared" si="57"/>
        <v>95.219899640642495</v>
      </c>
      <c r="R194" s="62">
        <f t="shared" si="57"/>
        <v>94.516976152920293</v>
      </c>
      <c r="S194" s="62">
        <f t="shared" si="57"/>
        <v>96.346192756671911</v>
      </c>
      <c r="T194" s="62">
        <f t="shared" si="57"/>
        <v>96.211030845577255</v>
      </c>
      <c r="U194" s="62">
        <f t="shared" si="57"/>
        <v>91.77656589444824</v>
      </c>
      <c r="V194" s="62">
        <f t="shared" si="57"/>
        <v>93.572614012435409</v>
      </c>
    </row>
    <row r="195" spans="3:22" ht="22.5" x14ac:dyDescent="0.2">
      <c r="C195" s="91" t="s">
        <v>76</v>
      </c>
      <c r="D195" s="64" t="str">
        <f t="shared" ref="D195:V195" si="58">+IFERROR(IF(D156&gt;0,+((D156/D38)*100),"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 t="str">
        <f t="shared" si="58"/>
        <v xml:space="preserve"> </v>
      </c>
      <c r="V195" s="64">
        <f t="shared" si="58"/>
        <v>56.255603915121867</v>
      </c>
    </row>
    <row r="196" spans="3:22" x14ac:dyDescent="0.2">
      <c r="C196" s="89" t="s">
        <v>77</v>
      </c>
      <c r="D196" s="61">
        <f t="shared" ref="D196:V196" si="59">+IFERROR(IF(D157&gt;0,+((D157/D39)*100)," "),"")</f>
        <v>80</v>
      </c>
      <c r="E196" s="61">
        <f t="shared" si="59"/>
        <v>77.777777777777786</v>
      </c>
      <c r="F196" s="61">
        <f t="shared" si="59"/>
        <v>19.642638218999998</v>
      </c>
      <c r="G196" s="61">
        <f t="shared" si="59"/>
        <v>63.019711678876924</v>
      </c>
      <c r="H196" s="61">
        <f t="shared" si="59"/>
        <v>49.510597569558094</v>
      </c>
      <c r="I196" s="61">
        <f t="shared" si="59"/>
        <v>29.897187521355328</v>
      </c>
      <c r="J196" s="61">
        <f t="shared" si="59"/>
        <v>47.931181585919525</v>
      </c>
      <c r="K196" s="61">
        <f t="shared" si="59"/>
        <v>84.207214249545444</v>
      </c>
      <c r="L196" s="61">
        <f t="shared" si="59"/>
        <v>94.866008876255705</v>
      </c>
      <c r="M196" s="61">
        <f t="shared" si="59"/>
        <v>24.874387130384878</v>
      </c>
      <c r="N196" s="61">
        <f t="shared" si="59"/>
        <v>77.066578152534177</v>
      </c>
      <c r="O196" s="61">
        <f t="shared" si="59"/>
        <v>67.192998395535597</v>
      </c>
      <c r="P196" s="61">
        <f t="shared" si="59"/>
        <v>56.993165598350146</v>
      </c>
      <c r="Q196" s="61">
        <f t="shared" si="59"/>
        <v>41.130698319711406</v>
      </c>
      <c r="R196" s="61">
        <f t="shared" si="59"/>
        <v>94.30985349892471</v>
      </c>
      <c r="S196" s="61">
        <f t="shared" si="59"/>
        <v>92.4455038855086</v>
      </c>
      <c r="T196" s="61">
        <f t="shared" si="59"/>
        <v>98.798973306231503</v>
      </c>
      <c r="U196" s="61">
        <f t="shared" si="59"/>
        <v>97.466871137302846</v>
      </c>
      <c r="V196" s="61">
        <f t="shared" si="59"/>
        <v>93.331724191289339</v>
      </c>
    </row>
    <row r="197" spans="3:22" x14ac:dyDescent="0.2">
      <c r="C197" s="90" t="s">
        <v>37</v>
      </c>
      <c r="D197" s="63">
        <f t="shared" ref="D197:V197" si="60">+IFERROR(IF(D158&gt;0,+((D158/D40)*100)," "),"")</f>
        <v>65.00247974456768</v>
      </c>
      <c r="E197" s="63">
        <f t="shared" si="60"/>
        <v>68.379964540988453</v>
      </c>
      <c r="F197" s="63">
        <f t="shared" si="60"/>
        <v>53.867074234062208</v>
      </c>
      <c r="G197" s="63">
        <f t="shared" si="60"/>
        <v>73.941123446008106</v>
      </c>
      <c r="H197" s="63">
        <f t="shared" si="60"/>
        <v>67.778786194642834</v>
      </c>
      <c r="I197" s="63">
        <f t="shared" si="60"/>
        <v>74.550249199366732</v>
      </c>
      <c r="J197" s="63">
        <f t="shared" si="60"/>
        <v>55.648925052345923</v>
      </c>
      <c r="K197" s="63">
        <f t="shared" si="60"/>
        <v>87.072678191125945</v>
      </c>
      <c r="L197" s="63">
        <f t="shared" si="60"/>
        <v>86.699007852819094</v>
      </c>
      <c r="M197" s="63">
        <f t="shared" si="60"/>
        <v>90.755031755626149</v>
      </c>
      <c r="N197" s="63">
        <f t="shared" si="60"/>
        <v>80.633062663364669</v>
      </c>
      <c r="O197" s="63">
        <f t="shared" si="60"/>
        <v>84.841189040226297</v>
      </c>
      <c r="P197" s="63">
        <f t="shared" si="60"/>
        <v>87.878955482644727</v>
      </c>
      <c r="Q197" s="63">
        <f t="shared" si="60"/>
        <v>93.147307242947647</v>
      </c>
      <c r="R197" s="63">
        <f t="shared" si="60"/>
        <v>90.630060399693178</v>
      </c>
      <c r="S197" s="63">
        <f t="shared" si="60"/>
        <v>85.16055772258855</v>
      </c>
      <c r="T197" s="63">
        <f t="shared" si="60"/>
        <v>89.778745710829867</v>
      </c>
      <c r="U197" s="63">
        <f t="shared" si="60"/>
        <v>75.714178696773729</v>
      </c>
      <c r="V197" s="63">
        <f t="shared" si="60"/>
        <v>69.269156723318389</v>
      </c>
    </row>
    <row r="198" spans="3:22" x14ac:dyDescent="0.2">
      <c r="C198" s="89" t="s">
        <v>38</v>
      </c>
      <c r="D198" s="61">
        <f t="shared" ref="D198:V198" si="61">+IFERROR(IF(D159&gt;0,+((D159/D41)*100)," "),"")</f>
        <v>68.971099511067351</v>
      </c>
      <c r="E198" s="61">
        <f t="shared" si="61"/>
        <v>14.378759442270711</v>
      </c>
      <c r="F198" s="61">
        <f t="shared" si="61"/>
        <v>41.527382818916735</v>
      </c>
      <c r="G198" s="61">
        <f t="shared" si="61"/>
        <v>19.369437079955127</v>
      </c>
      <c r="H198" s="61">
        <f t="shared" si="61"/>
        <v>5.0349839268188425</v>
      </c>
      <c r="I198" s="61">
        <f t="shared" si="61"/>
        <v>23.244419227151962</v>
      </c>
      <c r="J198" s="61">
        <f t="shared" si="61"/>
        <v>63.649876019528882</v>
      </c>
      <c r="K198" s="61">
        <f t="shared" si="61"/>
        <v>88.215190202138032</v>
      </c>
      <c r="L198" s="61">
        <f t="shared" si="61"/>
        <v>89.870234090765948</v>
      </c>
      <c r="M198" s="61">
        <f t="shared" si="61"/>
        <v>91.014898005211222</v>
      </c>
      <c r="N198" s="61">
        <f t="shared" si="61"/>
        <v>49.13714094334663</v>
      </c>
      <c r="O198" s="61">
        <f t="shared" si="61"/>
        <v>78.000455818625468</v>
      </c>
      <c r="P198" s="61">
        <f t="shared" si="61"/>
        <v>96.599085997936342</v>
      </c>
      <c r="Q198" s="61">
        <f t="shared" si="61"/>
        <v>94.67689921447888</v>
      </c>
      <c r="R198" s="61">
        <f t="shared" si="61"/>
        <v>97.958847755076022</v>
      </c>
      <c r="S198" s="61">
        <f t="shared" si="61"/>
        <v>97.003641566520287</v>
      </c>
      <c r="T198" s="61">
        <f t="shared" si="61"/>
        <v>95.434045090296777</v>
      </c>
      <c r="U198" s="61">
        <f t="shared" si="61"/>
        <v>96.053981358867745</v>
      </c>
      <c r="V198" s="61">
        <f t="shared" si="61"/>
        <v>18.900875658137672</v>
      </c>
    </row>
    <row r="199" spans="3:22" x14ac:dyDescent="0.2">
      <c r="C199" s="93" t="s">
        <v>79</v>
      </c>
      <c r="D199" s="65">
        <f t="shared" ref="D199:V199" si="62">+IFERROR(IF(D160&gt;0,+((D160/D42)*100)," "),"")</f>
        <v>71.6109055736041</v>
      </c>
      <c r="E199" s="65">
        <f t="shared" si="62"/>
        <v>62.75898471297873</v>
      </c>
      <c r="F199" s="65">
        <f t="shared" si="62"/>
        <v>52.329876563801292</v>
      </c>
      <c r="G199" s="65">
        <f t="shared" si="62"/>
        <v>64.476823338793892</v>
      </c>
      <c r="H199" s="65">
        <f t="shared" si="62"/>
        <v>62.768339267332387</v>
      </c>
      <c r="I199" s="65">
        <f t="shared" si="62"/>
        <v>66.656840906540936</v>
      </c>
      <c r="J199" s="65">
        <f t="shared" si="62"/>
        <v>61.958871072715304</v>
      </c>
      <c r="K199" s="65">
        <f t="shared" si="62"/>
        <v>77.379049287392164</v>
      </c>
      <c r="L199" s="65">
        <f t="shared" si="62"/>
        <v>85.235836167650262</v>
      </c>
      <c r="M199" s="65">
        <f t="shared" si="62"/>
        <v>85.127082496127912</v>
      </c>
      <c r="N199" s="65">
        <f t="shared" si="62"/>
        <v>78.731125382053818</v>
      </c>
      <c r="O199" s="65">
        <f t="shared" si="62"/>
        <v>85.905677148065024</v>
      </c>
      <c r="P199" s="65">
        <f t="shared" si="62"/>
        <v>86.17670534044673</v>
      </c>
      <c r="Q199" s="65">
        <f t="shared" si="62"/>
        <v>88.353332948790481</v>
      </c>
      <c r="R199" s="65">
        <f t="shared" si="62"/>
        <v>87.290332690461042</v>
      </c>
      <c r="S199" s="65">
        <f t="shared" si="62"/>
        <v>87.356702643653392</v>
      </c>
      <c r="T199" s="65">
        <f t="shared" si="62"/>
        <v>85.223334972240224</v>
      </c>
      <c r="U199" s="65">
        <f t="shared" si="62"/>
        <v>87.865760677232927</v>
      </c>
      <c r="V199" s="65">
        <f t="shared" si="62"/>
        <v>75.702092991969252</v>
      </c>
    </row>
    <row r="200" spans="3:22" x14ac:dyDescent="0.2">
      <c r="C200" s="1" t="s">
        <v>227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D204" s="164" t="s">
        <v>151</v>
      </c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</row>
    <row r="205" spans="3:22" x14ac:dyDescent="0.2"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</row>
    <row r="206" spans="3:22" x14ac:dyDescent="0.2">
      <c r="C206" s="182" t="s">
        <v>21</v>
      </c>
      <c r="D206" s="162">
        <v>2000</v>
      </c>
      <c r="E206" s="162">
        <v>2001</v>
      </c>
      <c r="F206" s="162">
        <v>2002</v>
      </c>
      <c r="G206" s="162">
        <v>2003</v>
      </c>
      <c r="H206" s="162">
        <v>2004</v>
      </c>
      <c r="I206" s="162">
        <v>2005</v>
      </c>
      <c r="J206" s="162">
        <v>2006</v>
      </c>
      <c r="K206" s="162">
        <v>2007</v>
      </c>
      <c r="L206" s="162">
        <v>2008</v>
      </c>
      <c r="M206" s="162">
        <v>2009</v>
      </c>
      <c r="N206" s="162">
        <v>2010</v>
      </c>
      <c r="O206" s="162">
        <v>2011</v>
      </c>
      <c r="P206" s="162">
        <v>2012</v>
      </c>
      <c r="Q206" s="162">
        <v>2013</v>
      </c>
      <c r="R206" s="162">
        <v>2014</v>
      </c>
      <c r="S206" s="162">
        <v>2015</v>
      </c>
      <c r="T206" s="162">
        <v>2016</v>
      </c>
      <c r="U206" s="162">
        <v>2017</v>
      </c>
      <c r="V206" s="162">
        <v>2018</v>
      </c>
    </row>
    <row r="207" spans="3:22" ht="12" thickBot="1" x14ac:dyDescent="0.25">
      <c r="C207" s="18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 spans="3:22" x14ac:dyDescent="0.2">
      <c r="C208" s="89" t="s">
        <v>61</v>
      </c>
      <c r="D208" s="57">
        <v>85.175981335390006</v>
      </c>
      <c r="E208" s="57">
        <v>231.93612659275001</v>
      </c>
      <c r="F208" s="57">
        <v>208.82006227522999</v>
      </c>
      <c r="G208" s="57">
        <v>94.701683456919994</v>
      </c>
      <c r="H208" s="57">
        <v>176.1071641476</v>
      </c>
      <c r="I208" s="57">
        <v>228.27832256779001</v>
      </c>
      <c r="J208" s="57">
        <v>441.02518052712992</v>
      </c>
      <c r="K208" s="57">
        <v>812.52779644304007</v>
      </c>
      <c r="L208" s="57">
        <v>983.48876549537999</v>
      </c>
      <c r="M208" s="57">
        <v>883.38942666571995</v>
      </c>
      <c r="N208" s="57">
        <v>865.37989191571</v>
      </c>
      <c r="O208" s="57">
        <v>1044.18205873286</v>
      </c>
      <c r="P208" s="57">
        <v>1030.98084034772</v>
      </c>
      <c r="Q208" s="57">
        <v>1348.8909500729399</v>
      </c>
      <c r="R208" s="57">
        <v>1550.4615228687501</v>
      </c>
      <c r="S208" s="57">
        <v>1723.24179892657</v>
      </c>
      <c r="T208" s="57">
        <v>805.16859679826973</v>
      </c>
      <c r="U208" s="57">
        <v>1192.6053852923203</v>
      </c>
      <c r="V208" s="57">
        <v>877.36275098967997</v>
      </c>
    </row>
    <row r="209" spans="3:22" x14ac:dyDescent="0.2">
      <c r="C209" s="90" t="s">
        <v>28</v>
      </c>
      <c r="D209" s="58">
        <v>9.2957001737099993</v>
      </c>
      <c r="E209" s="58">
        <v>29.42132663209</v>
      </c>
      <c r="F209" s="58">
        <v>26.907600533300002</v>
      </c>
      <c r="G209" s="58">
        <v>36.42882186205</v>
      </c>
      <c r="H209" s="58">
        <v>33.202928448849995</v>
      </c>
      <c r="I209" s="58">
        <v>51.403110398999999</v>
      </c>
      <c r="J209" s="58">
        <v>84.443540489730012</v>
      </c>
      <c r="K209" s="58">
        <v>291.64683329203001</v>
      </c>
      <c r="L209" s="58">
        <v>115.58412406003998</v>
      </c>
      <c r="M209" s="58">
        <v>98.784754013570009</v>
      </c>
      <c r="N209" s="58">
        <v>236.56470782545</v>
      </c>
      <c r="O209" s="58">
        <v>212.31920758233002</v>
      </c>
      <c r="P209" s="58">
        <v>94.587973996691062</v>
      </c>
      <c r="Q209" s="58">
        <v>119.36918819973999</v>
      </c>
      <c r="R209" s="58">
        <v>135.35218988069118</v>
      </c>
      <c r="S209" s="58">
        <v>171.77400574059683</v>
      </c>
      <c r="T209" s="58">
        <v>144.57452858845687</v>
      </c>
      <c r="U209" s="58">
        <v>163.24090228291999</v>
      </c>
      <c r="V209" s="58">
        <v>158.12083363276</v>
      </c>
    </row>
    <row r="210" spans="3:22" x14ac:dyDescent="0.2">
      <c r="C210" s="89" t="s">
        <v>62</v>
      </c>
      <c r="D210" s="57">
        <v>20.545483391000001</v>
      </c>
      <c r="E210" s="57">
        <v>33.180026999950002</v>
      </c>
      <c r="F210" s="57">
        <v>17.172552986460001</v>
      </c>
      <c r="G210" s="57">
        <v>9.9271681050900007</v>
      </c>
      <c r="H210" s="57">
        <v>34.545733201669997</v>
      </c>
      <c r="I210" s="57">
        <v>27.053806122040001</v>
      </c>
      <c r="J210" s="57">
        <v>38.065104551800005</v>
      </c>
      <c r="K210" s="57">
        <v>55.104279816980004</v>
      </c>
      <c r="L210" s="57">
        <v>83.591594004929988</v>
      </c>
      <c r="M210" s="57">
        <v>67.772880906449998</v>
      </c>
      <c r="N210" s="57">
        <v>211.80156890718999</v>
      </c>
      <c r="O210" s="57">
        <v>225.14783206324</v>
      </c>
      <c r="P210" s="57">
        <v>302.43796730171005</v>
      </c>
      <c r="Q210" s="57">
        <v>356.01186820313001</v>
      </c>
      <c r="R210" s="57">
        <v>280.1938069688</v>
      </c>
      <c r="S210" s="57">
        <v>158.76243391372</v>
      </c>
      <c r="T210" s="57">
        <v>223.52924398970998</v>
      </c>
      <c r="U210" s="57">
        <v>314.70929897612001</v>
      </c>
      <c r="V210" s="57">
        <v>185.78409540761999</v>
      </c>
    </row>
    <row r="211" spans="3:22" x14ac:dyDescent="0.2">
      <c r="C211" s="90" t="s">
        <v>29</v>
      </c>
      <c r="D211" s="58">
        <v>8.8270286993499987</v>
      </c>
      <c r="E211" s="58">
        <v>43.2465215259</v>
      </c>
      <c r="F211" s="58">
        <v>19.284754622210002</v>
      </c>
      <c r="G211" s="58">
        <v>17.85314952197</v>
      </c>
      <c r="H211" s="58">
        <v>13.041258021359999</v>
      </c>
      <c r="I211" s="58">
        <v>15.06320327854</v>
      </c>
      <c r="J211" s="58">
        <v>26.028852631560003</v>
      </c>
      <c r="K211" s="58">
        <v>66.069420341739999</v>
      </c>
      <c r="L211" s="58">
        <v>45.887822717200002</v>
      </c>
      <c r="M211" s="58">
        <v>106.86529643657001</v>
      </c>
      <c r="N211" s="58">
        <v>129.19738162402001</v>
      </c>
      <c r="O211" s="58">
        <v>171.171783877</v>
      </c>
      <c r="P211" s="58">
        <v>248.8624937548</v>
      </c>
      <c r="Q211" s="58">
        <v>185.28793529967999</v>
      </c>
      <c r="R211" s="58">
        <v>120.00725227439</v>
      </c>
      <c r="S211" s="58">
        <v>117.5430806656</v>
      </c>
      <c r="T211" s="58">
        <v>80.181757505389996</v>
      </c>
      <c r="U211" s="58">
        <v>103.44903138376999</v>
      </c>
      <c r="V211" s="58">
        <v>62.006328062590001</v>
      </c>
    </row>
    <row r="212" spans="3:22" x14ac:dyDescent="0.2">
      <c r="C212" s="89" t="s">
        <v>63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4.468227078</v>
      </c>
      <c r="J212" s="57">
        <v>31.797907981000002</v>
      </c>
      <c r="K212" s="57">
        <v>12.99541459514</v>
      </c>
      <c r="L212" s="57">
        <v>8.8361325239999999</v>
      </c>
      <c r="M212" s="57">
        <v>9.9238789529999991</v>
      </c>
      <c r="N212" s="57">
        <v>26.648363493150001</v>
      </c>
      <c r="O212" s="57">
        <v>1.199999998</v>
      </c>
      <c r="P212" s="57">
        <v>3.3461131807600002</v>
      </c>
      <c r="Q212" s="57">
        <v>28.966133126999999</v>
      </c>
      <c r="R212" s="57">
        <v>43.05397549005</v>
      </c>
      <c r="S212" s="57">
        <v>43.871157876070001</v>
      </c>
      <c r="T212" s="57">
        <v>58.978088244860004</v>
      </c>
      <c r="U212" s="57">
        <v>55.788191614669998</v>
      </c>
      <c r="V212" s="57">
        <v>47.143992903009995</v>
      </c>
    </row>
    <row r="213" spans="3:22" x14ac:dyDescent="0.2">
      <c r="C213" s="90" t="s">
        <v>30</v>
      </c>
      <c r="D213" s="58">
        <v>4.0023091331600007</v>
      </c>
      <c r="E213" s="58">
        <v>13.31978643491</v>
      </c>
      <c r="F213" s="58">
        <v>6.94206668051</v>
      </c>
      <c r="G213" s="58">
        <v>6.1977747896000004</v>
      </c>
      <c r="H213" s="58">
        <v>20.145273603229999</v>
      </c>
      <c r="I213" s="58">
        <v>25.501342064319999</v>
      </c>
      <c r="J213" s="58">
        <v>36.767849924609997</v>
      </c>
      <c r="K213" s="58">
        <v>37.233746625869998</v>
      </c>
      <c r="L213" s="58">
        <v>53.278479090780003</v>
      </c>
      <c r="M213" s="58">
        <v>65.481893432839996</v>
      </c>
      <c r="N213" s="58">
        <v>80.801121230740009</v>
      </c>
      <c r="O213" s="58">
        <v>86.728653353790008</v>
      </c>
      <c r="P213" s="58">
        <v>133.11844140186</v>
      </c>
      <c r="Q213" s="58">
        <v>146.21845340359997</v>
      </c>
      <c r="R213" s="58">
        <v>147.15754285248997</v>
      </c>
      <c r="S213" s="58">
        <v>144.08269659652998</v>
      </c>
      <c r="T213" s="58">
        <v>96.278929083920005</v>
      </c>
      <c r="U213" s="58">
        <v>115.01828604511998</v>
      </c>
      <c r="V213" s="58">
        <v>102.97032959913999</v>
      </c>
    </row>
    <row r="214" spans="3:22" x14ac:dyDescent="0.2">
      <c r="C214" s="89" t="s">
        <v>64</v>
      </c>
      <c r="D214" s="57">
        <v>244.64611601350001</v>
      </c>
      <c r="E214" s="57">
        <v>449.08012680625995</v>
      </c>
      <c r="F214" s="57">
        <v>499.79202845867002</v>
      </c>
      <c r="G214" s="57">
        <v>450.31088384465983</v>
      </c>
      <c r="H214" s="57">
        <v>374.99270866831</v>
      </c>
      <c r="I214" s="57">
        <v>401.08193256991001</v>
      </c>
      <c r="J214" s="57">
        <v>701.92558791006002</v>
      </c>
      <c r="K214" s="57">
        <v>893.12280245156023</v>
      </c>
      <c r="L214" s="57">
        <v>2816.4054288851903</v>
      </c>
      <c r="M214" s="57">
        <v>2122.8875783146095</v>
      </c>
      <c r="N214" s="57">
        <v>1265.9011337324298</v>
      </c>
      <c r="O214" s="57">
        <v>887.24730660556838</v>
      </c>
      <c r="P214" s="57">
        <v>1231.6691695671552</v>
      </c>
      <c r="Q214" s="57">
        <v>1957.3398087138041</v>
      </c>
      <c r="R214" s="57">
        <v>1402.1110770805037</v>
      </c>
      <c r="S214" s="57">
        <v>789.90297916362147</v>
      </c>
      <c r="T214" s="57">
        <v>551.00258989377096</v>
      </c>
      <c r="U214" s="57">
        <v>572.81059155224546</v>
      </c>
      <c r="V214" s="57">
        <v>517.82700509349809</v>
      </c>
    </row>
    <row r="215" spans="3:22" x14ac:dyDescent="0.2">
      <c r="C215" s="90" t="s">
        <v>65</v>
      </c>
      <c r="D215" s="58">
        <v>10.204497662</v>
      </c>
      <c r="E215" s="58">
        <v>34.112362813019999</v>
      </c>
      <c r="F215" s="58">
        <v>4.5650933226099992</v>
      </c>
      <c r="G215" s="58">
        <v>9.8655286934599999</v>
      </c>
      <c r="H215" s="58">
        <v>57.493410874050006</v>
      </c>
      <c r="I215" s="58">
        <v>45.755389223500003</v>
      </c>
      <c r="J215" s="58">
        <v>68.220957234470006</v>
      </c>
      <c r="K215" s="58">
        <v>52.315635458770004</v>
      </c>
      <c r="L215" s="58">
        <v>119.81433866492</v>
      </c>
      <c r="M215" s="58">
        <v>101.11486193845001</v>
      </c>
      <c r="N215" s="58">
        <v>111.57337177835001</v>
      </c>
      <c r="O215" s="58">
        <v>129.64465920980999</v>
      </c>
      <c r="P215" s="58">
        <v>193.71980723772</v>
      </c>
      <c r="Q215" s="58">
        <v>256.20865386693998</v>
      </c>
      <c r="R215" s="58">
        <v>226.49123761855006</v>
      </c>
      <c r="S215" s="58">
        <v>325.08604945050001</v>
      </c>
      <c r="T215" s="58">
        <v>167.41430137339</v>
      </c>
      <c r="U215" s="58">
        <v>304.53929787559002</v>
      </c>
      <c r="V215" s="58">
        <v>366.44756503055999</v>
      </c>
    </row>
    <row r="216" spans="3:22" x14ac:dyDescent="0.2">
      <c r="C216" s="89" t="s">
        <v>66</v>
      </c>
      <c r="D216" s="57">
        <v>25.777630279990003</v>
      </c>
      <c r="E216" s="57">
        <v>43.016165678</v>
      </c>
      <c r="F216" s="57">
        <v>27.08931768163</v>
      </c>
      <c r="G216" s="57">
        <v>88.588457631859995</v>
      </c>
      <c r="H216" s="57">
        <v>130.01027692253999</v>
      </c>
      <c r="I216" s="57">
        <v>242.80600887575</v>
      </c>
      <c r="J216" s="57">
        <v>265.78978819268002</v>
      </c>
      <c r="K216" s="57">
        <v>521.53111320726998</v>
      </c>
      <c r="L216" s="57">
        <v>546.29351966361992</v>
      </c>
      <c r="M216" s="57">
        <v>665.10949108432999</v>
      </c>
      <c r="N216" s="57">
        <v>740.30905115751989</v>
      </c>
      <c r="O216" s="57">
        <v>687.1192400851005</v>
      </c>
      <c r="P216" s="57">
        <v>807.93696443732983</v>
      </c>
      <c r="Q216" s="57">
        <v>1036.6751993873502</v>
      </c>
      <c r="R216" s="57">
        <v>1602.2530123361682</v>
      </c>
      <c r="S216" s="57">
        <v>2213.3360497565686</v>
      </c>
      <c r="T216" s="57">
        <v>2289.40894861273</v>
      </c>
      <c r="U216" s="57">
        <v>3050.6917113711502</v>
      </c>
      <c r="V216" s="57">
        <v>3207.3919736378602</v>
      </c>
    </row>
    <row r="217" spans="3:22" x14ac:dyDescent="0.2">
      <c r="C217" s="90" t="s">
        <v>67</v>
      </c>
      <c r="D217" s="58">
        <v>0</v>
      </c>
      <c r="E217" s="58">
        <v>0</v>
      </c>
      <c r="F217" s="58">
        <v>0</v>
      </c>
      <c r="G217" s="58">
        <v>0</v>
      </c>
      <c r="H217" s="58">
        <v>0.57999999999999996</v>
      </c>
      <c r="I217" s="58">
        <v>0.68011820000000001</v>
      </c>
      <c r="J217" s="58">
        <v>0</v>
      </c>
      <c r="K217" s="58">
        <v>1.2723916602400001</v>
      </c>
      <c r="L217" s="58">
        <v>1.5006283017599999</v>
      </c>
      <c r="M217" s="58">
        <v>0.55841199933999996</v>
      </c>
      <c r="N217" s="58">
        <v>1.4462102851399998</v>
      </c>
      <c r="O217" s="58">
        <v>2.9663002645600001</v>
      </c>
      <c r="P217" s="58">
        <v>8.6158634115400012</v>
      </c>
      <c r="Q217" s="58">
        <v>6.61722459908</v>
      </c>
      <c r="R217" s="58">
        <v>8.0745218023999996</v>
      </c>
      <c r="S217" s="58">
        <v>7.9255865869300006</v>
      </c>
      <c r="T217" s="58">
        <v>11.94767269407</v>
      </c>
      <c r="U217" s="58">
        <v>17.251938895089999</v>
      </c>
      <c r="V217" s="58">
        <v>15.8286580128</v>
      </c>
    </row>
    <row r="218" spans="3:22" x14ac:dyDescent="0.2">
      <c r="C218" s="89" t="s">
        <v>68</v>
      </c>
      <c r="D218" s="57">
        <v>3.7449779240000001</v>
      </c>
      <c r="E218" s="57">
        <v>23.127648496740001</v>
      </c>
      <c r="F218" s="57">
        <v>6.8731514056599998</v>
      </c>
      <c r="G218" s="57">
        <v>8.3630042724999996</v>
      </c>
      <c r="H218" s="57">
        <v>26.250636637489997</v>
      </c>
      <c r="I218" s="57">
        <v>30.58735645222</v>
      </c>
      <c r="J218" s="57">
        <v>24.031535303970003</v>
      </c>
      <c r="K218" s="57">
        <v>38.973197781499998</v>
      </c>
      <c r="L218" s="57">
        <v>43.497448232000004</v>
      </c>
      <c r="M218" s="57">
        <v>47.87255974</v>
      </c>
      <c r="N218" s="57">
        <v>40.703013126030001</v>
      </c>
      <c r="O218" s="57">
        <v>53.378414773629999</v>
      </c>
      <c r="P218" s="57">
        <v>70.415402460059994</v>
      </c>
      <c r="Q218" s="57">
        <v>84.910966764860007</v>
      </c>
      <c r="R218" s="57">
        <v>90.16465766261841</v>
      </c>
      <c r="S218" s="57">
        <v>66.160325817979995</v>
      </c>
      <c r="T218" s="57">
        <v>68.825419951690009</v>
      </c>
      <c r="U218" s="57">
        <v>79.0435148838</v>
      </c>
      <c r="V218" s="57">
        <v>72.759798621300007</v>
      </c>
    </row>
    <row r="219" spans="3:22" x14ac:dyDescent="0.2">
      <c r="C219" s="90" t="s">
        <v>31</v>
      </c>
      <c r="D219" s="58">
        <v>592.84367998089999</v>
      </c>
      <c r="E219" s="58">
        <v>1514.3171377528502</v>
      </c>
      <c r="F219" s="58">
        <v>796.06963176684997</v>
      </c>
      <c r="G219" s="58">
        <v>1083.9793399908699</v>
      </c>
      <c r="H219" s="58">
        <v>877.03483475819007</v>
      </c>
      <c r="I219" s="58">
        <v>1127.8540324586299</v>
      </c>
      <c r="J219" s="58">
        <v>242.96485030816999</v>
      </c>
      <c r="K219" s="58">
        <v>680.29391718768989</v>
      </c>
      <c r="L219" s="58">
        <v>728.50955074138005</v>
      </c>
      <c r="M219" s="58">
        <v>803.54726448008989</v>
      </c>
      <c r="N219" s="58">
        <v>572.4416902326102</v>
      </c>
      <c r="O219" s="58">
        <v>955.94283161843998</v>
      </c>
      <c r="P219" s="58">
        <v>714.99224019504004</v>
      </c>
      <c r="Q219" s="58">
        <v>1020.80587985304</v>
      </c>
      <c r="R219" s="58">
        <v>615.74194771123007</v>
      </c>
      <c r="S219" s="58">
        <v>587.93301032083991</v>
      </c>
      <c r="T219" s="58">
        <v>498.67482944696997</v>
      </c>
      <c r="U219" s="58">
        <v>540.44411851995005</v>
      </c>
      <c r="V219" s="58">
        <v>708.90494584852001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>
        <v>0</v>
      </c>
      <c r="S220" s="57"/>
      <c r="T220" s="57"/>
      <c r="U220" s="57"/>
      <c r="V220" s="57"/>
    </row>
    <row r="221" spans="3:22" x14ac:dyDescent="0.2">
      <c r="C221" s="90" t="s">
        <v>69</v>
      </c>
      <c r="D221" s="58">
        <v>33.244885283520006</v>
      </c>
      <c r="E221" s="58">
        <v>107.10643787493001</v>
      </c>
      <c r="F221" s="58">
        <v>44.907935750909999</v>
      </c>
      <c r="G221" s="58">
        <v>36.987712959249997</v>
      </c>
      <c r="H221" s="58">
        <v>109.72355920479001</v>
      </c>
      <c r="I221" s="58">
        <v>257.73248803340999</v>
      </c>
      <c r="J221" s="58">
        <v>816.88094849994991</v>
      </c>
      <c r="K221" s="58">
        <v>1193.5632786599899</v>
      </c>
      <c r="L221" s="58">
        <v>1601.1510181175495</v>
      </c>
      <c r="M221" s="58">
        <v>1536.20389325318</v>
      </c>
      <c r="N221" s="58">
        <v>2347.73948457492</v>
      </c>
      <c r="O221" s="58">
        <v>2280.1371437465996</v>
      </c>
      <c r="P221" s="58">
        <v>3166.6336722021997</v>
      </c>
      <c r="Q221" s="58">
        <v>4010.88070260739</v>
      </c>
      <c r="R221" s="58">
        <v>6575.1923035633299</v>
      </c>
      <c r="S221" s="58">
        <v>7824.1288681945862</v>
      </c>
      <c r="T221" s="58">
        <v>5838.2140564981883</v>
      </c>
      <c r="U221" s="58">
        <v>6614.3838805057894</v>
      </c>
      <c r="V221" s="58">
        <v>6792.0146506381307</v>
      </c>
    </row>
    <row r="222" spans="3:22" x14ac:dyDescent="0.2">
      <c r="C222" s="89" t="s">
        <v>70</v>
      </c>
      <c r="D222" s="57">
        <v>12.51854688887</v>
      </c>
      <c r="E222" s="57">
        <v>15.17908863866</v>
      </c>
      <c r="F222" s="57">
        <v>13.610224804</v>
      </c>
      <c r="G222" s="57">
        <v>8.2824289645500002</v>
      </c>
      <c r="H222" s="57">
        <v>31.649818870000001</v>
      </c>
      <c r="I222" s="57">
        <v>106.01119014057001</v>
      </c>
      <c r="J222" s="57">
        <v>38.014173044000003</v>
      </c>
      <c r="K222" s="57">
        <v>53.034557708530002</v>
      </c>
      <c r="L222" s="57">
        <v>73.654475635070014</v>
      </c>
      <c r="M222" s="57">
        <v>64.16050132605001</v>
      </c>
      <c r="N222" s="57">
        <v>93.058150890690001</v>
      </c>
      <c r="O222" s="57">
        <v>116.68353700160999</v>
      </c>
      <c r="P222" s="57">
        <v>137.91753257982998</v>
      </c>
      <c r="Q222" s="57">
        <v>164.29446332762001</v>
      </c>
      <c r="R222" s="57">
        <v>326.79412363594008</v>
      </c>
      <c r="S222" s="57">
        <v>160.79901589639999</v>
      </c>
      <c r="T222" s="57">
        <v>131.352035602</v>
      </c>
      <c r="U222" s="57">
        <v>121.49836142738998</v>
      </c>
      <c r="V222" s="57">
        <v>385.55569932737995</v>
      </c>
    </row>
    <row r="223" spans="3:22" x14ac:dyDescent="0.2">
      <c r="C223" s="90" t="s">
        <v>32</v>
      </c>
      <c r="D223" s="58">
        <v>3.738</v>
      </c>
      <c r="E223" s="58">
        <v>17.09997932237</v>
      </c>
      <c r="F223" s="58">
        <v>5.6923732799999995E-2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31.916815726609997</v>
      </c>
      <c r="M223" s="58">
        <v>1.0309999999999999</v>
      </c>
      <c r="N223" s="58">
        <v>6.8287814339999997</v>
      </c>
      <c r="O223" s="58">
        <v>0</v>
      </c>
      <c r="P223" s="58">
        <v>43.97807110646</v>
      </c>
      <c r="Q223" s="58">
        <v>27.262123609380001</v>
      </c>
      <c r="R223" s="58">
        <v>12.17846894599</v>
      </c>
      <c r="S223" s="58">
        <v>12.17252577943</v>
      </c>
      <c r="T223" s="58">
        <v>8.0038897300799992</v>
      </c>
      <c r="U223" s="58">
        <v>6.7722732147600002</v>
      </c>
      <c r="V223" s="58">
        <v>6.8171021002799996</v>
      </c>
    </row>
    <row r="224" spans="3:22" x14ac:dyDescent="0.2">
      <c r="C224" s="89" t="s">
        <v>33</v>
      </c>
      <c r="D224" s="57">
        <v>23.89119645812</v>
      </c>
      <c r="E224" s="57">
        <v>67.495477608030001</v>
      </c>
      <c r="F224" s="57">
        <v>27.858994940800002</v>
      </c>
      <c r="G224" s="57">
        <v>31.438483718219999</v>
      </c>
      <c r="H224" s="57">
        <v>38.495191313490004</v>
      </c>
      <c r="I224" s="57">
        <v>48.373234541610003</v>
      </c>
      <c r="J224" s="57">
        <v>87.609387874410004</v>
      </c>
      <c r="K224" s="57">
        <v>241.42612837933004</v>
      </c>
      <c r="L224" s="57">
        <v>237.32280710841999</v>
      </c>
      <c r="M224" s="57">
        <v>294.14411505418997</v>
      </c>
      <c r="N224" s="57">
        <v>119.43171632255999</v>
      </c>
      <c r="O224" s="57">
        <v>1700.09746528703</v>
      </c>
      <c r="P224" s="57">
        <v>100.49045998807</v>
      </c>
      <c r="Q224" s="57">
        <v>144.59504494084004</v>
      </c>
      <c r="R224" s="57">
        <v>122.96392936391</v>
      </c>
      <c r="S224" s="57">
        <v>179.79385238949999</v>
      </c>
      <c r="T224" s="57">
        <v>138.19754743652999</v>
      </c>
      <c r="U224" s="57">
        <v>150.84373001022004</v>
      </c>
      <c r="V224" s="57">
        <v>147.50327126382001</v>
      </c>
    </row>
    <row r="225" spans="2:22" x14ac:dyDescent="0.2">
      <c r="C225" s="90" t="s">
        <v>71</v>
      </c>
      <c r="D225" s="58">
        <v>189.94669026396002</v>
      </c>
      <c r="E225" s="58">
        <v>354.47456587649998</v>
      </c>
      <c r="F225" s="58">
        <v>199.94825103964001</v>
      </c>
      <c r="G225" s="58">
        <v>285.19464139874998</v>
      </c>
      <c r="H225" s="58">
        <v>523.06193166900005</v>
      </c>
      <c r="I225" s="58">
        <v>496.30815724548</v>
      </c>
      <c r="J225" s="58">
        <v>461.68314466329997</v>
      </c>
      <c r="K225" s="58">
        <v>2190.1283834228598</v>
      </c>
      <c r="L225" s="58">
        <v>1378.66138472129</v>
      </c>
      <c r="M225" s="58">
        <v>6060.4151067762887</v>
      </c>
      <c r="N225" s="58">
        <v>1011.26112385888</v>
      </c>
      <c r="O225" s="58">
        <v>1528.1688581922801</v>
      </c>
      <c r="P225" s="58">
        <v>1831.2575009582401</v>
      </c>
      <c r="Q225" s="58">
        <v>2269.4855961947201</v>
      </c>
      <c r="R225" s="58">
        <v>1950.6729589561301</v>
      </c>
      <c r="S225" s="58">
        <v>2270.4175719597201</v>
      </c>
      <c r="T225" s="58">
        <v>2181.1712442759999</v>
      </c>
      <c r="U225" s="58">
        <v>2509.5462467077996</v>
      </c>
      <c r="V225" s="58">
        <v>3052.3502583684103</v>
      </c>
    </row>
    <row r="226" spans="2:22" x14ac:dyDescent="0.2">
      <c r="C226" s="89" t="s">
        <v>34</v>
      </c>
      <c r="D226" s="57">
        <v>0.50997717774999995</v>
      </c>
      <c r="E226" s="57">
        <v>2.01979671507</v>
      </c>
      <c r="F226" s="57">
        <v>1.2314993590499999</v>
      </c>
      <c r="G226" s="57">
        <v>1.6520083650199999</v>
      </c>
      <c r="H226" s="57">
        <v>3.2289934908899998</v>
      </c>
      <c r="I226" s="57">
        <v>3.0796348056499996</v>
      </c>
      <c r="J226" s="57">
        <v>13.57879981068</v>
      </c>
      <c r="K226" s="57">
        <v>18.650521813890002</v>
      </c>
      <c r="L226" s="57">
        <v>25.489729066179997</v>
      </c>
      <c r="M226" s="57">
        <v>43.524199295840013</v>
      </c>
      <c r="N226" s="57">
        <v>45.454487343480004</v>
      </c>
      <c r="O226" s="57">
        <v>33.768680977439992</v>
      </c>
      <c r="P226" s="57">
        <v>51.589661603509995</v>
      </c>
      <c r="Q226" s="57">
        <v>63.425353194089993</v>
      </c>
      <c r="R226" s="57">
        <v>42.444810177200004</v>
      </c>
      <c r="S226" s="57">
        <v>37.261580656599996</v>
      </c>
      <c r="T226" s="57">
        <v>45.054153779366295</v>
      </c>
      <c r="U226" s="57">
        <v>163.59102674229999</v>
      </c>
      <c r="V226" s="57">
        <v>187.07936476754</v>
      </c>
    </row>
    <row r="227" spans="2:22" x14ac:dyDescent="0.2">
      <c r="C227" s="90" t="s">
        <v>72</v>
      </c>
      <c r="D227" s="58">
        <v>69.030608817309997</v>
      </c>
      <c r="E227" s="58">
        <v>232.68500429713001</v>
      </c>
      <c r="F227" s="58">
        <v>72.532993479179993</v>
      </c>
      <c r="G227" s="58">
        <v>68.711129465819994</v>
      </c>
      <c r="H227" s="58">
        <v>156.24348952418001</v>
      </c>
      <c r="I227" s="58">
        <v>46.103661807099996</v>
      </c>
      <c r="J227" s="58">
        <v>69.491172290199998</v>
      </c>
      <c r="K227" s="58">
        <v>146.83347061191003</v>
      </c>
      <c r="L227" s="58">
        <v>163.89479525237996</v>
      </c>
      <c r="M227" s="58">
        <v>314.99199521697</v>
      </c>
      <c r="N227" s="58">
        <v>307.27383550356006</v>
      </c>
      <c r="O227" s="58">
        <v>269.30048912323997</v>
      </c>
      <c r="P227" s="58">
        <v>437.97834876099603</v>
      </c>
      <c r="Q227" s="58">
        <v>259.20447634868998</v>
      </c>
      <c r="R227" s="58">
        <v>223.63837592285</v>
      </c>
      <c r="S227" s="58">
        <v>148.4884173482335</v>
      </c>
      <c r="T227" s="58">
        <v>198.10426050026004</v>
      </c>
      <c r="U227" s="58">
        <v>216.47840400785998</v>
      </c>
      <c r="V227" s="58">
        <v>171.78009306864999</v>
      </c>
    </row>
    <row r="228" spans="2:22" x14ac:dyDescent="0.2">
      <c r="C228" s="89" t="s">
        <v>73</v>
      </c>
      <c r="D228" s="57">
        <v>478.51529897661999</v>
      </c>
      <c r="E228" s="57">
        <v>385.81379488361</v>
      </c>
      <c r="F228" s="57">
        <v>537.47258786779003</v>
      </c>
      <c r="G228" s="57">
        <v>451.08089945758996</v>
      </c>
      <c r="H228" s="57">
        <v>443.31571099111</v>
      </c>
      <c r="I228" s="57">
        <v>448.66862352780998</v>
      </c>
      <c r="J228" s="57">
        <v>40.827799217569996</v>
      </c>
      <c r="K228" s="57">
        <v>115.79532016356001</v>
      </c>
      <c r="L228" s="57">
        <v>49.317873093610004</v>
      </c>
      <c r="M228" s="57">
        <v>32.04724265598</v>
      </c>
      <c r="N228" s="57">
        <v>45.791050771819997</v>
      </c>
      <c r="O228" s="57">
        <v>56.458460496960008</v>
      </c>
      <c r="P228" s="57">
        <v>70.504849506400006</v>
      </c>
      <c r="Q228" s="57">
        <v>97.24493308884999</v>
      </c>
      <c r="R228" s="57">
        <v>95.936673758440008</v>
      </c>
      <c r="S228" s="57">
        <v>66.591959726689993</v>
      </c>
      <c r="T228" s="57">
        <v>51.22666884480001</v>
      </c>
      <c r="U228" s="57">
        <v>33.124472234519999</v>
      </c>
      <c r="V228" s="57">
        <v>23.04919355997</v>
      </c>
    </row>
    <row r="229" spans="2:22" x14ac:dyDescent="0.2">
      <c r="C229" s="90" t="s">
        <v>35</v>
      </c>
      <c r="D229" s="58">
        <v>3.3099014181599999</v>
      </c>
      <c r="E229" s="58">
        <v>34.919330009160007</v>
      </c>
      <c r="F229" s="58">
        <v>15.15585196482</v>
      </c>
      <c r="G229" s="58">
        <v>15.023650657379999</v>
      </c>
      <c r="H229" s="58">
        <v>24.718889231750005</v>
      </c>
      <c r="I229" s="58">
        <v>25.542933718440004</v>
      </c>
      <c r="J229" s="58">
        <v>39.968411639359999</v>
      </c>
      <c r="K229" s="58">
        <v>51.296815232839997</v>
      </c>
      <c r="L229" s="58">
        <v>60.722931430230005</v>
      </c>
      <c r="M229" s="58">
        <v>58.958851938030001</v>
      </c>
      <c r="N229" s="58">
        <v>56.354106374010001</v>
      </c>
      <c r="O229" s="58">
        <v>35.96286998739</v>
      </c>
      <c r="P229" s="58">
        <v>38.083834902369993</v>
      </c>
      <c r="Q229" s="58">
        <v>104.62414360902001</v>
      </c>
      <c r="R229" s="58">
        <v>116.67564795315</v>
      </c>
      <c r="S229" s="58">
        <v>66.749551135000004</v>
      </c>
      <c r="T229" s="58">
        <v>58.830486962999998</v>
      </c>
      <c r="U229" s="58">
        <v>89.705955602989988</v>
      </c>
      <c r="V229" s="58">
        <v>114.28209648728999</v>
      </c>
    </row>
    <row r="230" spans="2:22" x14ac:dyDescent="0.2">
      <c r="C230" s="89" t="s">
        <v>74</v>
      </c>
      <c r="D230" s="57">
        <v>5</v>
      </c>
      <c r="E230" s="57">
        <v>0</v>
      </c>
      <c r="F230" s="57">
        <v>0</v>
      </c>
      <c r="G230" s="57">
        <v>4.2315920729999998</v>
      </c>
      <c r="H230" s="57">
        <v>8.5</v>
      </c>
      <c r="I230" s="57">
        <v>53.168448273999999</v>
      </c>
      <c r="J230" s="57">
        <v>77.858463146999995</v>
      </c>
      <c r="K230" s="57">
        <v>1.0448120000000001</v>
      </c>
      <c r="L230" s="57">
        <v>64.179985083000005</v>
      </c>
      <c r="M230" s="57">
        <v>36.650694512000001</v>
      </c>
      <c r="N230" s="57">
        <v>44.932082770999997</v>
      </c>
      <c r="O230" s="57">
        <v>27.938228371000001</v>
      </c>
      <c r="P230" s="57">
        <v>30.112487999999999</v>
      </c>
      <c r="Q230" s="57">
        <v>38.546132739000001</v>
      </c>
      <c r="R230" s="57">
        <v>35.786248663999999</v>
      </c>
      <c r="S230" s="57">
        <v>33.859673927999999</v>
      </c>
      <c r="T230" s="57">
        <v>21.84</v>
      </c>
      <c r="U230" s="57">
        <v>36.261372000000001</v>
      </c>
      <c r="V230" s="57">
        <v>35.5</v>
      </c>
    </row>
    <row r="231" spans="2:22" x14ac:dyDescent="0.2">
      <c r="C231" s="90" t="s">
        <v>36</v>
      </c>
      <c r="D231" s="58">
        <v>0</v>
      </c>
      <c r="E231" s="58">
        <v>0</v>
      </c>
      <c r="F231" s="58">
        <v>0</v>
      </c>
      <c r="G231" s="58">
        <v>0</v>
      </c>
      <c r="H231" s="58">
        <v>1.62340268986</v>
      </c>
      <c r="I231" s="58">
        <v>1.0040283492099999</v>
      </c>
      <c r="J231" s="58">
        <v>1.9608220593299999</v>
      </c>
      <c r="K231" s="58">
        <v>0.84736601081000007</v>
      </c>
      <c r="L231" s="58">
        <v>4.5092296765700004</v>
      </c>
      <c r="M231" s="58">
        <v>6.6494337159399999</v>
      </c>
      <c r="N231" s="58">
        <v>3.97496821388</v>
      </c>
      <c r="O231" s="58">
        <v>3.2091073138600001</v>
      </c>
      <c r="P231" s="58">
        <v>7.40002793792</v>
      </c>
      <c r="Q231" s="58">
        <v>11.947819880739999</v>
      </c>
      <c r="R231" s="58">
        <v>39.723169475325996</v>
      </c>
      <c r="S231" s="58">
        <v>27.061998484286999</v>
      </c>
      <c r="T231" s="58">
        <v>53.773683418188007</v>
      </c>
      <c r="U231" s="58">
        <v>48.68026445748999</v>
      </c>
      <c r="V231" s="58">
        <v>57.53375314219501</v>
      </c>
    </row>
    <row r="232" spans="2:22" x14ac:dyDescent="0.2">
      <c r="C232" s="92" t="s">
        <v>75</v>
      </c>
      <c r="D232" s="59">
        <v>489.58197559455999</v>
      </c>
      <c r="E232" s="59">
        <v>921.69894482047005</v>
      </c>
      <c r="F232" s="59">
        <v>774.25242346665004</v>
      </c>
      <c r="G232" s="59">
        <v>835.96432195239004</v>
      </c>
      <c r="H232" s="59">
        <v>1164.1917577848301</v>
      </c>
      <c r="I232" s="59">
        <v>1375.0727676368601</v>
      </c>
      <c r="J232" s="59">
        <v>1489.5392660396801</v>
      </c>
      <c r="K232" s="59">
        <v>1731.7555133866701</v>
      </c>
      <c r="L232" s="59">
        <v>1165.7196843887698</v>
      </c>
      <c r="M232" s="59">
        <v>1405.18071963139</v>
      </c>
      <c r="N232" s="59">
        <v>2040.3326125775197</v>
      </c>
      <c r="O232" s="59">
        <v>2523.3773740243705</v>
      </c>
      <c r="P232" s="59">
        <v>3297.6124463014989</v>
      </c>
      <c r="Q232" s="59">
        <v>4402.1429760120645</v>
      </c>
      <c r="R232" s="59">
        <v>6626.3625960060763</v>
      </c>
      <c r="S232" s="59">
        <v>7078.9036062747018</v>
      </c>
      <c r="T232" s="59">
        <v>7099.3873404732522</v>
      </c>
      <c r="U232" s="59">
        <v>3142.1313713618006</v>
      </c>
      <c r="V232" s="59">
        <v>3454.669440359391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</v>
      </c>
      <c r="V233" s="60">
        <v>12.311477937999999</v>
      </c>
    </row>
    <row r="234" spans="2:22" x14ac:dyDescent="0.2">
      <c r="C234" s="89" t="s">
        <v>77</v>
      </c>
      <c r="D234" s="57">
        <v>0.9</v>
      </c>
      <c r="E234" s="57">
        <v>7</v>
      </c>
      <c r="F234" s="57">
        <v>0.38702772837999999</v>
      </c>
      <c r="G234" s="57">
        <v>0.24037830265999999</v>
      </c>
      <c r="H234" s="57">
        <v>0.6050195022999999</v>
      </c>
      <c r="I234" s="57">
        <v>1.1900501246199999</v>
      </c>
      <c r="J234" s="57">
        <v>0.80791272429999994</v>
      </c>
      <c r="K234" s="57">
        <v>1.19006984709</v>
      </c>
      <c r="L234" s="57">
        <v>1.9200655943899998</v>
      </c>
      <c r="M234" s="57">
        <v>3.05148939007</v>
      </c>
      <c r="N234" s="57">
        <v>6.2564282461400005</v>
      </c>
      <c r="O234" s="57">
        <v>19.447100510790001</v>
      </c>
      <c r="P234" s="57">
        <v>9.7835297150000002</v>
      </c>
      <c r="Q234" s="57">
        <v>5.5185936419099999</v>
      </c>
      <c r="R234" s="57">
        <v>7.6071088253999992</v>
      </c>
      <c r="S234" s="57">
        <v>8.1561895999999994</v>
      </c>
      <c r="T234" s="57">
        <v>13.23162612418</v>
      </c>
      <c r="U234" s="57">
        <v>15.304894470500001</v>
      </c>
      <c r="V234" s="57">
        <v>14.283088038550002</v>
      </c>
    </row>
    <row r="235" spans="2:22" x14ac:dyDescent="0.2">
      <c r="C235" s="90" t="s">
        <v>37</v>
      </c>
      <c r="D235" s="58">
        <v>239.15476422430999</v>
      </c>
      <c r="E235" s="58">
        <v>594.40402495750004</v>
      </c>
      <c r="F235" s="58">
        <v>256.27602103434998</v>
      </c>
      <c r="G235" s="58">
        <v>238.58582148553003</v>
      </c>
      <c r="H235" s="58">
        <v>409.78370103496007</v>
      </c>
      <c r="I235" s="58">
        <v>767.08849781248</v>
      </c>
      <c r="J235" s="58">
        <v>1051.26897507379</v>
      </c>
      <c r="K235" s="58">
        <v>1609.2470181785</v>
      </c>
      <c r="L235" s="58">
        <v>1270.2295789799302</v>
      </c>
      <c r="M235" s="58">
        <v>1947.2514899665402</v>
      </c>
      <c r="N235" s="58">
        <v>1934.3605943792002</v>
      </c>
      <c r="O235" s="58">
        <v>3164.3658004321201</v>
      </c>
      <c r="P235" s="58">
        <v>4944.76015204961</v>
      </c>
      <c r="Q235" s="58">
        <v>4996.5949702616044</v>
      </c>
      <c r="R235" s="58">
        <v>4721.0936919079404</v>
      </c>
      <c r="S235" s="58">
        <v>3977.4588404556835</v>
      </c>
      <c r="T235" s="58">
        <v>2735.0523766738402</v>
      </c>
      <c r="U235" s="58">
        <v>2315.2057567113989</v>
      </c>
      <c r="V235" s="58">
        <v>2102.8613021291098</v>
      </c>
    </row>
    <row r="236" spans="2:22" x14ac:dyDescent="0.2">
      <c r="C236" s="89" t="s">
        <v>38</v>
      </c>
      <c r="D236" s="57">
        <v>61.406353338999999</v>
      </c>
      <c r="E236" s="57">
        <v>21.214387618500002</v>
      </c>
      <c r="F236" s="57">
        <v>55.441643217399999</v>
      </c>
      <c r="G236" s="57">
        <v>35.265955404300001</v>
      </c>
      <c r="H236" s="57">
        <v>9.5346043584999993</v>
      </c>
      <c r="I236" s="57">
        <v>22.658205768730003</v>
      </c>
      <c r="J236" s="57">
        <v>105.59388483823</v>
      </c>
      <c r="K236" s="57">
        <v>276.67815560090003</v>
      </c>
      <c r="L236" s="57">
        <v>203.12475467744</v>
      </c>
      <c r="M236" s="57">
        <v>240.12921720191</v>
      </c>
      <c r="N236" s="57">
        <v>175.59608600288999</v>
      </c>
      <c r="O236" s="57">
        <v>468.30210573375996</v>
      </c>
      <c r="P236" s="57">
        <v>732.85055749065998</v>
      </c>
      <c r="Q236" s="57">
        <v>551.64323463516996</v>
      </c>
      <c r="R236" s="57">
        <v>713.72415935180004</v>
      </c>
      <c r="S236" s="57">
        <v>542.36887843787997</v>
      </c>
      <c r="T236" s="57">
        <v>330.25736957812001</v>
      </c>
      <c r="U236" s="57">
        <v>357.64562416536</v>
      </c>
      <c r="V236" s="57">
        <v>347.59598352293006</v>
      </c>
    </row>
    <row r="237" spans="2:22" x14ac:dyDescent="0.2">
      <c r="C237" s="81" t="s">
        <v>79</v>
      </c>
      <c r="D237" s="45">
        <f>+SUM(D208:D236)</f>
        <v>2615.8116030351803</v>
      </c>
      <c r="E237" s="45">
        <f t="shared" ref="E237:U237" si="63">+SUM(E208:E236)</f>
        <v>5175.8680623544005</v>
      </c>
      <c r="F237" s="45">
        <f t="shared" si="63"/>
        <v>3612.6486381189002</v>
      </c>
      <c r="G237" s="45">
        <f t="shared" si="63"/>
        <v>3818.8748363734389</v>
      </c>
      <c r="H237" s="45">
        <f t="shared" si="63"/>
        <v>4668.0802949489498</v>
      </c>
      <c r="I237" s="45">
        <f t="shared" si="63"/>
        <v>5852.5347710756687</v>
      </c>
      <c r="J237" s="45">
        <f t="shared" si="63"/>
        <v>6256.1443159769806</v>
      </c>
      <c r="K237" s="45">
        <f t="shared" si="63"/>
        <v>11094.577959878712</v>
      </c>
      <c r="L237" s="45">
        <f t="shared" si="63"/>
        <v>11878.502960932639</v>
      </c>
      <c r="M237" s="45">
        <f t="shared" si="63"/>
        <v>17017.698247899349</v>
      </c>
      <c r="N237" s="45">
        <f t="shared" si="63"/>
        <v>12521.413014572892</v>
      </c>
      <c r="O237" s="45">
        <f t="shared" si="63"/>
        <v>16684.26550936278</v>
      </c>
      <c r="P237" s="45">
        <f t="shared" si="63"/>
        <v>19741.636410395149</v>
      </c>
      <c r="Q237" s="45">
        <f t="shared" si="63"/>
        <v>23694.712825582254</v>
      </c>
      <c r="R237" s="45">
        <f t="shared" si="63"/>
        <v>27831.857011054126</v>
      </c>
      <c r="S237" s="45">
        <f t="shared" si="63"/>
        <v>28783.831705082241</v>
      </c>
      <c r="T237" s="45">
        <f t="shared" si="63"/>
        <v>23899.681646081033</v>
      </c>
      <c r="U237" s="45">
        <f t="shared" si="63"/>
        <v>22330.765902312924</v>
      </c>
      <c r="V237" s="45">
        <f>+SUM(V208:V236)</f>
        <v>23227.735051550986</v>
      </c>
    </row>
    <row r="238" spans="2:22" x14ac:dyDescent="0.2">
      <c r="C238" s="1" t="s">
        <v>227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5.75" customHeight="1" x14ac:dyDescent="0.2">
      <c r="D242" s="164" t="s">
        <v>152</v>
      </c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</row>
    <row r="243" spans="3:22" ht="11.25" hidden="1" customHeight="1" x14ac:dyDescent="0.2">
      <c r="H243" s="28"/>
      <c r="I243" s="28"/>
      <c r="J243" s="28"/>
      <c r="L243" s="184"/>
      <c r="M243" s="184"/>
      <c r="N243" s="184"/>
      <c r="O243" s="184"/>
      <c r="P243" s="184"/>
      <c r="Q243" s="189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82" t="s">
        <v>21</v>
      </c>
      <c r="D245" s="162">
        <v>2000</v>
      </c>
      <c r="E245" s="162">
        <v>2001</v>
      </c>
      <c r="F245" s="162">
        <v>2002</v>
      </c>
      <c r="G245" s="162">
        <v>2003</v>
      </c>
      <c r="H245" s="162">
        <v>2004</v>
      </c>
      <c r="I245" s="162">
        <v>2005</v>
      </c>
      <c r="J245" s="162">
        <v>2006</v>
      </c>
      <c r="K245" s="162">
        <v>2007</v>
      </c>
      <c r="L245" s="162">
        <v>2008</v>
      </c>
      <c r="M245" s="162">
        <v>2009</v>
      </c>
      <c r="N245" s="162">
        <v>2010</v>
      </c>
      <c r="O245" s="162">
        <v>2011</v>
      </c>
      <c r="P245" s="162">
        <v>2012</v>
      </c>
      <c r="Q245" s="162">
        <v>2013</v>
      </c>
      <c r="R245" s="162">
        <v>2014</v>
      </c>
      <c r="S245" s="162">
        <v>2015</v>
      </c>
      <c r="T245" s="162">
        <v>2016</v>
      </c>
      <c r="U245" s="162">
        <v>2017</v>
      </c>
      <c r="V245" s="162">
        <v>2018</v>
      </c>
    </row>
    <row r="246" spans="3:22" ht="12" thickBot="1" x14ac:dyDescent="0.25">
      <c r="C246" s="18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</row>
    <row r="247" spans="3:22" x14ac:dyDescent="0.2">
      <c r="C247" s="89" t="s">
        <v>61</v>
      </c>
      <c r="D247" s="61">
        <f t="shared" ref="D247:V247" si="64">+IFERROR(IF(D208&gt;0,+((D208/D13)*100)," "),"")</f>
        <v>37.099053936193677</v>
      </c>
      <c r="E247" s="61">
        <f t="shared" si="64"/>
        <v>50.494226667437879</v>
      </c>
      <c r="F247" s="61">
        <f t="shared" si="64"/>
        <v>42.816291273955486</v>
      </c>
      <c r="G247" s="61">
        <f t="shared" si="64"/>
        <v>41.042579723748254</v>
      </c>
      <c r="H247" s="61">
        <f t="shared" si="64"/>
        <v>53.654693945053609</v>
      </c>
      <c r="I247" s="61">
        <f t="shared" si="64"/>
        <v>64.404010138229808</v>
      </c>
      <c r="J247" s="61">
        <f t="shared" si="64"/>
        <v>77.443944816447228</v>
      </c>
      <c r="K247" s="61">
        <f t="shared" si="64"/>
        <v>87.739084491309967</v>
      </c>
      <c r="L247" s="61">
        <f t="shared" si="64"/>
        <v>90.671464761177219</v>
      </c>
      <c r="M247" s="61">
        <f t="shared" si="64"/>
        <v>71.729109364817916</v>
      </c>
      <c r="N247" s="61">
        <f t="shared" si="64"/>
        <v>71.909992329072423</v>
      </c>
      <c r="O247" s="61">
        <f t="shared" si="64"/>
        <v>74.414337929759995</v>
      </c>
      <c r="P247" s="61">
        <f t="shared" si="64"/>
        <v>58.182898160258588</v>
      </c>
      <c r="Q247" s="61">
        <f t="shared" si="64"/>
        <v>59.300007202663807</v>
      </c>
      <c r="R247" s="61">
        <f t="shared" si="64"/>
        <v>52.458935018140082</v>
      </c>
      <c r="S247" s="61">
        <f t="shared" si="64"/>
        <v>53.494753071783229</v>
      </c>
      <c r="T247" s="61">
        <f t="shared" si="64"/>
        <v>39.802235291524184</v>
      </c>
      <c r="U247" s="61">
        <f t="shared" si="64"/>
        <v>54.104335627640765</v>
      </c>
      <c r="V247" s="61">
        <f t="shared" si="64"/>
        <v>51.973485058378529</v>
      </c>
    </row>
    <row r="248" spans="3:22" x14ac:dyDescent="0.2">
      <c r="C248" s="90" t="s">
        <v>28</v>
      </c>
      <c r="D248" s="63">
        <f t="shared" ref="D248:V248" si="65">+IFERROR(IF(D209&gt;0,+((D209/D14)*100)," "),"")</f>
        <v>19.37480557724944</v>
      </c>
      <c r="E248" s="63">
        <f t="shared" si="65"/>
        <v>47.815378586134251</v>
      </c>
      <c r="F248" s="63">
        <f t="shared" si="65"/>
        <v>40.890487156243275</v>
      </c>
      <c r="G248" s="63">
        <f t="shared" si="65"/>
        <v>39.721485667466958</v>
      </c>
      <c r="H248" s="63">
        <f t="shared" si="65"/>
        <v>15.258944135550086</v>
      </c>
      <c r="I248" s="63">
        <f t="shared" si="65"/>
        <v>27.700395701711567</v>
      </c>
      <c r="J248" s="63">
        <f t="shared" si="65"/>
        <v>27.831578512743665</v>
      </c>
      <c r="K248" s="63">
        <f t="shared" si="65"/>
        <v>78.084255761543645</v>
      </c>
      <c r="L248" s="63">
        <f t="shared" si="65"/>
        <v>28.926052641895701</v>
      </c>
      <c r="M248" s="63">
        <f t="shared" si="65"/>
        <v>22.825100789482349</v>
      </c>
      <c r="N248" s="63">
        <f t="shared" si="65"/>
        <v>48.18421038463336</v>
      </c>
      <c r="O248" s="63">
        <f t="shared" si="65"/>
        <v>81.665706162248625</v>
      </c>
      <c r="P248" s="63">
        <f t="shared" si="65"/>
        <v>67.152424491630995</v>
      </c>
      <c r="Q248" s="63">
        <f t="shared" si="65"/>
        <v>47.69597284533166</v>
      </c>
      <c r="R248" s="63">
        <f t="shared" si="65"/>
        <v>50.574527039737248</v>
      </c>
      <c r="S248" s="63">
        <f t="shared" si="65"/>
        <v>44.1166264336293</v>
      </c>
      <c r="T248" s="63">
        <f t="shared" si="65"/>
        <v>41.296508779732235</v>
      </c>
      <c r="U248" s="63">
        <f t="shared" si="65"/>
        <v>45.329455090273498</v>
      </c>
      <c r="V248" s="63">
        <f t="shared" si="65"/>
        <v>52.804062194177078</v>
      </c>
    </row>
    <row r="249" spans="3:22" x14ac:dyDescent="0.2">
      <c r="C249" s="89" t="s">
        <v>62</v>
      </c>
      <c r="D249" s="61">
        <f t="shared" ref="D249:V249" si="66">+IFERROR(IF(D210&gt;0,+((D210/D15)*100)," "),"")</f>
        <v>64.104460357979349</v>
      </c>
      <c r="E249" s="61">
        <f t="shared" si="66"/>
        <v>51.928768749157804</v>
      </c>
      <c r="F249" s="61">
        <f t="shared" si="66"/>
        <v>27.848722067416581</v>
      </c>
      <c r="G249" s="61">
        <f t="shared" si="66"/>
        <v>24.225124449428922</v>
      </c>
      <c r="H249" s="61">
        <f t="shared" si="66"/>
        <v>56.759391330237143</v>
      </c>
      <c r="I249" s="61">
        <f t="shared" si="66"/>
        <v>51.467405519330811</v>
      </c>
      <c r="J249" s="61">
        <f t="shared" si="66"/>
        <v>48.942487004883475</v>
      </c>
      <c r="K249" s="61">
        <f t="shared" si="66"/>
        <v>74.050466162196528</v>
      </c>
      <c r="L249" s="61">
        <f t="shared" si="66"/>
        <v>64.582906990435191</v>
      </c>
      <c r="M249" s="61">
        <f t="shared" si="66"/>
        <v>42.050995854762832</v>
      </c>
      <c r="N249" s="61">
        <f t="shared" si="66"/>
        <v>64.109691535495443</v>
      </c>
      <c r="O249" s="61">
        <f t="shared" si="66"/>
        <v>60.999650063014386</v>
      </c>
      <c r="P249" s="61">
        <f t="shared" si="66"/>
        <v>74.080908886874838</v>
      </c>
      <c r="Q249" s="61">
        <f t="shared" si="66"/>
        <v>86.30124621956476</v>
      </c>
      <c r="R249" s="61">
        <f t="shared" si="66"/>
        <v>79.154578023594865</v>
      </c>
      <c r="S249" s="61">
        <f t="shared" si="66"/>
        <v>47.621802803948334</v>
      </c>
      <c r="T249" s="61">
        <f t="shared" si="66"/>
        <v>78.529510000673326</v>
      </c>
      <c r="U249" s="61">
        <f t="shared" si="66"/>
        <v>88.178664485980946</v>
      </c>
      <c r="V249" s="61">
        <f t="shared" si="66"/>
        <v>59.722672579745272</v>
      </c>
    </row>
    <row r="250" spans="3:22" x14ac:dyDescent="0.2">
      <c r="C250" s="90" t="s">
        <v>29</v>
      </c>
      <c r="D250" s="63">
        <f t="shared" ref="D250:V250" si="67">+IFERROR(IF(D211&gt;0,+((D211/D16)*100)," "),"")</f>
        <v>9.2591284270818495</v>
      </c>
      <c r="E250" s="63">
        <f t="shared" si="67"/>
        <v>31.314973751384805</v>
      </c>
      <c r="F250" s="63">
        <f t="shared" si="67"/>
        <v>14.956042422316591</v>
      </c>
      <c r="G250" s="63">
        <f t="shared" si="67"/>
        <v>34.912227342854798</v>
      </c>
      <c r="H250" s="63">
        <f t="shared" si="67"/>
        <v>33.675702551095569</v>
      </c>
      <c r="I250" s="63">
        <f t="shared" si="67"/>
        <v>35.200937030409293</v>
      </c>
      <c r="J250" s="63">
        <f t="shared" si="67"/>
        <v>48.851667995885997</v>
      </c>
      <c r="K250" s="63">
        <f t="shared" si="67"/>
        <v>77.953690895266021</v>
      </c>
      <c r="L250" s="63">
        <f t="shared" si="67"/>
        <v>73.699785081176742</v>
      </c>
      <c r="M250" s="63">
        <f t="shared" si="67"/>
        <v>63.64109504267914</v>
      </c>
      <c r="N250" s="63">
        <f t="shared" si="67"/>
        <v>63.740708552930371</v>
      </c>
      <c r="O250" s="63">
        <f t="shared" si="67"/>
        <v>89.912688904760884</v>
      </c>
      <c r="P250" s="63">
        <f t="shared" si="67"/>
        <v>92.87084648000139</v>
      </c>
      <c r="Q250" s="63">
        <f t="shared" si="67"/>
        <v>57.177061627286406</v>
      </c>
      <c r="R250" s="63">
        <f t="shared" si="67"/>
        <v>53.065372403758829</v>
      </c>
      <c r="S250" s="63">
        <f t="shared" si="67"/>
        <v>51.774004073405003</v>
      </c>
      <c r="T250" s="63">
        <f t="shared" si="67"/>
        <v>38.476878263530722</v>
      </c>
      <c r="U250" s="63">
        <f t="shared" si="67"/>
        <v>42.70420924059686</v>
      </c>
      <c r="V250" s="63">
        <f t="shared" si="67"/>
        <v>46.60214137420693</v>
      </c>
    </row>
    <row r="251" spans="3:22" x14ac:dyDescent="0.2">
      <c r="C251" s="89" t="s">
        <v>63</v>
      </c>
      <c r="D251" s="61" t="str">
        <f t="shared" ref="D251:V251" si="68">+IFERROR(IF(D212&gt;0,+((D212/D17)*100)," "),"")</f>
        <v xml:space="preserve"> </v>
      </c>
      <c r="E251" s="61" t="str">
        <f t="shared" si="68"/>
        <v xml:space="preserve"> </v>
      </c>
      <c r="F251" s="61" t="str">
        <f t="shared" si="68"/>
        <v xml:space="preserve"> </v>
      </c>
      <c r="G251" s="61" t="str">
        <f t="shared" si="68"/>
        <v xml:space="preserve"> </v>
      </c>
      <c r="H251" s="61" t="str">
        <f t="shared" si="68"/>
        <v xml:space="preserve"> </v>
      </c>
      <c r="I251" s="61">
        <f t="shared" si="68"/>
        <v>51.065452320000006</v>
      </c>
      <c r="J251" s="61">
        <f t="shared" si="68"/>
        <v>74.81860701411766</v>
      </c>
      <c r="K251" s="61">
        <f t="shared" si="68"/>
        <v>93.492191331942436</v>
      </c>
      <c r="L251" s="61">
        <f t="shared" si="68"/>
        <v>46.262473947643976</v>
      </c>
      <c r="M251" s="61">
        <f t="shared" si="68"/>
        <v>46.481868632318495</v>
      </c>
      <c r="N251" s="61">
        <f t="shared" si="68"/>
        <v>66.620908732875009</v>
      </c>
      <c r="O251" s="61">
        <f t="shared" si="68"/>
        <v>2.399999996</v>
      </c>
      <c r="P251" s="61">
        <f t="shared" si="68"/>
        <v>7.5522709230646647</v>
      </c>
      <c r="Q251" s="61">
        <f t="shared" si="68"/>
        <v>46.351510708886131</v>
      </c>
      <c r="R251" s="61">
        <f t="shared" si="68"/>
        <v>71.512180167422613</v>
      </c>
      <c r="S251" s="61">
        <f t="shared" si="68"/>
        <v>79.385243161525338</v>
      </c>
      <c r="T251" s="61">
        <f t="shared" si="68"/>
        <v>89.423839948414482</v>
      </c>
      <c r="U251" s="61">
        <f t="shared" si="68"/>
        <v>80.536720004597228</v>
      </c>
      <c r="V251" s="61">
        <f t="shared" si="68"/>
        <v>65.55515942850586</v>
      </c>
    </row>
    <row r="252" spans="3:22" x14ac:dyDescent="0.2">
      <c r="C252" s="90" t="s">
        <v>30</v>
      </c>
      <c r="D252" s="63">
        <f t="shared" ref="D252:V252" si="69">+IFERROR(IF(D213&gt;0,+((D213/D18)*100)," "),"")</f>
        <v>16.305735460650542</v>
      </c>
      <c r="E252" s="63">
        <f t="shared" si="69"/>
        <v>53.521620087283431</v>
      </c>
      <c r="F252" s="63">
        <f t="shared" si="69"/>
        <v>40.770932521935748</v>
      </c>
      <c r="G252" s="63">
        <f t="shared" si="69"/>
        <v>50.935888801920861</v>
      </c>
      <c r="H252" s="63">
        <f t="shared" si="69"/>
        <v>55.837152726441495</v>
      </c>
      <c r="I252" s="63">
        <f t="shared" si="69"/>
        <v>76.308080396416074</v>
      </c>
      <c r="J252" s="63">
        <f t="shared" si="69"/>
        <v>76.109056966743864</v>
      </c>
      <c r="K252" s="63">
        <f t="shared" si="69"/>
        <v>64.225100898219196</v>
      </c>
      <c r="L252" s="63">
        <f t="shared" si="69"/>
        <v>73.797837843266905</v>
      </c>
      <c r="M252" s="63">
        <f t="shared" si="69"/>
        <v>76.718050621999339</v>
      </c>
      <c r="N252" s="63">
        <f t="shared" si="69"/>
        <v>84.053743124518547</v>
      </c>
      <c r="O252" s="63">
        <f t="shared" si="69"/>
        <v>77.954135825294827</v>
      </c>
      <c r="P252" s="63">
        <f t="shared" si="69"/>
        <v>71.923311547673308</v>
      </c>
      <c r="Q252" s="63">
        <f t="shared" si="69"/>
        <v>76.668966831800475</v>
      </c>
      <c r="R252" s="63">
        <f t="shared" si="69"/>
        <v>80.195007942244871</v>
      </c>
      <c r="S252" s="63">
        <f t="shared" si="69"/>
        <v>70.031985838675084</v>
      </c>
      <c r="T252" s="63">
        <f t="shared" si="69"/>
        <v>61.918567936031543</v>
      </c>
      <c r="U252" s="63">
        <f t="shared" si="69"/>
        <v>64.759390978192911</v>
      </c>
      <c r="V252" s="63">
        <f t="shared" si="69"/>
        <v>77.662020867903891</v>
      </c>
    </row>
    <row r="253" spans="3:22" x14ac:dyDescent="0.2">
      <c r="C253" s="89" t="s">
        <v>64</v>
      </c>
      <c r="D253" s="61">
        <f t="shared" ref="D253:V253" si="70">+IFERROR(IF(D214&gt;0,+((D214/D19)*100)," "),"")</f>
        <v>52.071635720486562</v>
      </c>
      <c r="E253" s="61">
        <f t="shared" si="70"/>
        <v>51.971062190948935</v>
      </c>
      <c r="F253" s="61">
        <f t="shared" si="70"/>
        <v>50.108144028353117</v>
      </c>
      <c r="G253" s="61">
        <f t="shared" si="70"/>
        <v>49.211638386810797</v>
      </c>
      <c r="H253" s="61">
        <f t="shared" si="70"/>
        <v>43.284605473130803</v>
      </c>
      <c r="I253" s="61">
        <f t="shared" si="70"/>
        <v>52.148887308081306</v>
      </c>
      <c r="J253" s="61">
        <f t="shared" si="70"/>
        <v>62.61137014894166</v>
      </c>
      <c r="K253" s="61">
        <f t="shared" si="70"/>
        <v>80.155032590702277</v>
      </c>
      <c r="L253" s="61">
        <f t="shared" si="70"/>
        <v>83.400112903769383</v>
      </c>
      <c r="M253" s="61">
        <f t="shared" si="70"/>
        <v>68.255839550938887</v>
      </c>
      <c r="N253" s="61">
        <f t="shared" si="70"/>
        <v>60.960546471461498</v>
      </c>
      <c r="O253" s="61">
        <f t="shared" si="70"/>
        <v>61.00942849381503</v>
      </c>
      <c r="P253" s="61">
        <f t="shared" si="70"/>
        <v>65.896107082983065</v>
      </c>
      <c r="Q253" s="61">
        <f t="shared" si="70"/>
        <v>68.338370709108588</v>
      </c>
      <c r="R253" s="61">
        <f t="shared" si="70"/>
        <v>60.177438815691829</v>
      </c>
      <c r="S253" s="61">
        <f t="shared" si="70"/>
        <v>57.434229861293254</v>
      </c>
      <c r="T253" s="61">
        <f t="shared" si="70"/>
        <v>56.420859046274387</v>
      </c>
      <c r="U253" s="61">
        <f t="shared" si="70"/>
        <v>61.998403821807798</v>
      </c>
      <c r="V253" s="61">
        <f t="shared" si="70"/>
        <v>66.796623616317987</v>
      </c>
    </row>
    <row r="254" spans="3:22" x14ac:dyDescent="0.2">
      <c r="C254" s="90" t="s">
        <v>65</v>
      </c>
      <c r="D254" s="63">
        <f t="shared" ref="D254:V254" si="71">+IFERROR(IF(D215&gt;0,+((D215/D20)*100)," "),"")</f>
        <v>40.736598923351146</v>
      </c>
      <c r="E254" s="63">
        <f t="shared" si="71"/>
        <v>57.622234481452693</v>
      </c>
      <c r="F254" s="63">
        <f t="shared" si="71"/>
        <v>27.186120310921861</v>
      </c>
      <c r="G254" s="63">
        <f t="shared" si="71"/>
        <v>48.734918681668653</v>
      </c>
      <c r="H254" s="63">
        <f t="shared" si="71"/>
        <v>84.806046071997528</v>
      </c>
      <c r="I254" s="63">
        <f t="shared" si="71"/>
        <v>87.570122915789483</v>
      </c>
      <c r="J254" s="63">
        <f t="shared" si="71"/>
        <v>92.403385143431834</v>
      </c>
      <c r="K254" s="63">
        <f t="shared" si="71"/>
        <v>84.999339203715195</v>
      </c>
      <c r="L254" s="63">
        <f t="shared" si="71"/>
        <v>91.890617744669754</v>
      </c>
      <c r="M254" s="63">
        <f t="shared" si="71"/>
        <v>83.898951778422372</v>
      </c>
      <c r="N254" s="63">
        <f t="shared" si="71"/>
        <v>86.905621909193968</v>
      </c>
      <c r="O254" s="63">
        <f t="shared" si="71"/>
        <v>81.014747109725903</v>
      </c>
      <c r="P254" s="63">
        <f t="shared" si="71"/>
        <v>62.189977282187272</v>
      </c>
      <c r="Q254" s="63">
        <f t="shared" si="71"/>
        <v>70.374619261157363</v>
      </c>
      <c r="R254" s="63">
        <f t="shared" si="71"/>
        <v>69.114650835189352</v>
      </c>
      <c r="S254" s="63">
        <f t="shared" si="71"/>
        <v>79.740545089733999</v>
      </c>
      <c r="T254" s="63">
        <f t="shared" si="71"/>
        <v>48.491657135704628</v>
      </c>
      <c r="U254" s="63">
        <f t="shared" si="71"/>
        <v>57.023578287916365</v>
      </c>
      <c r="V254" s="63">
        <f t="shared" si="71"/>
        <v>68.995378630883081</v>
      </c>
    </row>
    <row r="255" spans="3:22" x14ac:dyDescent="0.2">
      <c r="C255" s="89" t="s">
        <v>66</v>
      </c>
      <c r="D255" s="61">
        <f t="shared" ref="D255:V255" si="72">+IFERROR(IF(D216&gt;0,+((D216/D21)*100)," "),"")</f>
        <v>21.982564330784882</v>
      </c>
      <c r="E255" s="61">
        <f t="shared" si="72"/>
        <v>32.004789746542926</v>
      </c>
      <c r="F255" s="61">
        <f t="shared" si="72"/>
        <v>19.832426537184126</v>
      </c>
      <c r="G255" s="61">
        <f t="shared" si="72"/>
        <v>73.08809219348214</v>
      </c>
      <c r="H255" s="61">
        <f t="shared" si="72"/>
        <v>48.610973483176636</v>
      </c>
      <c r="I255" s="61">
        <f t="shared" si="72"/>
        <v>51.103543563274435</v>
      </c>
      <c r="J255" s="61">
        <f t="shared" si="72"/>
        <v>52.216045919445477</v>
      </c>
      <c r="K255" s="61">
        <f t="shared" si="72"/>
        <v>83.239318708319928</v>
      </c>
      <c r="L255" s="61">
        <f t="shared" si="72"/>
        <v>65.526445383022065</v>
      </c>
      <c r="M255" s="61">
        <f t="shared" si="72"/>
        <v>69.276226032480054</v>
      </c>
      <c r="N255" s="61">
        <f t="shared" si="72"/>
        <v>71.713559840607104</v>
      </c>
      <c r="O255" s="61">
        <f t="shared" si="72"/>
        <v>72.966309087416946</v>
      </c>
      <c r="P255" s="61">
        <f t="shared" si="72"/>
        <v>66.876073739831838</v>
      </c>
      <c r="Q255" s="61">
        <f t="shared" si="72"/>
        <v>66.63840909901775</v>
      </c>
      <c r="R255" s="61">
        <f t="shared" si="72"/>
        <v>84.396276245072116</v>
      </c>
      <c r="S255" s="61">
        <f t="shared" si="72"/>
        <v>90.179592413988033</v>
      </c>
      <c r="T255" s="61">
        <f t="shared" si="72"/>
        <v>88.527405409336041</v>
      </c>
      <c r="U255" s="61">
        <f t="shared" si="72"/>
        <v>93.576025235248423</v>
      </c>
      <c r="V255" s="61">
        <f t="shared" si="72"/>
        <v>93.882935177313527</v>
      </c>
    </row>
    <row r="256" spans="3:22" x14ac:dyDescent="0.2">
      <c r="C256" s="90" t="s">
        <v>67</v>
      </c>
      <c r="D256" s="63" t="str">
        <f t="shared" ref="D256:V256" si="73">+IFERROR(IF(D217&gt;0,+((D217/D22)*100)," "),"")</f>
        <v xml:space="preserve"> </v>
      </c>
      <c r="E256" s="63" t="str">
        <f t="shared" si="73"/>
        <v xml:space="preserve"> </v>
      </c>
      <c r="F256" s="63" t="str">
        <f t="shared" si="73"/>
        <v xml:space="preserve"> </v>
      </c>
      <c r="G256" s="63" t="str">
        <f t="shared" si="73"/>
        <v xml:space="preserve"> </v>
      </c>
      <c r="H256" s="63">
        <f t="shared" si="73"/>
        <v>28.999999999999996</v>
      </c>
      <c r="I256" s="63">
        <f t="shared" si="73"/>
        <v>9.5599208460129752</v>
      </c>
      <c r="J256" s="63" t="str">
        <f t="shared" si="73"/>
        <v xml:space="preserve"> </v>
      </c>
      <c r="K256" s="63">
        <f t="shared" si="73"/>
        <v>40.727023666115478</v>
      </c>
      <c r="L256" s="63">
        <f t="shared" si="73"/>
        <v>54.410018192893396</v>
      </c>
      <c r="M256" s="63">
        <f t="shared" si="73"/>
        <v>99.999999881807682</v>
      </c>
      <c r="N256" s="63">
        <f t="shared" si="73"/>
        <v>42.12588854345902</v>
      </c>
      <c r="O256" s="63">
        <f t="shared" si="73"/>
        <v>74.157506613999999</v>
      </c>
      <c r="P256" s="63">
        <f t="shared" si="73"/>
        <v>87.808186107929686</v>
      </c>
      <c r="Q256" s="63">
        <f t="shared" si="73"/>
        <v>94.963184166355731</v>
      </c>
      <c r="R256" s="63">
        <f t="shared" si="73"/>
        <v>88.931445705582078</v>
      </c>
      <c r="S256" s="63">
        <f t="shared" si="73"/>
        <v>88.001867394991805</v>
      </c>
      <c r="T256" s="63">
        <f t="shared" si="73"/>
        <v>78.62835366927014</v>
      </c>
      <c r="U256" s="63">
        <f t="shared" si="73"/>
        <v>84.153494581497995</v>
      </c>
      <c r="V256" s="63">
        <f t="shared" si="73"/>
        <v>73.619341543945509</v>
      </c>
    </row>
    <row r="257" spans="3:22" x14ac:dyDescent="0.2">
      <c r="C257" s="89" t="s">
        <v>68</v>
      </c>
      <c r="D257" s="61">
        <f t="shared" ref="D257:V257" si="74">+IFERROR(IF(D218&gt;0,+((D218/D23)*100)," "),"")</f>
        <v>13.181733438083853</v>
      </c>
      <c r="E257" s="61">
        <f t="shared" si="74"/>
        <v>60.527737494739597</v>
      </c>
      <c r="F257" s="61">
        <f t="shared" si="74"/>
        <v>23.815772359565401</v>
      </c>
      <c r="G257" s="61">
        <f t="shared" si="74"/>
        <v>28.446408802057999</v>
      </c>
      <c r="H257" s="61">
        <f t="shared" si="74"/>
        <v>66.825661137938312</v>
      </c>
      <c r="I257" s="61">
        <f t="shared" si="74"/>
        <v>68.964335956587504</v>
      </c>
      <c r="J257" s="61">
        <f t="shared" si="74"/>
        <v>48.531429967239042</v>
      </c>
      <c r="K257" s="61">
        <f t="shared" si="74"/>
        <v>53.790709313158523</v>
      </c>
      <c r="L257" s="61">
        <f t="shared" si="74"/>
        <v>46.510888711626272</v>
      </c>
      <c r="M257" s="61">
        <f t="shared" si="74"/>
        <v>48.924808282070067</v>
      </c>
      <c r="N257" s="61">
        <f t="shared" si="74"/>
        <v>35.742914505480869</v>
      </c>
      <c r="O257" s="61">
        <f t="shared" si="74"/>
        <v>43.401319456881971</v>
      </c>
      <c r="P257" s="61">
        <f t="shared" si="74"/>
        <v>52.63601074919643</v>
      </c>
      <c r="Q257" s="61">
        <f t="shared" si="74"/>
        <v>56.931491513600953</v>
      </c>
      <c r="R257" s="61">
        <f t="shared" si="74"/>
        <v>60.19647339097741</v>
      </c>
      <c r="S257" s="61">
        <f t="shared" si="74"/>
        <v>42.149999884037101</v>
      </c>
      <c r="T257" s="61">
        <f t="shared" si="74"/>
        <v>39.556123288841462</v>
      </c>
      <c r="U257" s="61">
        <f t="shared" si="74"/>
        <v>48.52767237633261</v>
      </c>
      <c r="V257" s="61">
        <f t="shared" si="74"/>
        <v>62.346337336715493</v>
      </c>
    </row>
    <row r="258" spans="3:22" x14ac:dyDescent="0.2">
      <c r="C258" s="90" t="s">
        <v>31</v>
      </c>
      <c r="D258" s="63">
        <f t="shared" ref="D258:V258" si="75">+IFERROR(IF(D219&gt;0,+((D219/D24)*100)," "),"")</f>
        <v>67.944615954121318</v>
      </c>
      <c r="E258" s="63">
        <f t="shared" si="75"/>
        <v>84.84898338653575</v>
      </c>
      <c r="F258" s="63">
        <f t="shared" si="75"/>
        <v>70.308907558722865</v>
      </c>
      <c r="G258" s="63">
        <f t="shared" si="75"/>
        <v>83.661170790971511</v>
      </c>
      <c r="H258" s="63">
        <f t="shared" si="75"/>
        <v>58.675862982520968</v>
      </c>
      <c r="I258" s="63">
        <f t="shared" si="75"/>
        <v>58.548836685356655</v>
      </c>
      <c r="J258" s="63">
        <f t="shared" si="75"/>
        <v>28.444023824791167</v>
      </c>
      <c r="K258" s="63">
        <f t="shared" si="75"/>
        <v>72.553133935924635</v>
      </c>
      <c r="L258" s="63">
        <f t="shared" si="75"/>
        <v>75.171582404185372</v>
      </c>
      <c r="M258" s="63">
        <f t="shared" si="75"/>
        <v>79.84355856993372</v>
      </c>
      <c r="N258" s="63">
        <f t="shared" si="75"/>
        <v>70.039898084028323</v>
      </c>
      <c r="O258" s="63">
        <f t="shared" si="75"/>
        <v>67.387354223558106</v>
      </c>
      <c r="P258" s="63">
        <f t="shared" si="75"/>
        <v>29.008562581960813</v>
      </c>
      <c r="Q258" s="63">
        <f t="shared" si="75"/>
        <v>39.583015894306428</v>
      </c>
      <c r="R258" s="63">
        <f t="shared" si="75"/>
        <v>21.28766719490876</v>
      </c>
      <c r="S258" s="63">
        <f t="shared" si="75"/>
        <v>18.968699636782244</v>
      </c>
      <c r="T258" s="63">
        <f t="shared" si="75"/>
        <v>24.697960907519288</v>
      </c>
      <c r="U258" s="63">
        <f t="shared" si="75"/>
        <v>35.895371569898025</v>
      </c>
      <c r="V258" s="63">
        <f t="shared" si="75"/>
        <v>46.932427007518164</v>
      </c>
    </row>
    <row r="259" spans="3:22" x14ac:dyDescent="0.2">
      <c r="C259" s="89" t="s">
        <v>168</v>
      </c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</row>
    <row r="260" spans="3:22" x14ac:dyDescent="0.2">
      <c r="C260" s="90" t="s">
        <v>69</v>
      </c>
      <c r="D260" s="63">
        <f t="shared" ref="D260:V260" si="76">+IFERROR(IF(D221&gt;0,+((D221/D26)*100)," "),"")</f>
        <v>48.619920933476493</v>
      </c>
      <c r="E260" s="63">
        <f t="shared" si="76"/>
        <v>74.360781760674854</v>
      </c>
      <c r="F260" s="63">
        <f t="shared" si="76"/>
        <v>41.73250913112286</v>
      </c>
      <c r="G260" s="63">
        <f t="shared" si="76"/>
        <v>42.971037327087608</v>
      </c>
      <c r="H260" s="63">
        <f t="shared" si="76"/>
        <v>50.953399122689135</v>
      </c>
      <c r="I260" s="63">
        <f t="shared" si="76"/>
        <v>59.043625544929668</v>
      </c>
      <c r="J260" s="63">
        <f t="shared" si="76"/>
        <v>74.239090312660565</v>
      </c>
      <c r="K260" s="63">
        <f t="shared" si="76"/>
        <v>79.970612521255674</v>
      </c>
      <c r="L260" s="63">
        <f t="shared" si="76"/>
        <v>76.987851713821698</v>
      </c>
      <c r="M260" s="63">
        <f t="shared" si="76"/>
        <v>76.468511549550684</v>
      </c>
      <c r="N260" s="63">
        <f t="shared" si="76"/>
        <v>80.276527697437217</v>
      </c>
      <c r="O260" s="63">
        <f t="shared" si="76"/>
        <v>78.716489385122614</v>
      </c>
      <c r="P260" s="63">
        <f t="shared" si="76"/>
        <v>71.482334337969718</v>
      </c>
      <c r="Q260" s="63">
        <f t="shared" si="76"/>
        <v>80.816333135680907</v>
      </c>
      <c r="R260" s="63">
        <f t="shared" si="76"/>
        <v>87.897360069528474</v>
      </c>
      <c r="S260" s="63">
        <f t="shared" si="76"/>
        <v>92.119931162950806</v>
      </c>
      <c r="T260" s="63">
        <f t="shared" si="76"/>
        <v>79.83548538395263</v>
      </c>
      <c r="U260" s="63">
        <f t="shared" si="76"/>
        <v>85.66872982136212</v>
      </c>
      <c r="V260" s="63">
        <f t="shared" si="76"/>
        <v>91.125552847825034</v>
      </c>
    </row>
    <row r="261" spans="3:22" x14ac:dyDescent="0.2">
      <c r="C261" s="89" t="s">
        <v>70</v>
      </c>
      <c r="D261" s="61">
        <f t="shared" ref="D261:V261" si="77">+IFERROR(IF(D222&gt;0,+((D222/D27)*100)," "),"")</f>
        <v>32.406282394175513</v>
      </c>
      <c r="E261" s="61">
        <f t="shared" si="77"/>
        <v>65.174274962043796</v>
      </c>
      <c r="F261" s="61">
        <f t="shared" si="77"/>
        <v>37.802410270753548</v>
      </c>
      <c r="G261" s="61">
        <f t="shared" si="77"/>
        <v>43.987619972117479</v>
      </c>
      <c r="H261" s="61">
        <f t="shared" si="77"/>
        <v>64.170805190269846</v>
      </c>
      <c r="I261" s="61">
        <f t="shared" si="77"/>
        <v>76.040258308395309</v>
      </c>
      <c r="J261" s="61">
        <f t="shared" si="77"/>
        <v>94.900199825249018</v>
      </c>
      <c r="K261" s="61">
        <f t="shared" si="77"/>
        <v>63.974206993177482</v>
      </c>
      <c r="L261" s="61">
        <f t="shared" si="77"/>
        <v>82.722889694994038</v>
      </c>
      <c r="M261" s="61">
        <f t="shared" si="77"/>
        <v>76.8005044523793</v>
      </c>
      <c r="N261" s="61">
        <f t="shared" si="77"/>
        <v>76.244560896430443</v>
      </c>
      <c r="O261" s="61">
        <f t="shared" si="77"/>
        <v>84.996398485757553</v>
      </c>
      <c r="P261" s="61">
        <f t="shared" si="77"/>
        <v>81.589882727259962</v>
      </c>
      <c r="Q261" s="61">
        <f t="shared" si="77"/>
        <v>74.627379937321564</v>
      </c>
      <c r="R261" s="61">
        <f t="shared" si="77"/>
        <v>81.285901790146326</v>
      </c>
      <c r="S261" s="61">
        <f t="shared" si="77"/>
        <v>75.20849884827598</v>
      </c>
      <c r="T261" s="61">
        <f t="shared" si="77"/>
        <v>80.539652375745902</v>
      </c>
      <c r="U261" s="61">
        <f t="shared" si="77"/>
        <v>65.915171467105026</v>
      </c>
      <c r="V261" s="61">
        <f t="shared" si="77"/>
        <v>93.021752929747436</v>
      </c>
    </row>
    <row r="262" spans="3:22" x14ac:dyDescent="0.2">
      <c r="C262" s="90" t="s">
        <v>32</v>
      </c>
      <c r="D262" s="63">
        <f t="shared" ref="D262:V262" si="78">+IFERROR(IF(D223&gt;0,+((D223/D28)*100)," "),"")</f>
        <v>53.400000000000006</v>
      </c>
      <c r="E262" s="63">
        <f t="shared" si="78"/>
        <v>94.999885124277782</v>
      </c>
      <c r="F262" s="63">
        <f t="shared" si="78"/>
        <v>0.94872887999999989</v>
      </c>
      <c r="G262" s="63" t="str">
        <f t="shared" si="78"/>
        <v xml:space="preserve"> </v>
      </c>
      <c r="H262" s="63" t="str">
        <f t="shared" si="78"/>
        <v xml:space="preserve"> </v>
      </c>
      <c r="I262" s="63" t="str">
        <f t="shared" si="78"/>
        <v xml:space="preserve"> </v>
      </c>
      <c r="J262" s="63" t="str">
        <f t="shared" si="78"/>
        <v xml:space="preserve"> </v>
      </c>
      <c r="K262" s="63" t="str">
        <f t="shared" si="78"/>
        <v xml:space="preserve"> </v>
      </c>
      <c r="L262" s="63">
        <f t="shared" si="78"/>
        <v>70.92625717024444</v>
      </c>
      <c r="M262" s="63">
        <f t="shared" si="78"/>
        <v>5.5729729729729724</v>
      </c>
      <c r="N262" s="63">
        <f t="shared" si="78"/>
        <v>44.056654412903221</v>
      </c>
      <c r="O262" s="63" t="str">
        <f t="shared" si="78"/>
        <v xml:space="preserve"> </v>
      </c>
      <c r="P262" s="63">
        <f t="shared" si="78"/>
        <v>67.193385953338421</v>
      </c>
      <c r="Q262" s="63">
        <f t="shared" si="78"/>
        <v>78.822926384171424</v>
      </c>
      <c r="R262" s="63">
        <f t="shared" si="78"/>
        <v>60.248886620839436</v>
      </c>
      <c r="S262" s="63">
        <f t="shared" si="78"/>
        <v>72.150588462035444</v>
      </c>
      <c r="T262" s="63">
        <f t="shared" si="78"/>
        <v>75.210390246946062</v>
      </c>
      <c r="U262" s="63">
        <f t="shared" si="78"/>
        <v>78.465566416782522</v>
      </c>
      <c r="V262" s="63">
        <f t="shared" si="78"/>
        <v>96.85860163507715</v>
      </c>
    </row>
    <row r="263" spans="3:22" x14ac:dyDescent="0.2">
      <c r="C263" s="89" t="s">
        <v>33</v>
      </c>
      <c r="D263" s="61">
        <f t="shared" ref="D263:V263" si="79">+IFERROR(IF(D224&gt;0,+((D224/D29)*100)," "),"")</f>
        <v>38.025381854028268</v>
      </c>
      <c r="E263" s="61">
        <f t="shared" si="79"/>
        <v>49.825398340540659</v>
      </c>
      <c r="F263" s="61">
        <f t="shared" si="79"/>
        <v>25.079850553987615</v>
      </c>
      <c r="G263" s="61">
        <f t="shared" si="79"/>
        <v>72.058359740323354</v>
      </c>
      <c r="H263" s="61">
        <f t="shared" si="79"/>
        <v>36.388776556411145</v>
      </c>
      <c r="I263" s="61">
        <f t="shared" si="79"/>
        <v>62.531483736695328</v>
      </c>
      <c r="J263" s="61">
        <f t="shared" si="79"/>
        <v>55.849817627236007</v>
      </c>
      <c r="K263" s="61">
        <f t="shared" si="79"/>
        <v>63.128341327781655</v>
      </c>
      <c r="L263" s="61">
        <f t="shared" si="79"/>
        <v>48.328366771458775</v>
      </c>
      <c r="M263" s="61">
        <f t="shared" si="79"/>
        <v>70.009970079630435</v>
      </c>
      <c r="N263" s="61">
        <f t="shared" si="79"/>
        <v>55.666333018247762</v>
      </c>
      <c r="O263" s="61">
        <f t="shared" si="79"/>
        <v>44.904459964663801</v>
      </c>
      <c r="P263" s="61">
        <f t="shared" si="79"/>
        <v>44.826223268434063</v>
      </c>
      <c r="Q263" s="61">
        <f t="shared" si="79"/>
        <v>35.834342006400618</v>
      </c>
      <c r="R263" s="61">
        <f t="shared" si="79"/>
        <v>33.566088451803765</v>
      </c>
      <c r="S263" s="61">
        <f t="shared" si="79"/>
        <v>48.703877748665242</v>
      </c>
      <c r="T263" s="61">
        <f t="shared" si="79"/>
        <v>32.986188403640504</v>
      </c>
      <c r="U263" s="61">
        <f t="shared" si="79"/>
        <v>26.653220835643367</v>
      </c>
      <c r="V263" s="61">
        <f t="shared" si="79"/>
        <v>31.526014489967924</v>
      </c>
    </row>
    <row r="264" spans="3:22" x14ac:dyDescent="0.2">
      <c r="C264" s="90" t="s">
        <v>71</v>
      </c>
      <c r="D264" s="63">
        <f t="shared" ref="D264:V264" si="80">+IFERROR(IF(D225&gt;0,+((D225/D30)*100)," "),"")</f>
        <v>74.944152717230963</v>
      </c>
      <c r="E264" s="63">
        <f t="shared" si="80"/>
        <v>72.11725373738534</v>
      </c>
      <c r="F264" s="63">
        <f t="shared" si="80"/>
        <v>67.235722057023111</v>
      </c>
      <c r="G264" s="63">
        <f t="shared" si="80"/>
        <v>85.057424264260632</v>
      </c>
      <c r="H264" s="63">
        <f t="shared" si="80"/>
        <v>83.022277123325082</v>
      </c>
      <c r="I264" s="63">
        <f t="shared" si="80"/>
        <v>77.611428349961386</v>
      </c>
      <c r="J264" s="63">
        <f t="shared" si="80"/>
        <v>64.616228245572458</v>
      </c>
      <c r="K264" s="63">
        <f t="shared" si="80"/>
        <v>57.56619615209253</v>
      </c>
      <c r="L264" s="63">
        <f t="shared" si="80"/>
        <v>93.694629555582125</v>
      </c>
      <c r="M264" s="63">
        <f t="shared" si="80"/>
        <v>88.317252966996804</v>
      </c>
      <c r="N264" s="63">
        <f t="shared" si="80"/>
        <v>92.477087896334453</v>
      </c>
      <c r="O264" s="63">
        <f t="shared" si="80"/>
        <v>91.267035767127553</v>
      </c>
      <c r="P264" s="63">
        <f t="shared" si="80"/>
        <v>89.600605292327373</v>
      </c>
      <c r="Q264" s="63">
        <f t="shared" si="80"/>
        <v>85.14732398678936</v>
      </c>
      <c r="R264" s="63">
        <f t="shared" si="80"/>
        <v>86.157790462005806</v>
      </c>
      <c r="S264" s="63">
        <f t="shared" si="80"/>
        <v>91.62016812999812</v>
      </c>
      <c r="T264" s="63">
        <f t="shared" si="80"/>
        <v>88.401053673014701</v>
      </c>
      <c r="U264" s="63">
        <f t="shared" si="80"/>
        <v>83.028390926946045</v>
      </c>
      <c r="V264" s="63">
        <f t="shared" si="80"/>
        <v>92.667416238096195</v>
      </c>
    </row>
    <row r="265" spans="3:22" x14ac:dyDescent="0.2">
      <c r="C265" s="89" t="s">
        <v>34</v>
      </c>
      <c r="D265" s="61">
        <f t="shared" ref="D265:V265" si="81">+IFERROR(IF(D226&gt;0,+((D226/D31)*100)," "),"")</f>
        <v>6.4027266509730065</v>
      </c>
      <c r="E265" s="61">
        <f t="shared" si="81"/>
        <v>9.7236506598786843</v>
      </c>
      <c r="F265" s="61">
        <f t="shared" si="81"/>
        <v>5.8642826621428563</v>
      </c>
      <c r="G265" s="61">
        <f t="shared" si="81"/>
        <v>8.8870284793393672</v>
      </c>
      <c r="H265" s="61">
        <f t="shared" si="81"/>
        <v>13.299353192915767</v>
      </c>
      <c r="I265" s="61">
        <f t="shared" si="81"/>
        <v>9.9031270868852559</v>
      </c>
      <c r="J265" s="61">
        <f t="shared" si="81"/>
        <v>38.332145079577437</v>
      </c>
      <c r="K265" s="61">
        <f t="shared" si="81"/>
        <v>40.434998631730949</v>
      </c>
      <c r="L265" s="61">
        <f t="shared" si="81"/>
        <v>48.649877015191436</v>
      </c>
      <c r="M265" s="61">
        <f t="shared" si="81"/>
        <v>64.838482182440032</v>
      </c>
      <c r="N265" s="61">
        <f t="shared" si="81"/>
        <v>45.327537195557831</v>
      </c>
      <c r="O265" s="61">
        <f t="shared" si="81"/>
        <v>38.662446130293368</v>
      </c>
      <c r="P265" s="61">
        <f t="shared" si="81"/>
        <v>61.266372930044369</v>
      </c>
      <c r="Q265" s="61">
        <f t="shared" si="81"/>
        <v>56.901586322244647</v>
      </c>
      <c r="R265" s="61">
        <f t="shared" si="81"/>
        <v>54.043194695113016</v>
      </c>
      <c r="S265" s="61">
        <f t="shared" si="81"/>
        <v>22.954811427255468</v>
      </c>
      <c r="T265" s="61">
        <f t="shared" si="81"/>
        <v>48.038926114476325</v>
      </c>
      <c r="U265" s="61">
        <f t="shared" si="81"/>
        <v>70.922382253126614</v>
      </c>
      <c r="V265" s="61">
        <f t="shared" si="81"/>
        <v>83.1352783129702</v>
      </c>
    </row>
    <row r="266" spans="3:22" x14ac:dyDescent="0.2">
      <c r="C266" s="90" t="s">
        <v>72</v>
      </c>
      <c r="D266" s="63">
        <f t="shared" ref="D266:V266" si="82">+IFERROR(IF(D227&gt;0,+((D227/D32)*100)," "),"")</f>
        <v>14.821739429873707</v>
      </c>
      <c r="E266" s="63">
        <f t="shared" si="82"/>
        <v>22.116944681124842</v>
      </c>
      <c r="F266" s="63">
        <f t="shared" si="82"/>
        <v>8.5382998697210795</v>
      </c>
      <c r="G266" s="63">
        <f t="shared" si="82"/>
        <v>17.888580250148944</v>
      </c>
      <c r="H266" s="63">
        <f t="shared" si="82"/>
        <v>55.125929844005015</v>
      </c>
      <c r="I266" s="63">
        <f t="shared" si="82"/>
        <v>18.433763303284977</v>
      </c>
      <c r="J266" s="63">
        <f t="shared" si="82"/>
        <v>21.112968061446395</v>
      </c>
      <c r="K266" s="63">
        <f t="shared" si="82"/>
        <v>40.79599802363402</v>
      </c>
      <c r="L266" s="63">
        <f t="shared" si="82"/>
        <v>28.647091715634232</v>
      </c>
      <c r="M266" s="63">
        <f t="shared" si="82"/>
        <v>28.910241184259856</v>
      </c>
      <c r="N266" s="63">
        <f t="shared" si="82"/>
        <v>35.957926240754503</v>
      </c>
      <c r="O266" s="63">
        <f t="shared" si="82"/>
        <v>32.085981372711238</v>
      </c>
      <c r="P266" s="63">
        <f t="shared" si="82"/>
        <v>47.290047621372381</v>
      </c>
      <c r="Q266" s="63">
        <f t="shared" si="82"/>
        <v>51.989228250017419</v>
      </c>
      <c r="R266" s="63">
        <f t="shared" si="82"/>
        <v>75.802264085224806</v>
      </c>
      <c r="S266" s="63">
        <f t="shared" si="82"/>
        <v>63.946657576604352</v>
      </c>
      <c r="T266" s="63">
        <f t="shared" si="82"/>
        <v>52.426503193430143</v>
      </c>
      <c r="U266" s="63">
        <f t="shared" si="82"/>
        <v>62.212552718574301</v>
      </c>
      <c r="V266" s="63">
        <f t="shared" si="82"/>
        <v>56.878400706374102</v>
      </c>
    </row>
    <row r="267" spans="3:22" x14ac:dyDescent="0.2">
      <c r="C267" s="89" t="s">
        <v>73</v>
      </c>
      <c r="D267" s="61">
        <f t="shared" ref="D267:V267" si="83">+IFERROR(IF(D228&gt;0,+((D228/D33)*100)," "),"")</f>
        <v>64.580124442289176</v>
      </c>
      <c r="E267" s="61">
        <f t="shared" si="83"/>
        <v>49.997195680537999</v>
      </c>
      <c r="F267" s="61">
        <f t="shared" si="83"/>
        <v>48.18387783112199</v>
      </c>
      <c r="G267" s="61">
        <f t="shared" si="83"/>
        <v>59.392378621526021</v>
      </c>
      <c r="H267" s="61">
        <f t="shared" si="83"/>
        <v>63.74048505913148</v>
      </c>
      <c r="I267" s="61">
        <f t="shared" si="83"/>
        <v>76.773198671949146</v>
      </c>
      <c r="J267" s="61">
        <f t="shared" si="83"/>
        <v>85.000966691030683</v>
      </c>
      <c r="K267" s="61">
        <f t="shared" si="83"/>
        <v>84.314733808307835</v>
      </c>
      <c r="L267" s="61">
        <f t="shared" si="83"/>
        <v>42.110741797044469</v>
      </c>
      <c r="M267" s="61">
        <f t="shared" si="83"/>
        <v>54.791765842045962</v>
      </c>
      <c r="N267" s="61">
        <f t="shared" si="83"/>
        <v>58.623818828911908</v>
      </c>
      <c r="O267" s="61">
        <f t="shared" si="83"/>
        <v>66.016694115934868</v>
      </c>
      <c r="P267" s="61">
        <f t="shared" si="83"/>
        <v>18.0093831212988</v>
      </c>
      <c r="Q267" s="61">
        <f t="shared" si="83"/>
        <v>71.812399696194788</v>
      </c>
      <c r="R267" s="61">
        <f t="shared" si="83"/>
        <v>74.054383446350641</v>
      </c>
      <c r="S267" s="61">
        <f t="shared" si="83"/>
        <v>47.669214715740729</v>
      </c>
      <c r="T267" s="61">
        <f t="shared" si="83"/>
        <v>61.476874216850909</v>
      </c>
      <c r="U267" s="61">
        <f t="shared" si="83"/>
        <v>52.235287848021407</v>
      </c>
      <c r="V267" s="61">
        <f t="shared" si="83"/>
        <v>3.1667350353548898</v>
      </c>
    </row>
    <row r="268" spans="3:22" x14ac:dyDescent="0.2">
      <c r="C268" s="90" t="s">
        <v>35</v>
      </c>
      <c r="D268" s="63">
        <f t="shared" ref="D268:V268" si="84">+IFERROR(IF(D229&gt;0,+((D229/D34)*100)," "),"")</f>
        <v>13.985294214522401</v>
      </c>
      <c r="E268" s="63">
        <f t="shared" si="84"/>
        <v>73.74726506686379</v>
      </c>
      <c r="F268" s="63">
        <f t="shared" si="84"/>
        <v>36.32029967947669</v>
      </c>
      <c r="G268" s="63">
        <f t="shared" si="84"/>
        <v>39.971840485615687</v>
      </c>
      <c r="H268" s="63">
        <f t="shared" si="84"/>
        <v>36.577170716514388</v>
      </c>
      <c r="I268" s="63">
        <f t="shared" si="84"/>
        <v>36.465909737511701</v>
      </c>
      <c r="J268" s="63">
        <f t="shared" si="84"/>
        <v>48.076967916871489</v>
      </c>
      <c r="K268" s="63">
        <f t="shared" si="84"/>
        <v>55.190799319271214</v>
      </c>
      <c r="L268" s="63">
        <f t="shared" si="84"/>
        <v>58.402309997319243</v>
      </c>
      <c r="M268" s="63">
        <f t="shared" si="84"/>
        <v>67.290691103497522</v>
      </c>
      <c r="N268" s="63">
        <f t="shared" si="84"/>
        <v>37.075140650558545</v>
      </c>
      <c r="O268" s="63">
        <f t="shared" si="84"/>
        <v>15.606057493292205</v>
      </c>
      <c r="P268" s="63">
        <f t="shared" si="84"/>
        <v>18.940680530956282</v>
      </c>
      <c r="Q268" s="63">
        <f t="shared" si="84"/>
        <v>31.521835747942418</v>
      </c>
      <c r="R268" s="63">
        <f t="shared" si="84"/>
        <v>43.474231170922558</v>
      </c>
      <c r="S268" s="63">
        <f t="shared" si="84"/>
        <v>26.711259359461227</v>
      </c>
      <c r="T268" s="63">
        <f t="shared" si="84"/>
        <v>35.53712567133563</v>
      </c>
      <c r="U268" s="63">
        <f t="shared" si="84"/>
        <v>38.015504430966679</v>
      </c>
      <c r="V268" s="63">
        <f t="shared" si="84"/>
        <v>51.204978626295684</v>
      </c>
    </row>
    <row r="269" spans="3:22" x14ac:dyDescent="0.2">
      <c r="C269" s="89" t="s">
        <v>74</v>
      </c>
      <c r="D269" s="61">
        <f t="shared" ref="D269:V269" si="85">+IFERROR(IF(D230&gt;0,+((D230/D35)*100)," "),"")</f>
        <v>16.744298652558687</v>
      </c>
      <c r="E269" s="61" t="str">
        <f t="shared" si="85"/>
        <v xml:space="preserve"> </v>
      </c>
      <c r="F269" s="61" t="str">
        <f t="shared" si="85"/>
        <v xml:space="preserve"> </v>
      </c>
      <c r="G269" s="61">
        <f t="shared" si="85"/>
        <v>76.167329565111018</v>
      </c>
      <c r="H269" s="61">
        <f t="shared" si="85"/>
        <v>85</v>
      </c>
      <c r="I269" s="61">
        <f t="shared" si="85"/>
        <v>93.277979428070182</v>
      </c>
      <c r="J269" s="61">
        <f t="shared" si="85"/>
        <v>99.829380949005923</v>
      </c>
      <c r="K269" s="61">
        <f t="shared" si="85"/>
        <v>1.2642962257982533</v>
      </c>
      <c r="L269" s="61">
        <f t="shared" si="85"/>
        <v>64.415053448272758</v>
      </c>
      <c r="M269" s="61">
        <f t="shared" si="85"/>
        <v>34.809944639465087</v>
      </c>
      <c r="N269" s="61">
        <f t="shared" si="85"/>
        <v>63.751536281214527</v>
      </c>
      <c r="O269" s="61">
        <f t="shared" si="85"/>
        <v>62.686599811080136</v>
      </c>
      <c r="P269" s="61">
        <f t="shared" si="85"/>
        <v>65.597194573703177</v>
      </c>
      <c r="Q269" s="61">
        <f t="shared" si="85"/>
        <v>82.912838464694772</v>
      </c>
      <c r="R269" s="61">
        <f t="shared" si="85"/>
        <v>74.350221607246738</v>
      </c>
      <c r="S269" s="61">
        <f t="shared" si="85"/>
        <v>67.371891771417381</v>
      </c>
      <c r="T269" s="61">
        <f t="shared" si="85"/>
        <v>62.04545454545454</v>
      </c>
      <c r="U269" s="61">
        <f t="shared" si="85"/>
        <v>72.084677729212927</v>
      </c>
      <c r="V269" s="61">
        <f t="shared" si="85"/>
        <v>71</v>
      </c>
    </row>
    <row r="270" spans="3:22" x14ac:dyDescent="0.2">
      <c r="C270" s="90" t="s">
        <v>36</v>
      </c>
      <c r="D270" s="63" t="str">
        <f t="shared" ref="D270:V270" si="86">+IFERROR(IF(D231&gt;0,+((D231/D36)*100)," "),"")</f>
        <v xml:space="preserve"> </v>
      </c>
      <c r="E270" s="63" t="str">
        <f t="shared" si="86"/>
        <v xml:space="preserve"> </v>
      </c>
      <c r="F270" s="63" t="str">
        <f t="shared" si="86"/>
        <v xml:space="preserve"> </v>
      </c>
      <c r="G270" s="63" t="str">
        <f t="shared" si="86"/>
        <v xml:space="preserve"> </v>
      </c>
      <c r="H270" s="63">
        <f t="shared" si="86"/>
        <v>81.170134493000006</v>
      </c>
      <c r="I270" s="63">
        <f t="shared" si="86"/>
        <v>97.007569971980672</v>
      </c>
      <c r="J270" s="63">
        <f t="shared" si="86"/>
        <v>99.734089129472792</v>
      </c>
      <c r="K270" s="63">
        <f t="shared" si="86"/>
        <v>28.178776996845436</v>
      </c>
      <c r="L270" s="63">
        <f t="shared" si="86"/>
        <v>59.669573594945092</v>
      </c>
      <c r="M270" s="63">
        <f t="shared" si="86"/>
        <v>65.815125068691117</v>
      </c>
      <c r="N270" s="63">
        <f t="shared" si="86"/>
        <v>68.228084687263987</v>
      </c>
      <c r="O270" s="63">
        <f t="shared" si="86"/>
        <v>82.645050575843428</v>
      </c>
      <c r="P270" s="63">
        <f t="shared" si="86"/>
        <v>49.595679039155705</v>
      </c>
      <c r="Q270" s="63">
        <f t="shared" si="86"/>
        <v>75.955625433820714</v>
      </c>
      <c r="R270" s="63">
        <f t="shared" si="86"/>
        <v>89.394323102465407</v>
      </c>
      <c r="S270" s="63">
        <f t="shared" si="86"/>
        <v>83.168661390475663</v>
      </c>
      <c r="T270" s="63">
        <f t="shared" si="86"/>
        <v>87.153457728019461</v>
      </c>
      <c r="U270" s="63">
        <f t="shared" si="86"/>
        <v>98.822436202125346</v>
      </c>
      <c r="V270" s="63">
        <f t="shared" si="86"/>
        <v>97.522711889104698</v>
      </c>
    </row>
    <row r="271" spans="3:22" x14ac:dyDescent="0.2">
      <c r="C271" s="92" t="s">
        <v>75</v>
      </c>
      <c r="D271" s="62">
        <f t="shared" ref="D271:V271" si="87">+IFERROR(IF(D232&gt;0,+((D232/D37)*100)," "),"")</f>
        <v>54.532886807486612</v>
      </c>
      <c r="E271" s="62">
        <f t="shared" si="87"/>
        <v>74.583154527591972</v>
      </c>
      <c r="F271" s="62">
        <f t="shared" si="87"/>
        <v>66.952346070329767</v>
      </c>
      <c r="G271" s="62">
        <f t="shared" si="87"/>
        <v>69.97257009175685</v>
      </c>
      <c r="H271" s="62">
        <f t="shared" si="87"/>
        <v>71.354758959650965</v>
      </c>
      <c r="I271" s="62">
        <f t="shared" si="87"/>
        <v>81.39674660506769</v>
      </c>
      <c r="J271" s="62">
        <f t="shared" si="87"/>
        <v>64.389678281487349</v>
      </c>
      <c r="K271" s="62">
        <f t="shared" si="87"/>
        <v>64.916572046197203</v>
      </c>
      <c r="L271" s="62">
        <f t="shared" si="87"/>
        <v>66.376443881754739</v>
      </c>
      <c r="M271" s="62">
        <f t="shared" si="87"/>
        <v>69.347914305119303</v>
      </c>
      <c r="N271" s="62">
        <f t="shared" si="87"/>
        <v>80.040133610082606</v>
      </c>
      <c r="O271" s="62">
        <f t="shared" si="87"/>
        <v>70.30673108027554</v>
      </c>
      <c r="P271" s="62">
        <f t="shared" si="87"/>
        <v>84.578459917293543</v>
      </c>
      <c r="Q271" s="62">
        <f t="shared" si="87"/>
        <v>88.603147408003167</v>
      </c>
      <c r="R271" s="62">
        <f t="shared" si="87"/>
        <v>90.089012730036856</v>
      </c>
      <c r="S271" s="62">
        <f t="shared" si="87"/>
        <v>92.961580871726241</v>
      </c>
      <c r="T271" s="62">
        <f t="shared" si="87"/>
        <v>95.176475573454738</v>
      </c>
      <c r="U271" s="62">
        <f t="shared" si="87"/>
        <v>88.34887476709396</v>
      </c>
      <c r="V271" s="62">
        <f t="shared" si="87"/>
        <v>93.049068151889713</v>
      </c>
    </row>
    <row r="272" spans="3:22" ht="22.5" x14ac:dyDescent="0.2">
      <c r="C272" s="91" t="s">
        <v>76</v>
      </c>
      <c r="D272" s="64" t="str">
        <f t="shared" ref="D272:V272" si="88">+IFERROR(IF(D233&gt;0,+((D233/D38)*100)," "),"")</f>
        <v xml:space="preserve"> </v>
      </c>
      <c r="E272" s="64" t="str">
        <f t="shared" si="88"/>
        <v xml:space="preserve"> </v>
      </c>
      <c r="F272" s="64" t="str">
        <f t="shared" si="88"/>
        <v xml:space="preserve"> </v>
      </c>
      <c r="G272" s="64" t="str">
        <f t="shared" si="88"/>
        <v xml:space="preserve"> </v>
      </c>
      <c r="H272" s="64" t="str">
        <f t="shared" si="88"/>
        <v xml:space="preserve"> </v>
      </c>
      <c r="I272" s="64" t="str">
        <f t="shared" si="88"/>
        <v xml:space="preserve"> </v>
      </c>
      <c r="J272" s="64" t="str">
        <f t="shared" si="88"/>
        <v xml:space="preserve"> </v>
      </c>
      <c r="K272" s="64" t="str">
        <f t="shared" si="88"/>
        <v xml:space="preserve"> </v>
      </c>
      <c r="L272" s="64" t="str">
        <f t="shared" si="88"/>
        <v xml:space="preserve"> </v>
      </c>
      <c r="M272" s="64" t="str">
        <f t="shared" si="88"/>
        <v xml:space="preserve"> </v>
      </c>
      <c r="N272" s="64" t="str">
        <f t="shared" si="88"/>
        <v xml:space="preserve"> </v>
      </c>
      <c r="O272" s="64" t="str">
        <f t="shared" si="88"/>
        <v xml:space="preserve"> </v>
      </c>
      <c r="P272" s="64" t="str">
        <f t="shared" si="88"/>
        <v xml:space="preserve"> </v>
      </c>
      <c r="Q272" s="64" t="str">
        <f t="shared" si="88"/>
        <v xml:space="preserve"> </v>
      </c>
      <c r="R272" s="64" t="str">
        <f t="shared" si="88"/>
        <v xml:space="preserve"> </v>
      </c>
      <c r="S272" s="64" t="str">
        <f t="shared" si="88"/>
        <v xml:space="preserve"> </v>
      </c>
      <c r="T272" s="64" t="str">
        <f t="shared" si="88"/>
        <v xml:space="preserve"> </v>
      </c>
      <c r="U272" s="64" t="str">
        <f t="shared" si="88"/>
        <v xml:space="preserve"> </v>
      </c>
      <c r="V272" s="64">
        <f t="shared" si="88"/>
        <v>56.255603915121867</v>
      </c>
    </row>
    <row r="273" spans="3:22" x14ac:dyDescent="0.2">
      <c r="C273" s="89" t="s">
        <v>77</v>
      </c>
      <c r="D273" s="61">
        <f t="shared" ref="D273:V273" si="89">+IFERROR(IF(D234&gt;0,+((D234/D39)*100)," "),"")</f>
        <v>51.428571428571438</v>
      </c>
      <c r="E273" s="61">
        <f t="shared" si="89"/>
        <v>77.777777777777786</v>
      </c>
      <c r="F273" s="61">
        <f t="shared" si="89"/>
        <v>19.351386419000001</v>
      </c>
      <c r="G273" s="61">
        <f t="shared" si="89"/>
        <v>63.019711678876924</v>
      </c>
      <c r="H273" s="61">
        <f t="shared" si="89"/>
        <v>49.510597569558094</v>
      </c>
      <c r="I273" s="61">
        <f t="shared" si="89"/>
        <v>29.897187521355328</v>
      </c>
      <c r="J273" s="61">
        <f t="shared" si="89"/>
        <v>32.516238536495926</v>
      </c>
      <c r="K273" s="61">
        <f t="shared" si="89"/>
        <v>54.094083958636361</v>
      </c>
      <c r="L273" s="61">
        <f t="shared" si="89"/>
        <v>87.674228054337888</v>
      </c>
      <c r="M273" s="61">
        <f t="shared" si="89"/>
        <v>23.349065652077432</v>
      </c>
      <c r="N273" s="61">
        <f t="shared" si="89"/>
        <v>39.831332538742032</v>
      </c>
      <c r="O273" s="61">
        <f t="shared" si="89"/>
        <v>61.996424746127445</v>
      </c>
      <c r="P273" s="61">
        <f t="shared" si="89"/>
        <v>54.531685608383043</v>
      </c>
      <c r="Q273" s="61">
        <f t="shared" si="89"/>
        <v>30.393752502671145</v>
      </c>
      <c r="R273" s="61">
        <f t="shared" si="89"/>
        <v>81.796869090322559</v>
      </c>
      <c r="S273" s="61">
        <f t="shared" si="89"/>
        <v>69.896217327962972</v>
      </c>
      <c r="T273" s="61">
        <f t="shared" si="89"/>
        <v>95.542105019712608</v>
      </c>
      <c r="U273" s="61">
        <f t="shared" si="89"/>
        <v>93.562137611566214</v>
      </c>
      <c r="V273" s="61">
        <f t="shared" si="89"/>
        <v>91.347454838513698</v>
      </c>
    </row>
    <row r="274" spans="3:22" x14ac:dyDescent="0.2">
      <c r="C274" s="90" t="s">
        <v>37</v>
      </c>
      <c r="D274" s="63">
        <f t="shared" ref="D274:V274" si="90">+IFERROR(IF(D235&gt;0,+((D235/D40)*100)," "),"")</f>
        <v>39.934363425481898</v>
      </c>
      <c r="E274" s="63">
        <f t="shared" si="90"/>
        <v>63.828793038900379</v>
      </c>
      <c r="F274" s="63">
        <f t="shared" si="90"/>
        <v>35.935872829804879</v>
      </c>
      <c r="G274" s="63">
        <f t="shared" si="90"/>
        <v>69.678124781356161</v>
      </c>
      <c r="H274" s="63">
        <f t="shared" si="90"/>
        <v>67.638693144251718</v>
      </c>
      <c r="I274" s="63">
        <f t="shared" si="90"/>
        <v>72.668925199291465</v>
      </c>
      <c r="J274" s="63">
        <f t="shared" si="90"/>
        <v>54.052168338443728</v>
      </c>
      <c r="K274" s="63">
        <f t="shared" si="90"/>
        <v>71.333859926937095</v>
      </c>
      <c r="L274" s="63">
        <f t="shared" si="90"/>
        <v>73.657934192652888</v>
      </c>
      <c r="M274" s="63">
        <f t="shared" si="90"/>
        <v>71.118898543595037</v>
      </c>
      <c r="N274" s="63">
        <f t="shared" si="90"/>
        <v>67.918614653948467</v>
      </c>
      <c r="O274" s="63">
        <f t="shared" si="90"/>
        <v>73.093816304230074</v>
      </c>
      <c r="P274" s="63">
        <f t="shared" si="90"/>
        <v>72.675639193685498</v>
      </c>
      <c r="Q274" s="63">
        <f t="shared" si="90"/>
        <v>69.905493600792639</v>
      </c>
      <c r="R274" s="63">
        <f t="shared" si="90"/>
        <v>79.12760523902547</v>
      </c>
      <c r="S274" s="63">
        <f t="shared" si="90"/>
        <v>73.074086397845747</v>
      </c>
      <c r="T274" s="63">
        <f t="shared" si="90"/>
        <v>67.578064561984746</v>
      </c>
      <c r="U274" s="63">
        <f t="shared" si="90"/>
        <v>58.894220643998416</v>
      </c>
      <c r="V274" s="63">
        <f t="shared" si="90"/>
        <v>67.183184142142593</v>
      </c>
    </row>
    <row r="275" spans="3:22" x14ac:dyDescent="0.2">
      <c r="C275" s="89" t="s">
        <v>38</v>
      </c>
      <c r="D275" s="61">
        <f t="shared" ref="D275:V275" si="91">+IFERROR(IF(D236&gt;0,+((D236/D41)*100)," "),"")</f>
        <v>43.040842892925738</v>
      </c>
      <c r="E275" s="61">
        <f t="shared" si="91"/>
        <v>14.164833354588433</v>
      </c>
      <c r="F275" s="61">
        <f t="shared" si="91"/>
        <v>37.349530596469954</v>
      </c>
      <c r="G275" s="61">
        <f t="shared" si="91"/>
        <v>18.079571394020729</v>
      </c>
      <c r="H275" s="61">
        <f t="shared" si="91"/>
        <v>4.2751927339771143</v>
      </c>
      <c r="I275" s="61">
        <f t="shared" si="91"/>
        <v>12.835692263832318</v>
      </c>
      <c r="J275" s="61">
        <f t="shared" si="91"/>
        <v>53.492342876509625</v>
      </c>
      <c r="K275" s="61">
        <f t="shared" si="91"/>
        <v>74.879067821623821</v>
      </c>
      <c r="L275" s="61">
        <f t="shared" si="91"/>
        <v>46.878533200932424</v>
      </c>
      <c r="M275" s="61">
        <f t="shared" si="91"/>
        <v>33.620806969470536</v>
      </c>
      <c r="N275" s="61">
        <f t="shared" si="91"/>
        <v>28.177398627722848</v>
      </c>
      <c r="O275" s="61">
        <f t="shared" si="91"/>
        <v>57.316615592943286</v>
      </c>
      <c r="P275" s="61">
        <f t="shared" si="91"/>
        <v>42.709448037640371</v>
      </c>
      <c r="Q275" s="61">
        <f t="shared" si="91"/>
        <v>25.901049819547545</v>
      </c>
      <c r="R275" s="61">
        <f t="shared" si="91"/>
        <v>32.499995098232475</v>
      </c>
      <c r="S275" s="61">
        <f t="shared" si="91"/>
        <v>23.725694563739747</v>
      </c>
      <c r="T275" s="61">
        <f t="shared" si="91"/>
        <v>22.109144252663985</v>
      </c>
      <c r="U275" s="61">
        <f t="shared" si="91"/>
        <v>18.815770110885683</v>
      </c>
      <c r="V275" s="61">
        <f t="shared" si="91"/>
        <v>18.897253307643837</v>
      </c>
    </row>
    <row r="276" spans="3:22" x14ac:dyDescent="0.2">
      <c r="C276" s="93" t="s">
        <v>79</v>
      </c>
      <c r="D276" s="65">
        <f t="shared" ref="D276:V276" si="92">+IFERROR(IF(D237&gt;0,+((D237/D42)*100)," "),"")</f>
        <v>49.518796976516221</v>
      </c>
      <c r="E276" s="65">
        <f t="shared" si="92"/>
        <v>59.611200935830169</v>
      </c>
      <c r="F276" s="65">
        <f t="shared" si="92"/>
        <v>46.970355820624384</v>
      </c>
      <c r="G276" s="65">
        <f t="shared" si="92"/>
        <v>60.898613511667051</v>
      </c>
      <c r="H276" s="65">
        <f t="shared" si="92"/>
        <v>58.614949680972352</v>
      </c>
      <c r="I276" s="65">
        <f t="shared" si="92"/>
        <v>63.866228077868449</v>
      </c>
      <c r="J276" s="65">
        <f t="shared" si="92"/>
        <v>58.20127621985197</v>
      </c>
      <c r="K276" s="65">
        <f t="shared" si="92"/>
        <v>68.800021416312802</v>
      </c>
      <c r="L276" s="65">
        <f t="shared" si="92"/>
        <v>73.23812368128489</v>
      </c>
      <c r="M276" s="65">
        <f t="shared" si="92"/>
        <v>71.80844076254202</v>
      </c>
      <c r="N276" s="65">
        <f t="shared" si="92"/>
        <v>68.787668702205835</v>
      </c>
      <c r="O276" s="65">
        <f t="shared" si="92"/>
        <v>66.636864632228964</v>
      </c>
      <c r="P276" s="65">
        <f t="shared" si="92"/>
        <v>66.140001945763487</v>
      </c>
      <c r="Q276" s="65">
        <f t="shared" si="92"/>
        <v>68.237607228303048</v>
      </c>
      <c r="R276" s="65">
        <f t="shared" si="92"/>
        <v>72.142620167932307</v>
      </c>
      <c r="S276" s="65">
        <f t="shared" si="92"/>
        <v>72.450871376606315</v>
      </c>
      <c r="T276" s="65">
        <f t="shared" si="92"/>
        <v>71.538721199321841</v>
      </c>
      <c r="U276" s="65">
        <f t="shared" si="92"/>
        <v>70.439284678588805</v>
      </c>
      <c r="V276" s="65">
        <f t="shared" si="92"/>
        <v>75.046546211201544</v>
      </c>
    </row>
    <row r="277" spans="3:22" x14ac:dyDescent="0.2">
      <c r="C277" s="1" t="s">
        <v>227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242:V242"/>
    <mergeCell ref="D204:V204"/>
    <mergeCell ref="D9:V9"/>
    <mergeCell ref="D48:V48"/>
    <mergeCell ref="D87:V87"/>
    <mergeCell ref="D127:V127"/>
    <mergeCell ref="D165:V165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C11:C12"/>
    <mergeCell ref="D11:D12"/>
    <mergeCell ref="D51:D52"/>
    <mergeCell ref="E51:E52"/>
    <mergeCell ref="F51:F52"/>
    <mergeCell ref="G51:G52"/>
    <mergeCell ref="H51:H52"/>
    <mergeCell ref="C129:C130"/>
    <mergeCell ref="D129:D130"/>
    <mergeCell ref="E129:E130"/>
    <mergeCell ref="C90:C91"/>
    <mergeCell ref="D90:D91"/>
    <mergeCell ref="E90:E91"/>
    <mergeCell ref="K168:K169"/>
    <mergeCell ref="K129:K130"/>
    <mergeCell ref="H129:H130"/>
    <mergeCell ref="I129:I130"/>
    <mergeCell ref="P11:P12"/>
    <mergeCell ref="L90:L91"/>
    <mergeCell ref="M90:M91"/>
    <mergeCell ref="N90:N91"/>
    <mergeCell ref="O90:O91"/>
    <mergeCell ref="L168:L169"/>
    <mergeCell ref="M168:M169"/>
    <mergeCell ref="L129:L130"/>
    <mergeCell ref="M129:M130"/>
    <mergeCell ref="N129:N130"/>
    <mergeCell ref="O129:O130"/>
    <mergeCell ref="N51:N52"/>
    <mergeCell ref="O51:O52"/>
    <mergeCell ref="P51:P52"/>
    <mergeCell ref="P90:P91"/>
    <mergeCell ref="R245:R246"/>
    <mergeCell ref="S245:S246"/>
    <mergeCell ref="F11:F12"/>
    <mergeCell ref="K11:K12"/>
    <mergeCell ref="F129:F130"/>
    <mergeCell ref="O11:O12"/>
    <mergeCell ref="F90:F91"/>
    <mergeCell ref="G129:G130"/>
    <mergeCell ref="K90:K91"/>
    <mergeCell ref="G90:G91"/>
    <mergeCell ref="H90:H91"/>
    <mergeCell ref="I90:I91"/>
    <mergeCell ref="J90:J91"/>
    <mergeCell ref="I51:I52"/>
    <mergeCell ref="G11:G12"/>
    <mergeCell ref="H11:H12"/>
    <mergeCell ref="I11:I12"/>
    <mergeCell ref="J11:J12"/>
    <mergeCell ref="J129:J130"/>
    <mergeCell ref="O245:O246"/>
    <mergeCell ref="P245:P246"/>
    <mergeCell ref="Q245:Q246"/>
    <mergeCell ref="N168:N169"/>
    <mergeCell ref="L206:L207"/>
    <mergeCell ref="O206:O207"/>
    <mergeCell ref="P206:P207"/>
    <mergeCell ref="Q206:Q207"/>
    <mergeCell ref="R206:R207"/>
    <mergeCell ref="S206:S207"/>
    <mergeCell ref="T206:T207"/>
    <mergeCell ref="T90:T91"/>
    <mergeCell ref="U206:U207"/>
    <mergeCell ref="V206:V207"/>
    <mergeCell ref="U168:U169"/>
    <mergeCell ref="V168:V169"/>
    <mergeCell ref="Q168:Q169"/>
    <mergeCell ref="S90:S91"/>
    <mergeCell ref="T168:T169"/>
    <mergeCell ref="R168:R169"/>
    <mergeCell ref="S168:S169"/>
    <mergeCell ref="O168:O169"/>
    <mergeCell ref="P168:P169"/>
    <mergeCell ref="T129:T130"/>
    <mergeCell ref="Q129:Q130"/>
    <mergeCell ref="R129:R130"/>
    <mergeCell ref="S129:S130"/>
    <mergeCell ref="Q90:Q91"/>
    <mergeCell ref="R90:R91"/>
    <mergeCell ref="C245:C246"/>
    <mergeCell ref="N206:N207"/>
    <mergeCell ref="I245:I246"/>
    <mergeCell ref="D245:D246"/>
    <mergeCell ref="E245:E246"/>
    <mergeCell ref="F245:F246"/>
    <mergeCell ref="G245:G246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H245:H246"/>
    <mergeCell ref="J245:J246"/>
    <mergeCell ref="K245:K246"/>
    <mergeCell ref="N245:N246"/>
    <mergeCell ref="U245:U246"/>
    <mergeCell ref="V245:V246"/>
    <mergeCell ref="L51:L52"/>
    <mergeCell ref="M51:M52"/>
    <mergeCell ref="J51:J52"/>
    <mergeCell ref="E11:E12"/>
    <mergeCell ref="K51:K52"/>
    <mergeCell ref="C51:C52"/>
    <mergeCell ref="L11:L12"/>
    <mergeCell ref="M11:M12"/>
    <mergeCell ref="N11:N12"/>
    <mergeCell ref="P129:P130"/>
    <mergeCell ref="L245:L246"/>
    <mergeCell ref="M245:M246"/>
    <mergeCell ref="L243:Q243"/>
    <mergeCell ref="M206:M207"/>
    <mergeCell ref="T245:T246"/>
    <mergeCell ref="Q11:Q12"/>
    <mergeCell ref="L166:Q166"/>
    <mergeCell ref="U51:U52"/>
    <mergeCell ref="R11:R12"/>
    <mergeCell ref="S11:S12"/>
    <mergeCell ref="T11:T12"/>
    <mergeCell ref="L88:Q88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Q51:Q52"/>
    <mergeCell ref="R51:R52"/>
    <mergeCell ref="T51:T52"/>
    <mergeCell ref="U129:U130"/>
    <mergeCell ref="U11:U12"/>
    <mergeCell ref="V11:V12"/>
    <mergeCell ref="U90:U91"/>
    <mergeCell ref="V90:V91"/>
    <mergeCell ref="V51:V52"/>
    <mergeCell ref="V129:V130"/>
    <mergeCell ref="S51:S52"/>
  </mergeCells>
  <pageMargins left="0.7" right="0.7" top="0.75" bottom="0.75" header="0.3" footer="0.3"/>
  <pageSetup orientation="portrait" r:id="rId1"/>
  <ignoredErrors>
    <ignoredError sqref="N42:U42 D82:U82 E160:U160 E237:U237" formulaRange="1"/>
    <ignoredError sqref="D11:N12 D6:M7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8D98-4B0E-407B-9FA3-A283C7667859}">
  <sheetPr codeName="Hoja25"/>
  <dimension ref="A1:K300"/>
  <sheetViews>
    <sheetView showGridLines="0" zoomScaleNormal="100" workbookViewId="0">
      <pane xSplit="3" ySplit="9" topLeftCell="D192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5"/>
      <c r="E2" s="185"/>
      <c r="F2" s="185"/>
      <c r="G2" s="185"/>
      <c r="H2" s="185"/>
      <c r="I2" s="185"/>
      <c r="J2" s="185"/>
      <c r="K2" s="185"/>
    </row>
    <row r="3" spans="1:11" ht="16.5" customHeight="1" x14ac:dyDescent="0.2">
      <c r="D3" s="185"/>
      <c r="E3" s="185"/>
      <c r="F3" s="185"/>
      <c r="G3" s="185"/>
      <c r="H3" s="185"/>
      <c r="I3" s="185"/>
      <c r="J3" s="185"/>
      <c r="K3" s="185"/>
    </row>
    <row r="4" spans="1:11" ht="16.5" customHeight="1" x14ac:dyDescent="0.2">
      <c r="D4" s="185"/>
      <c r="E4" s="185"/>
      <c r="F4" s="185"/>
      <c r="G4" s="185"/>
      <c r="H4" s="185"/>
      <c r="I4" s="185"/>
      <c r="J4" s="185"/>
      <c r="K4" s="185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4"/>
      <c r="E6" s="174"/>
      <c r="F6" s="174"/>
      <c r="G6" s="174"/>
      <c r="H6" s="174"/>
      <c r="I6" s="174"/>
      <c r="J6" s="174"/>
      <c r="K6" s="174"/>
    </row>
    <row r="7" spans="1:11" ht="19.5" customHeight="1" x14ac:dyDescent="0.2">
      <c r="A7" s="175" t="s">
        <v>217</v>
      </c>
      <c r="B7" s="175"/>
      <c r="C7" s="175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19.5" customHeight="1" x14ac:dyDescent="0.25">
      <c r="A8" s="175"/>
      <c r="B8" s="175"/>
      <c r="C8" s="175"/>
      <c r="D8" s="171">
        <v>2019</v>
      </c>
      <c r="E8" s="171">
        <v>2020</v>
      </c>
      <c r="F8" s="171">
        <v>2021</v>
      </c>
      <c r="G8" s="171">
        <v>2022</v>
      </c>
      <c r="H8" s="171">
        <v>2023</v>
      </c>
      <c r="I8" s="171">
        <v>2024</v>
      </c>
      <c r="J8" s="171">
        <v>2025</v>
      </c>
      <c r="K8" s="171" t="s">
        <v>178</v>
      </c>
    </row>
    <row r="9" spans="1:11" s="104" customFormat="1" ht="16.5" customHeight="1" x14ac:dyDescent="0.25">
      <c r="A9" s="170" t="s">
        <v>225</v>
      </c>
      <c r="B9" s="170"/>
      <c r="C9" s="170"/>
      <c r="D9" s="171"/>
      <c r="E9" s="171"/>
      <c r="F9" s="171"/>
      <c r="G9" s="171"/>
      <c r="H9" s="171"/>
      <c r="I9" s="171"/>
      <c r="J9" s="171"/>
      <c r="K9" s="171"/>
    </row>
    <row r="10" spans="1:11" ht="16.5" customHeight="1" x14ac:dyDescent="0.2"/>
    <row r="11" spans="1:11" ht="16.5" customHeight="1" x14ac:dyDescent="0.2">
      <c r="D11" s="164" t="s">
        <v>146</v>
      </c>
      <c r="E11" s="164"/>
      <c r="F11" s="164"/>
      <c r="G11" s="164"/>
      <c r="H11" s="164"/>
      <c r="I11" s="164"/>
      <c r="J11" s="164"/>
      <c r="K11" s="164"/>
    </row>
    <row r="12" spans="1:11" x14ac:dyDescent="0.2">
      <c r="C12" s="157"/>
      <c r="D12" s="157"/>
      <c r="E12" s="157"/>
      <c r="F12" s="157"/>
      <c r="G12" s="157"/>
      <c r="H12" s="157"/>
      <c r="I12" s="157"/>
      <c r="J12" s="157"/>
    </row>
    <row r="13" spans="1:11" ht="9.9499999999999993" customHeight="1" x14ac:dyDescent="0.2">
      <c r="C13" s="182" t="s">
        <v>21</v>
      </c>
      <c r="D13" s="162">
        <v>2019</v>
      </c>
      <c r="E13" s="162">
        <v>2020</v>
      </c>
      <c r="F13" s="162">
        <v>2021</v>
      </c>
      <c r="G13" s="162">
        <v>2022</v>
      </c>
      <c r="H13" s="162">
        <v>2023</v>
      </c>
      <c r="I13" s="162">
        <v>2024</v>
      </c>
      <c r="J13" s="162">
        <v>2025</v>
      </c>
      <c r="K13" s="162" t="s">
        <v>178</v>
      </c>
    </row>
    <row r="14" spans="1:11" ht="9.9499999999999993" customHeight="1" thickBot="1" x14ac:dyDescent="0.25">
      <c r="C14" s="183"/>
      <c r="D14" s="163"/>
      <c r="E14" s="163"/>
      <c r="F14" s="163"/>
      <c r="G14" s="163"/>
      <c r="H14" s="163"/>
      <c r="I14" s="163"/>
      <c r="J14" s="163"/>
      <c r="K14" s="163"/>
    </row>
    <row r="15" spans="1:11" x14ac:dyDescent="0.2">
      <c r="C15" s="89" t="s">
        <v>61</v>
      </c>
      <c r="D15" s="120">
        <v>1466.6741928230001</v>
      </c>
      <c r="E15" s="120">
        <v>1041.2062324139999</v>
      </c>
      <c r="F15" s="120">
        <v>1680.5865880030001</v>
      </c>
      <c r="G15" s="120">
        <v>1758.9868078120001</v>
      </c>
      <c r="H15" s="120">
        <v>4376.2100436419996</v>
      </c>
      <c r="I15" s="120">
        <v>6710.197926328</v>
      </c>
      <c r="J15" s="120">
        <v>4095.977895684</v>
      </c>
      <c r="K15" s="120">
        <v>3140.5329554899999</v>
      </c>
    </row>
    <row r="16" spans="1:11" x14ac:dyDescent="0.2">
      <c r="C16" s="90" t="s">
        <v>28</v>
      </c>
      <c r="D16" s="121">
        <v>203.92818678200001</v>
      </c>
      <c r="E16" s="121">
        <v>258.85299899900002</v>
      </c>
      <c r="F16" s="121">
        <v>609.433485249</v>
      </c>
      <c r="G16" s="121">
        <v>753.48938061000001</v>
      </c>
      <c r="H16" s="121">
        <v>1324.016221117</v>
      </c>
      <c r="I16" s="121">
        <v>1253.139971971</v>
      </c>
      <c r="J16" s="121">
        <v>807.78355115299996</v>
      </c>
      <c r="K16" s="121">
        <v>920.30907964400001</v>
      </c>
    </row>
    <row r="17" spans="3:11" x14ac:dyDescent="0.2">
      <c r="C17" s="89" t="s">
        <v>62</v>
      </c>
      <c r="D17" s="120">
        <v>327.50009532000001</v>
      </c>
      <c r="E17" s="120">
        <v>245.873068343</v>
      </c>
      <c r="F17" s="120">
        <v>386.46516252700002</v>
      </c>
      <c r="G17" s="120">
        <v>302.90143327200002</v>
      </c>
      <c r="H17" s="120">
        <v>457.61128994500001</v>
      </c>
      <c r="I17" s="120">
        <v>347.85157799799998</v>
      </c>
      <c r="J17" s="120">
        <v>254.42463240800001</v>
      </c>
      <c r="K17" s="120">
        <v>348.56709564699997</v>
      </c>
    </row>
    <row r="18" spans="3:11" x14ac:dyDescent="0.2">
      <c r="C18" s="90" t="s">
        <v>29</v>
      </c>
      <c r="D18" s="121">
        <v>199.64271829899999</v>
      </c>
      <c r="E18" s="121">
        <v>213.76683428199999</v>
      </c>
      <c r="F18" s="121">
        <v>322.98319855400001</v>
      </c>
      <c r="G18" s="121">
        <v>313.10043719100003</v>
      </c>
      <c r="H18" s="121">
        <v>465.73668869900001</v>
      </c>
      <c r="I18" s="121">
        <v>188.19075652000001</v>
      </c>
      <c r="J18" s="121">
        <v>227.83641066999999</v>
      </c>
      <c r="K18" s="121">
        <v>208.78706918200001</v>
      </c>
    </row>
    <row r="19" spans="3:11" x14ac:dyDescent="0.2">
      <c r="C19" s="89" t="s">
        <v>63</v>
      </c>
      <c r="D19" s="120">
        <v>90</v>
      </c>
      <c r="E19" s="120">
        <v>83.141129558000003</v>
      </c>
      <c r="F19" s="120">
        <v>115.71346817</v>
      </c>
      <c r="G19" s="120">
        <v>209.033450966</v>
      </c>
      <c r="H19" s="120">
        <v>276.51672548300002</v>
      </c>
      <c r="I19" s="120">
        <v>263</v>
      </c>
      <c r="J19" s="120">
        <v>200</v>
      </c>
      <c r="K19" s="120">
        <v>200</v>
      </c>
    </row>
    <row r="20" spans="3:11" x14ac:dyDescent="0.2">
      <c r="C20" s="90" t="s">
        <v>30</v>
      </c>
      <c r="D20" s="121">
        <v>139.471230582</v>
      </c>
      <c r="E20" s="121">
        <v>134.20451259399999</v>
      </c>
      <c r="F20" s="121">
        <v>361.08227108699998</v>
      </c>
      <c r="G20" s="121">
        <v>358.38249144500003</v>
      </c>
      <c r="H20" s="121">
        <v>492.68718801099999</v>
      </c>
      <c r="I20" s="121">
        <v>970.55308349699999</v>
      </c>
      <c r="J20" s="121">
        <v>718.53420427100002</v>
      </c>
      <c r="K20" s="121">
        <v>719.77764005799997</v>
      </c>
    </row>
    <row r="21" spans="3:11" x14ac:dyDescent="0.2">
      <c r="C21" s="89" t="s">
        <v>64</v>
      </c>
      <c r="D21" s="120">
        <v>1056.4353574889999</v>
      </c>
      <c r="E21" s="120">
        <v>1336.7034751619999</v>
      </c>
      <c r="F21" s="120">
        <v>2030.0608870000001</v>
      </c>
      <c r="G21" s="120">
        <v>2023.0157935760001</v>
      </c>
      <c r="H21" s="120">
        <v>1918.9206449999999</v>
      </c>
      <c r="I21" s="120">
        <v>3012.7593494339999</v>
      </c>
      <c r="J21" s="120">
        <v>2201.7020128233398</v>
      </c>
      <c r="K21" s="120">
        <v>3548.7635808949999</v>
      </c>
    </row>
    <row r="22" spans="3:11" x14ac:dyDescent="0.2">
      <c r="C22" s="90" t="s">
        <v>65</v>
      </c>
      <c r="D22" s="121">
        <v>462</v>
      </c>
      <c r="E22" s="121">
        <v>422.38737622999997</v>
      </c>
      <c r="F22" s="121">
        <v>727.83979298199995</v>
      </c>
      <c r="G22" s="121">
        <v>845.29875288999995</v>
      </c>
      <c r="H22" s="121">
        <v>891.70912702299995</v>
      </c>
      <c r="I22" s="121">
        <v>994.03887388999999</v>
      </c>
      <c r="J22" s="121">
        <v>400</v>
      </c>
      <c r="K22" s="121">
        <v>441.89248750399997</v>
      </c>
    </row>
    <row r="23" spans="3:11" x14ac:dyDescent="0.2">
      <c r="C23" s="89" t="s">
        <v>66</v>
      </c>
      <c r="D23" s="120">
        <v>4052.997032233</v>
      </c>
      <c r="E23" s="120">
        <v>3984.9030812770002</v>
      </c>
      <c r="F23" s="120">
        <v>4849.7863765829998</v>
      </c>
      <c r="G23" s="120">
        <v>5522.5314041219999</v>
      </c>
      <c r="H23" s="120">
        <v>7386.914456427</v>
      </c>
      <c r="I23" s="120">
        <v>8061.9390620329996</v>
      </c>
      <c r="J23" s="120">
        <v>6754.9944423899997</v>
      </c>
      <c r="K23" s="120">
        <v>6778.1735906840004</v>
      </c>
    </row>
    <row r="24" spans="3:11" x14ac:dyDescent="0.2">
      <c r="C24" s="90" t="s">
        <v>67</v>
      </c>
      <c r="D24" s="121">
        <v>18.19119714</v>
      </c>
      <c r="E24" s="121">
        <v>21.188013383000001</v>
      </c>
      <c r="F24" s="121">
        <v>20.397418486999999</v>
      </c>
      <c r="G24" s="121">
        <v>18.802547553</v>
      </c>
      <c r="H24" s="121">
        <v>19.802547553</v>
      </c>
      <c r="I24" s="121">
        <v>18.299953403</v>
      </c>
      <c r="J24" s="121">
        <v>17.000356198999999</v>
      </c>
      <c r="K24" s="121">
        <v>10.4882057</v>
      </c>
    </row>
    <row r="25" spans="3:11" x14ac:dyDescent="0.2">
      <c r="C25" s="89" t="s">
        <v>68</v>
      </c>
      <c r="D25" s="120">
        <v>113.314550998</v>
      </c>
      <c r="E25" s="120">
        <v>122.936083129</v>
      </c>
      <c r="F25" s="120">
        <v>124.973290241</v>
      </c>
      <c r="G25" s="120">
        <v>170.827948948</v>
      </c>
      <c r="H25" s="120">
        <v>202.90404110099999</v>
      </c>
      <c r="I25" s="120">
        <v>229.26492575</v>
      </c>
      <c r="J25" s="120">
        <v>317.92112065800001</v>
      </c>
      <c r="K25" s="120">
        <v>390.66372612800001</v>
      </c>
    </row>
    <row r="26" spans="3:11" x14ac:dyDescent="0.2">
      <c r="C26" s="90" t="s">
        <v>31</v>
      </c>
      <c r="D26" s="121">
        <v>1789.6261443779999</v>
      </c>
      <c r="E26" s="121">
        <v>1883.055276047</v>
      </c>
      <c r="F26" s="121">
        <v>2199.8404098420001</v>
      </c>
      <c r="G26" s="121">
        <v>2532.1534922209999</v>
      </c>
      <c r="H26" s="121">
        <v>4750.1205827410004</v>
      </c>
      <c r="I26" s="121">
        <v>3240.7490957129999</v>
      </c>
      <c r="J26" s="121">
        <v>2716.631356722</v>
      </c>
      <c r="K26" s="121">
        <v>4685.2816656389996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6500.1133424680002</v>
      </c>
      <c r="J27" s="120">
        <v>6742.595023627</v>
      </c>
      <c r="K27" s="120">
        <v>6343.3179928890004</v>
      </c>
    </row>
    <row r="28" spans="3:11" x14ac:dyDescent="0.2">
      <c r="C28" s="90" t="s">
        <v>69</v>
      </c>
      <c r="D28" s="121">
        <v>8001.684931111</v>
      </c>
      <c r="E28" s="121">
        <v>8633.7771086699995</v>
      </c>
      <c r="F28" s="121">
        <v>12190.763841607</v>
      </c>
      <c r="G28" s="121">
        <v>19275.123051393999</v>
      </c>
      <c r="H28" s="121">
        <v>16782.000923871001</v>
      </c>
      <c r="I28" s="121">
        <v>11152.307544973</v>
      </c>
      <c r="J28" s="121">
        <v>8876.3867533539997</v>
      </c>
      <c r="K28" s="121">
        <v>11228.172667557999</v>
      </c>
    </row>
    <row r="29" spans="3:11" x14ac:dyDescent="0.2">
      <c r="C29" s="89" t="s">
        <v>70</v>
      </c>
      <c r="D29" s="120">
        <v>184.979086051</v>
      </c>
      <c r="E29" s="120">
        <v>179.40547086000001</v>
      </c>
      <c r="F29" s="120">
        <v>320.56867818500001</v>
      </c>
      <c r="G29" s="120">
        <v>397.30201571800001</v>
      </c>
      <c r="H29" s="120">
        <v>751.841612575</v>
      </c>
      <c r="I29" s="120">
        <v>988.15474973699997</v>
      </c>
      <c r="J29" s="120">
        <v>703.61349483200001</v>
      </c>
      <c r="K29" s="120">
        <v>469.61510805299997</v>
      </c>
    </row>
    <row r="30" spans="3:11" x14ac:dyDescent="0.2">
      <c r="C30" s="90" t="s">
        <v>32</v>
      </c>
      <c r="D30" s="121">
        <v>7.2407899650000003</v>
      </c>
      <c r="E30" s="121">
        <v>7.0943533070000004</v>
      </c>
      <c r="F30" s="121">
        <v>7.8460509409999997</v>
      </c>
      <c r="G30" s="121">
        <v>8</v>
      </c>
      <c r="H30" s="121">
        <v>29</v>
      </c>
      <c r="I30" s="121">
        <v>40.538191001999998</v>
      </c>
      <c r="J30" s="121">
        <v>35.198878845999999</v>
      </c>
      <c r="K30" s="121">
        <v>23.154858490999999</v>
      </c>
    </row>
    <row r="31" spans="3:11" x14ac:dyDescent="0.2">
      <c r="C31" s="89" t="s">
        <v>174</v>
      </c>
      <c r="D31" s="120">
        <v>99.126838441999993</v>
      </c>
      <c r="E31" s="120">
        <v>215.44289954300001</v>
      </c>
      <c r="F31" s="120">
        <v>356.55770683100002</v>
      </c>
      <c r="G31" s="120">
        <v>667.23957257799998</v>
      </c>
      <c r="H31" s="120">
        <v>496.36789722100002</v>
      </c>
      <c r="I31" s="120">
        <v>561.25997063299997</v>
      </c>
      <c r="J31" s="120">
        <v>467.11101387000002</v>
      </c>
      <c r="K31" s="120">
        <v>453.84295433900002</v>
      </c>
    </row>
    <row r="32" spans="3:11" x14ac:dyDescent="0.2">
      <c r="C32" s="90" t="s">
        <v>171</v>
      </c>
      <c r="D32" s="121">
        <v>319.18040709899998</v>
      </c>
      <c r="E32" s="121">
        <v>389.223976564</v>
      </c>
      <c r="F32" s="121">
        <v>447.05161484899998</v>
      </c>
      <c r="G32" s="121">
        <v>516.72484157099996</v>
      </c>
      <c r="H32" s="121">
        <v>387.28621431200003</v>
      </c>
      <c r="I32" s="121">
        <v>589.11154367500001</v>
      </c>
      <c r="J32" s="121">
        <v>527.89722417400003</v>
      </c>
      <c r="K32" s="121">
        <v>521.73938104700005</v>
      </c>
    </row>
    <row r="33" spans="1:11" x14ac:dyDescent="0.2">
      <c r="C33" s="89" t="s">
        <v>71</v>
      </c>
      <c r="D33" s="120">
        <v>3015.7466277160001</v>
      </c>
      <c r="E33" s="120">
        <v>2987.4072435190001</v>
      </c>
      <c r="F33" s="120">
        <v>4390.6340589040001</v>
      </c>
      <c r="G33" s="120">
        <v>4290.2229452370002</v>
      </c>
      <c r="H33" s="120">
        <v>6744.2036893639997</v>
      </c>
      <c r="I33" s="120">
        <v>6957.8780785059998</v>
      </c>
      <c r="J33" s="120">
        <v>6553.3713862109998</v>
      </c>
      <c r="K33" s="120">
        <v>9629.7419118090002</v>
      </c>
    </row>
    <row r="34" spans="1:11" x14ac:dyDescent="0.2">
      <c r="C34" s="90" t="s">
        <v>34</v>
      </c>
      <c r="D34" s="121">
        <v>160.351239781</v>
      </c>
      <c r="E34" s="121">
        <v>223.22950831700001</v>
      </c>
      <c r="F34" s="121">
        <v>353.94161360200002</v>
      </c>
      <c r="G34" s="121">
        <v>444.371286924</v>
      </c>
      <c r="H34" s="121">
        <v>581.61888279000004</v>
      </c>
      <c r="I34" s="121">
        <v>515.167917902</v>
      </c>
      <c r="J34" s="121">
        <v>382.814399842</v>
      </c>
      <c r="K34" s="121">
        <v>888.98719308700004</v>
      </c>
    </row>
    <row r="35" spans="1:11" x14ac:dyDescent="0.2">
      <c r="C35" s="89" t="s">
        <v>72</v>
      </c>
      <c r="D35" s="120">
        <v>279.31290311700002</v>
      </c>
      <c r="E35" s="120">
        <v>191.74963073800001</v>
      </c>
      <c r="F35" s="120">
        <v>561.620910213</v>
      </c>
      <c r="G35" s="120">
        <v>1108.0782654489999</v>
      </c>
      <c r="H35" s="120">
        <v>1377.770357741</v>
      </c>
      <c r="I35" s="120">
        <v>949.42725833199995</v>
      </c>
      <c r="J35" s="120">
        <v>607.27635272999999</v>
      </c>
      <c r="K35" s="120">
        <v>993.94753625600003</v>
      </c>
    </row>
    <row r="36" spans="1:11" x14ac:dyDescent="0.2">
      <c r="C36" s="90" t="s">
        <v>73</v>
      </c>
      <c r="D36" s="121">
        <v>262.16151759799999</v>
      </c>
      <c r="E36" s="121">
        <v>691.703288843</v>
      </c>
      <c r="F36" s="121">
        <v>2352.552110093</v>
      </c>
      <c r="G36" s="121">
        <v>1235.851900956</v>
      </c>
      <c r="H36" s="121">
        <v>2232.8069957450002</v>
      </c>
      <c r="I36" s="121">
        <v>767.99150241300003</v>
      </c>
      <c r="J36" s="121">
        <v>483.41637576800002</v>
      </c>
      <c r="K36" s="121">
        <v>270.87138167900002</v>
      </c>
    </row>
    <row r="37" spans="1:11" x14ac:dyDescent="0.2">
      <c r="C37" s="89" t="s">
        <v>35</v>
      </c>
      <c r="D37" s="120">
        <v>342.56847452300002</v>
      </c>
      <c r="E37" s="120">
        <v>276.34970514100002</v>
      </c>
      <c r="F37" s="120">
        <v>480.26066286499997</v>
      </c>
      <c r="G37" s="120">
        <v>580.82202773999995</v>
      </c>
      <c r="H37" s="120">
        <v>726.90985000000001</v>
      </c>
      <c r="I37" s="120">
        <v>1137.039817889</v>
      </c>
      <c r="J37" s="120">
        <v>1249.41526791</v>
      </c>
      <c r="K37" s="120">
        <v>1449.610576324</v>
      </c>
    </row>
    <row r="38" spans="1:11" x14ac:dyDescent="0.2">
      <c r="C38" s="90" t="s">
        <v>74</v>
      </c>
      <c r="D38" s="121">
        <v>58.978349999999999</v>
      </c>
      <c r="E38" s="121">
        <v>117.767830496</v>
      </c>
      <c r="F38" s="121">
        <v>65.592240351000001</v>
      </c>
      <c r="G38" s="121">
        <v>152.679874662</v>
      </c>
      <c r="H38" s="121">
        <v>243.77027090199999</v>
      </c>
      <c r="I38" s="121">
        <v>186.90178940999999</v>
      </c>
      <c r="J38" s="121">
        <v>176.267154181</v>
      </c>
      <c r="K38" s="121">
        <v>225.90000815100001</v>
      </c>
    </row>
    <row r="39" spans="1:11" x14ac:dyDescent="0.2">
      <c r="C39" s="89" t="s">
        <v>36</v>
      </c>
      <c r="D39" s="120">
        <v>40.346122131999998</v>
      </c>
      <c r="E39" s="120">
        <v>42.892189563000002</v>
      </c>
      <c r="F39" s="120">
        <v>70.796015878000006</v>
      </c>
      <c r="G39" s="120">
        <v>74.870463919000002</v>
      </c>
      <c r="H39" s="120">
        <v>87.870463919000002</v>
      </c>
      <c r="I39" s="120">
        <v>37.625364298000001</v>
      </c>
      <c r="J39" s="120">
        <v>19.027537133999999</v>
      </c>
      <c r="K39" s="120">
        <v>10</v>
      </c>
    </row>
    <row r="40" spans="1:11" x14ac:dyDescent="0.2">
      <c r="C40" s="90" t="s">
        <v>172</v>
      </c>
      <c r="D40" s="121">
        <v>533.46289813500005</v>
      </c>
      <c r="E40" s="121">
        <v>587.12549406699998</v>
      </c>
      <c r="F40" s="121">
        <v>748.56223521899994</v>
      </c>
      <c r="G40" s="121">
        <v>1025.306904989</v>
      </c>
      <c r="H40" s="121">
        <v>1945.190785537</v>
      </c>
      <c r="I40" s="121">
        <v>1873.733030912</v>
      </c>
      <c r="J40" s="121">
        <v>1977.6191202580001</v>
      </c>
      <c r="K40" s="121">
        <v>2632.408300005</v>
      </c>
    </row>
    <row r="41" spans="1:11" x14ac:dyDescent="0.2">
      <c r="C41" s="89" t="s">
        <v>76</v>
      </c>
      <c r="D41" s="120">
        <v>150.61064770999999</v>
      </c>
      <c r="E41" s="120">
        <v>177.973974653</v>
      </c>
      <c r="F41" s="120">
        <v>214.22298737599999</v>
      </c>
      <c r="G41" s="120">
        <v>255.08561321799999</v>
      </c>
      <c r="H41" s="120">
        <v>249.063806801</v>
      </c>
      <c r="I41" s="120">
        <v>254.269322249</v>
      </c>
      <c r="J41" s="120">
        <v>264.58356480700002</v>
      </c>
      <c r="K41" s="120">
        <v>265.79430097300002</v>
      </c>
    </row>
    <row r="42" spans="1:11" x14ac:dyDescent="0.2">
      <c r="C42" s="90" t="s">
        <v>77</v>
      </c>
      <c r="D42" s="121">
        <v>14.778</v>
      </c>
      <c r="E42" s="121">
        <v>0</v>
      </c>
      <c r="F42" s="121">
        <v>0</v>
      </c>
      <c r="G42" s="121">
        <v>0</v>
      </c>
      <c r="H42" s="121">
        <v>0</v>
      </c>
      <c r="I42" s="121">
        <v>806.35005530700005</v>
      </c>
      <c r="J42" s="121">
        <v>503.67490270799999</v>
      </c>
      <c r="K42" s="121">
        <v>200</v>
      </c>
    </row>
    <row r="43" spans="1:11" x14ac:dyDescent="0.2">
      <c r="C43" s="89" t="s">
        <v>173</v>
      </c>
      <c r="D43" s="120">
        <v>3608.9848478610002</v>
      </c>
      <c r="E43" s="120">
        <v>4286.9253048350001</v>
      </c>
      <c r="F43" s="120">
        <v>2534.1870770949999</v>
      </c>
      <c r="G43" s="120">
        <v>2667.539107948</v>
      </c>
      <c r="H43" s="120">
        <v>2927.217261362</v>
      </c>
      <c r="I43" s="120">
        <v>3503.082783503</v>
      </c>
      <c r="J43" s="120">
        <v>3699.6007557970001</v>
      </c>
      <c r="K43" s="120">
        <v>3865.8358276630001</v>
      </c>
    </row>
    <row r="44" spans="1:11" x14ac:dyDescent="0.2">
      <c r="C44" s="90" t="s">
        <v>37</v>
      </c>
      <c r="D44" s="121">
        <v>4513.1146061010004</v>
      </c>
      <c r="E44" s="121">
        <v>4880.8296896089996</v>
      </c>
      <c r="F44" s="121">
        <v>7619.8757554809999</v>
      </c>
      <c r="G44" s="121">
        <v>8618.1529247719991</v>
      </c>
      <c r="H44" s="121">
        <v>8819.9176138769999</v>
      </c>
      <c r="I44" s="121">
        <v>9607.8326541189999</v>
      </c>
      <c r="J44" s="121">
        <v>8351.5824134009999</v>
      </c>
      <c r="K44" s="121">
        <v>10011.880536983999</v>
      </c>
    </row>
    <row r="45" spans="1:11" x14ac:dyDescent="0.2">
      <c r="C45" s="89" t="s">
        <v>38</v>
      </c>
      <c r="D45" s="120">
        <v>1956.8138773820001</v>
      </c>
      <c r="E45" s="120">
        <v>1995.97249401</v>
      </c>
      <c r="F45" s="120">
        <v>3233.3005574849999</v>
      </c>
      <c r="G45" s="120">
        <v>3165.347167423</v>
      </c>
      <c r="H45" s="120">
        <v>5008.4294945800002</v>
      </c>
      <c r="I45" s="120">
        <v>5366.906197157</v>
      </c>
      <c r="J45" s="120">
        <v>4001.5286941519998</v>
      </c>
      <c r="K45" s="120">
        <v>2578.2509633589998</v>
      </c>
    </row>
    <row r="46" spans="1:11" ht="21" customHeight="1" x14ac:dyDescent="0.2">
      <c r="C46" s="81" t="s">
        <v>79</v>
      </c>
      <c r="D46" s="45">
        <f>+SUM(D15:D45)</f>
        <v>33469.222870768004</v>
      </c>
      <c r="E46" s="45">
        <f t="shared" ref="E46:J46" si="0">+SUM(E15:E45)</f>
        <v>35633.088244152998</v>
      </c>
      <c r="F46" s="45">
        <f t="shared" si="0"/>
        <v>49377.496465700002</v>
      </c>
      <c r="G46" s="45">
        <f t="shared" si="0"/>
        <v>59291.241905103983</v>
      </c>
      <c r="H46" s="45">
        <f t="shared" si="0"/>
        <v>71954.415677339013</v>
      </c>
      <c r="I46" s="45">
        <f t="shared" si="0"/>
        <v>77085.675691021999</v>
      </c>
      <c r="J46" s="45">
        <f t="shared" si="0"/>
        <v>64335.786296580336</v>
      </c>
      <c r="K46" s="45">
        <f>+SUM(K15:K45)</f>
        <v>73456.308595238006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mayo</v>
      </c>
      <c r="D47" s="128">
        <f>+D46-'C6 Ejec. Nac 19-26'!D32</f>
        <v>0</v>
      </c>
      <c r="E47" s="128">
        <f>+E46-'C6 Ejec. Nac 19-26'!E32</f>
        <v>0</v>
      </c>
      <c r="F47" s="128">
        <f>+F46-'C6 Ejec. Nac 19-26'!F32</f>
        <v>0</v>
      </c>
      <c r="G47" s="128">
        <f>+G46-'C6 Ejec. Nac 19-26'!G32</f>
        <v>0</v>
      </c>
      <c r="H47" s="128">
        <f>+H46-'C6 Ejec. Nac 19-26'!H32</f>
        <v>0</v>
      </c>
      <c r="I47" s="128">
        <f>+I46-'C6 Ejec. Nac 19-26'!I32</f>
        <v>0</v>
      </c>
      <c r="J47" s="128">
        <f>+J46-'C6 Ejec. Nac 19-26'!J32</f>
        <v>0</v>
      </c>
      <c r="K47" s="128">
        <f>+K46-'C6 Ejec. Nac 19-26'!K32</f>
        <v>0</v>
      </c>
    </row>
    <row r="48" spans="1:11" x14ac:dyDescent="0.2">
      <c r="C48" s="1" t="s">
        <v>227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x14ac:dyDescent="0.2">
      <c r="D53" s="164" t="s">
        <v>147</v>
      </c>
      <c r="E53" s="164"/>
      <c r="F53" s="164"/>
      <c r="G53" s="164"/>
      <c r="H53" s="164"/>
      <c r="I53" s="164"/>
      <c r="J53" s="164"/>
      <c r="K53" s="164"/>
    </row>
    <row r="54" spans="3:11" ht="11.25" hidden="1" customHeight="1" x14ac:dyDescent="0.2">
      <c r="D54" s="29"/>
    </row>
    <row r="55" spans="3:11" x14ac:dyDescent="0.2">
      <c r="C55" s="157"/>
      <c r="D55" s="157"/>
      <c r="E55" s="157"/>
      <c r="F55" s="157"/>
      <c r="G55" s="157"/>
      <c r="H55" s="157"/>
      <c r="I55" s="157"/>
      <c r="J55" s="157"/>
    </row>
    <row r="56" spans="3:11" x14ac:dyDescent="0.2">
      <c r="C56" s="182" t="s">
        <v>21</v>
      </c>
      <c r="D56" s="162">
        <v>2019</v>
      </c>
      <c r="E56" s="162">
        <v>2020</v>
      </c>
      <c r="F56" s="162">
        <v>2021</v>
      </c>
      <c r="G56" s="162">
        <v>2022</v>
      </c>
      <c r="H56" s="162">
        <v>2023</v>
      </c>
      <c r="I56" s="162">
        <v>2024</v>
      </c>
      <c r="J56" s="162">
        <v>2025</v>
      </c>
      <c r="K56" s="162" t="s">
        <v>178</v>
      </c>
    </row>
    <row r="57" spans="3:11" ht="12" thickBot="1" x14ac:dyDescent="0.25">
      <c r="C57" s="183"/>
      <c r="D57" s="163"/>
      <c r="E57" s="163"/>
      <c r="F57" s="163"/>
      <c r="G57" s="163"/>
      <c r="H57" s="163"/>
      <c r="I57" s="163"/>
      <c r="J57" s="163"/>
      <c r="K57" s="163"/>
    </row>
    <row r="58" spans="3:11" x14ac:dyDescent="0.2">
      <c r="C58" s="89" t="s">
        <v>61</v>
      </c>
      <c r="D58" s="120">
        <v>1404.1478286282297</v>
      </c>
      <c r="E58" s="120">
        <v>990.40824020897014</v>
      </c>
      <c r="F58" s="120">
        <v>1571.2691226924296</v>
      </c>
      <c r="G58" s="120">
        <v>1553.9350704785397</v>
      </c>
      <c r="H58" s="120">
        <v>4035.8366174213597</v>
      </c>
      <c r="I58" s="120">
        <v>6525.3325232570915</v>
      </c>
      <c r="J58" s="120">
        <v>3901.2050479926997</v>
      </c>
      <c r="K58" s="120">
        <v>1612.46015976591</v>
      </c>
    </row>
    <row r="59" spans="3:11" x14ac:dyDescent="0.2">
      <c r="C59" s="90" t="s">
        <v>28</v>
      </c>
      <c r="D59" s="121">
        <v>192.67659888847999</v>
      </c>
      <c r="E59" s="121">
        <v>245.81514254160004</v>
      </c>
      <c r="F59" s="121">
        <v>453.23893047894001</v>
      </c>
      <c r="G59" s="121">
        <v>619.48206390436997</v>
      </c>
      <c r="H59" s="121">
        <v>1095.3441357279</v>
      </c>
      <c r="I59" s="121">
        <v>1249.4499628923602</v>
      </c>
      <c r="J59" s="121">
        <v>789.77001283758</v>
      </c>
      <c r="K59" s="121">
        <v>419.33645684353002</v>
      </c>
    </row>
    <row r="60" spans="3:11" x14ac:dyDescent="0.2">
      <c r="C60" s="89" t="s">
        <v>62</v>
      </c>
      <c r="D60" s="120">
        <v>327.37270888934995</v>
      </c>
      <c r="E60" s="120">
        <v>243.64323394407998</v>
      </c>
      <c r="F60" s="120">
        <v>383.24870693909997</v>
      </c>
      <c r="G60" s="120">
        <v>302.68336836750996</v>
      </c>
      <c r="H60" s="120">
        <v>451.84911058533004</v>
      </c>
      <c r="I60" s="120">
        <v>341.72148436871998</v>
      </c>
      <c r="J60" s="120">
        <v>249.21232771020001</v>
      </c>
      <c r="K60" s="120">
        <v>215.88271262627001</v>
      </c>
    </row>
    <row r="61" spans="3:11" x14ac:dyDescent="0.2">
      <c r="C61" s="90" t="s">
        <v>29</v>
      </c>
      <c r="D61" s="121">
        <v>197.24931763552004</v>
      </c>
      <c r="E61" s="121">
        <v>210.47127861765998</v>
      </c>
      <c r="F61" s="121">
        <v>318.98651550106007</v>
      </c>
      <c r="G61" s="121">
        <v>303.98958791259997</v>
      </c>
      <c r="H61" s="121">
        <v>460.02047952680999</v>
      </c>
      <c r="I61" s="121">
        <v>184.60187988638998</v>
      </c>
      <c r="J61" s="121">
        <v>224.71977121763001</v>
      </c>
      <c r="K61" s="121">
        <v>186.73534538752003</v>
      </c>
    </row>
    <row r="62" spans="3:11" x14ac:dyDescent="0.2">
      <c r="C62" s="89" t="s">
        <v>63</v>
      </c>
      <c r="D62" s="120">
        <v>85.031791671459985</v>
      </c>
      <c r="E62" s="120">
        <v>82.08811447538001</v>
      </c>
      <c r="F62" s="120">
        <v>113.12156718412999</v>
      </c>
      <c r="G62" s="120">
        <v>180.03564532904002</v>
      </c>
      <c r="H62" s="120">
        <v>264.31394615442997</v>
      </c>
      <c r="I62" s="120">
        <v>260.20243270279002</v>
      </c>
      <c r="J62" s="120">
        <v>198.71816047376001</v>
      </c>
      <c r="K62" s="120">
        <v>196.00848467376002</v>
      </c>
    </row>
    <row r="63" spans="3:11" x14ac:dyDescent="0.2">
      <c r="C63" s="90" t="s">
        <v>30</v>
      </c>
      <c r="D63" s="121">
        <v>138.26560700624003</v>
      </c>
      <c r="E63" s="121">
        <v>133.90501217198999</v>
      </c>
      <c r="F63" s="121">
        <v>359.94595309853997</v>
      </c>
      <c r="G63" s="121">
        <v>350.30111050576249</v>
      </c>
      <c r="H63" s="121">
        <v>486.39504014509492</v>
      </c>
      <c r="I63" s="121">
        <v>963.29139535789989</v>
      </c>
      <c r="J63" s="121">
        <v>716.38134140272996</v>
      </c>
      <c r="K63" s="121">
        <v>462.67451835515004</v>
      </c>
    </row>
    <row r="64" spans="3:11" x14ac:dyDescent="0.2">
      <c r="C64" s="89" t="s">
        <v>64</v>
      </c>
      <c r="D64" s="120">
        <v>1053.8998136397299</v>
      </c>
      <c r="E64" s="120">
        <v>1328.1196896886299</v>
      </c>
      <c r="F64" s="120">
        <v>2018.1471402968998</v>
      </c>
      <c r="G64" s="120">
        <v>1949.02550969444</v>
      </c>
      <c r="H64" s="120">
        <v>1826.4367099082497</v>
      </c>
      <c r="I64" s="120">
        <v>2813.11417452458</v>
      </c>
      <c r="J64" s="120">
        <v>2168.0641981001095</v>
      </c>
      <c r="K64" s="120">
        <v>1793.9921576455799</v>
      </c>
    </row>
    <row r="65" spans="3:11" x14ac:dyDescent="0.2">
      <c r="C65" s="90" t="s">
        <v>65</v>
      </c>
      <c r="D65" s="121">
        <v>444.22376038194994</v>
      </c>
      <c r="E65" s="121">
        <v>403.02721940474999</v>
      </c>
      <c r="F65" s="121">
        <v>696.81992413659998</v>
      </c>
      <c r="G65" s="121">
        <v>829.17265326404004</v>
      </c>
      <c r="H65" s="121">
        <v>650.19622214562014</v>
      </c>
      <c r="I65" s="121">
        <v>929.65762236639</v>
      </c>
      <c r="J65" s="121">
        <v>396.25331116953004</v>
      </c>
      <c r="K65" s="121">
        <v>380.68286975840005</v>
      </c>
    </row>
    <row r="66" spans="3:11" x14ac:dyDescent="0.2">
      <c r="C66" s="89" t="s">
        <v>66</v>
      </c>
      <c r="D66" s="120">
        <v>4050.9544703736601</v>
      </c>
      <c r="E66" s="120">
        <v>3981.9221226036602</v>
      </c>
      <c r="F66" s="120">
        <v>4846.4127158084502</v>
      </c>
      <c r="G66" s="120">
        <v>5517.98010916356</v>
      </c>
      <c r="H66" s="120">
        <v>7369.36767830183</v>
      </c>
      <c r="I66" s="120">
        <v>8037.7524925503494</v>
      </c>
      <c r="J66" s="120">
        <v>6733.8745586285495</v>
      </c>
      <c r="K66" s="120">
        <v>4607.4868626294801</v>
      </c>
    </row>
    <row r="67" spans="3:11" x14ac:dyDescent="0.2">
      <c r="C67" s="90" t="s">
        <v>67</v>
      </c>
      <c r="D67" s="121">
        <v>17.260523968330002</v>
      </c>
      <c r="E67" s="121">
        <v>19.737414285239996</v>
      </c>
      <c r="F67" s="121">
        <v>19.415436908199997</v>
      </c>
      <c r="G67" s="121">
        <v>17.39965048973</v>
      </c>
      <c r="H67" s="121">
        <v>19.197644588159999</v>
      </c>
      <c r="I67" s="121">
        <v>17.151603400900001</v>
      </c>
      <c r="J67" s="121">
        <v>16.025658182930002</v>
      </c>
      <c r="K67" s="121">
        <v>4.8757479617400001</v>
      </c>
    </row>
    <row r="68" spans="3:11" x14ac:dyDescent="0.2">
      <c r="C68" s="89" t="s">
        <v>68</v>
      </c>
      <c r="D68" s="120">
        <v>112.22358467899998</v>
      </c>
      <c r="E68" s="120">
        <v>120.96375834586999</v>
      </c>
      <c r="F68" s="120">
        <v>121.70798864205</v>
      </c>
      <c r="G68" s="120">
        <v>168.20035360598999</v>
      </c>
      <c r="H68" s="120">
        <v>193.49738372992999</v>
      </c>
      <c r="I68" s="120">
        <v>228.64600854682001</v>
      </c>
      <c r="J68" s="120">
        <v>316.22332169712996</v>
      </c>
      <c r="K68" s="120">
        <v>170.21005184837</v>
      </c>
    </row>
    <row r="69" spans="3:11" x14ac:dyDescent="0.2">
      <c r="C69" s="90" t="s">
        <v>31</v>
      </c>
      <c r="D69" s="121">
        <v>1169.7189165055299</v>
      </c>
      <c r="E69" s="121">
        <v>987.04384689055996</v>
      </c>
      <c r="F69" s="121">
        <v>1616.7072304688802</v>
      </c>
      <c r="G69" s="121">
        <v>1976.4162547232697</v>
      </c>
      <c r="H69" s="121">
        <v>1640.4718245750803</v>
      </c>
      <c r="I69" s="121">
        <v>2963.5687723238298</v>
      </c>
      <c r="J69" s="121">
        <v>2443.6990314014502</v>
      </c>
      <c r="K69" s="121">
        <v>3760.5328337191395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6476.3914682626501</v>
      </c>
      <c r="J70" s="120">
        <v>6735.4282111401999</v>
      </c>
      <c r="K70" s="120">
        <v>4127.5648141271895</v>
      </c>
    </row>
    <row r="71" spans="3:11" x14ac:dyDescent="0.2">
      <c r="C71" s="90" t="s">
        <v>69</v>
      </c>
      <c r="D71" s="121">
        <v>7951.1715932439893</v>
      </c>
      <c r="E71" s="121">
        <v>8575.5048049274592</v>
      </c>
      <c r="F71" s="121">
        <v>11914.924706650618</v>
      </c>
      <c r="G71" s="121">
        <v>19048.94405207174</v>
      </c>
      <c r="H71" s="121">
        <v>15296.350210500501</v>
      </c>
      <c r="I71" s="121">
        <v>10863.196471742012</v>
      </c>
      <c r="J71" s="121">
        <v>8784.721308675269</v>
      </c>
      <c r="K71" s="121">
        <v>4680.5258750644189</v>
      </c>
    </row>
    <row r="72" spans="3:11" x14ac:dyDescent="0.2">
      <c r="C72" s="89" t="s">
        <v>70</v>
      </c>
      <c r="D72" s="120">
        <v>179.51935313338998</v>
      </c>
      <c r="E72" s="120">
        <v>169.66980518353003</v>
      </c>
      <c r="F72" s="120">
        <v>217.88851002534003</v>
      </c>
      <c r="G72" s="120">
        <v>251.49912177299007</v>
      </c>
      <c r="H72" s="120">
        <v>634.72125268395996</v>
      </c>
      <c r="I72" s="120">
        <v>949.73573878064019</v>
      </c>
      <c r="J72" s="120">
        <v>687.39561462353015</v>
      </c>
      <c r="K72" s="120">
        <v>264.21635177659999</v>
      </c>
    </row>
    <row r="73" spans="3:11" x14ac:dyDescent="0.2">
      <c r="C73" s="90" t="s">
        <v>32</v>
      </c>
      <c r="D73" s="121">
        <v>7.24011327854</v>
      </c>
      <c r="E73" s="121">
        <v>7.0915870407600003</v>
      </c>
      <c r="F73" s="121">
        <v>7.6284079255400004</v>
      </c>
      <c r="G73" s="121">
        <v>7.0021910922900004</v>
      </c>
      <c r="H73" s="121">
        <v>28.589110398839999</v>
      </c>
      <c r="I73" s="121">
        <v>39.428570626320003</v>
      </c>
      <c r="J73" s="121">
        <v>35.185178379369994</v>
      </c>
      <c r="K73" s="121">
        <v>7.3980481557999997</v>
      </c>
    </row>
    <row r="74" spans="3:11" x14ac:dyDescent="0.2">
      <c r="C74" s="89" t="s">
        <v>174</v>
      </c>
      <c r="D74" s="120">
        <v>90.8150400894</v>
      </c>
      <c r="E74" s="120">
        <v>204.83161223690001</v>
      </c>
      <c r="F74" s="120">
        <v>337.17631750444997</v>
      </c>
      <c r="G74" s="120">
        <v>527.31773120061996</v>
      </c>
      <c r="H74" s="120">
        <v>459.49130289419008</v>
      </c>
      <c r="I74" s="120">
        <v>487.09482211411</v>
      </c>
      <c r="J74" s="120">
        <v>461.12502309919</v>
      </c>
      <c r="K74" s="120">
        <v>198.25434550997997</v>
      </c>
    </row>
    <row r="75" spans="3:11" x14ac:dyDescent="0.2">
      <c r="C75" s="90" t="s">
        <v>171</v>
      </c>
      <c r="D75" s="121">
        <v>269.58784915244001</v>
      </c>
      <c r="E75" s="121">
        <v>351.93193547118</v>
      </c>
      <c r="F75" s="121">
        <v>399.29915884968005</v>
      </c>
      <c r="G75" s="121">
        <v>386.70711822953001</v>
      </c>
      <c r="H75" s="121">
        <v>341.70574375635999</v>
      </c>
      <c r="I75" s="121">
        <v>572.39793868474999</v>
      </c>
      <c r="J75" s="121">
        <v>526.71303305281003</v>
      </c>
      <c r="K75" s="121">
        <v>269.88278253915001</v>
      </c>
    </row>
    <row r="76" spans="3:11" x14ac:dyDescent="0.2">
      <c r="C76" s="89" t="s">
        <v>71</v>
      </c>
      <c r="D76" s="120">
        <v>2947.8420967774196</v>
      </c>
      <c r="E76" s="120">
        <v>2957.58303695216</v>
      </c>
      <c r="F76" s="120">
        <v>4294.8338105928906</v>
      </c>
      <c r="G76" s="120">
        <v>4053.3602042829102</v>
      </c>
      <c r="H76" s="120">
        <v>6370.7856760049299</v>
      </c>
      <c r="I76" s="120">
        <v>6756.5891486829996</v>
      </c>
      <c r="J76" s="120">
        <v>6184.1525835285402</v>
      </c>
      <c r="K76" s="120">
        <v>5239.7875106181409</v>
      </c>
    </row>
    <row r="77" spans="3:11" x14ac:dyDescent="0.2">
      <c r="C77" s="90" t="s">
        <v>34</v>
      </c>
      <c r="D77" s="121">
        <v>150.28931646501999</v>
      </c>
      <c r="E77" s="121">
        <v>203.08294081660998</v>
      </c>
      <c r="F77" s="121">
        <v>300.75663554627999</v>
      </c>
      <c r="G77" s="121">
        <v>322.99075886374999</v>
      </c>
      <c r="H77" s="121">
        <v>520.29727482275996</v>
      </c>
      <c r="I77" s="121">
        <v>461.55037304081992</v>
      </c>
      <c r="J77" s="121">
        <v>364.29935462832998</v>
      </c>
      <c r="K77" s="121">
        <v>230.93218927693999</v>
      </c>
    </row>
    <row r="78" spans="3:11" x14ac:dyDescent="0.2">
      <c r="C78" s="89" t="s">
        <v>72</v>
      </c>
      <c r="D78" s="120">
        <v>269.52583975634997</v>
      </c>
      <c r="E78" s="120">
        <v>186.89580544895</v>
      </c>
      <c r="F78" s="120">
        <v>516.55555375495999</v>
      </c>
      <c r="G78" s="120">
        <v>1030.4926735822301</v>
      </c>
      <c r="H78" s="120">
        <v>1288.00418734759</v>
      </c>
      <c r="I78" s="120">
        <v>817.13225929244993</v>
      </c>
      <c r="J78" s="120">
        <v>602.66074127630986</v>
      </c>
      <c r="K78" s="120">
        <v>432.65044540553004</v>
      </c>
    </row>
    <row r="79" spans="3:11" x14ac:dyDescent="0.2">
      <c r="C79" s="90" t="s">
        <v>73</v>
      </c>
      <c r="D79" s="121">
        <v>259.46174088116999</v>
      </c>
      <c r="E79" s="121">
        <v>683.62923952745018</v>
      </c>
      <c r="F79" s="121">
        <v>2298.0741687287405</v>
      </c>
      <c r="G79" s="121">
        <v>1208.0803487721701</v>
      </c>
      <c r="H79" s="121">
        <v>2159.1055243961205</v>
      </c>
      <c r="I79" s="121">
        <v>696.05167274012013</v>
      </c>
      <c r="J79" s="121">
        <v>480.18570862441993</v>
      </c>
      <c r="K79" s="121">
        <v>180.62708961596999</v>
      </c>
    </row>
    <row r="80" spans="3:11" x14ac:dyDescent="0.2">
      <c r="C80" s="89" t="s">
        <v>35</v>
      </c>
      <c r="D80" s="120">
        <v>321.45615513963003</v>
      </c>
      <c r="E80" s="120">
        <v>262.37118981223</v>
      </c>
      <c r="F80" s="120">
        <v>410.75188187407997</v>
      </c>
      <c r="G80" s="120">
        <v>489.71873122903997</v>
      </c>
      <c r="H80" s="120">
        <v>709.58348720248</v>
      </c>
      <c r="I80" s="120">
        <v>993.70171195494993</v>
      </c>
      <c r="J80" s="120">
        <v>1184.2927216498999</v>
      </c>
      <c r="K80" s="120">
        <v>378.76805477850002</v>
      </c>
    </row>
    <row r="81" spans="1:11" x14ac:dyDescent="0.2">
      <c r="C81" s="90" t="s">
        <v>74</v>
      </c>
      <c r="D81" s="121">
        <v>58.978342967000003</v>
      </c>
      <c r="E81" s="121">
        <v>116.956398882</v>
      </c>
      <c r="F81" s="121">
        <v>63.501036954</v>
      </c>
      <c r="G81" s="121">
        <v>146.58679813200001</v>
      </c>
      <c r="H81" s="121">
        <v>243.20885327299999</v>
      </c>
      <c r="I81" s="121">
        <v>177.26980523099999</v>
      </c>
      <c r="J81" s="121">
        <v>171.06580333299999</v>
      </c>
      <c r="K81" s="121">
        <v>215.681699587</v>
      </c>
    </row>
    <row r="82" spans="1:11" x14ac:dyDescent="0.2">
      <c r="C82" s="89" t="s">
        <v>36</v>
      </c>
      <c r="D82" s="120">
        <v>39.611313782850004</v>
      </c>
      <c r="E82" s="120">
        <v>41.320362908649997</v>
      </c>
      <c r="F82" s="120">
        <v>57.220224870880003</v>
      </c>
      <c r="G82" s="120">
        <v>59.060114132430016</v>
      </c>
      <c r="H82" s="120">
        <v>79.446093249499995</v>
      </c>
      <c r="I82" s="120">
        <v>32.022787920260001</v>
      </c>
      <c r="J82" s="120">
        <v>18.842012465600003</v>
      </c>
      <c r="K82" s="120">
        <v>6.5254535054999998</v>
      </c>
    </row>
    <row r="83" spans="1:11" x14ac:dyDescent="0.2">
      <c r="C83" s="90" t="s">
        <v>172</v>
      </c>
      <c r="D83" s="121">
        <v>522.14614027195012</v>
      </c>
      <c r="E83" s="121">
        <v>570.31260894383013</v>
      </c>
      <c r="F83" s="121">
        <v>714.72608173844003</v>
      </c>
      <c r="G83" s="121">
        <v>987.13788220808999</v>
      </c>
      <c r="H83" s="121">
        <v>1892.2162018296001</v>
      </c>
      <c r="I83" s="121">
        <v>1815.5808579315997</v>
      </c>
      <c r="J83" s="121">
        <v>1965.3618630895501</v>
      </c>
      <c r="K83" s="121">
        <v>1633.2145028515904</v>
      </c>
    </row>
    <row r="84" spans="1:11" x14ac:dyDescent="0.2">
      <c r="C84" s="89" t="s">
        <v>76</v>
      </c>
      <c r="D84" s="120">
        <v>131.86012306384001</v>
      </c>
      <c r="E84" s="120">
        <v>169.52873393828997</v>
      </c>
      <c r="F84" s="120">
        <v>196.59069856996001</v>
      </c>
      <c r="G84" s="120">
        <v>242.37571934876001</v>
      </c>
      <c r="H84" s="120">
        <v>233.30829291471997</v>
      </c>
      <c r="I84" s="120">
        <v>247.65642707201002</v>
      </c>
      <c r="J84" s="120">
        <v>262.45457091479</v>
      </c>
      <c r="K84" s="120">
        <v>201.98550860935998</v>
      </c>
    </row>
    <row r="85" spans="1:11" x14ac:dyDescent="0.2">
      <c r="C85" s="90" t="s">
        <v>77</v>
      </c>
      <c r="D85" s="121">
        <v>14.319415157290001</v>
      </c>
      <c r="E85" s="121">
        <v>0</v>
      </c>
      <c r="F85" s="121">
        <v>0</v>
      </c>
      <c r="G85" s="121">
        <v>0</v>
      </c>
      <c r="H85" s="121">
        <v>0</v>
      </c>
      <c r="I85" s="121">
        <v>791.20580719600002</v>
      </c>
      <c r="J85" s="121">
        <v>491.35721619257998</v>
      </c>
      <c r="K85" s="121">
        <v>0</v>
      </c>
    </row>
    <row r="86" spans="1:11" x14ac:dyDescent="0.2">
      <c r="C86" s="89" t="s">
        <v>173</v>
      </c>
      <c r="D86" s="120">
        <v>3557.5187190487709</v>
      </c>
      <c r="E86" s="120">
        <v>4143.5527372884399</v>
      </c>
      <c r="F86" s="120">
        <v>2476.3290931798701</v>
      </c>
      <c r="G86" s="120">
        <v>2613.2574899183323</v>
      </c>
      <c r="H86" s="120">
        <v>2855.6593267371404</v>
      </c>
      <c r="I86" s="120">
        <v>3399.2510482185348</v>
      </c>
      <c r="J86" s="120">
        <v>3479.1266423487209</v>
      </c>
      <c r="K86" s="120">
        <v>2412.4643524394496</v>
      </c>
    </row>
    <row r="87" spans="1:11" x14ac:dyDescent="0.2">
      <c r="C87" s="90" t="s">
        <v>37</v>
      </c>
      <c r="D87" s="121">
        <v>4506.6570467478305</v>
      </c>
      <c r="E87" s="121">
        <v>4823.0439250498021</v>
      </c>
      <c r="F87" s="121">
        <v>7593.31585938642</v>
      </c>
      <c r="G87" s="121">
        <v>8465.7495816755891</v>
      </c>
      <c r="H87" s="121">
        <v>8717.0096176159423</v>
      </c>
      <c r="I87" s="121">
        <v>9499.4303046705008</v>
      </c>
      <c r="J87" s="121">
        <v>8332.8141657012184</v>
      </c>
      <c r="K87" s="121">
        <v>8398.7491439878886</v>
      </c>
    </row>
    <row r="88" spans="1:11" x14ac:dyDescent="0.2">
      <c r="C88" s="89" t="s">
        <v>38</v>
      </c>
      <c r="D88" s="120">
        <v>1925.21048560088</v>
      </c>
      <c r="E88" s="120">
        <v>1980.9917237783498</v>
      </c>
      <c r="F88" s="120">
        <v>3221.0590711635095</v>
      </c>
      <c r="G88" s="120">
        <v>3100.5862101888706</v>
      </c>
      <c r="H88" s="120">
        <v>4925.396726129251</v>
      </c>
      <c r="I88" s="120">
        <v>5318.6024361442996</v>
      </c>
      <c r="J88" s="120">
        <v>3990.2998042529402</v>
      </c>
      <c r="K88" s="120">
        <v>1984.81938682342</v>
      </c>
    </row>
    <row r="89" spans="1:11" x14ac:dyDescent="0.2">
      <c r="C89" s="81" t="s">
        <v>79</v>
      </c>
      <c r="D89" s="45">
        <f>+SUM(D58:D88)</f>
        <v>32396.235606825237</v>
      </c>
      <c r="E89" s="45">
        <f>+SUM(E58:E88)</f>
        <v>34195.443521384979</v>
      </c>
      <c r="F89" s="45">
        <f>+SUM(F58:F88)</f>
        <v>47539.652449470937</v>
      </c>
      <c r="G89" s="45">
        <f>+SUM(G58:G88)</f>
        <v>56709.488104140197</v>
      </c>
      <c r="H89" s="45">
        <f t="shared" ref="H89:J89" si="1">+SUM(H58:H88)</f>
        <v>65247.805674566684</v>
      </c>
      <c r="I89" s="45">
        <f t="shared" si="1"/>
        <v>74908.780002484127</v>
      </c>
      <c r="J89" s="45">
        <f t="shared" si="1"/>
        <v>62911.628297790558</v>
      </c>
      <c r="K89" s="45">
        <f>+SUM(K58:K88)</f>
        <v>44674.92575588727</v>
      </c>
    </row>
    <row r="90" spans="1:11" s="32" customFormat="1" x14ac:dyDescent="0.2">
      <c r="A90" s="5"/>
      <c r="B90" s="5"/>
      <c r="C90" s="74" t="str">
        <f>+'C1 Aprop Resumen 2000-2026'!B20</f>
        <v>* Información con corte a 31 de mayo</v>
      </c>
      <c r="D90" s="128">
        <f>+D89-'C6 Ejec. Nac 19-26'!D65</f>
        <v>0</v>
      </c>
      <c r="E90" s="128">
        <f>+E89-'C6 Ejec. Nac 19-26'!E65</f>
        <v>0</v>
      </c>
      <c r="F90" s="128">
        <f>+F89-'C6 Ejec. Nac 19-26'!F65</f>
        <v>0</v>
      </c>
      <c r="G90" s="128">
        <f>+G89-'C6 Ejec. Nac 19-26'!G65</f>
        <v>0</v>
      </c>
      <c r="H90" s="128">
        <f>+H89-'C6 Ejec. Nac 19-26'!H65</f>
        <v>0</v>
      </c>
      <c r="I90" s="128">
        <f>+I89-'C6 Ejec. Nac 19-26'!I65</f>
        <v>0</v>
      </c>
      <c r="J90" s="128">
        <f>+J89-'C6 Ejec. Nac 19-26'!J65</f>
        <v>0</v>
      </c>
      <c r="K90" s="128">
        <f>+K89-'C6 Ejec. Nac 19-26'!K65</f>
        <v>0</v>
      </c>
    </row>
    <row r="91" spans="1:11" x14ac:dyDescent="0.2">
      <c r="C91" s="1" t="s">
        <v>227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8" t="s">
        <v>148</v>
      </c>
      <c r="E95" s="138"/>
      <c r="F95" s="138"/>
      <c r="G95" s="138"/>
      <c r="H95" s="138"/>
      <c r="I95" s="138"/>
      <c r="J95" s="138"/>
      <c r="K95" s="138"/>
    </row>
    <row r="96" spans="1:11" ht="11.25" hidden="1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82" t="s">
        <v>21</v>
      </c>
      <c r="D98" s="162">
        <v>2019</v>
      </c>
      <c r="E98" s="162">
        <v>2020</v>
      </c>
      <c r="F98" s="162">
        <v>2021</v>
      </c>
      <c r="G98" s="162">
        <v>2022</v>
      </c>
      <c r="H98" s="162">
        <v>2023</v>
      </c>
      <c r="I98" s="162">
        <v>2024</v>
      </c>
      <c r="J98" s="162">
        <v>2025</v>
      </c>
      <c r="K98" s="162" t="s">
        <v>178</v>
      </c>
    </row>
    <row r="99" spans="3:11" ht="12" thickBot="1" x14ac:dyDescent="0.25">
      <c r="C99" s="183"/>
      <c r="D99" s="163"/>
      <c r="E99" s="163"/>
      <c r="F99" s="163"/>
      <c r="G99" s="163"/>
      <c r="H99" s="163"/>
      <c r="I99" s="163"/>
      <c r="J99" s="163"/>
      <c r="K99" s="163"/>
    </row>
    <row r="100" spans="3:11" x14ac:dyDescent="0.2">
      <c r="C100" s="89" t="s">
        <v>61</v>
      </c>
      <c r="D100" s="118">
        <f t="shared" ref="D100:K100" si="2">+IFERROR(IF(D58&gt;0,+((D58/D15)*100)," "),"")</f>
        <v>95.736860681074504</v>
      </c>
      <c r="E100" s="118">
        <f t="shared" si="2"/>
        <v>95.121236252374658</v>
      </c>
      <c r="F100" s="118">
        <f t="shared" si="2"/>
        <v>93.495279202455748</v>
      </c>
      <c r="G100" s="118">
        <f t="shared" si="2"/>
        <v>88.342622217359107</v>
      </c>
      <c r="H100" s="118">
        <f t="shared" si="2"/>
        <v>92.22218717049121</v>
      </c>
      <c r="I100" s="118">
        <f t="shared" si="2"/>
        <v>97.245008193490477</v>
      </c>
      <c r="J100" s="118">
        <f t="shared" si="2"/>
        <v>95.244777861312784</v>
      </c>
      <c r="K100" s="118">
        <f t="shared" si="2"/>
        <v>51.343519798037804</v>
      </c>
    </row>
    <row r="101" spans="3:11" x14ac:dyDescent="0.2">
      <c r="C101" s="90" t="s">
        <v>28</v>
      </c>
      <c r="D101" s="119">
        <f t="shared" ref="D101:K101" si="3">+IFERROR(IF(D59&gt;0,+((D59/D16)*100)," "),"")</f>
        <v>94.482573463202513</v>
      </c>
      <c r="E101" s="119">
        <f t="shared" si="3"/>
        <v>94.963219855354907</v>
      </c>
      <c r="F101" s="119">
        <f t="shared" si="3"/>
        <v>74.370532871812472</v>
      </c>
      <c r="G101" s="119">
        <f t="shared" si="3"/>
        <v>82.215102142893883</v>
      </c>
      <c r="H101" s="119">
        <f t="shared" si="3"/>
        <v>82.728906055532931</v>
      </c>
      <c r="I101" s="119">
        <f t="shared" si="3"/>
        <v>99.705538953255484</v>
      </c>
      <c r="J101" s="119">
        <f t="shared" si="3"/>
        <v>97.770004317405551</v>
      </c>
      <c r="K101" s="119">
        <f t="shared" si="3"/>
        <v>45.564741902333559</v>
      </c>
    </row>
    <row r="102" spans="3:11" x14ac:dyDescent="0.2">
      <c r="C102" s="89" t="s">
        <v>62</v>
      </c>
      <c r="D102" s="118">
        <f t="shared" ref="D102:K102" si="4">+IFERROR(IF(D60&gt;0,+((D60/D17)*100)," "),"")</f>
        <v>99.961103391275174</v>
      </c>
      <c r="E102" s="118">
        <f t="shared" si="4"/>
        <v>99.093095305660185</v>
      </c>
      <c r="F102" s="118">
        <f t="shared" si="4"/>
        <v>99.167724312621502</v>
      </c>
      <c r="G102" s="118">
        <f t="shared" si="4"/>
        <v>99.928007965451172</v>
      </c>
      <c r="H102" s="118">
        <f t="shared" si="4"/>
        <v>98.740813549341738</v>
      </c>
      <c r="I102" s="118">
        <f t="shared" si="4"/>
        <v>98.237727232815587</v>
      </c>
      <c r="J102" s="118">
        <f t="shared" si="4"/>
        <v>97.951336453366096</v>
      </c>
      <c r="K102" s="118">
        <f t="shared" si="4"/>
        <v>61.934334973745841</v>
      </c>
    </row>
    <row r="103" spans="3:11" x14ac:dyDescent="0.2">
      <c r="C103" s="90" t="s">
        <v>29</v>
      </c>
      <c r="D103" s="119">
        <f t="shared" ref="D103:K103" si="5">+IFERROR(IF(D61&gt;0,+((D61/D18)*100)," "),"")</f>
        <v>98.801158046798676</v>
      </c>
      <c r="E103" s="119">
        <f t="shared" si="5"/>
        <v>98.458340988484423</v>
      </c>
      <c r="F103" s="119">
        <f t="shared" si="5"/>
        <v>98.762572458619175</v>
      </c>
      <c r="G103" s="119">
        <f t="shared" si="5"/>
        <v>97.090119272863816</v>
      </c>
      <c r="H103" s="119">
        <f t="shared" si="5"/>
        <v>98.772652163573838</v>
      </c>
      <c r="I103" s="119">
        <f t="shared" si="5"/>
        <v>98.092958070855829</v>
      </c>
      <c r="J103" s="119">
        <f t="shared" si="5"/>
        <v>98.632071387007528</v>
      </c>
      <c r="K103" s="119">
        <f t="shared" si="5"/>
        <v>89.43817551495134</v>
      </c>
    </row>
    <row r="104" spans="3:11" x14ac:dyDescent="0.2">
      <c r="C104" s="89" t="s">
        <v>63</v>
      </c>
      <c r="D104" s="118">
        <f t="shared" ref="D104:K104" si="6">+IFERROR(IF(D62&gt;0,+((D62/D19)*100)," "),"")</f>
        <v>94.479768523844427</v>
      </c>
      <c r="E104" s="118">
        <f t="shared" si="6"/>
        <v>98.733460697228807</v>
      </c>
      <c r="F104" s="118">
        <f t="shared" si="6"/>
        <v>97.760069742216928</v>
      </c>
      <c r="G104" s="118">
        <f t="shared" si="6"/>
        <v>86.127672148666505</v>
      </c>
      <c r="H104" s="118">
        <f t="shared" si="6"/>
        <v>95.586965198124958</v>
      </c>
      <c r="I104" s="118">
        <f t="shared" si="6"/>
        <v>98.93628619877947</v>
      </c>
      <c r="J104" s="118">
        <f t="shared" si="6"/>
        <v>99.359080236880004</v>
      </c>
      <c r="K104" s="118">
        <f t="shared" si="6"/>
        <v>98.004242336880012</v>
      </c>
    </row>
    <row r="105" spans="3:11" x14ac:dyDescent="0.2">
      <c r="C105" s="90" t="s">
        <v>30</v>
      </c>
      <c r="D105" s="119">
        <f t="shared" ref="D105:K105" si="7">+IFERROR(IF(D63&gt;0,+((D63/D20)*100)," "),"")</f>
        <v>99.135575436791498</v>
      </c>
      <c r="E105" s="119">
        <f t="shared" si="7"/>
        <v>99.776832823113736</v>
      </c>
      <c r="F105" s="119">
        <f t="shared" si="7"/>
        <v>99.685302193032285</v>
      </c>
      <c r="G105" s="119">
        <f t="shared" si="7"/>
        <v>97.745040248296348</v>
      </c>
      <c r="H105" s="119">
        <f t="shared" si="7"/>
        <v>98.722891924324898</v>
      </c>
      <c r="I105" s="119">
        <f t="shared" si="7"/>
        <v>99.251798972918053</v>
      </c>
      <c r="J105" s="119">
        <f t="shared" si="7"/>
        <v>99.700381296328928</v>
      </c>
      <c r="K105" s="119">
        <f t="shared" si="7"/>
        <v>64.28020163530887</v>
      </c>
    </row>
    <row r="106" spans="3:11" x14ac:dyDescent="0.2">
      <c r="C106" s="89" t="s">
        <v>64</v>
      </c>
      <c r="D106" s="118">
        <f t="shared" ref="D106:K106" si="8">+IFERROR(IF(D64&gt;0,+((D64/D21)*100)," "),"")</f>
        <v>99.759990629687309</v>
      </c>
      <c r="E106" s="118">
        <f t="shared" si="8"/>
        <v>99.357839219178373</v>
      </c>
      <c r="F106" s="118">
        <f t="shared" si="8"/>
        <v>99.413133528191537</v>
      </c>
      <c r="G106" s="118">
        <f t="shared" si="8"/>
        <v>96.342575074474794</v>
      </c>
      <c r="H106" s="118">
        <f t="shared" si="8"/>
        <v>95.180418985395292</v>
      </c>
      <c r="I106" s="118">
        <f t="shared" si="8"/>
        <v>93.373344772893105</v>
      </c>
      <c r="J106" s="118">
        <f t="shared" si="8"/>
        <v>98.472190399640184</v>
      </c>
      <c r="K106" s="118">
        <f t="shared" si="8"/>
        <v>50.5525971722561</v>
      </c>
    </row>
    <row r="107" spans="3:11" x14ac:dyDescent="0.2">
      <c r="C107" s="90" t="s">
        <v>65</v>
      </c>
      <c r="D107" s="119">
        <f t="shared" ref="D107:K107" si="9">+IFERROR(IF(D65&gt;0,+((D65/D22)*100)," "),"")</f>
        <v>96.152329087002158</v>
      </c>
      <c r="E107" s="119">
        <f t="shared" si="9"/>
        <v>95.41649255760241</v>
      </c>
      <c r="F107" s="119">
        <f t="shared" si="9"/>
        <v>95.738091109540761</v>
      </c>
      <c r="G107" s="119">
        <f t="shared" si="9"/>
        <v>98.092260331530568</v>
      </c>
      <c r="H107" s="119">
        <f t="shared" si="9"/>
        <v>72.915730302808655</v>
      </c>
      <c r="I107" s="119">
        <f t="shared" si="9"/>
        <v>93.523266220800295</v>
      </c>
      <c r="J107" s="119">
        <f t="shared" si="9"/>
        <v>99.063327792382509</v>
      </c>
      <c r="K107" s="119">
        <f t="shared" si="9"/>
        <v>86.148300892975499</v>
      </c>
    </row>
    <row r="108" spans="3:11" x14ac:dyDescent="0.2">
      <c r="C108" s="89" t="s">
        <v>66</v>
      </c>
      <c r="D108" s="118">
        <f t="shared" ref="D108:K108" si="10">+IFERROR(IF(D66&gt;0,+((D66/D23)*100)," "),"")</f>
        <v>99.949603667530582</v>
      </c>
      <c r="E108" s="118">
        <f t="shared" si="10"/>
        <v>99.925193696997411</v>
      </c>
      <c r="F108" s="118">
        <f t="shared" si="10"/>
        <v>99.930436920049942</v>
      </c>
      <c r="G108" s="118">
        <f t="shared" si="10"/>
        <v>99.917586798057087</v>
      </c>
      <c r="H108" s="118">
        <f t="shared" si="10"/>
        <v>99.76246133309553</v>
      </c>
      <c r="I108" s="118">
        <f t="shared" si="10"/>
        <v>99.699990668540835</v>
      </c>
      <c r="J108" s="118">
        <f t="shared" si="10"/>
        <v>99.687344172647798</v>
      </c>
      <c r="K108" s="118">
        <f t="shared" si="10"/>
        <v>67.975344699965532</v>
      </c>
    </row>
    <row r="109" spans="3:11" x14ac:dyDescent="0.2">
      <c r="C109" s="90" t="s">
        <v>67</v>
      </c>
      <c r="D109" s="119">
        <f t="shared" ref="D109:K109" si="11">+IFERROR(IF(D67&gt;0,+((D67/D24)*100)," "),"")</f>
        <v>94.883936639752136</v>
      </c>
      <c r="E109" s="119">
        <f t="shared" si="11"/>
        <v>93.153680472356697</v>
      </c>
      <c r="F109" s="119">
        <f t="shared" si="11"/>
        <v>95.185755592425309</v>
      </c>
      <c r="G109" s="119">
        <f t="shared" si="11"/>
        <v>92.538792632670862</v>
      </c>
      <c r="H109" s="119">
        <f t="shared" si="11"/>
        <v>96.945327548281227</v>
      </c>
      <c r="I109" s="119">
        <f t="shared" si="11"/>
        <v>93.724847398181112</v>
      </c>
      <c r="J109" s="119">
        <f t="shared" si="11"/>
        <v>94.26660238961739</v>
      </c>
      <c r="K109" s="119">
        <f t="shared" si="11"/>
        <v>46.48791319701138</v>
      </c>
    </row>
    <row r="110" spans="3:11" x14ac:dyDescent="0.2">
      <c r="C110" s="89" t="s">
        <v>68</v>
      </c>
      <c r="D110" s="118">
        <f t="shared" ref="D110:K110" si="12">+IFERROR(IF(D68&gt;0,+((D68/D25)*100)," "),"")</f>
        <v>99.037223102071607</v>
      </c>
      <c r="E110" s="118">
        <f t="shared" si="12"/>
        <v>98.395650216820073</v>
      </c>
      <c r="F110" s="118">
        <f t="shared" si="12"/>
        <v>97.387200422863827</v>
      </c>
      <c r="G110" s="118">
        <f t="shared" si="12"/>
        <v>98.461846929503409</v>
      </c>
      <c r="H110" s="118">
        <f t="shared" si="12"/>
        <v>95.363987173430615</v>
      </c>
      <c r="I110" s="118">
        <f t="shared" si="12"/>
        <v>99.730042787332025</v>
      </c>
      <c r="J110" s="118">
        <f t="shared" si="12"/>
        <v>99.465968490122293</v>
      </c>
      <c r="K110" s="118">
        <f t="shared" si="12"/>
        <v>43.569453845991603</v>
      </c>
    </row>
    <row r="111" spans="3:11" x14ac:dyDescent="0.2">
      <c r="C111" s="90" t="s">
        <v>31</v>
      </c>
      <c r="D111" s="119">
        <f t="shared" ref="D111:K111" si="13">+IFERROR(IF(D69&gt;0,+((D69/D26)*100)," "),"")</f>
        <v>65.361076679625512</v>
      </c>
      <c r="E111" s="119">
        <f t="shared" si="13"/>
        <v>52.417146721396826</v>
      </c>
      <c r="F111" s="119">
        <f t="shared" si="13"/>
        <v>73.492023477512063</v>
      </c>
      <c r="G111" s="119">
        <f t="shared" si="13"/>
        <v>78.052782376542169</v>
      </c>
      <c r="H111" s="119">
        <f t="shared" si="13"/>
        <v>34.535372228981728</v>
      </c>
      <c r="I111" s="119">
        <f t="shared" si="13"/>
        <v>91.447029214454275</v>
      </c>
      <c r="J111" s="119">
        <f t="shared" si="13"/>
        <v>89.953280755402858</v>
      </c>
      <c r="K111" s="119">
        <f t="shared" si="13"/>
        <v>80.262684339731393</v>
      </c>
    </row>
    <row r="112" spans="3:11" x14ac:dyDescent="0.2">
      <c r="C112" s="89" t="s">
        <v>168</v>
      </c>
      <c r="D112" s="118" t="str">
        <f t="shared" ref="D112:K112" si="14">+IFERROR(IF(D70&gt;0,+((D70/D27)*100)," "),"")</f>
        <v xml:space="preserve"> </v>
      </c>
      <c r="E112" s="118" t="str">
        <f t="shared" si="14"/>
        <v xml:space="preserve"> </v>
      </c>
      <c r="F112" s="118" t="str">
        <f t="shared" si="14"/>
        <v xml:space="preserve"> </v>
      </c>
      <c r="G112" s="118" t="str">
        <f t="shared" si="14"/>
        <v xml:space="preserve"> </v>
      </c>
      <c r="H112" s="118" t="str">
        <f t="shared" si="14"/>
        <v xml:space="preserve"> </v>
      </c>
      <c r="I112" s="118">
        <f t="shared" si="14"/>
        <v>99.635054452814458</v>
      </c>
      <c r="J112" s="118">
        <f t="shared" si="14"/>
        <v>99.893708394739917</v>
      </c>
      <c r="K112" s="118">
        <f t="shared" si="14"/>
        <v>65.069492318598577</v>
      </c>
    </row>
    <row r="113" spans="3:11" x14ac:dyDescent="0.2">
      <c r="C113" s="90" t="s">
        <v>69</v>
      </c>
      <c r="D113" s="119">
        <f t="shared" ref="D113:K113" si="15">+IFERROR(IF(D71&gt;0,+((D71/D28)*100)," "),"")</f>
        <v>99.36871623536922</v>
      </c>
      <c r="E113" s="119">
        <f t="shared" si="15"/>
        <v>99.325065924113048</v>
      </c>
      <c r="F113" s="119">
        <f t="shared" si="15"/>
        <v>97.737310487346619</v>
      </c>
      <c r="G113" s="119">
        <f t="shared" si="15"/>
        <v>98.826575588030281</v>
      </c>
      <c r="H113" s="119">
        <f t="shared" si="15"/>
        <v>91.147356503494848</v>
      </c>
      <c r="I113" s="119">
        <f t="shared" si="15"/>
        <v>97.407612083283084</v>
      </c>
      <c r="J113" s="119">
        <f t="shared" si="15"/>
        <v>98.967311280751773</v>
      </c>
      <c r="K113" s="119">
        <f t="shared" si="15"/>
        <v>41.685553060544272</v>
      </c>
    </row>
    <row r="114" spans="3:11" x14ac:dyDescent="0.2">
      <c r="C114" s="89" t="s">
        <v>70</v>
      </c>
      <c r="D114" s="118">
        <f t="shared" ref="D114:K114" si="16">+IFERROR(IF(D72&gt;0,+((D72/D29)*100)," "),"")</f>
        <v>97.048459350639931</v>
      </c>
      <c r="E114" s="118">
        <f t="shared" si="16"/>
        <v>94.573373024913352</v>
      </c>
      <c r="F114" s="118">
        <f t="shared" si="16"/>
        <v>67.969369702300327</v>
      </c>
      <c r="G114" s="118">
        <f t="shared" si="16"/>
        <v>63.301748247736299</v>
      </c>
      <c r="H114" s="118">
        <f t="shared" si="16"/>
        <v>84.422203036898722</v>
      </c>
      <c r="I114" s="118">
        <f t="shared" si="16"/>
        <v>96.112045105628937</v>
      </c>
      <c r="J114" s="118">
        <f t="shared" si="16"/>
        <v>97.695058391064237</v>
      </c>
      <c r="K114" s="118">
        <f t="shared" si="16"/>
        <v>56.26231934318028</v>
      </c>
    </row>
    <row r="115" spans="3:11" x14ac:dyDescent="0.2">
      <c r="C115" s="90" t="s">
        <v>32</v>
      </c>
      <c r="D115" s="119">
        <f t="shared" ref="D115:K115" si="17">+IFERROR(IF(D73&gt;0,+((D73/D30)*100)," "),"")</f>
        <v>99.990654521629935</v>
      </c>
      <c r="E115" s="119">
        <f t="shared" si="17"/>
        <v>99.961007492574822</v>
      </c>
      <c r="F115" s="119">
        <f t="shared" si="17"/>
        <v>97.226082049471628</v>
      </c>
      <c r="G115" s="119">
        <f t="shared" si="17"/>
        <v>87.52738865362501</v>
      </c>
      <c r="H115" s="119">
        <f t="shared" si="17"/>
        <v>98.583139306344819</v>
      </c>
      <c r="I115" s="119">
        <f t="shared" si="17"/>
        <v>97.262777770164305</v>
      </c>
      <c r="J115" s="119">
        <f t="shared" si="17"/>
        <v>99.961076980065343</v>
      </c>
      <c r="K115" s="119">
        <f t="shared" si="17"/>
        <v>31.950306060715196</v>
      </c>
    </row>
    <row r="116" spans="3:11" x14ac:dyDescent="0.2">
      <c r="C116" s="89" t="s">
        <v>174</v>
      </c>
      <c r="D116" s="118">
        <f t="shared" ref="D116:K116" si="18">+IFERROR(IF(D74&gt;0,+((D74/D31)*100)," "),"")</f>
        <v>91.614986936697974</v>
      </c>
      <c r="E116" s="118">
        <f t="shared" si="18"/>
        <v>95.074663714325808</v>
      </c>
      <c r="F116" s="118">
        <f t="shared" si="18"/>
        <v>94.564305032470841</v>
      </c>
      <c r="G116" s="118">
        <f t="shared" si="18"/>
        <v>79.029744768169721</v>
      </c>
      <c r="H116" s="118">
        <f t="shared" si="18"/>
        <v>92.570713268672321</v>
      </c>
      <c r="I116" s="118">
        <f t="shared" si="18"/>
        <v>86.785954388436963</v>
      </c>
      <c r="J116" s="118">
        <f t="shared" si="18"/>
        <v>98.718507893612639</v>
      </c>
      <c r="K116" s="118">
        <f t="shared" si="18"/>
        <v>43.683468833118205</v>
      </c>
    </row>
    <row r="117" spans="3:11" x14ac:dyDescent="0.2">
      <c r="C117" s="90" t="s">
        <v>171</v>
      </c>
      <c r="D117" s="119">
        <f t="shared" ref="D117:K117" si="19">+IFERROR(IF(D75&gt;0,+((D75/D32)*100)," "),"")</f>
        <v>84.462530642998431</v>
      </c>
      <c r="E117" s="119">
        <f t="shared" si="19"/>
        <v>90.418873620780644</v>
      </c>
      <c r="F117" s="119">
        <f t="shared" si="19"/>
        <v>89.318357341031145</v>
      </c>
      <c r="G117" s="119">
        <f t="shared" si="19"/>
        <v>74.838112495970449</v>
      </c>
      <c r="H117" s="119">
        <f t="shared" si="19"/>
        <v>88.23080479727065</v>
      </c>
      <c r="I117" s="119">
        <f t="shared" si="19"/>
        <v>97.162913344731436</v>
      </c>
      <c r="J117" s="119">
        <f t="shared" si="19"/>
        <v>99.77567771396356</v>
      </c>
      <c r="K117" s="119">
        <f t="shared" si="19"/>
        <v>51.727508473208019</v>
      </c>
    </row>
    <row r="118" spans="3:11" x14ac:dyDescent="0.2">
      <c r="C118" s="89" t="s">
        <v>71</v>
      </c>
      <c r="D118" s="118">
        <f t="shared" ref="D118:K118" si="20">+IFERROR(IF(D76&gt;0,+((D76/D33)*100)," "),"")</f>
        <v>97.74833434896324</v>
      </c>
      <c r="E118" s="118">
        <f t="shared" si="20"/>
        <v>99.00166920223073</v>
      </c>
      <c r="F118" s="118">
        <f t="shared" si="20"/>
        <v>97.818077138156596</v>
      </c>
      <c r="G118" s="118">
        <f t="shared" si="20"/>
        <v>94.479010905084664</v>
      </c>
      <c r="H118" s="118">
        <f t="shared" si="20"/>
        <v>94.463126700221537</v>
      </c>
      <c r="I118" s="118">
        <f t="shared" si="20"/>
        <v>97.107035685997232</v>
      </c>
      <c r="J118" s="118">
        <f t="shared" si="20"/>
        <v>94.365971636227798</v>
      </c>
      <c r="K118" s="118">
        <f t="shared" si="20"/>
        <v>54.412543540679572</v>
      </c>
    </row>
    <row r="119" spans="3:11" x14ac:dyDescent="0.2">
      <c r="C119" s="90" t="s">
        <v>34</v>
      </c>
      <c r="D119" s="119">
        <f t="shared" ref="D119:K119" si="21">+IFERROR(IF(D77&gt;0,+((D77/D34)*100)," "),"")</f>
        <v>93.725072952524656</v>
      </c>
      <c r="E119" s="119">
        <f t="shared" si="21"/>
        <v>90.97495324328689</v>
      </c>
      <c r="F119" s="119">
        <f t="shared" si="21"/>
        <v>84.973516531592281</v>
      </c>
      <c r="G119" s="119">
        <f t="shared" si="21"/>
        <v>72.684884997754253</v>
      </c>
      <c r="H119" s="119">
        <f t="shared" si="21"/>
        <v>89.456737086477816</v>
      </c>
      <c r="I119" s="119">
        <f t="shared" si="21"/>
        <v>89.59221974079145</v>
      </c>
      <c r="J119" s="119">
        <f t="shared" si="21"/>
        <v>95.163440763641134</v>
      </c>
      <c r="K119" s="119">
        <f t="shared" si="21"/>
        <v>25.976998439654686</v>
      </c>
    </row>
    <row r="120" spans="3:11" x14ac:dyDescent="0.2">
      <c r="C120" s="89" t="s">
        <v>72</v>
      </c>
      <c r="D120" s="118">
        <f t="shared" ref="D120:K120" si="22">+IFERROR(IF(D78&gt;0,+((D78/D35)*100)," "),"")</f>
        <v>96.496021755017026</v>
      </c>
      <c r="E120" s="118">
        <f t="shared" si="22"/>
        <v>97.468665117962033</v>
      </c>
      <c r="F120" s="118">
        <f t="shared" si="22"/>
        <v>91.975840707044085</v>
      </c>
      <c r="G120" s="118">
        <f t="shared" si="22"/>
        <v>92.99818484975593</v>
      </c>
      <c r="H120" s="118">
        <f t="shared" si="22"/>
        <v>93.484678350854409</v>
      </c>
      <c r="I120" s="118">
        <f t="shared" si="22"/>
        <v>86.065809899752367</v>
      </c>
      <c r="J120" s="118">
        <f t="shared" si="22"/>
        <v>99.23994875925257</v>
      </c>
      <c r="K120" s="118">
        <f t="shared" si="22"/>
        <v>43.528499203814825</v>
      </c>
    </row>
    <row r="121" spans="3:11" x14ac:dyDescent="0.2">
      <c r="C121" s="90" t="s">
        <v>73</v>
      </c>
      <c r="D121" s="119">
        <f t="shared" ref="D121:K121" si="23">+IFERROR(IF(D79&gt;0,+((D79/D36)*100)," "),"")</f>
        <v>98.970185730702909</v>
      </c>
      <c r="E121" s="119">
        <f t="shared" si="23"/>
        <v>98.832729373160106</v>
      </c>
      <c r="F121" s="119">
        <f t="shared" si="23"/>
        <v>97.684304584347501</v>
      </c>
      <c r="G121" s="119">
        <f t="shared" si="23"/>
        <v>97.75284140742535</v>
      </c>
      <c r="H121" s="119">
        <f t="shared" si="23"/>
        <v>96.699156197139715</v>
      </c>
      <c r="I121" s="119">
        <f t="shared" si="23"/>
        <v>90.632731033240901</v>
      </c>
      <c r="J121" s="119">
        <f t="shared" si="23"/>
        <v>99.331700929980386</v>
      </c>
      <c r="K121" s="119">
        <f t="shared" si="23"/>
        <v>66.683711101686143</v>
      </c>
    </row>
    <row r="122" spans="3:11" x14ac:dyDescent="0.2">
      <c r="C122" s="89" t="s">
        <v>35</v>
      </c>
      <c r="D122" s="118">
        <f t="shared" ref="D122:K122" si="24">+IFERROR(IF(D80&gt;0,+((D80/D37)*100)," "),"")</f>
        <v>93.837051289448851</v>
      </c>
      <c r="E122" s="118">
        <f t="shared" si="24"/>
        <v>94.941729602483989</v>
      </c>
      <c r="F122" s="118">
        <f t="shared" si="24"/>
        <v>85.52686356274431</v>
      </c>
      <c r="G122" s="118">
        <f t="shared" si="24"/>
        <v>84.314765597743204</v>
      </c>
      <c r="H122" s="118">
        <f t="shared" si="24"/>
        <v>97.616435821096658</v>
      </c>
      <c r="I122" s="118">
        <f t="shared" si="24"/>
        <v>87.393747898805501</v>
      </c>
      <c r="J122" s="118">
        <f t="shared" si="24"/>
        <v>94.787758087106141</v>
      </c>
      <c r="K122" s="118">
        <f t="shared" si="24"/>
        <v>26.128952214118108</v>
      </c>
    </row>
    <row r="123" spans="3:11" x14ac:dyDescent="0.2">
      <c r="C123" s="90" t="s">
        <v>74</v>
      </c>
      <c r="D123" s="119">
        <f t="shared" ref="D123:K123" si="25">+IFERROR(IF(D81&gt;0,+((D81/D38)*100)," "),"")</f>
        <v>99.999988075285259</v>
      </c>
      <c r="E123" s="119">
        <f t="shared" si="25"/>
        <v>99.310990437216589</v>
      </c>
      <c r="F123" s="119">
        <f t="shared" si="25"/>
        <v>96.811812821441279</v>
      </c>
      <c r="G123" s="119">
        <f t="shared" si="25"/>
        <v>96.009247097242692</v>
      </c>
      <c r="H123" s="119">
        <f t="shared" si="25"/>
        <v>99.769693971737141</v>
      </c>
      <c r="I123" s="119">
        <f t="shared" si="25"/>
        <v>94.846499752942094</v>
      </c>
      <c r="J123" s="119">
        <f t="shared" si="25"/>
        <v>97.049166152271908</v>
      </c>
      <c r="K123" s="119">
        <f t="shared" si="25"/>
        <v>95.476623198185223</v>
      </c>
    </row>
    <row r="124" spans="3:11" x14ac:dyDescent="0.2">
      <c r="C124" s="89" t="s">
        <v>36</v>
      </c>
      <c r="D124" s="118">
        <f t="shared" ref="D124:K124" si="26">+IFERROR(IF(D82&gt;0,+((D82/D39)*100)," "),"")</f>
        <v>98.178738599100228</v>
      </c>
      <c r="E124" s="118">
        <f t="shared" si="26"/>
        <v>96.335401222543538</v>
      </c>
      <c r="F124" s="118">
        <f t="shared" si="26"/>
        <v>80.824074859643758</v>
      </c>
      <c r="G124" s="118">
        <f t="shared" si="26"/>
        <v>78.883061545238036</v>
      </c>
      <c r="H124" s="118">
        <f t="shared" si="26"/>
        <v>90.412739054996123</v>
      </c>
      <c r="I124" s="118">
        <f t="shared" si="26"/>
        <v>85.109575728313132</v>
      </c>
      <c r="J124" s="118">
        <f t="shared" si="26"/>
        <v>99.024967513696325</v>
      </c>
      <c r="K124" s="118">
        <f t="shared" si="26"/>
        <v>65.254535054999991</v>
      </c>
    </row>
    <row r="125" spans="3:11" x14ac:dyDescent="0.2">
      <c r="C125" s="90" t="s">
        <v>172</v>
      </c>
      <c r="D125" s="119">
        <f t="shared" ref="D125:K125" si="27">+IFERROR(IF(D83&gt;0,+((D83/D40)*100)," "),"")</f>
        <v>97.878623255222891</v>
      </c>
      <c r="E125" s="119">
        <f t="shared" si="27"/>
        <v>97.136406902260788</v>
      </c>
      <c r="F125" s="119">
        <f t="shared" si="27"/>
        <v>95.479847648116959</v>
      </c>
      <c r="G125" s="119">
        <f t="shared" si="27"/>
        <v>96.27730754614204</v>
      </c>
      <c r="H125" s="119">
        <f t="shared" si="27"/>
        <v>97.276638152859874</v>
      </c>
      <c r="I125" s="119">
        <f t="shared" si="27"/>
        <v>96.896453655828651</v>
      </c>
      <c r="J125" s="119">
        <f t="shared" si="27"/>
        <v>99.380201321736266</v>
      </c>
      <c r="K125" s="119">
        <f t="shared" si="27"/>
        <v>62.042598135269834</v>
      </c>
    </row>
    <row r="126" spans="3:11" x14ac:dyDescent="0.2">
      <c r="C126" s="89" t="s">
        <v>76</v>
      </c>
      <c r="D126" s="118">
        <f t="shared" ref="D126:K126" si="28">+IFERROR(IF(D84&gt;0,+((D84/D41)*100)," "),"")</f>
        <v>87.550332641644289</v>
      </c>
      <c r="E126" s="118">
        <f t="shared" si="28"/>
        <v>95.254788948116769</v>
      </c>
      <c r="F126" s="118">
        <f t="shared" si="28"/>
        <v>91.769189188323594</v>
      </c>
      <c r="G126" s="118">
        <f t="shared" si="28"/>
        <v>95.017400742872198</v>
      </c>
      <c r="H126" s="118">
        <f t="shared" si="28"/>
        <v>93.674105407507653</v>
      </c>
      <c r="I126" s="118">
        <f t="shared" si="28"/>
        <v>97.399255593046291</v>
      </c>
      <c r="J126" s="118">
        <f t="shared" si="28"/>
        <v>99.19534159509756</v>
      </c>
      <c r="K126" s="118">
        <f t="shared" si="28"/>
        <v>75.993167599887002</v>
      </c>
    </row>
    <row r="127" spans="3:11" x14ac:dyDescent="0.2">
      <c r="C127" s="90" t="s">
        <v>77</v>
      </c>
      <c r="D127" s="119">
        <f t="shared" ref="D127:K127" si="29">+IFERROR(IF(D85&gt;0,+((D85/D42)*100)," "),"")</f>
        <v>96.896840961496821</v>
      </c>
      <c r="E127" s="119" t="str">
        <f t="shared" si="29"/>
        <v xml:space="preserve"> </v>
      </c>
      <c r="F127" s="119" t="str">
        <f t="shared" si="29"/>
        <v xml:space="preserve"> </v>
      </c>
      <c r="G127" s="119" t="str">
        <f t="shared" si="29"/>
        <v xml:space="preserve"> </v>
      </c>
      <c r="H127" s="119" t="str">
        <f t="shared" si="29"/>
        <v xml:space="preserve"> </v>
      </c>
      <c r="I127" s="119">
        <f t="shared" si="29"/>
        <v>98.121876719505636</v>
      </c>
      <c r="J127" s="119">
        <f t="shared" si="29"/>
        <v>97.554437108302565</v>
      </c>
      <c r="K127" s="119" t="str">
        <f t="shared" si="29"/>
        <v xml:space="preserve"> </v>
      </c>
    </row>
    <row r="128" spans="3:11" x14ac:dyDescent="0.2">
      <c r="C128" s="89" t="s">
        <v>173</v>
      </c>
      <c r="D128" s="118">
        <f t="shared" ref="D128:K128" si="30">+IFERROR(IF(D86&gt;0,+((D86/D43)*100)," "),"")</f>
        <v>98.573944447488259</v>
      </c>
      <c r="E128" s="118">
        <f t="shared" si="30"/>
        <v>96.655585125664359</v>
      </c>
      <c r="F128" s="118">
        <f t="shared" si="30"/>
        <v>97.716901627426267</v>
      </c>
      <c r="G128" s="118">
        <f t="shared" si="30"/>
        <v>97.965105071264588</v>
      </c>
      <c r="H128" s="118">
        <f t="shared" si="30"/>
        <v>97.555427963294932</v>
      </c>
      <c r="I128" s="118">
        <f t="shared" si="30"/>
        <v>97.035989678193218</v>
      </c>
      <c r="J128" s="118">
        <f t="shared" si="30"/>
        <v>94.040597134628314</v>
      </c>
      <c r="K128" s="118">
        <f t="shared" si="30"/>
        <v>62.404728498205472</v>
      </c>
    </row>
    <row r="129" spans="1:11" x14ac:dyDescent="0.2">
      <c r="C129" s="90" t="s">
        <v>37</v>
      </c>
      <c r="D129" s="119">
        <f t="shared" ref="D129:K129" si="31">+IFERROR(IF(D87&gt;0,+((D87/D44)*100)," "),"")</f>
        <v>99.856915679818087</v>
      </c>
      <c r="E129" s="119">
        <f t="shared" si="31"/>
        <v>98.816066770733258</v>
      </c>
      <c r="F129" s="119">
        <f t="shared" si="31"/>
        <v>99.651439249839797</v>
      </c>
      <c r="G129" s="119">
        <f t="shared" si="31"/>
        <v>98.23160084966301</v>
      </c>
      <c r="H129" s="119">
        <f t="shared" si="31"/>
        <v>98.833231774193166</v>
      </c>
      <c r="I129" s="119">
        <f t="shared" si="31"/>
        <v>98.871729417539072</v>
      </c>
      <c r="J129" s="119">
        <f t="shared" si="31"/>
        <v>99.77527315458606</v>
      </c>
      <c r="K129" s="119">
        <f t="shared" si="31"/>
        <v>83.887828195340674</v>
      </c>
    </row>
    <row r="130" spans="1:11" x14ac:dyDescent="0.2">
      <c r="C130" s="89" t="s">
        <v>38</v>
      </c>
      <c r="D130" s="118">
        <f t="shared" ref="D130:K130" si="32">+IFERROR(IF(D88&gt;0,+((D88/D45)*100)," "),"")</f>
        <v>98.384956681552055</v>
      </c>
      <c r="E130" s="118">
        <f t="shared" si="32"/>
        <v>99.249450066240485</v>
      </c>
      <c r="F130" s="118">
        <f t="shared" si="32"/>
        <v>99.621393492381898</v>
      </c>
      <c r="G130" s="118">
        <f t="shared" si="32"/>
        <v>97.954064631499705</v>
      </c>
      <c r="H130" s="118">
        <f t="shared" si="32"/>
        <v>98.342139616009263</v>
      </c>
      <c r="I130" s="118">
        <f t="shared" si="32"/>
        <v>99.099970090062541</v>
      </c>
      <c r="J130" s="118">
        <f t="shared" si="32"/>
        <v>99.719384996152343</v>
      </c>
      <c r="K130" s="118">
        <f t="shared" si="32"/>
        <v>76.983172508449499</v>
      </c>
    </row>
    <row r="131" spans="1:11" x14ac:dyDescent="0.2">
      <c r="C131" s="93" t="s">
        <v>79</v>
      </c>
      <c r="D131" s="65">
        <f t="shared" ref="D131:K131" si="33">+IFERROR(IF(D89&gt;0,+((D89/D46)*100)," "),"")</f>
        <v>96.794107625128305</v>
      </c>
      <c r="E131" s="65">
        <f t="shared" si="33"/>
        <v>95.965422045606957</v>
      </c>
      <c r="F131" s="65">
        <f t="shared" si="33"/>
        <v>96.277972461593478</v>
      </c>
      <c r="G131" s="65">
        <f t="shared" si="33"/>
        <v>95.645640539801974</v>
      </c>
      <c r="H131" s="65">
        <f t="shared" si="33"/>
        <v>90.679362844323009</v>
      </c>
      <c r="I131" s="65">
        <f t="shared" si="33"/>
        <v>97.176004920468756</v>
      </c>
      <c r="J131" s="65">
        <f t="shared" si="33"/>
        <v>97.786367306953267</v>
      </c>
      <c r="K131" s="65">
        <f t="shared" si="33"/>
        <v>60.818364835152416</v>
      </c>
    </row>
    <row r="132" spans="1:11" s="32" customFormat="1" x14ac:dyDescent="0.2">
      <c r="A132" s="5"/>
      <c r="B132" s="5"/>
      <c r="C132" s="74" t="str">
        <f>+'C1 Aprop Resumen 2000-2026'!B20</f>
        <v>* Información con corte a 31 de mayo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227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D138" s="164" t="s">
        <v>149</v>
      </c>
      <c r="E138" s="164"/>
      <c r="F138" s="164"/>
      <c r="G138" s="164"/>
      <c r="H138" s="164"/>
      <c r="I138" s="164"/>
      <c r="J138" s="164"/>
      <c r="K138" s="164"/>
    </row>
    <row r="139" spans="1:11" x14ac:dyDescent="0.2">
      <c r="C139" s="157"/>
      <c r="D139" s="157"/>
      <c r="E139" s="157"/>
      <c r="F139" s="157"/>
      <c r="G139" s="157"/>
      <c r="H139" s="157"/>
      <c r="I139" s="157"/>
      <c r="J139" s="157"/>
    </row>
    <row r="140" spans="1:11" x14ac:dyDescent="0.2">
      <c r="C140" s="182" t="s">
        <v>21</v>
      </c>
      <c r="D140" s="162">
        <v>2019</v>
      </c>
      <c r="E140" s="162">
        <v>2020</v>
      </c>
      <c r="F140" s="162">
        <v>2021</v>
      </c>
      <c r="G140" s="162">
        <v>2022</v>
      </c>
      <c r="H140" s="162">
        <v>2023</v>
      </c>
      <c r="I140" s="162">
        <v>2024</v>
      </c>
      <c r="J140" s="162">
        <v>2025</v>
      </c>
      <c r="K140" s="162" t="s">
        <v>178</v>
      </c>
    </row>
    <row r="141" spans="1:11" ht="12" thickBot="1" x14ac:dyDescent="0.25">
      <c r="C141" s="183"/>
      <c r="D141" s="163"/>
      <c r="E141" s="163"/>
      <c r="F141" s="163"/>
      <c r="G141" s="163"/>
      <c r="H141" s="163"/>
      <c r="I141" s="163"/>
      <c r="J141" s="163"/>
      <c r="K141" s="163"/>
    </row>
    <row r="142" spans="1:11" x14ac:dyDescent="0.2">
      <c r="C142" s="89" t="s">
        <v>61</v>
      </c>
      <c r="D142" s="120">
        <v>834.47645187283024</v>
      </c>
      <c r="E142" s="120">
        <v>781.79417366666996</v>
      </c>
      <c r="F142" s="120">
        <v>1247.2758255299098</v>
      </c>
      <c r="G142" s="120">
        <v>1169.0526052982698</v>
      </c>
      <c r="H142" s="120">
        <v>3234.1692085812001</v>
      </c>
      <c r="I142" s="120">
        <v>2136.3912033588995</v>
      </c>
      <c r="J142" s="120">
        <v>2142.3817810353598</v>
      </c>
      <c r="K142" s="120">
        <v>545.61262914610995</v>
      </c>
    </row>
    <row r="143" spans="1:11" x14ac:dyDescent="0.2">
      <c r="C143" s="90" t="s">
        <v>28</v>
      </c>
      <c r="D143" s="121">
        <v>156.46734359599003</v>
      </c>
      <c r="E143" s="121">
        <v>149.4839606047</v>
      </c>
      <c r="F143" s="121">
        <v>288.10071579274</v>
      </c>
      <c r="G143" s="121">
        <v>324.32378069025009</v>
      </c>
      <c r="H143" s="121">
        <v>383.90208717624006</v>
      </c>
      <c r="I143" s="121">
        <v>402.80333426209</v>
      </c>
      <c r="J143" s="121">
        <v>507.82884454321004</v>
      </c>
      <c r="K143" s="121">
        <v>96.378035185149997</v>
      </c>
    </row>
    <row r="144" spans="1:11" x14ac:dyDescent="0.2">
      <c r="C144" s="89" t="s">
        <v>62</v>
      </c>
      <c r="D144" s="120">
        <v>134.63888078372</v>
      </c>
      <c r="E144" s="120">
        <v>160.21290041795999</v>
      </c>
      <c r="F144" s="120">
        <v>336.03032165846997</v>
      </c>
      <c r="G144" s="120">
        <v>265.99426824600999</v>
      </c>
      <c r="H144" s="120">
        <v>293.92692347325999</v>
      </c>
      <c r="I144" s="120">
        <v>302.27807415807996</v>
      </c>
      <c r="J144" s="120">
        <v>244.24474968571997</v>
      </c>
      <c r="K144" s="120">
        <v>69.156734392999994</v>
      </c>
    </row>
    <row r="145" spans="3:11" x14ac:dyDescent="0.2">
      <c r="C145" s="90" t="s">
        <v>29</v>
      </c>
      <c r="D145" s="121">
        <v>120.41698659700999</v>
      </c>
      <c r="E145" s="121">
        <v>84.363057932190003</v>
      </c>
      <c r="F145" s="121">
        <v>103.44156853317</v>
      </c>
      <c r="G145" s="121">
        <v>146.24101075751</v>
      </c>
      <c r="H145" s="121">
        <v>172.91735034595999</v>
      </c>
      <c r="I145" s="121">
        <v>50.685075399100008</v>
      </c>
      <c r="J145" s="121">
        <v>156.16812169469</v>
      </c>
      <c r="K145" s="121">
        <v>55.846253156100005</v>
      </c>
    </row>
    <row r="146" spans="3:11" x14ac:dyDescent="0.2">
      <c r="C146" s="89" t="s">
        <v>63</v>
      </c>
      <c r="D146" s="120">
        <v>56.192202115479994</v>
      </c>
      <c r="E146" s="120">
        <v>66.599644769669993</v>
      </c>
      <c r="F146" s="120">
        <v>102.56889787143999</v>
      </c>
      <c r="G146" s="120">
        <v>137.29572419259</v>
      </c>
      <c r="H146" s="120">
        <v>176.44283537095001</v>
      </c>
      <c r="I146" s="120">
        <v>148.61662962711003</v>
      </c>
      <c r="J146" s="120">
        <v>143.897824087</v>
      </c>
      <c r="K146" s="120">
        <v>67.696277004029994</v>
      </c>
    </row>
    <row r="147" spans="3:11" x14ac:dyDescent="0.2">
      <c r="C147" s="90" t="s">
        <v>30</v>
      </c>
      <c r="D147" s="121">
        <v>126.70022664638</v>
      </c>
      <c r="E147" s="121">
        <v>123.57267952176001</v>
      </c>
      <c r="F147" s="121">
        <v>284.91436627516003</v>
      </c>
      <c r="G147" s="121">
        <v>259.01034480765998</v>
      </c>
      <c r="H147" s="121">
        <v>323.07426728587996</v>
      </c>
      <c r="I147" s="121">
        <v>532.19371236318</v>
      </c>
      <c r="J147" s="121">
        <v>390.26053834753009</v>
      </c>
      <c r="K147" s="121">
        <v>154.25076175532001</v>
      </c>
    </row>
    <row r="148" spans="3:11" x14ac:dyDescent="0.2">
      <c r="C148" s="89" t="s">
        <v>64</v>
      </c>
      <c r="D148" s="120">
        <v>660.31557370762005</v>
      </c>
      <c r="E148" s="120">
        <v>991.32334637864994</v>
      </c>
      <c r="F148" s="120">
        <v>1441.4580497499796</v>
      </c>
      <c r="G148" s="120">
        <v>1313.3570741672697</v>
      </c>
      <c r="H148" s="120">
        <v>1317.8625598515298</v>
      </c>
      <c r="I148" s="120">
        <v>1064.2300260193501</v>
      </c>
      <c r="J148" s="120">
        <v>868.78106635720007</v>
      </c>
      <c r="K148" s="120">
        <v>408.99714402732002</v>
      </c>
    </row>
    <row r="149" spans="3:11" x14ac:dyDescent="0.2">
      <c r="C149" s="90" t="s">
        <v>65</v>
      </c>
      <c r="D149" s="121">
        <v>230.30444482376998</v>
      </c>
      <c r="E149" s="121">
        <v>204.20464554813</v>
      </c>
      <c r="F149" s="121">
        <v>635.95324722764985</v>
      </c>
      <c r="G149" s="121">
        <v>507.46248029199</v>
      </c>
      <c r="H149" s="121">
        <v>512.80351295235005</v>
      </c>
      <c r="I149" s="121">
        <v>321.25338850098007</v>
      </c>
      <c r="J149" s="121">
        <v>258.97770164243008</v>
      </c>
      <c r="K149" s="121">
        <v>159.18811612600004</v>
      </c>
    </row>
    <row r="150" spans="3:11" x14ac:dyDescent="0.2">
      <c r="C150" s="89" t="s">
        <v>66</v>
      </c>
      <c r="D150" s="120">
        <v>3919.8116333776211</v>
      </c>
      <c r="E150" s="120">
        <v>3952.4096792184696</v>
      </c>
      <c r="F150" s="120">
        <v>4819.4050420324693</v>
      </c>
      <c r="G150" s="120">
        <v>5457.4602019370104</v>
      </c>
      <c r="H150" s="120">
        <v>6746.2831439849697</v>
      </c>
      <c r="I150" s="120">
        <v>5734.9843904193194</v>
      </c>
      <c r="J150" s="120">
        <v>6104.7991811096599</v>
      </c>
      <c r="K150" s="120">
        <v>2870.45295802388</v>
      </c>
    </row>
    <row r="151" spans="3:11" x14ac:dyDescent="0.2">
      <c r="C151" s="90" t="s">
        <v>67</v>
      </c>
      <c r="D151" s="121">
        <v>16.526130246480001</v>
      </c>
      <c r="E151" s="121">
        <v>18.801453334669997</v>
      </c>
      <c r="F151" s="121">
        <v>18.789244226610002</v>
      </c>
      <c r="G151" s="121">
        <v>16.634997756809998</v>
      </c>
      <c r="H151" s="121">
        <v>16.86733196746</v>
      </c>
      <c r="I151" s="121">
        <v>16.313328199899999</v>
      </c>
      <c r="J151" s="121">
        <v>15.757367594250001</v>
      </c>
      <c r="K151" s="121">
        <v>3.0837941717399997</v>
      </c>
    </row>
    <row r="152" spans="3:11" x14ac:dyDescent="0.2">
      <c r="C152" s="89" t="s">
        <v>68</v>
      </c>
      <c r="D152" s="120">
        <v>71.882383807140002</v>
      </c>
      <c r="E152" s="120">
        <v>82.607954148070007</v>
      </c>
      <c r="F152" s="120">
        <v>107.48423870770999</v>
      </c>
      <c r="G152" s="120">
        <v>140.28945144849001</v>
      </c>
      <c r="H152" s="120">
        <v>146.45481519124999</v>
      </c>
      <c r="I152" s="120">
        <v>154.98724853213997</v>
      </c>
      <c r="J152" s="120">
        <v>189.30677394977997</v>
      </c>
      <c r="K152" s="120">
        <v>9.7877480448899998</v>
      </c>
    </row>
    <row r="153" spans="3:11" x14ac:dyDescent="0.2">
      <c r="C153" s="90" t="s">
        <v>31</v>
      </c>
      <c r="D153" s="121">
        <v>507.01776873401997</v>
      </c>
      <c r="E153" s="121">
        <v>546.38461087153985</v>
      </c>
      <c r="F153" s="121">
        <v>768.17137833230004</v>
      </c>
      <c r="G153" s="121">
        <v>954.40718679760005</v>
      </c>
      <c r="H153" s="121">
        <v>1035.40242502363</v>
      </c>
      <c r="I153" s="121">
        <v>947.52846095229017</v>
      </c>
      <c r="J153" s="121">
        <v>632.16662656359006</v>
      </c>
      <c r="K153" s="121">
        <v>1035.6322169278001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5937.6127647905896</v>
      </c>
      <c r="J154" s="120">
        <v>6301.0918110376697</v>
      </c>
      <c r="K154" s="120">
        <v>2499.5804341140401</v>
      </c>
    </row>
    <row r="155" spans="3:11" x14ac:dyDescent="0.2">
      <c r="C155" s="90" t="s">
        <v>69</v>
      </c>
      <c r="D155" s="121">
        <v>6967.1161231841597</v>
      </c>
      <c r="E155" s="121">
        <v>8318.6916210422805</v>
      </c>
      <c r="F155" s="121">
        <v>10900.575253840425</v>
      </c>
      <c r="G155" s="121">
        <v>18665.793591563332</v>
      </c>
      <c r="H155" s="121">
        <v>14757.775125366719</v>
      </c>
      <c r="I155" s="121">
        <v>8579.61837453714</v>
      </c>
      <c r="J155" s="121">
        <v>6865.0973127876287</v>
      </c>
      <c r="K155" s="121">
        <v>3482.0068990466398</v>
      </c>
    </row>
    <row r="156" spans="3:11" x14ac:dyDescent="0.2">
      <c r="C156" s="89" t="s">
        <v>70</v>
      </c>
      <c r="D156" s="120">
        <v>157.55439565454003</v>
      </c>
      <c r="E156" s="120">
        <v>151.56875934962002</v>
      </c>
      <c r="F156" s="120">
        <v>186.82661174201002</v>
      </c>
      <c r="G156" s="120">
        <v>202.82105582233001</v>
      </c>
      <c r="H156" s="120">
        <v>343.25976809227001</v>
      </c>
      <c r="I156" s="120">
        <v>538.15611193800999</v>
      </c>
      <c r="J156" s="120">
        <v>439.29139891426001</v>
      </c>
      <c r="K156" s="120">
        <v>110.21673094092999</v>
      </c>
    </row>
    <row r="157" spans="3:11" x14ac:dyDescent="0.2">
      <c r="C157" s="90" t="s">
        <v>32</v>
      </c>
      <c r="D157" s="121">
        <v>4.7629982384099998</v>
      </c>
      <c r="E157" s="121">
        <v>6.8664485209400006</v>
      </c>
      <c r="F157" s="121">
        <v>7.5241046915399998</v>
      </c>
      <c r="G157" s="121">
        <v>6.9217078274499997</v>
      </c>
      <c r="H157" s="121">
        <v>21.577424762330001</v>
      </c>
      <c r="I157" s="121">
        <v>16.3466193832</v>
      </c>
      <c r="J157" s="121">
        <v>15.281630515670003</v>
      </c>
      <c r="K157" s="121">
        <v>4.4767860350499999</v>
      </c>
    </row>
    <row r="158" spans="3:11" x14ac:dyDescent="0.2">
      <c r="C158" s="89" t="s">
        <v>174</v>
      </c>
      <c r="D158" s="120">
        <v>56.339459471759994</v>
      </c>
      <c r="E158" s="120">
        <v>181.41575232815003</v>
      </c>
      <c r="F158" s="120">
        <v>302.92637915498005</v>
      </c>
      <c r="G158" s="120">
        <v>450.22734428940998</v>
      </c>
      <c r="H158" s="120">
        <v>242.09381054037996</v>
      </c>
      <c r="I158" s="120">
        <v>217.12014470533001</v>
      </c>
      <c r="J158" s="120">
        <v>245.85399377511999</v>
      </c>
      <c r="K158" s="120">
        <v>29.542781119369998</v>
      </c>
    </row>
    <row r="159" spans="3:11" x14ac:dyDescent="0.2">
      <c r="C159" s="90" t="s">
        <v>171</v>
      </c>
      <c r="D159" s="121">
        <v>44.390672075399991</v>
      </c>
      <c r="E159" s="121">
        <v>87.656262208710004</v>
      </c>
      <c r="F159" s="121">
        <v>68.02648163035002</v>
      </c>
      <c r="G159" s="121">
        <v>68.881246501869995</v>
      </c>
      <c r="H159" s="121">
        <v>163.39193340545998</v>
      </c>
      <c r="I159" s="121">
        <v>179.30102481527001</v>
      </c>
      <c r="J159" s="121">
        <v>208.39593235844001</v>
      </c>
      <c r="K159" s="121">
        <v>84.23705739399</v>
      </c>
    </row>
    <row r="160" spans="3:11" x14ac:dyDescent="0.2">
      <c r="C160" s="89" t="s">
        <v>71</v>
      </c>
      <c r="D160" s="120">
        <v>2494.8507155940401</v>
      </c>
      <c r="E160" s="120">
        <v>2618.1640123809598</v>
      </c>
      <c r="F160" s="120">
        <v>4062.7487737370598</v>
      </c>
      <c r="G160" s="120">
        <v>3596.3214265974798</v>
      </c>
      <c r="H160" s="120">
        <v>6026.1210051192402</v>
      </c>
      <c r="I160" s="120">
        <v>4060.4871709634504</v>
      </c>
      <c r="J160" s="120">
        <v>4373.3223145981901</v>
      </c>
      <c r="K160" s="120">
        <v>3925.0258029797001</v>
      </c>
    </row>
    <row r="161" spans="1:11" x14ac:dyDescent="0.2">
      <c r="C161" s="90" t="s">
        <v>34</v>
      </c>
      <c r="D161" s="121">
        <v>88.249149221319996</v>
      </c>
      <c r="E161" s="121">
        <v>143.06381197834</v>
      </c>
      <c r="F161" s="121">
        <v>151.71518984451001</v>
      </c>
      <c r="G161" s="121">
        <v>176.00208250859004</v>
      </c>
      <c r="H161" s="121">
        <v>304.63422687260993</v>
      </c>
      <c r="I161" s="121">
        <v>344.89016378237994</v>
      </c>
      <c r="J161" s="121">
        <v>233.28640481495992</v>
      </c>
      <c r="K161" s="121">
        <v>97.512134430210011</v>
      </c>
    </row>
    <row r="162" spans="1:11" x14ac:dyDescent="0.2">
      <c r="C162" s="89" t="s">
        <v>72</v>
      </c>
      <c r="D162" s="120">
        <v>142.25467665546</v>
      </c>
      <c r="E162" s="120">
        <v>116.62328960471</v>
      </c>
      <c r="F162" s="120">
        <v>374.63853888416003</v>
      </c>
      <c r="G162" s="120">
        <v>245.48039746045998</v>
      </c>
      <c r="H162" s="120">
        <v>362.21444388603004</v>
      </c>
      <c r="I162" s="120">
        <v>364.35726439095004</v>
      </c>
      <c r="J162" s="120">
        <v>243.98160810942002</v>
      </c>
      <c r="K162" s="120">
        <v>68.455086836099994</v>
      </c>
    </row>
    <row r="163" spans="1:11" x14ac:dyDescent="0.2">
      <c r="C163" s="90" t="s">
        <v>73</v>
      </c>
      <c r="D163" s="121">
        <v>84.272101898469998</v>
      </c>
      <c r="E163" s="121">
        <v>96.9189313193</v>
      </c>
      <c r="F163" s="121">
        <v>334.65188289699</v>
      </c>
      <c r="G163" s="121">
        <v>218.92093223456007</v>
      </c>
      <c r="H163" s="121">
        <v>149.02758761226997</v>
      </c>
      <c r="I163" s="121">
        <v>90.40116320652001</v>
      </c>
      <c r="J163" s="121">
        <v>333.58222861630003</v>
      </c>
      <c r="K163" s="121">
        <v>29.00777567291</v>
      </c>
    </row>
    <row r="164" spans="1:11" x14ac:dyDescent="0.2">
      <c r="C164" s="89" t="s">
        <v>35</v>
      </c>
      <c r="D164" s="120">
        <v>158.03429547132001</v>
      </c>
      <c r="E164" s="120">
        <v>132.65661356948002</v>
      </c>
      <c r="F164" s="120">
        <v>141.43333782395999</v>
      </c>
      <c r="G164" s="120">
        <v>203.80427904786998</v>
      </c>
      <c r="H164" s="120">
        <v>317.32623169544001</v>
      </c>
      <c r="I164" s="120">
        <v>279.35663572606001</v>
      </c>
      <c r="J164" s="120">
        <v>478.57676047364009</v>
      </c>
      <c r="K164" s="120">
        <v>46.073327793430003</v>
      </c>
    </row>
    <row r="165" spans="1:11" x14ac:dyDescent="0.2">
      <c r="C165" s="90" t="s">
        <v>74</v>
      </c>
      <c r="D165" s="121">
        <v>45.763409355999997</v>
      </c>
      <c r="E165" s="121">
        <v>78.701520498080001</v>
      </c>
      <c r="F165" s="121">
        <v>47.942235418999999</v>
      </c>
      <c r="G165" s="121">
        <v>105.647963472</v>
      </c>
      <c r="H165" s="121">
        <v>119.955067789</v>
      </c>
      <c r="I165" s="121">
        <v>101.8172757298</v>
      </c>
      <c r="J165" s="121">
        <v>148.97305015399999</v>
      </c>
      <c r="K165" s="121">
        <v>58.735090133999996</v>
      </c>
    </row>
    <row r="166" spans="1:11" x14ac:dyDescent="0.2">
      <c r="C166" s="89" t="s">
        <v>36</v>
      </c>
      <c r="D166" s="120">
        <v>35.038406575479996</v>
      </c>
      <c r="E166" s="120">
        <v>37.69416342996</v>
      </c>
      <c r="F166" s="120">
        <v>53.113318173129997</v>
      </c>
      <c r="G166" s="120">
        <v>48.625531345000006</v>
      </c>
      <c r="H166" s="120">
        <v>66.192327232160011</v>
      </c>
      <c r="I166" s="120">
        <v>29.527561785069995</v>
      </c>
      <c r="J166" s="120">
        <v>15.25847688394</v>
      </c>
      <c r="K166" s="120">
        <v>2.1479449000000002</v>
      </c>
    </row>
    <row r="167" spans="1:11" x14ac:dyDescent="0.2">
      <c r="C167" s="90" t="s">
        <v>172</v>
      </c>
      <c r="D167" s="121">
        <v>497.86081788792006</v>
      </c>
      <c r="E167" s="121">
        <v>544.64550918427005</v>
      </c>
      <c r="F167" s="121">
        <v>683.87962904999006</v>
      </c>
      <c r="G167" s="121">
        <v>935.07053764483999</v>
      </c>
      <c r="H167" s="121">
        <v>1264.4852795049003</v>
      </c>
      <c r="I167" s="121">
        <v>798.77863563212998</v>
      </c>
      <c r="J167" s="121">
        <v>792.0091491356701</v>
      </c>
      <c r="K167" s="121">
        <v>141.38170643131997</v>
      </c>
    </row>
    <row r="168" spans="1:11" x14ac:dyDescent="0.2">
      <c r="C168" s="89" t="s">
        <v>76</v>
      </c>
      <c r="D168" s="120">
        <v>93.177088204420002</v>
      </c>
      <c r="E168" s="120">
        <v>141.71222660206004</v>
      </c>
      <c r="F168" s="120">
        <v>181.11783849260001</v>
      </c>
      <c r="G168" s="120">
        <v>221.05768106770998</v>
      </c>
      <c r="H168" s="120">
        <v>213.28422441944997</v>
      </c>
      <c r="I168" s="120">
        <v>194.44227124132001</v>
      </c>
      <c r="J168" s="120">
        <v>207.06352164686999</v>
      </c>
      <c r="K168" s="120">
        <v>88.018289433820001</v>
      </c>
    </row>
    <row r="169" spans="1:11" x14ac:dyDescent="0.2">
      <c r="C169" s="90" t="s">
        <v>77</v>
      </c>
      <c r="D169" s="121">
        <v>14.319415157290001</v>
      </c>
      <c r="E169" s="121">
        <v>0</v>
      </c>
      <c r="F169" s="121">
        <v>0</v>
      </c>
      <c r="G169" s="121">
        <v>0</v>
      </c>
      <c r="H169" s="121">
        <v>0</v>
      </c>
      <c r="I169" s="121">
        <v>171.95337462200001</v>
      </c>
      <c r="J169" s="121">
        <v>343.83644772999997</v>
      </c>
      <c r="K169" s="121">
        <v>0</v>
      </c>
    </row>
    <row r="170" spans="1:11" x14ac:dyDescent="0.2">
      <c r="C170" s="89" t="s">
        <v>173</v>
      </c>
      <c r="D170" s="120">
        <v>3364.0605060257803</v>
      </c>
      <c r="E170" s="120">
        <v>3690.9862975726996</v>
      </c>
      <c r="F170" s="120">
        <v>2216.10884265511</v>
      </c>
      <c r="G170" s="120">
        <v>2484.7357137766603</v>
      </c>
      <c r="H170" s="120">
        <v>2546.1283650536593</v>
      </c>
      <c r="I170" s="120">
        <v>2783.6174184571682</v>
      </c>
      <c r="J170" s="120">
        <v>2822.4313338232109</v>
      </c>
      <c r="K170" s="120">
        <v>919.46178925609013</v>
      </c>
    </row>
    <row r="171" spans="1:11" x14ac:dyDescent="0.2">
      <c r="C171" s="90" t="s">
        <v>37</v>
      </c>
      <c r="D171" s="121">
        <v>3544.6758475461793</v>
      </c>
      <c r="E171" s="121">
        <v>4105.6821877732009</v>
      </c>
      <c r="F171" s="121">
        <v>6491.2164885034408</v>
      </c>
      <c r="G171" s="121">
        <v>6874.7917038523083</v>
      </c>
      <c r="H171" s="121">
        <v>7720.4819023034488</v>
      </c>
      <c r="I171" s="121">
        <v>3304.9587746078205</v>
      </c>
      <c r="J171" s="121">
        <v>2423.4399003412195</v>
      </c>
      <c r="K171" s="121">
        <v>1099.4627455457903</v>
      </c>
    </row>
    <row r="172" spans="1:11" x14ac:dyDescent="0.2">
      <c r="C172" s="89" t="s">
        <v>38</v>
      </c>
      <c r="D172" s="120">
        <v>685.84522775402002</v>
      </c>
      <c r="E172" s="120">
        <v>985.83394110509983</v>
      </c>
      <c r="F172" s="120">
        <v>1911.5377908679502</v>
      </c>
      <c r="G172" s="120">
        <v>2030.0781299720297</v>
      </c>
      <c r="H172" s="120">
        <v>2057.8098760009898</v>
      </c>
      <c r="I172" s="120">
        <v>1613.2001570339596</v>
      </c>
      <c r="J172" s="120">
        <v>1474.8302484185901</v>
      </c>
      <c r="K172" s="120">
        <v>347.57925524894</v>
      </c>
    </row>
    <row r="173" spans="1:11" x14ac:dyDescent="0.2">
      <c r="C173" s="81" t="s">
        <v>79</v>
      </c>
      <c r="D173" s="45">
        <f>+SUM(D142:D172)</f>
        <v>25313.315332280028</v>
      </c>
      <c r="E173" s="45">
        <f t="shared" ref="E173:J173" si="34">+SUM(E142:E172)</f>
        <v>28600.63945488034</v>
      </c>
      <c r="F173" s="45">
        <f t="shared" si="34"/>
        <v>38269.575593344809</v>
      </c>
      <c r="G173" s="45">
        <f t="shared" si="34"/>
        <v>47226.710451375366</v>
      </c>
      <c r="H173" s="45">
        <f t="shared" si="34"/>
        <v>51035.865060861026</v>
      </c>
      <c r="I173" s="45">
        <f t="shared" si="34"/>
        <v>41418.207779140597</v>
      </c>
      <c r="J173" s="45">
        <f t="shared" si="34"/>
        <v>39620.174100745215</v>
      </c>
      <c r="K173" s="45">
        <f>+SUM(K142:K172)</f>
        <v>18509.004305273669</v>
      </c>
    </row>
    <row r="174" spans="1:11" s="32" customFormat="1" x14ac:dyDescent="0.2">
      <c r="A174" s="5"/>
      <c r="B174" s="5"/>
      <c r="C174" s="74" t="str">
        <f>+'C1 Aprop Resumen 2000-2026'!B20</f>
        <v>* Información con corte a 31 de mayo</v>
      </c>
      <c r="D174" s="128">
        <f>+D173-'C6 Ejec. Nac 19-26'!D97</f>
        <v>0</v>
      </c>
      <c r="E174" s="128">
        <f>+E173-'C6 Ejec. Nac 19-26'!E97</f>
        <v>0</v>
      </c>
      <c r="F174" s="128">
        <f>+F173-'C6 Ejec. Nac 19-26'!F97</f>
        <v>0</v>
      </c>
      <c r="G174" s="128">
        <f>+G173-'C6 Ejec. Nac 19-26'!G97</f>
        <v>0</v>
      </c>
      <c r="H174" s="128">
        <f>+H173-'C6 Ejec. Nac 19-26'!H97</f>
        <v>0</v>
      </c>
      <c r="I174" s="128">
        <f>+I173-'C6 Ejec. Nac 19-26'!I97</f>
        <v>0</v>
      </c>
      <c r="J174" s="128">
        <f>+J173-'C6 Ejec. Nac 19-26'!J97</f>
        <v>0</v>
      </c>
      <c r="K174" s="128">
        <f>+K173-'C6 Ejec. Nac 19-26'!K97</f>
        <v>0</v>
      </c>
    </row>
    <row r="175" spans="1:11" x14ac:dyDescent="0.2">
      <c r="C175" s="1" t="s">
        <v>227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5.75" customHeight="1" x14ac:dyDescent="0.2">
      <c r="D179" s="138" t="s">
        <v>150</v>
      </c>
      <c r="E179" s="138"/>
      <c r="F179" s="138"/>
      <c r="G179" s="138"/>
      <c r="H179" s="138"/>
      <c r="I179" s="138"/>
      <c r="J179" s="138"/>
      <c r="K179" s="138"/>
    </row>
    <row r="180" spans="3:11" ht="11.25" hidden="1" customHeight="1" x14ac:dyDescent="0.2">
      <c r="D180" s="29"/>
      <c r="E180" s="29"/>
      <c r="F180" s="29"/>
    </row>
    <row r="181" spans="3:11" x14ac:dyDescent="0.2">
      <c r="D181" s="30"/>
      <c r="E181" s="30"/>
      <c r="F181" s="30"/>
    </row>
    <row r="182" spans="3:11" x14ac:dyDescent="0.2">
      <c r="C182" s="182" t="s">
        <v>21</v>
      </c>
      <c r="D182" s="162">
        <v>2019</v>
      </c>
      <c r="E182" s="162">
        <v>2020</v>
      </c>
      <c r="F182" s="162">
        <v>2021</v>
      </c>
      <c r="G182" s="162">
        <v>2022</v>
      </c>
      <c r="H182" s="162">
        <v>2023</v>
      </c>
      <c r="I182" s="162">
        <v>2024</v>
      </c>
      <c r="J182" s="162">
        <v>2025</v>
      </c>
      <c r="K182" s="162" t="s">
        <v>178</v>
      </c>
    </row>
    <row r="183" spans="3:11" ht="12" thickBot="1" x14ac:dyDescent="0.25">
      <c r="C183" s="183"/>
      <c r="D183" s="163"/>
      <c r="E183" s="163"/>
      <c r="F183" s="163"/>
      <c r="G183" s="163"/>
      <c r="H183" s="163"/>
      <c r="I183" s="163"/>
      <c r="J183" s="163"/>
      <c r="K183" s="163"/>
    </row>
    <row r="184" spans="3:11" x14ac:dyDescent="0.2">
      <c r="C184" s="89" t="s">
        <v>61</v>
      </c>
      <c r="D184" s="118">
        <f t="shared" ref="D184:K184" si="35">+IFERROR(IF(D142&gt;0,+((D142/D15)*100)," "),"")</f>
        <v>56.895829759345595</v>
      </c>
      <c r="E184" s="118">
        <f t="shared" si="35"/>
        <v>75.0854296995618</v>
      </c>
      <c r="F184" s="118">
        <f t="shared" si="35"/>
        <v>74.216695196408594</v>
      </c>
      <c r="G184" s="118">
        <f t="shared" si="35"/>
        <v>66.461703982444973</v>
      </c>
      <c r="H184" s="118">
        <f t="shared" si="35"/>
        <v>73.9034273110355</v>
      </c>
      <c r="I184" s="118">
        <f t="shared" si="35"/>
        <v>31.837975970523868</v>
      </c>
      <c r="J184" s="118">
        <f t="shared" si="35"/>
        <v>52.304524965645513</v>
      </c>
      <c r="K184" s="118">
        <f t="shared" si="35"/>
        <v>17.373249600591471</v>
      </c>
    </row>
    <row r="185" spans="3:11" x14ac:dyDescent="0.2">
      <c r="C185" s="90" t="s">
        <v>28</v>
      </c>
      <c r="D185" s="119">
        <f t="shared" ref="D185:K185" si="36">+IFERROR(IF(D143&gt;0,+((D143/D16)*100)," "),"")</f>
        <v>76.726687990049257</v>
      </c>
      <c r="E185" s="119">
        <f t="shared" si="36"/>
        <v>57.74859135600645</v>
      </c>
      <c r="F185" s="119">
        <f t="shared" si="36"/>
        <v>47.273529066921704</v>
      </c>
      <c r="G185" s="119">
        <f t="shared" si="36"/>
        <v>43.042913282691295</v>
      </c>
      <c r="H185" s="119">
        <f t="shared" si="36"/>
        <v>28.995270681227975</v>
      </c>
      <c r="I185" s="119">
        <f t="shared" si="36"/>
        <v>32.143522932122352</v>
      </c>
      <c r="J185" s="119">
        <f t="shared" si="36"/>
        <v>62.86694546061927</v>
      </c>
      <c r="K185" s="119">
        <f t="shared" si="36"/>
        <v>10.472355137736072</v>
      </c>
    </row>
    <row r="186" spans="3:11" x14ac:dyDescent="0.2">
      <c r="C186" s="89" t="s">
        <v>62</v>
      </c>
      <c r="D186" s="118">
        <f t="shared" ref="D186:K186" si="37">+IFERROR(IF(D144&gt;0,+((D144/D17)*100)," "),"")</f>
        <v>41.111096670724471</v>
      </c>
      <c r="E186" s="118">
        <f t="shared" si="37"/>
        <v>65.160817123109382</v>
      </c>
      <c r="F186" s="118">
        <f t="shared" si="37"/>
        <v>86.94970575387724</v>
      </c>
      <c r="G186" s="118">
        <f t="shared" si="37"/>
        <v>87.815453817001895</v>
      </c>
      <c r="H186" s="118">
        <f t="shared" si="37"/>
        <v>64.230697522473022</v>
      </c>
      <c r="I186" s="118">
        <f t="shared" si="37"/>
        <v>86.898577806600599</v>
      </c>
      <c r="J186" s="118">
        <f t="shared" si="37"/>
        <v>95.998861184967581</v>
      </c>
      <c r="K186" s="118">
        <f t="shared" si="37"/>
        <v>19.840293377271685</v>
      </c>
    </row>
    <row r="187" spans="3:11" x14ac:dyDescent="0.2">
      <c r="C187" s="90" t="s">
        <v>29</v>
      </c>
      <c r="D187" s="119">
        <f t="shared" ref="D187:K187" si="38">+IFERROR(IF(D145&gt;0,+((D145/D18)*100)," "),"")</f>
        <v>60.316242747538851</v>
      </c>
      <c r="E187" s="119">
        <f t="shared" si="38"/>
        <v>39.464989139006818</v>
      </c>
      <c r="F187" s="119">
        <f t="shared" si="38"/>
        <v>32.026919355644274</v>
      </c>
      <c r="G187" s="119">
        <f t="shared" si="38"/>
        <v>46.707379928792271</v>
      </c>
      <c r="H187" s="119">
        <f t="shared" si="38"/>
        <v>37.127706393282317</v>
      </c>
      <c r="I187" s="119">
        <f t="shared" si="38"/>
        <v>26.932818771953578</v>
      </c>
      <c r="J187" s="119">
        <f t="shared" si="38"/>
        <v>68.543970314246707</v>
      </c>
      <c r="K187" s="119">
        <f t="shared" si="38"/>
        <v>26.747946304767918</v>
      </c>
    </row>
    <row r="188" spans="3:11" x14ac:dyDescent="0.2">
      <c r="C188" s="89" t="s">
        <v>63</v>
      </c>
      <c r="D188" s="118">
        <f t="shared" ref="D188:K188" si="39">+IFERROR(IF(D146&gt;0,+((D146/D19)*100)," "),"")</f>
        <v>62.435780128311102</v>
      </c>
      <c r="E188" s="118">
        <f t="shared" si="39"/>
        <v>80.104329979314855</v>
      </c>
      <c r="F188" s="118">
        <f t="shared" si="39"/>
        <v>88.640414545998468</v>
      </c>
      <c r="G188" s="118">
        <f t="shared" si="39"/>
        <v>65.681221621759292</v>
      </c>
      <c r="H188" s="118">
        <f t="shared" si="39"/>
        <v>63.809100539127265</v>
      </c>
      <c r="I188" s="118">
        <f t="shared" si="39"/>
        <v>56.508224192817501</v>
      </c>
      <c r="J188" s="118">
        <f t="shared" si="39"/>
        <v>71.948912043500002</v>
      </c>
      <c r="K188" s="118">
        <f t="shared" si="39"/>
        <v>33.848138502014997</v>
      </c>
    </row>
    <row r="189" spans="3:11" x14ac:dyDescent="0.2">
      <c r="C189" s="90" t="s">
        <v>30</v>
      </c>
      <c r="D189" s="119">
        <f t="shared" ref="D189:K189" si="40">+IFERROR(IF(D147&gt;0,+((D147/D20)*100)," "),"")</f>
        <v>90.843270054815008</v>
      </c>
      <c r="E189" s="119">
        <f t="shared" si="40"/>
        <v>92.077887049592917</v>
      </c>
      <c r="F189" s="119">
        <f t="shared" si="40"/>
        <v>78.905664744340811</v>
      </c>
      <c r="G189" s="119">
        <f t="shared" si="40"/>
        <v>72.272042019499594</v>
      </c>
      <c r="H189" s="119">
        <f t="shared" si="40"/>
        <v>65.573912849275644</v>
      </c>
      <c r="I189" s="119">
        <f t="shared" si="40"/>
        <v>54.834065381115757</v>
      </c>
      <c r="J189" s="119">
        <f t="shared" si="40"/>
        <v>54.313425307772924</v>
      </c>
      <c r="K189" s="119">
        <f t="shared" si="40"/>
        <v>21.43033531062321</v>
      </c>
    </row>
    <row r="190" spans="3:11" x14ac:dyDescent="0.2">
      <c r="C190" s="89" t="s">
        <v>64</v>
      </c>
      <c r="D190" s="118">
        <f t="shared" ref="D190:K190" si="41">+IFERROR(IF(D148&gt;0,+((D148/D21)*100)," "),"")</f>
        <v>62.504115280380091</v>
      </c>
      <c r="E190" s="118">
        <f t="shared" si="41"/>
        <v>74.1617991423646</v>
      </c>
      <c r="F190" s="118">
        <f t="shared" si="41"/>
        <v>71.005655987005852</v>
      </c>
      <c r="G190" s="118">
        <f t="shared" si="41"/>
        <v>64.920752390454822</v>
      </c>
      <c r="H190" s="118">
        <f t="shared" si="41"/>
        <v>68.677282892619544</v>
      </c>
      <c r="I190" s="118">
        <f t="shared" si="41"/>
        <v>35.324096702887495</v>
      </c>
      <c r="J190" s="118">
        <f t="shared" si="41"/>
        <v>39.459520920504751</v>
      </c>
      <c r="K190" s="118">
        <f t="shared" si="41"/>
        <v>11.525060340147277</v>
      </c>
    </row>
    <row r="191" spans="3:11" x14ac:dyDescent="0.2">
      <c r="C191" s="90" t="s">
        <v>65</v>
      </c>
      <c r="D191" s="119">
        <f t="shared" ref="D191:K191" si="42">+IFERROR(IF(D149&gt;0,+((D149/D22)*100)," "),"")</f>
        <v>49.849446931551945</v>
      </c>
      <c r="E191" s="119">
        <f t="shared" si="42"/>
        <v>48.345347668945415</v>
      </c>
      <c r="F191" s="119">
        <f t="shared" si="42"/>
        <v>87.375443519254986</v>
      </c>
      <c r="G191" s="119">
        <f t="shared" si="42"/>
        <v>60.033506326257047</v>
      </c>
      <c r="H191" s="119">
        <f t="shared" si="42"/>
        <v>57.507935874152295</v>
      </c>
      <c r="I191" s="119">
        <f t="shared" si="42"/>
        <v>32.31799046689293</v>
      </c>
      <c r="J191" s="119">
        <f t="shared" si="42"/>
        <v>64.744425410607519</v>
      </c>
      <c r="K191" s="119">
        <f t="shared" si="42"/>
        <v>36.024173442088461</v>
      </c>
    </row>
    <row r="192" spans="3:11" x14ac:dyDescent="0.2">
      <c r="C192" s="89" t="s">
        <v>66</v>
      </c>
      <c r="D192" s="118">
        <f t="shared" ref="D192:K192" si="43">+IFERROR(IF(D150&gt;0,+((D150/D23)*100)," "),"")</f>
        <v>96.713903370859356</v>
      </c>
      <c r="E192" s="118">
        <f t="shared" si="43"/>
        <v>99.184587394077411</v>
      </c>
      <c r="F192" s="118">
        <f t="shared" si="43"/>
        <v>99.373553138397483</v>
      </c>
      <c r="G192" s="118">
        <f t="shared" si="43"/>
        <v>98.821714220829591</v>
      </c>
      <c r="H192" s="118">
        <f t="shared" si="43"/>
        <v>91.32748434788428</v>
      </c>
      <c r="I192" s="118">
        <f t="shared" si="43"/>
        <v>71.136538570822623</v>
      </c>
      <c r="J192" s="118">
        <f t="shared" si="43"/>
        <v>90.374599611805266</v>
      </c>
      <c r="K192" s="118">
        <f t="shared" si="43"/>
        <v>42.348472189751284</v>
      </c>
    </row>
    <row r="193" spans="3:11" x14ac:dyDescent="0.2">
      <c r="C193" s="90" t="s">
        <v>67</v>
      </c>
      <c r="D193" s="119">
        <f t="shared" ref="D193:K193" si="44">+IFERROR(IF(D151&gt;0,+((D151/D24)*100)," "),"")</f>
        <v>90.846853669356705</v>
      </c>
      <c r="E193" s="119">
        <f t="shared" si="44"/>
        <v>88.736272697256098</v>
      </c>
      <c r="F193" s="119">
        <f t="shared" si="44"/>
        <v>92.115795136453443</v>
      </c>
      <c r="G193" s="119">
        <f t="shared" si="44"/>
        <v>88.472041939635133</v>
      </c>
      <c r="H193" s="119">
        <f t="shared" si="44"/>
        <v>85.177585976328956</v>
      </c>
      <c r="I193" s="119">
        <f t="shared" si="44"/>
        <v>89.144096931010083</v>
      </c>
      <c r="J193" s="119">
        <f t="shared" si="44"/>
        <v>92.688455522931264</v>
      </c>
      <c r="K193" s="119">
        <f t="shared" si="44"/>
        <v>29.40249514499892</v>
      </c>
    </row>
    <row r="194" spans="3:11" x14ac:dyDescent="0.2">
      <c r="C194" s="89" t="s">
        <v>68</v>
      </c>
      <c r="D194" s="118">
        <f t="shared" ref="D194:K194" si="45">+IFERROR(IF(D152&gt;0,+((D152/D25)*100)," "),"")</f>
        <v>63.436145820679926</v>
      </c>
      <c r="E194" s="118">
        <f t="shared" si="45"/>
        <v>67.195856615496169</v>
      </c>
      <c r="F194" s="118">
        <f t="shared" si="45"/>
        <v>86.005768512964721</v>
      </c>
      <c r="G194" s="118">
        <f t="shared" si="45"/>
        <v>82.123242895806285</v>
      </c>
      <c r="H194" s="118">
        <f t="shared" si="45"/>
        <v>72.179348620439185</v>
      </c>
      <c r="I194" s="118">
        <f t="shared" si="45"/>
        <v>67.601813938667846</v>
      </c>
      <c r="J194" s="118">
        <f t="shared" si="45"/>
        <v>59.54520214258573</v>
      </c>
      <c r="K194" s="118">
        <f t="shared" si="45"/>
        <v>2.5054151154241202</v>
      </c>
    </row>
    <row r="195" spans="3:11" x14ac:dyDescent="0.2">
      <c r="C195" s="90" t="s">
        <v>31</v>
      </c>
      <c r="D195" s="119">
        <f t="shared" ref="D195:K195" si="46">+IFERROR(IF(D153&gt;0,+((D153/D26)*100)," "),"")</f>
        <v>28.330932151767286</v>
      </c>
      <c r="E195" s="119">
        <f t="shared" si="46"/>
        <v>29.015856189762872</v>
      </c>
      <c r="F195" s="119">
        <f t="shared" si="46"/>
        <v>34.919413921825019</v>
      </c>
      <c r="G195" s="119">
        <f t="shared" si="46"/>
        <v>37.69152185006255</v>
      </c>
      <c r="H195" s="119">
        <f t="shared" si="46"/>
        <v>21.797392444849546</v>
      </c>
      <c r="I195" s="119">
        <f t="shared" si="46"/>
        <v>29.237945702298301</v>
      </c>
      <c r="J195" s="119">
        <f t="shared" si="46"/>
        <v>23.27023962965621</v>
      </c>
      <c r="K195" s="119">
        <f t="shared" si="46"/>
        <v>22.103947869835398</v>
      </c>
    </row>
    <row r="196" spans="3:11" x14ac:dyDescent="0.2">
      <c r="C196" s="89" t="s">
        <v>168</v>
      </c>
      <c r="D196" s="118" t="str">
        <f t="shared" ref="D196:K196" si="47">+IFERROR(IF(D154&gt;0,+((D154/D27)*100)," "),"")</f>
        <v xml:space="preserve"> </v>
      </c>
      <c r="E196" s="118" t="str">
        <f t="shared" si="47"/>
        <v xml:space="preserve"> </v>
      </c>
      <c r="F196" s="118" t="str">
        <f t="shared" si="47"/>
        <v xml:space="preserve"> </v>
      </c>
      <c r="G196" s="118" t="str">
        <f t="shared" si="47"/>
        <v xml:space="preserve"> </v>
      </c>
      <c r="H196" s="118" t="str">
        <f t="shared" si="47"/>
        <v xml:space="preserve"> </v>
      </c>
      <c r="I196" s="118">
        <f t="shared" si="47"/>
        <v>91.346295856068309</v>
      </c>
      <c r="J196" s="118">
        <f t="shared" si="47"/>
        <v>93.452028320813568</v>
      </c>
      <c r="K196" s="118">
        <f t="shared" si="47"/>
        <v>39.404936610715794</v>
      </c>
    </row>
    <row r="197" spans="3:11" x14ac:dyDescent="0.2">
      <c r="C197" s="90" t="s">
        <v>69</v>
      </c>
      <c r="D197" s="119">
        <f t="shared" ref="D197:K197" si="48">+IFERROR(IF(D155&gt;0,+((D155/D28)*100)," "),"")</f>
        <v>87.070613041706025</v>
      </c>
      <c r="E197" s="119">
        <f t="shared" si="48"/>
        <v>96.350548738265303</v>
      </c>
      <c r="F197" s="119">
        <f t="shared" si="48"/>
        <v>89.416671469238295</v>
      </c>
      <c r="G197" s="119">
        <f t="shared" si="48"/>
        <v>96.838777847456598</v>
      </c>
      <c r="H197" s="119">
        <f t="shared" si="48"/>
        <v>87.938114127827333</v>
      </c>
      <c r="I197" s="119">
        <f t="shared" si="48"/>
        <v>76.931328695328858</v>
      </c>
      <c r="J197" s="119">
        <f t="shared" si="48"/>
        <v>77.341124305941349</v>
      </c>
      <c r="K197" s="119">
        <f t="shared" si="48"/>
        <v>31.011340866776472</v>
      </c>
    </row>
    <row r="198" spans="3:11" x14ac:dyDescent="0.2">
      <c r="C198" s="89" t="s">
        <v>70</v>
      </c>
      <c r="D198" s="118">
        <f t="shared" ref="D198:K198" si="49">+IFERROR(IF(D156&gt;0,+((D156/D29)*100)," "),"")</f>
        <v>85.174166992641105</v>
      </c>
      <c r="E198" s="118">
        <f t="shared" si="49"/>
        <v>84.483911568057749</v>
      </c>
      <c r="F198" s="118">
        <f t="shared" si="49"/>
        <v>58.279746106134702</v>
      </c>
      <c r="G198" s="118">
        <f t="shared" si="49"/>
        <v>51.049591443877759</v>
      </c>
      <c r="H198" s="118">
        <f t="shared" si="49"/>
        <v>45.655861866521533</v>
      </c>
      <c r="I198" s="118">
        <f t="shared" si="49"/>
        <v>54.460711956426024</v>
      </c>
      <c r="J198" s="118">
        <f t="shared" si="49"/>
        <v>62.433623308937314</v>
      </c>
      <c r="K198" s="118">
        <f t="shared" si="49"/>
        <v>23.469587977670241</v>
      </c>
    </row>
    <row r="199" spans="3:11" x14ac:dyDescent="0.2">
      <c r="C199" s="90" t="s">
        <v>32</v>
      </c>
      <c r="D199" s="119">
        <f t="shared" ref="D199:K199" si="50">+IFERROR(IF(D157&gt;0,+((D157/D30)*100)," "),"")</f>
        <v>65.780091142444846</v>
      </c>
      <c r="E199" s="119">
        <f t="shared" si="50"/>
        <v>96.787518520749089</v>
      </c>
      <c r="F199" s="119">
        <f t="shared" si="50"/>
        <v>95.896709671133394</v>
      </c>
      <c r="G199" s="119">
        <f t="shared" si="50"/>
        <v>86.521347843125</v>
      </c>
      <c r="H199" s="119">
        <f t="shared" si="50"/>
        <v>74.404912973551731</v>
      </c>
      <c r="I199" s="119">
        <f t="shared" si="50"/>
        <v>40.323998133990543</v>
      </c>
      <c r="J199" s="119">
        <f t="shared" si="50"/>
        <v>43.415105868937658</v>
      </c>
      <c r="K199" s="119">
        <f t="shared" si="50"/>
        <v>19.334110967640207</v>
      </c>
    </row>
    <row r="200" spans="3:11" x14ac:dyDescent="0.2">
      <c r="C200" s="89" t="s">
        <v>174</v>
      </c>
      <c r="D200" s="118">
        <f t="shared" ref="D200:K200" si="51">+IFERROR(IF(D158&gt;0,+((D158/D31)*100)," "),"")</f>
        <v>56.83572719281743</v>
      </c>
      <c r="E200" s="118">
        <f t="shared" si="51"/>
        <v>84.205955597966437</v>
      </c>
      <c r="F200" s="118">
        <f t="shared" si="51"/>
        <v>84.9585840809101</v>
      </c>
      <c r="G200" s="118">
        <f t="shared" si="51"/>
        <v>67.476115445292876</v>
      </c>
      <c r="H200" s="118">
        <f t="shared" si="51"/>
        <v>48.773059638986176</v>
      </c>
      <c r="I200" s="118">
        <f t="shared" si="51"/>
        <v>38.684416503186156</v>
      </c>
      <c r="J200" s="118">
        <f t="shared" si="51"/>
        <v>52.632883078099013</v>
      </c>
      <c r="K200" s="118">
        <f t="shared" si="51"/>
        <v>6.5094722385627</v>
      </c>
    </row>
    <row r="201" spans="3:11" x14ac:dyDescent="0.2">
      <c r="C201" s="90" t="s">
        <v>171</v>
      </c>
      <c r="D201" s="119">
        <f t="shared" ref="D201:K201" si="52">+IFERROR(IF(D159&gt;0,+((D159/D32)*100)," "),"")</f>
        <v>13.907705826577057</v>
      </c>
      <c r="E201" s="119">
        <f t="shared" si="52"/>
        <v>22.520776593087582</v>
      </c>
      <c r="F201" s="119">
        <f t="shared" si="52"/>
        <v>15.216695202706568</v>
      </c>
      <c r="G201" s="119">
        <f t="shared" si="52"/>
        <v>13.330353209350291</v>
      </c>
      <c r="H201" s="119">
        <f t="shared" si="52"/>
        <v>42.188936080701929</v>
      </c>
      <c r="I201" s="119">
        <f t="shared" si="52"/>
        <v>30.435836258911685</v>
      </c>
      <c r="J201" s="119">
        <f t="shared" si="52"/>
        <v>39.476610752124486</v>
      </c>
      <c r="K201" s="119">
        <f t="shared" si="52"/>
        <v>16.145428245218397</v>
      </c>
    </row>
    <row r="202" spans="3:11" x14ac:dyDescent="0.2">
      <c r="C202" s="89" t="s">
        <v>71</v>
      </c>
      <c r="D202" s="118">
        <f t="shared" ref="D202:K202" si="53">+IFERROR(IF(D160&gt;0,+((D160/D33)*100)," "),"")</f>
        <v>82.727464325593402</v>
      </c>
      <c r="E202" s="118">
        <f t="shared" si="53"/>
        <v>87.640010181434377</v>
      </c>
      <c r="F202" s="118">
        <f t="shared" si="53"/>
        <v>92.532165496643842</v>
      </c>
      <c r="G202" s="118">
        <f t="shared" si="53"/>
        <v>83.82597996661481</v>
      </c>
      <c r="H202" s="118">
        <f t="shared" si="53"/>
        <v>89.352594949390124</v>
      </c>
      <c r="I202" s="118">
        <f t="shared" si="53"/>
        <v>58.358124778112256</v>
      </c>
      <c r="J202" s="118">
        <f t="shared" si="53"/>
        <v>66.733930626915665</v>
      </c>
      <c r="K202" s="118">
        <f t="shared" si="53"/>
        <v>40.759408080983164</v>
      </c>
    </row>
    <row r="203" spans="3:11" x14ac:dyDescent="0.2">
      <c r="C203" s="90" t="s">
        <v>34</v>
      </c>
      <c r="D203" s="119">
        <f t="shared" ref="D203:K203" si="54">+IFERROR(IF(D161&gt;0,+((D161/D34)*100)," "),"")</f>
        <v>55.034902967913709</v>
      </c>
      <c r="E203" s="119">
        <f t="shared" si="54"/>
        <v>64.088217125479815</v>
      </c>
      <c r="F203" s="119">
        <f t="shared" si="54"/>
        <v>42.864468040514325</v>
      </c>
      <c r="G203" s="119">
        <f t="shared" si="54"/>
        <v>39.606988049768241</v>
      </c>
      <c r="H203" s="119">
        <f t="shared" si="54"/>
        <v>52.37694921652011</v>
      </c>
      <c r="I203" s="119">
        <f t="shared" si="54"/>
        <v>66.947135447977985</v>
      </c>
      <c r="J203" s="119">
        <f t="shared" si="54"/>
        <v>60.93981963877139</v>
      </c>
      <c r="K203" s="119">
        <f t="shared" si="54"/>
        <v>10.968902048138624</v>
      </c>
    </row>
    <row r="204" spans="3:11" x14ac:dyDescent="0.2">
      <c r="C204" s="89" t="s">
        <v>72</v>
      </c>
      <c r="D204" s="118">
        <f t="shared" ref="D204:K204" si="55">+IFERROR(IF(D162&gt;0,+((D162/D35)*100)," "),"")</f>
        <v>50.930220218244493</v>
      </c>
      <c r="E204" s="118">
        <f t="shared" si="55"/>
        <v>60.820607140599911</v>
      </c>
      <c r="F204" s="118">
        <f t="shared" si="55"/>
        <v>66.706657831182753</v>
      </c>
      <c r="G204" s="118">
        <f t="shared" si="55"/>
        <v>22.153705664553385</v>
      </c>
      <c r="H204" s="118">
        <f t="shared" si="55"/>
        <v>26.289899608518137</v>
      </c>
      <c r="I204" s="118">
        <f t="shared" si="55"/>
        <v>38.37653292481518</v>
      </c>
      <c r="J204" s="118">
        <f t="shared" si="55"/>
        <v>40.176372258298066</v>
      </c>
      <c r="K204" s="118">
        <f t="shared" si="55"/>
        <v>6.8871931705728153</v>
      </c>
    </row>
    <row r="205" spans="3:11" x14ac:dyDescent="0.2">
      <c r="C205" s="90" t="s">
        <v>73</v>
      </c>
      <c r="D205" s="119">
        <f t="shared" ref="D205:K205" si="56">+IFERROR(IF(D163&gt;0,+((D163/D36)*100)," "),"")</f>
        <v>32.145107592676261</v>
      </c>
      <c r="E205" s="119">
        <f t="shared" si="56"/>
        <v>14.011633728302</v>
      </c>
      <c r="F205" s="119">
        <f t="shared" si="56"/>
        <v>14.225057181996309</v>
      </c>
      <c r="G205" s="119">
        <f t="shared" si="56"/>
        <v>17.714172067479332</v>
      </c>
      <c r="H205" s="119">
        <f t="shared" si="56"/>
        <v>6.6744500485831431</v>
      </c>
      <c r="I205" s="119">
        <f t="shared" si="56"/>
        <v>11.771115034799603</v>
      </c>
      <c r="J205" s="119">
        <f t="shared" si="56"/>
        <v>69.005156907715502</v>
      </c>
      <c r="K205" s="119">
        <f t="shared" si="56"/>
        <v>10.709058850405274</v>
      </c>
    </row>
    <row r="206" spans="3:11" x14ac:dyDescent="0.2">
      <c r="C206" s="89" t="s">
        <v>35</v>
      </c>
      <c r="D206" s="118">
        <f t="shared" ref="D206:K206" si="57">+IFERROR(IF(D164&gt;0,+((D164/D37)*100)," "),"")</f>
        <v>46.132177133745444</v>
      </c>
      <c r="E206" s="118">
        <f t="shared" si="57"/>
        <v>48.003168124169171</v>
      </c>
      <c r="F206" s="118">
        <f t="shared" si="57"/>
        <v>29.449286348009007</v>
      </c>
      <c r="G206" s="118">
        <f t="shared" si="57"/>
        <v>35.088937628774168</v>
      </c>
      <c r="H206" s="118">
        <f t="shared" si="57"/>
        <v>43.654138363297733</v>
      </c>
      <c r="I206" s="118">
        <f t="shared" si="57"/>
        <v>24.568764552564801</v>
      </c>
      <c r="J206" s="118">
        <f t="shared" si="57"/>
        <v>38.30405892783709</v>
      </c>
      <c r="K206" s="118">
        <f t="shared" si="57"/>
        <v>3.1783244787207066</v>
      </c>
    </row>
    <row r="207" spans="3:11" x14ac:dyDescent="0.2">
      <c r="C207" s="90" t="s">
        <v>74</v>
      </c>
      <c r="D207" s="119">
        <f t="shared" ref="D207:K207" si="58">+IFERROR(IF(D165&gt;0,+((D165/D38)*100)," "),"")</f>
        <v>77.593573499428175</v>
      </c>
      <c r="E207" s="119">
        <f t="shared" si="58"/>
        <v>66.827689842476218</v>
      </c>
      <c r="F207" s="119">
        <f t="shared" si="58"/>
        <v>73.091321721059472</v>
      </c>
      <c r="G207" s="119">
        <f t="shared" si="58"/>
        <v>69.195736311600726</v>
      </c>
      <c r="H207" s="119">
        <f t="shared" si="58"/>
        <v>49.208243214048068</v>
      </c>
      <c r="I207" s="119">
        <f t="shared" si="58"/>
        <v>54.476351484493804</v>
      </c>
      <c r="J207" s="119">
        <f t="shared" si="58"/>
        <v>84.5154906177398</v>
      </c>
      <c r="K207" s="119">
        <f t="shared" si="58"/>
        <v>26.000481635547029</v>
      </c>
    </row>
    <row r="208" spans="3:11" x14ac:dyDescent="0.2">
      <c r="C208" s="89" t="s">
        <v>36</v>
      </c>
      <c r="D208" s="118">
        <f t="shared" ref="D208:K208" si="59">+IFERROR(IF(D166&gt;0,+((D166/D39)*100)," "),"")</f>
        <v>86.844545953747925</v>
      </c>
      <c r="E208" s="118">
        <f t="shared" si="59"/>
        <v>87.881182597579581</v>
      </c>
      <c r="F208" s="118">
        <f t="shared" si="59"/>
        <v>75.023032743336998</v>
      </c>
      <c r="G208" s="118">
        <f t="shared" si="59"/>
        <v>64.946213499633771</v>
      </c>
      <c r="H208" s="118">
        <f t="shared" si="59"/>
        <v>75.329438675977471</v>
      </c>
      <c r="I208" s="118">
        <f t="shared" si="59"/>
        <v>78.477809679678103</v>
      </c>
      <c r="J208" s="118">
        <f t="shared" si="59"/>
        <v>80.191549628747666</v>
      </c>
      <c r="K208" s="118">
        <f t="shared" si="59"/>
        <v>21.479448999999999</v>
      </c>
    </row>
    <row r="209" spans="1:11" x14ac:dyDescent="0.2">
      <c r="C209" s="90" t="s">
        <v>172</v>
      </c>
      <c r="D209" s="119">
        <f t="shared" ref="D209:K209" si="60">+IFERROR(IF(D167&gt;0,+((D167/D40)*100)," "),"")</f>
        <v>93.326231239033547</v>
      </c>
      <c r="E209" s="119">
        <f t="shared" si="60"/>
        <v>92.764752116541146</v>
      </c>
      <c r="F209" s="119">
        <f t="shared" si="60"/>
        <v>91.359087711646808</v>
      </c>
      <c r="G209" s="119">
        <f t="shared" si="60"/>
        <v>91.199087131366966</v>
      </c>
      <c r="H209" s="119">
        <f t="shared" si="60"/>
        <v>65.00572020527126</v>
      </c>
      <c r="I209" s="119">
        <f t="shared" si="60"/>
        <v>42.630333268093231</v>
      </c>
      <c r="J209" s="119">
        <f t="shared" si="60"/>
        <v>40.048619120973342</v>
      </c>
      <c r="K209" s="119">
        <f t="shared" si="60"/>
        <v>5.3708122114282739</v>
      </c>
    </row>
    <row r="210" spans="1:11" x14ac:dyDescent="0.2">
      <c r="C210" s="89" t="s">
        <v>76</v>
      </c>
      <c r="D210" s="118">
        <f t="shared" ref="D210:K210" si="61">+IFERROR(IF(D168&gt;0,+((D168/D41)*100)," "),"")</f>
        <v>61.866202437315053</v>
      </c>
      <c r="E210" s="118">
        <f t="shared" si="61"/>
        <v>79.625252443993375</v>
      </c>
      <c r="F210" s="118">
        <f t="shared" si="61"/>
        <v>84.546406859085351</v>
      </c>
      <c r="G210" s="118">
        <f t="shared" si="61"/>
        <v>86.660191564308548</v>
      </c>
      <c r="H210" s="118">
        <f t="shared" si="61"/>
        <v>85.63437103081877</v>
      </c>
      <c r="I210" s="118">
        <f t="shared" si="61"/>
        <v>76.470991278651866</v>
      </c>
      <c r="J210" s="118">
        <f t="shared" si="61"/>
        <v>78.260160187165098</v>
      </c>
      <c r="K210" s="118">
        <f t="shared" si="61"/>
        <v>33.115190623579657</v>
      </c>
    </row>
    <row r="211" spans="1:11" x14ac:dyDescent="0.2">
      <c r="C211" s="90" t="s">
        <v>77</v>
      </c>
      <c r="D211" s="119">
        <f t="shared" ref="D211:K211" si="62">+IFERROR(IF(D169&gt;0,+((D169/D42)*100)," "),"")</f>
        <v>96.896840961496821</v>
      </c>
      <c r="E211" s="119" t="str">
        <f t="shared" si="62"/>
        <v xml:space="preserve"> </v>
      </c>
      <c r="F211" s="119" t="str">
        <f t="shared" si="62"/>
        <v xml:space="preserve"> </v>
      </c>
      <c r="G211" s="119" t="str">
        <f t="shared" si="62"/>
        <v xml:space="preserve"> </v>
      </c>
      <c r="H211" s="119" t="str">
        <f t="shared" si="62"/>
        <v xml:space="preserve"> </v>
      </c>
      <c r="I211" s="119">
        <f t="shared" si="62"/>
        <v>21.324903928546586</v>
      </c>
      <c r="J211" s="119">
        <f t="shared" si="62"/>
        <v>68.265551029318488</v>
      </c>
      <c r="K211" s="119" t="str">
        <f t="shared" si="62"/>
        <v xml:space="preserve"> </v>
      </c>
    </row>
    <row r="212" spans="1:11" x14ac:dyDescent="0.2">
      <c r="C212" s="89" t="s">
        <v>173</v>
      </c>
      <c r="D212" s="118">
        <f t="shared" ref="D212:K212" si="63">+IFERROR(IF(D170&gt;0,+((D170/D43)*100)," "),"")</f>
        <v>93.213483786711279</v>
      </c>
      <c r="E212" s="118">
        <f t="shared" si="63"/>
        <v>86.098684607586435</v>
      </c>
      <c r="F212" s="118">
        <f t="shared" si="63"/>
        <v>87.448510123234044</v>
      </c>
      <c r="G212" s="118">
        <f t="shared" si="63"/>
        <v>93.147114746071665</v>
      </c>
      <c r="H212" s="118">
        <f t="shared" si="63"/>
        <v>86.981188539076044</v>
      </c>
      <c r="I212" s="118">
        <f t="shared" si="63"/>
        <v>79.46193654246494</v>
      </c>
      <c r="J212" s="118">
        <f t="shared" si="63"/>
        <v>76.290159942276745</v>
      </c>
      <c r="K212" s="118">
        <f t="shared" si="63"/>
        <v>23.784294787601702</v>
      </c>
    </row>
    <row r="213" spans="1:11" x14ac:dyDescent="0.2">
      <c r="C213" s="90" t="s">
        <v>37</v>
      </c>
      <c r="D213" s="119">
        <f t="shared" ref="D213:K213" si="64">+IFERROR(IF(D171&gt;0,+((D171/D44)*100)," "),"")</f>
        <v>78.541675913887744</v>
      </c>
      <c r="E213" s="119">
        <f t="shared" si="64"/>
        <v>84.118530021933722</v>
      </c>
      <c r="F213" s="119">
        <f t="shared" si="64"/>
        <v>85.187957084920825</v>
      </c>
      <c r="G213" s="119">
        <f t="shared" si="64"/>
        <v>79.771057253943852</v>
      </c>
      <c r="H213" s="119">
        <f t="shared" si="64"/>
        <v>87.53462606222385</v>
      </c>
      <c r="I213" s="119">
        <f t="shared" si="64"/>
        <v>34.398588043589022</v>
      </c>
      <c r="J213" s="119">
        <f t="shared" si="64"/>
        <v>29.017733171770576</v>
      </c>
      <c r="K213" s="119">
        <f t="shared" si="64"/>
        <v>10.981580747836158</v>
      </c>
    </row>
    <row r="214" spans="1:11" x14ac:dyDescent="0.2">
      <c r="C214" s="89" t="s">
        <v>38</v>
      </c>
      <c r="D214" s="118">
        <f t="shared" ref="D214:K214" si="65">+IFERROR(IF(D172&gt;0,+((D172/D45)*100)," "),"")</f>
        <v>35.049078283909395</v>
      </c>
      <c r="E214" s="118">
        <f t="shared" si="65"/>
        <v>49.391158648910753</v>
      </c>
      <c r="F214" s="118">
        <f t="shared" si="65"/>
        <v>59.120324785235134</v>
      </c>
      <c r="G214" s="118">
        <f t="shared" si="65"/>
        <v>64.134454219275256</v>
      </c>
      <c r="H214" s="118">
        <f t="shared" si="65"/>
        <v>41.086929110770178</v>
      </c>
      <c r="I214" s="118">
        <f t="shared" si="65"/>
        <v>30.058288663374011</v>
      </c>
      <c r="J214" s="118">
        <f t="shared" si="65"/>
        <v>36.85667056627554</v>
      </c>
      <c r="K214" s="118">
        <f t="shared" si="65"/>
        <v>13.481203350200882</v>
      </c>
    </row>
    <row r="215" spans="1:11" x14ac:dyDescent="0.2">
      <c r="C215" s="93" t="s">
        <v>79</v>
      </c>
      <c r="D215" s="65">
        <f t="shared" ref="D215:K215" si="66">+IFERROR(IF(D173&gt;0,+((D173/D46)*100)," "),"")</f>
        <v>75.631619622661333</v>
      </c>
      <c r="E215" s="65">
        <f t="shared" si="66"/>
        <v>80.264273640591327</v>
      </c>
      <c r="F215" s="65">
        <f t="shared" si="66"/>
        <v>77.50408249217071</v>
      </c>
      <c r="G215" s="65">
        <f t="shared" si="66"/>
        <v>79.652085086971226</v>
      </c>
      <c r="H215" s="65">
        <f t="shared" si="66"/>
        <v>70.928051573260191</v>
      </c>
      <c r="I215" s="65">
        <f t="shared" si="66"/>
        <v>53.73009629591207</v>
      </c>
      <c r="J215" s="65">
        <f t="shared" si="66"/>
        <v>61.583414739194943</v>
      </c>
      <c r="K215" s="65">
        <f t="shared" si="66"/>
        <v>25.197297086166898</v>
      </c>
    </row>
    <row r="216" spans="1:11" s="32" customFormat="1" x14ac:dyDescent="0.2">
      <c r="A216" s="5"/>
      <c r="B216" s="5"/>
      <c r="C216" s="74" t="str">
        <f>+'C1 Aprop Resumen 2000-2026'!B20</f>
        <v>* Información con corte a 31 de mayo</v>
      </c>
      <c r="D216" s="48"/>
      <c r="E216" s="48"/>
      <c r="F216" s="48"/>
      <c r="G216" s="48"/>
      <c r="H216" s="48"/>
      <c r="I216" s="48"/>
    </row>
    <row r="217" spans="1:11" x14ac:dyDescent="0.2">
      <c r="C217" s="1" t="s">
        <v>227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D221" s="164" t="s">
        <v>151</v>
      </c>
      <c r="E221" s="164"/>
      <c r="F221" s="164"/>
      <c r="G221" s="164"/>
      <c r="H221" s="164"/>
      <c r="I221" s="164"/>
      <c r="J221" s="164"/>
      <c r="K221" s="164"/>
    </row>
    <row r="222" spans="1:11" x14ac:dyDescent="0.2">
      <c r="C222" s="157"/>
      <c r="D222" s="157"/>
      <c r="E222" s="157"/>
      <c r="F222" s="157"/>
      <c r="G222" s="157"/>
      <c r="H222" s="157"/>
      <c r="I222" s="157"/>
      <c r="J222" s="157"/>
    </row>
    <row r="223" spans="1:11" x14ac:dyDescent="0.2">
      <c r="C223" s="182" t="s">
        <v>21</v>
      </c>
      <c r="D223" s="162">
        <v>2019</v>
      </c>
      <c r="E223" s="162">
        <v>2020</v>
      </c>
      <c r="F223" s="162">
        <v>2021</v>
      </c>
      <c r="G223" s="162">
        <v>2022</v>
      </c>
      <c r="H223" s="162">
        <v>2023</v>
      </c>
      <c r="I223" s="162">
        <v>2024</v>
      </c>
      <c r="J223" s="162">
        <v>2025</v>
      </c>
      <c r="K223" s="162" t="s">
        <v>178</v>
      </c>
    </row>
    <row r="224" spans="1:11" ht="12" thickBot="1" x14ac:dyDescent="0.25">
      <c r="C224" s="183"/>
      <c r="D224" s="163"/>
      <c r="E224" s="163"/>
      <c r="F224" s="163"/>
      <c r="G224" s="163"/>
      <c r="H224" s="163"/>
      <c r="I224" s="163"/>
      <c r="J224" s="163"/>
      <c r="K224" s="163"/>
    </row>
    <row r="225" spans="3:11" x14ac:dyDescent="0.2">
      <c r="C225" s="89" t="s">
        <v>61</v>
      </c>
      <c r="D225" s="120">
        <v>831.49980542253002</v>
      </c>
      <c r="E225" s="120">
        <v>780.75765315635988</v>
      </c>
      <c r="F225" s="120">
        <v>1246.7520712510398</v>
      </c>
      <c r="G225" s="120">
        <v>1160.7117385040201</v>
      </c>
      <c r="H225" s="120">
        <v>3221.3829387189999</v>
      </c>
      <c r="I225" s="120">
        <v>2133.7779661286199</v>
      </c>
      <c r="J225" s="120">
        <v>2140.0649188573598</v>
      </c>
      <c r="K225" s="120">
        <v>525.41144810472997</v>
      </c>
    </row>
    <row r="226" spans="3:11" x14ac:dyDescent="0.2">
      <c r="C226" s="90" t="s">
        <v>28</v>
      </c>
      <c r="D226" s="121">
        <v>155.19338699352002</v>
      </c>
      <c r="E226" s="121">
        <v>148.12321300023999</v>
      </c>
      <c r="F226" s="121">
        <v>284.05262034973998</v>
      </c>
      <c r="G226" s="121">
        <v>319.22715002426997</v>
      </c>
      <c r="H226" s="121">
        <v>377.63529393953002</v>
      </c>
      <c r="I226" s="121">
        <v>397.52054690402997</v>
      </c>
      <c r="J226" s="121">
        <v>503.67840832279001</v>
      </c>
      <c r="K226" s="121">
        <v>96.361053562149991</v>
      </c>
    </row>
    <row r="227" spans="3:11" x14ac:dyDescent="0.2">
      <c r="C227" s="89" t="s">
        <v>62</v>
      </c>
      <c r="D227" s="120">
        <v>127.44265654972</v>
      </c>
      <c r="E227" s="120">
        <v>159.44373548996001</v>
      </c>
      <c r="F227" s="120">
        <v>334.84082039046996</v>
      </c>
      <c r="G227" s="120">
        <v>265.99201824600999</v>
      </c>
      <c r="H227" s="120">
        <v>293.92692347325999</v>
      </c>
      <c r="I227" s="120">
        <v>300.61243224907997</v>
      </c>
      <c r="J227" s="120">
        <v>234.79407262684001</v>
      </c>
      <c r="K227" s="120">
        <v>69.156734392999994</v>
      </c>
    </row>
    <row r="228" spans="3:11" x14ac:dyDescent="0.2">
      <c r="C228" s="90" t="s">
        <v>29</v>
      </c>
      <c r="D228" s="121">
        <v>120.41569268501</v>
      </c>
      <c r="E228" s="121">
        <v>84.203515962110004</v>
      </c>
      <c r="F228" s="121">
        <v>103.19465983027999</v>
      </c>
      <c r="G228" s="121">
        <v>146.15130569051001</v>
      </c>
      <c r="H228" s="121">
        <v>172.41186491291998</v>
      </c>
      <c r="I228" s="121">
        <v>50.685075399100008</v>
      </c>
      <c r="J228" s="121">
        <v>156.16812169469</v>
      </c>
      <c r="K228" s="121">
        <v>55.843553156100008</v>
      </c>
    </row>
    <row r="229" spans="3:11" x14ac:dyDescent="0.2">
      <c r="C229" s="89" t="s">
        <v>63</v>
      </c>
      <c r="D229" s="120">
        <v>56.170671099479996</v>
      </c>
      <c r="E229" s="120">
        <v>63.979828653869994</v>
      </c>
      <c r="F229" s="120">
        <v>102.56889787143999</v>
      </c>
      <c r="G229" s="120">
        <v>135.40986192558</v>
      </c>
      <c r="H229" s="120">
        <v>176.44283537095001</v>
      </c>
      <c r="I229" s="120">
        <v>148.44162962711002</v>
      </c>
      <c r="J229" s="120">
        <v>143.897824087</v>
      </c>
      <c r="K229" s="120">
        <v>67.284214814999999</v>
      </c>
    </row>
    <row r="230" spans="3:11" x14ac:dyDescent="0.2">
      <c r="C230" s="90" t="s">
        <v>30</v>
      </c>
      <c r="D230" s="121">
        <v>126.07571904938</v>
      </c>
      <c r="E230" s="121">
        <v>121.50204043517</v>
      </c>
      <c r="F230" s="121">
        <v>269.28198027427004</v>
      </c>
      <c r="G230" s="121">
        <v>257.70229679655</v>
      </c>
      <c r="H230" s="121">
        <v>322.26891277011993</v>
      </c>
      <c r="I230" s="121">
        <v>528.63048914799003</v>
      </c>
      <c r="J230" s="121">
        <v>389.09217031253007</v>
      </c>
      <c r="K230" s="121">
        <v>150.59281278863</v>
      </c>
    </row>
    <row r="231" spans="3:11" x14ac:dyDescent="0.2">
      <c r="C231" s="89" t="s">
        <v>64</v>
      </c>
      <c r="D231" s="120">
        <v>657.64391437094991</v>
      </c>
      <c r="E231" s="120">
        <v>984.95463971828997</v>
      </c>
      <c r="F231" s="120">
        <v>1436.9717463999998</v>
      </c>
      <c r="G231" s="120">
        <v>1304.1974282028998</v>
      </c>
      <c r="H231" s="120">
        <v>1294.7153946419398</v>
      </c>
      <c r="I231" s="120">
        <v>1059.3938250174001</v>
      </c>
      <c r="J231" s="120">
        <v>861.73677625517007</v>
      </c>
      <c r="K231" s="120">
        <v>408.75990949686002</v>
      </c>
    </row>
    <row r="232" spans="3:11" x14ac:dyDescent="0.2">
      <c r="C232" s="90" t="s">
        <v>65</v>
      </c>
      <c r="D232" s="121">
        <v>230.30237453376998</v>
      </c>
      <c r="E232" s="121">
        <v>204.19736059113001</v>
      </c>
      <c r="F232" s="121">
        <v>635.75249060164992</v>
      </c>
      <c r="G232" s="121">
        <v>507.38287138098997</v>
      </c>
      <c r="H232" s="121">
        <v>512.78972961935006</v>
      </c>
      <c r="I232" s="121">
        <v>321.04538850098004</v>
      </c>
      <c r="J232" s="121">
        <v>258.97770164243008</v>
      </c>
      <c r="K232" s="121">
        <v>159.18811612600004</v>
      </c>
    </row>
    <row r="233" spans="3:11" x14ac:dyDescent="0.2">
      <c r="C233" s="89" t="s">
        <v>66</v>
      </c>
      <c r="D233" s="120">
        <v>3615.8802874066209</v>
      </c>
      <c r="E233" s="120">
        <v>3952.3695864412198</v>
      </c>
      <c r="F233" s="120">
        <v>4816.5881248927999</v>
      </c>
      <c r="G233" s="120">
        <v>5457.2380152511405</v>
      </c>
      <c r="H233" s="120">
        <v>6731.1634119519795</v>
      </c>
      <c r="I233" s="120">
        <v>5631.1108330662992</v>
      </c>
      <c r="J233" s="120">
        <v>6103.9713929463496</v>
      </c>
      <c r="K233" s="120">
        <v>2856.5860788728801</v>
      </c>
    </row>
    <row r="234" spans="3:11" x14ac:dyDescent="0.2">
      <c r="C234" s="90" t="s">
        <v>67</v>
      </c>
      <c r="D234" s="121">
        <v>15.827506138480002</v>
      </c>
      <c r="E234" s="121">
        <v>18.479244532669998</v>
      </c>
      <c r="F234" s="121">
        <v>18.742752719729999</v>
      </c>
      <c r="G234" s="121">
        <v>15.573506812889999</v>
      </c>
      <c r="H234" s="121">
        <v>15.58480259389</v>
      </c>
      <c r="I234" s="121">
        <v>16.211794929899998</v>
      </c>
      <c r="J234" s="121">
        <v>15.617855914250001</v>
      </c>
      <c r="K234" s="121">
        <v>3.0837941717399997</v>
      </c>
    </row>
    <row r="235" spans="3:11" x14ac:dyDescent="0.2">
      <c r="C235" s="89" t="s">
        <v>68</v>
      </c>
      <c r="D235" s="120">
        <v>71.759646310229996</v>
      </c>
      <c r="E235" s="120">
        <v>82.587835120070011</v>
      </c>
      <c r="F235" s="120">
        <v>107.18147040370999</v>
      </c>
      <c r="G235" s="120">
        <v>140.28140386449002</v>
      </c>
      <c r="H235" s="120">
        <v>146.44762847544001</v>
      </c>
      <c r="I235" s="120">
        <v>154.98724853213997</v>
      </c>
      <c r="J235" s="120">
        <v>189.30601094328998</v>
      </c>
      <c r="K235" s="120">
        <v>9.7210914649899998</v>
      </c>
    </row>
    <row r="236" spans="3:11" x14ac:dyDescent="0.2">
      <c r="C236" s="90" t="s">
        <v>31</v>
      </c>
      <c r="D236" s="121">
        <v>506.51650291351996</v>
      </c>
      <c r="E236" s="121">
        <v>545.43241060949993</v>
      </c>
      <c r="F236" s="121">
        <v>766.94084824837989</v>
      </c>
      <c r="G236" s="121">
        <v>952.55666504925011</v>
      </c>
      <c r="H236" s="121">
        <v>1032.5691889211901</v>
      </c>
      <c r="I236" s="121">
        <v>945.06497279963014</v>
      </c>
      <c r="J236" s="121">
        <v>632.16662656359006</v>
      </c>
      <c r="K236" s="121">
        <v>1035.6318157657599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5908.9827952033002</v>
      </c>
      <c r="J237" s="120">
        <v>6293.1115295116588</v>
      </c>
      <c r="K237" s="120">
        <v>2499.4174521740401</v>
      </c>
    </row>
    <row r="238" spans="3:11" x14ac:dyDescent="0.2">
      <c r="C238" s="90" t="s">
        <v>69</v>
      </c>
      <c r="D238" s="121">
        <v>6966.9554550871599</v>
      </c>
      <c r="E238" s="121">
        <v>8313.01657532428</v>
      </c>
      <c r="F238" s="121">
        <v>10835.824895326607</v>
      </c>
      <c r="G238" s="121">
        <v>18652.49622920949</v>
      </c>
      <c r="H238" s="121">
        <v>14751.948464489345</v>
      </c>
      <c r="I238" s="121">
        <v>8406.1771668666715</v>
      </c>
      <c r="J238" s="121">
        <v>6844.6693317788004</v>
      </c>
      <c r="K238" s="121">
        <v>3472.72536939877</v>
      </c>
    </row>
    <row r="239" spans="3:11" x14ac:dyDescent="0.2">
      <c r="C239" s="89" t="s">
        <v>70</v>
      </c>
      <c r="D239" s="120">
        <v>157.51847690306002</v>
      </c>
      <c r="E239" s="120">
        <v>150.48391518932002</v>
      </c>
      <c r="F239" s="120">
        <v>186.61742393987001</v>
      </c>
      <c r="G239" s="120">
        <v>202.454211757</v>
      </c>
      <c r="H239" s="120">
        <v>341.33851520870002</v>
      </c>
      <c r="I239" s="120">
        <v>537.89435763816994</v>
      </c>
      <c r="J239" s="120">
        <v>439.19075076426003</v>
      </c>
      <c r="K239" s="120">
        <v>110.17937023992999</v>
      </c>
    </row>
    <row r="240" spans="3:11" x14ac:dyDescent="0.2">
      <c r="C240" s="90" t="s">
        <v>32</v>
      </c>
      <c r="D240" s="121">
        <v>4.7629982384099998</v>
      </c>
      <c r="E240" s="121">
        <v>6.8664485209400006</v>
      </c>
      <c r="F240" s="121">
        <v>7.5241046915399998</v>
      </c>
      <c r="G240" s="121">
        <v>6.9217078274499997</v>
      </c>
      <c r="H240" s="121">
        <v>19.582003379400003</v>
      </c>
      <c r="I240" s="121">
        <v>16.3466193832</v>
      </c>
      <c r="J240" s="121">
        <v>15.281630515670003</v>
      </c>
      <c r="K240" s="121">
        <v>4.4767860350499999</v>
      </c>
    </row>
    <row r="241" spans="3:11" x14ac:dyDescent="0.2">
      <c r="C241" s="89" t="s">
        <v>174</v>
      </c>
      <c r="D241" s="120">
        <v>56.339239370759998</v>
      </c>
      <c r="E241" s="120">
        <v>180.48963312414003</v>
      </c>
      <c r="F241" s="120">
        <v>302.87816957598005</v>
      </c>
      <c r="G241" s="120">
        <v>448.64499702241</v>
      </c>
      <c r="H241" s="120">
        <v>231.05889590605</v>
      </c>
      <c r="I241" s="120">
        <v>216.14172170666001</v>
      </c>
      <c r="J241" s="120">
        <v>226.52304626985003</v>
      </c>
      <c r="K241" s="120">
        <v>28.43221517337</v>
      </c>
    </row>
    <row r="242" spans="3:11" x14ac:dyDescent="0.2">
      <c r="C242" s="90" t="s">
        <v>171</v>
      </c>
      <c r="D242" s="121">
        <v>44.387174621399993</v>
      </c>
      <c r="E242" s="121">
        <v>86.994361878710023</v>
      </c>
      <c r="F242" s="121">
        <v>67.493912930350007</v>
      </c>
      <c r="G242" s="121">
        <v>65.740032678019986</v>
      </c>
      <c r="H242" s="121">
        <v>152.66151323161003</v>
      </c>
      <c r="I242" s="121">
        <v>173.06363522605</v>
      </c>
      <c r="J242" s="121">
        <v>208.27255029644002</v>
      </c>
      <c r="K242" s="121">
        <v>84.213801758990002</v>
      </c>
    </row>
    <row r="243" spans="3:11" x14ac:dyDescent="0.2">
      <c r="C243" s="89" t="s">
        <v>71</v>
      </c>
      <c r="D243" s="120">
        <v>2489.2684541333501</v>
      </c>
      <c r="E243" s="120">
        <v>2611.7828535046401</v>
      </c>
      <c r="F243" s="120">
        <v>4058.5299870161298</v>
      </c>
      <c r="G243" s="120">
        <v>3595.7461819259302</v>
      </c>
      <c r="H243" s="120">
        <v>6019.9521329645895</v>
      </c>
      <c r="I243" s="120">
        <v>4055.7052369384301</v>
      </c>
      <c r="J243" s="120">
        <v>4371.6209129405106</v>
      </c>
      <c r="K243" s="120">
        <v>3922.7121069597001</v>
      </c>
    </row>
    <row r="244" spans="3:11" x14ac:dyDescent="0.2">
      <c r="C244" s="90" t="s">
        <v>34</v>
      </c>
      <c r="D244" s="121">
        <v>88.039149221319988</v>
      </c>
      <c r="E244" s="121">
        <v>138.70427380603996</v>
      </c>
      <c r="F244" s="121">
        <v>146.82482003571999</v>
      </c>
      <c r="G244" s="121">
        <v>174.92951562245003</v>
      </c>
      <c r="H244" s="121">
        <v>297.22848020392991</v>
      </c>
      <c r="I244" s="121">
        <v>344.72525750222997</v>
      </c>
      <c r="J244" s="121">
        <v>230.66652292659995</v>
      </c>
      <c r="K244" s="121">
        <v>89.451767945930001</v>
      </c>
    </row>
    <row r="245" spans="3:11" x14ac:dyDescent="0.2">
      <c r="C245" s="89" t="s">
        <v>72</v>
      </c>
      <c r="D245" s="120">
        <v>142.25467665546</v>
      </c>
      <c r="E245" s="120">
        <v>115.81430272671</v>
      </c>
      <c r="F245" s="120">
        <v>367.08058492916001</v>
      </c>
      <c r="G245" s="120">
        <v>235.55994928746</v>
      </c>
      <c r="H245" s="120">
        <v>353.09455431768998</v>
      </c>
      <c r="I245" s="120">
        <v>362.00239251995004</v>
      </c>
      <c r="J245" s="120">
        <v>243.03890581670001</v>
      </c>
      <c r="K245" s="120">
        <v>64.910512831099993</v>
      </c>
    </row>
    <row r="246" spans="3:11" x14ac:dyDescent="0.2">
      <c r="C246" s="90" t="s">
        <v>73</v>
      </c>
      <c r="D246" s="121">
        <v>83.646249150360006</v>
      </c>
      <c r="E246" s="121">
        <v>96.776691183979992</v>
      </c>
      <c r="F246" s="121">
        <v>329.19726469816999</v>
      </c>
      <c r="G246" s="121">
        <v>215.22714796652002</v>
      </c>
      <c r="H246" s="121">
        <v>133.67068125493995</v>
      </c>
      <c r="I246" s="121">
        <v>90.318627486850005</v>
      </c>
      <c r="J246" s="121">
        <v>333.49283685530003</v>
      </c>
      <c r="K246" s="121">
        <v>29.00777567291</v>
      </c>
    </row>
    <row r="247" spans="3:11" x14ac:dyDescent="0.2">
      <c r="C247" s="89" t="s">
        <v>35</v>
      </c>
      <c r="D247" s="120">
        <v>85.393722574320009</v>
      </c>
      <c r="E247" s="120">
        <v>117.47647423658999</v>
      </c>
      <c r="F247" s="120">
        <v>134.42534392620999</v>
      </c>
      <c r="G247" s="120">
        <v>197.41762997504</v>
      </c>
      <c r="H247" s="120">
        <v>316.03648607077002</v>
      </c>
      <c r="I247" s="120">
        <v>273.69532425554002</v>
      </c>
      <c r="J247" s="120">
        <v>413.75541038021004</v>
      </c>
      <c r="K247" s="120">
        <v>35.587175582870003</v>
      </c>
    </row>
    <row r="248" spans="3:11" x14ac:dyDescent="0.2">
      <c r="C248" s="90" t="s">
        <v>74</v>
      </c>
      <c r="D248" s="121">
        <v>45.763409355999997</v>
      </c>
      <c r="E248" s="121">
        <v>78.701520498080001</v>
      </c>
      <c r="F248" s="121">
        <v>47.942235418999999</v>
      </c>
      <c r="G248" s="121">
        <v>105.647963472</v>
      </c>
      <c r="H248" s="121">
        <v>119.955067789</v>
      </c>
      <c r="I248" s="121">
        <v>98.1743662298</v>
      </c>
      <c r="J248" s="121">
        <v>148.97305015399999</v>
      </c>
      <c r="K248" s="121">
        <v>58.735090133999996</v>
      </c>
    </row>
    <row r="249" spans="3:11" x14ac:dyDescent="0.2">
      <c r="C249" s="89" t="s">
        <v>36</v>
      </c>
      <c r="D249" s="120">
        <v>33.606849020109998</v>
      </c>
      <c r="E249" s="120">
        <v>37.69416342996</v>
      </c>
      <c r="F249" s="120">
        <v>53.113318173129997</v>
      </c>
      <c r="G249" s="120">
        <v>48.457137207629998</v>
      </c>
      <c r="H249" s="120">
        <v>66.192327232160011</v>
      </c>
      <c r="I249" s="120">
        <v>29.255098562560001</v>
      </c>
      <c r="J249" s="120">
        <v>15.25847688394</v>
      </c>
      <c r="K249" s="120">
        <v>2.1479449000000002</v>
      </c>
    </row>
    <row r="250" spans="3:11" x14ac:dyDescent="0.2">
      <c r="C250" s="90" t="s">
        <v>172</v>
      </c>
      <c r="D250" s="121">
        <v>497.85164759372003</v>
      </c>
      <c r="E250" s="121">
        <v>544.57065222106007</v>
      </c>
      <c r="F250" s="121">
        <v>683.87962904999006</v>
      </c>
      <c r="G250" s="121">
        <v>935.05220782483991</v>
      </c>
      <c r="H250" s="121">
        <v>1264.3875548483804</v>
      </c>
      <c r="I250" s="121">
        <v>798.35743606098004</v>
      </c>
      <c r="J250" s="121">
        <v>790.64797548966999</v>
      </c>
      <c r="K250" s="121">
        <v>141.19401921131998</v>
      </c>
    </row>
    <row r="251" spans="3:11" x14ac:dyDescent="0.2">
      <c r="C251" s="89" t="s">
        <v>76</v>
      </c>
      <c r="D251" s="120">
        <v>92.631558662320003</v>
      </c>
      <c r="E251" s="120">
        <v>138.628278518</v>
      </c>
      <c r="F251" s="120">
        <v>178.78469355741001</v>
      </c>
      <c r="G251" s="120">
        <v>218.56945861701001</v>
      </c>
      <c r="H251" s="120">
        <v>206.08951802692002</v>
      </c>
      <c r="I251" s="120">
        <v>193.75256609657001</v>
      </c>
      <c r="J251" s="120">
        <v>207.06352164686999</v>
      </c>
      <c r="K251" s="120">
        <v>87.997689266820004</v>
      </c>
    </row>
    <row r="252" spans="3:11" x14ac:dyDescent="0.2">
      <c r="C252" s="90" t="s">
        <v>77</v>
      </c>
      <c r="D252" s="121">
        <v>13.783801474290001</v>
      </c>
      <c r="E252" s="121">
        <v>0</v>
      </c>
      <c r="F252" s="121">
        <v>0</v>
      </c>
      <c r="G252" s="121">
        <v>0</v>
      </c>
      <c r="H252" s="121">
        <v>0</v>
      </c>
      <c r="I252" s="121">
        <v>169.88984203201002</v>
      </c>
      <c r="J252" s="121">
        <v>343.77604554727003</v>
      </c>
      <c r="K252" s="121">
        <v>0</v>
      </c>
    </row>
    <row r="253" spans="3:11" x14ac:dyDescent="0.2">
      <c r="C253" s="89" t="s">
        <v>173</v>
      </c>
      <c r="D253" s="120">
        <v>3362.79547808916</v>
      </c>
      <c r="E253" s="120">
        <v>3689.0733076904498</v>
      </c>
      <c r="F253" s="120">
        <v>2215.3584656509902</v>
      </c>
      <c r="G253" s="120">
        <v>2472.5355633131803</v>
      </c>
      <c r="H253" s="120">
        <v>2535.7311019557692</v>
      </c>
      <c r="I253" s="120">
        <v>2769.6573436374388</v>
      </c>
      <c r="J253" s="120">
        <v>2821.9724603102409</v>
      </c>
      <c r="K253" s="120">
        <v>910.0653014440901</v>
      </c>
    </row>
    <row r="254" spans="3:11" x14ac:dyDescent="0.2">
      <c r="C254" s="90" t="s">
        <v>37</v>
      </c>
      <c r="D254" s="121">
        <v>3541.8466017382793</v>
      </c>
      <c r="E254" s="121">
        <v>4019.9449780717714</v>
      </c>
      <c r="F254" s="121">
        <v>6321.6081000454587</v>
      </c>
      <c r="G254" s="121">
        <v>6797.7792760622297</v>
      </c>
      <c r="H254" s="121">
        <v>7707.140036772199</v>
      </c>
      <c r="I254" s="121">
        <v>3302.9694145580102</v>
      </c>
      <c r="J254" s="121">
        <v>2410.1071451947801</v>
      </c>
      <c r="K254" s="121">
        <v>1026.48115421585</v>
      </c>
    </row>
    <row r="255" spans="3:11" x14ac:dyDescent="0.2">
      <c r="C255" s="89" t="s">
        <v>38</v>
      </c>
      <c r="D255" s="120">
        <v>685.72883814402007</v>
      </c>
      <c r="E255" s="120">
        <v>985.78823594409982</v>
      </c>
      <c r="F255" s="120">
        <v>1911.31594845107</v>
      </c>
      <c r="G255" s="120">
        <v>2029.1992182192698</v>
      </c>
      <c r="H255" s="120">
        <v>2048.3503190893398</v>
      </c>
      <c r="I255" s="120">
        <v>1612.9108189358599</v>
      </c>
      <c r="J255" s="120">
        <v>1474.5517007425901</v>
      </c>
      <c r="K255" s="120">
        <v>347.28344576594003</v>
      </c>
    </row>
    <row r="256" spans="3:11" x14ac:dyDescent="0.2">
      <c r="C256" s="81" t="s">
        <v>79</v>
      </c>
      <c r="D256" s="45">
        <f>+SUM(D225:D255)</f>
        <v>24907.301943506711</v>
      </c>
      <c r="E256" s="45">
        <f>+SUM(E225:E255)</f>
        <v>28458.837729579362</v>
      </c>
      <c r="F256" s="45">
        <f>+SUM(F225:F255)</f>
        <v>37971.267380650286</v>
      </c>
      <c r="G256" s="45">
        <f>+SUM(G225:G255)</f>
        <v>47064.802689736534</v>
      </c>
      <c r="H256" s="45">
        <f>+SUM(H225:H255)</f>
        <v>50861.756578130364</v>
      </c>
      <c r="I256" s="45">
        <v>41047.502223142554</v>
      </c>
      <c r="J256" s="45">
        <f>SUM(J225:J255)</f>
        <v>39461.445684191654</v>
      </c>
      <c r="K256" s="45">
        <f>SUM(K225:K255)</f>
        <v>18352.639601428516</v>
      </c>
    </row>
    <row r="257" spans="1:11" s="32" customFormat="1" x14ac:dyDescent="0.2">
      <c r="A257" s="5"/>
      <c r="B257" s="5"/>
      <c r="C257" s="74" t="str">
        <f>+'C1 Aprop Resumen 2000-2026'!B20</f>
        <v>* Información con corte a 31 de mayo</v>
      </c>
      <c r="D257" s="128">
        <f>+D256-'C6 Ejec. Nac 19-26'!D130</f>
        <v>0</v>
      </c>
      <c r="E257" s="128">
        <f>+E256-'C6 Ejec. Nac 19-26'!E130</f>
        <v>0</v>
      </c>
      <c r="F257" s="128">
        <f>+F256-'C6 Ejec. Nac 19-26'!F130</f>
        <v>0</v>
      </c>
      <c r="G257" s="128">
        <f>+G256-'C6 Ejec. Nac 19-26'!G130</f>
        <v>0</v>
      </c>
      <c r="H257" s="128">
        <f>+H256-'C6 Ejec. Nac 19-26'!H130</f>
        <v>0</v>
      </c>
      <c r="I257" s="128">
        <f>+I256-'C6 Ejec. Nac 19-26'!I130</f>
        <v>0</v>
      </c>
      <c r="J257" s="128">
        <f>+J256-'C6 Ejec. Nac 19-26'!J130</f>
        <v>0</v>
      </c>
      <c r="K257" s="128">
        <f>+K256-'C6 Ejec. Nac 19-26'!K130</f>
        <v>0</v>
      </c>
    </row>
    <row r="258" spans="1:11" x14ac:dyDescent="0.2">
      <c r="C258" s="1" t="s">
        <v>227</v>
      </c>
      <c r="D258" s="8"/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5.75" customHeight="1" x14ac:dyDescent="0.2">
      <c r="D262" s="138" t="s">
        <v>152</v>
      </c>
      <c r="E262" s="138"/>
      <c r="F262" s="138"/>
      <c r="G262" s="138"/>
      <c r="H262" s="138"/>
      <c r="I262" s="138"/>
      <c r="J262" s="138"/>
      <c r="K262" s="138"/>
    </row>
    <row r="263" spans="1:11" ht="11.25" hidden="1" customHeight="1" x14ac:dyDescent="0.2">
      <c r="D263" s="29"/>
      <c r="E263" s="29"/>
      <c r="F263" s="29"/>
    </row>
    <row r="264" spans="1:11" x14ac:dyDescent="0.2">
      <c r="D264" s="30"/>
      <c r="E264" s="30"/>
      <c r="F264" s="30"/>
    </row>
    <row r="265" spans="1:11" ht="13.5" customHeight="1" x14ac:dyDescent="0.2">
      <c r="C265" s="182" t="s">
        <v>21</v>
      </c>
      <c r="D265" s="162">
        <v>2019</v>
      </c>
      <c r="E265" s="162">
        <v>2020</v>
      </c>
      <c r="F265" s="162">
        <v>2021</v>
      </c>
      <c r="G265" s="162">
        <v>2022</v>
      </c>
      <c r="H265" s="162">
        <v>2023</v>
      </c>
      <c r="I265" s="162">
        <v>2024</v>
      </c>
      <c r="J265" s="162">
        <v>2025</v>
      </c>
      <c r="K265" s="162" t="s">
        <v>178</v>
      </c>
    </row>
    <row r="266" spans="1:11" ht="12" thickBot="1" x14ac:dyDescent="0.25">
      <c r="C266" s="183"/>
      <c r="D266" s="163"/>
      <c r="E266" s="163"/>
      <c r="F266" s="163"/>
      <c r="G266" s="163"/>
      <c r="H266" s="163"/>
      <c r="I266" s="163"/>
      <c r="J266" s="163"/>
      <c r="K266" s="163"/>
    </row>
    <row r="267" spans="1:11" x14ac:dyDescent="0.2">
      <c r="C267" s="89" t="s">
        <v>61</v>
      </c>
      <c r="D267" s="118">
        <f t="shared" ref="D267:K267" si="67">+IFERROR(IF(D225&gt;0,+((D225/D15)*100)," "),"")</f>
        <v>56.69287763372246</v>
      </c>
      <c r="E267" s="118">
        <f t="shared" si="67"/>
        <v>74.985879727803848</v>
      </c>
      <c r="F267" s="118">
        <f t="shared" si="67"/>
        <v>74.185530228021435</v>
      </c>
      <c r="G267" s="118">
        <f t="shared" si="67"/>
        <v>65.987518118332389</v>
      </c>
      <c r="H267" s="118">
        <f t="shared" si="67"/>
        <v>73.611250524850917</v>
      </c>
      <c r="I267" s="118">
        <f t="shared" si="67"/>
        <v>31.799031706003351</v>
      </c>
      <c r="J267" s="118">
        <f t="shared" si="67"/>
        <v>52.247960642375091</v>
      </c>
      <c r="K267" s="118">
        <f t="shared" si="67"/>
        <v>16.73000906378812</v>
      </c>
    </row>
    <row r="268" spans="1:11" x14ac:dyDescent="0.2">
      <c r="C268" s="90" t="s">
        <v>28</v>
      </c>
      <c r="D268" s="119">
        <f t="shared" ref="D268:K268" si="68">+IFERROR(IF(D226&gt;0,+((D226/D16)*100)," "),"")</f>
        <v>76.10197954607537</v>
      </c>
      <c r="E268" s="119">
        <f t="shared" si="68"/>
        <v>57.222907817580356</v>
      </c>
      <c r="F268" s="119">
        <f t="shared" si="68"/>
        <v>46.609289975867149</v>
      </c>
      <c r="G268" s="119">
        <f t="shared" si="68"/>
        <v>42.366509500881655</v>
      </c>
      <c r="H268" s="119">
        <f t="shared" si="68"/>
        <v>28.521953728100087</v>
      </c>
      <c r="I268" s="119">
        <f t="shared" si="68"/>
        <v>31.721958902866227</v>
      </c>
      <c r="J268" s="119">
        <f t="shared" si="68"/>
        <v>62.353139972194072</v>
      </c>
      <c r="K268" s="119">
        <f t="shared" si="68"/>
        <v>10.47050992905829</v>
      </c>
    </row>
    <row r="269" spans="1:11" x14ac:dyDescent="0.2">
      <c r="C269" s="89" t="s">
        <v>62</v>
      </c>
      <c r="D269" s="118">
        <f t="shared" ref="D269:K269" si="69">+IFERROR(IF(D227&gt;0,+((D227/D17)*100)," "),"")</f>
        <v>38.913776933468036</v>
      </c>
      <c r="E269" s="118">
        <f t="shared" si="69"/>
        <v>64.847987038389832</v>
      </c>
      <c r="F269" s="118">
        <f t="shared" si="69"/>
        <v>86.641915716549647</v>
      </c>
      <c r="G269" s="118">
        <f t="shared" si="69"/>
        <v>87.814711001104428</v>
      </c>
      <c r="H269" s="118">
        <f t="shared" si="69"/>
        <v>64.230697522473022</v>
      </c>
      <c r="I269" s="118">
        <f t="shared" si="69"/>
        <v>86.419740850164658</v>
      </c>
      <c r="J269" s="118">
        <f t="shared" si="69"/>
        <v>92.284332065112281</v>
      </c>
      <c r="K269" s="118">
        <f t="shared" si="69"/>
        <v>19.840293377271685</v>
      </c>
    </row>
    <row r="270" spans="1:11" x14ac:dyDescent="0.2">
      <c r="C270" s="90" t="s">
        <v>29</v>
      </c>
      <c r="D270" s="119">
        <f t="shared" ref="D270:K270" si="70">+IFERROR(IF(D228&gt;0,+((D228/D18)*100)," "),"")</f>
        <v>60.315594633742855</v>
      </c>
      <c r="E270" s="119">
        <f t="shared" si="70"/>
        <v>39.390355498753003</v>
      </c>
      <c r="F270" s="119">
        <f t="shared" si="70"/>
        <v>31.950473056271605</v>
      </c>
      <c r="G270" s="119">
        <f t="shared" si="70"/>
        <v>46.678729356533481</v>
      </c>
      <c r="H270" s="119">
        <f t="shared" si="70"/>
        <v>37.01917179738178</v>
      </c>
      <c r="I270" s="119">
        <f t="shared" si="70"/>
        <v>26.932818771953578</v>
      </c>
      <c r="J270" s="119">
        <f t="shared" si="70"/>
        <v>68.543970314246707</v>
      </c>
      <c r="K270" s="119">
        <f t="shared" si="70"/>
        <v>26.746653121233816</v>
      </c>
    </row>
    <row r="271" spans="1:11" x14ac:dyDescent="0.2">
      <c r="C271" s="89" t="s">
        <v>63</v>
      </c>
      <c r="D271" s="118">
        <f t="shared" ref="D271:K271" si="71">+IFERROR(IF(D229&gt;0,+((D229/D19)*100)," "),"")</f>
        <v>62.411856777199993</v>
      </c>
      <c r="E271" s="118">
        <f t="shared" si="71"/>
        <v>76.953282922668365</v>
      </c>
      <c r="F271" s="118">
        <f t="shared" si="71"/>
        <v>88.640414545998468</v>
      </c>
      <c r="G271" s="118">
        <f t="shared" si="71"/>
        <v>64.779039574677867</v>
      </c>
      <c r="H271" s="118">
        <f t="shared" si="71"/>
        <v>63.809100539127265</v>
      </c>
      <c r="I271" s="118">
        <f t="shared" si="71"/>
        <v>56.441684268863121</v>
      </c>
      <c r="J271" s="118">
        <f t="shared" si="71"/>
        <v>71.948912043500002</v>
      </c>
      <c r="K271" s="118">
        <f t="shared" si="71"/>
        <v>33.642107407499999</v>
      </c>
    </row>
    <row r="272" spans="1:11" x14ac:dyDescent="0.2">
      <c r="C272" s="90" t="s">
        <v>30</v>
      </c>
      <c r="D272" s="119">
        <f t="shared" ref="D272:K272" si="72">+IFERROR(IF(D230&gt;0,+((D230/D20)*100)," "),"")</f>
        <v>90.395502013768848</v>
      </c>
      <c r="E272" s="119">
        <f t="shared" si="72"/>
        <v>90.534988791876216</v>
      </c>
      <c r="F272" s="119">
        <f t="shared" si="72"/>
        <v>74.576350554023364</v>
      </c>
      <c r="G272" s="119">
        <f t="shared" si="72"/>
        <v>71.907055436076973</v>
      </c>
      <c r="H272" s="119">
        <f t="shared" si="72"/>
        <v>65.410451217766351</v>
      </c>
      <c r="I272" s="119">
        <f t="shared" si="72"/>
        <v>54.466932117023568</v>
      </c>
      <c r="J272" s="119">
        <f t="shared" si="72"/>
        <v>54.150820935141084</v>
      </c>
      <c r="K272" s="119">
        <f t="shared" si="72"/>
        <v>20.922129892294954</v>
      </c>
    </row>
    <row r="273" spans="3:11" x14ac:dyDescent="0.2">
      <c r="C273" s="89" t="s">
        <v>64</v>
      </c>
      <c r="D273" s="118">
        <f t="shared" ref="D273:K273" si="73">+IFERROR(IF(D231&gt;0,+((D231/D21)*100)," "),"")</f>
        <v>62.251221497742947</v>
      </c>
      <c r="E273" s="118">
        <f t="shared" si="73"/>
        <v>73.685350417669838</v>
      </c>
      <c r="F273" s="118">
        <f t="shared" si="73"/>
        <v>70.784662450373077</v>
      </c>
      <c r="G273" s="118">
        <f t="shared" si="73"/>
        <v>64.46798054391482</v>
      </c>
      <c r="H273" s="118">
        <f t="shared" si="73"/>
        <v>67.471023255468694</v>
      </c>
      <c r="I273" s="118">
        <f t="shared" si="73"/>
        <v>35.163572729976792</v>
      </c>
      <c r="J273" s="118">
        <f t="shared" si="73"/>
        <v>39.139573440736733</v>
      </c>
      <c r="K273" s="118">
        <f t="shared" si="73"/>
        <v>11.518375349021435</v>
      </c>
    </row>
    <row r="274" spans="3:11" x14ac:dyDescent="0.2">
      <c r="C274" s="90" t="s">
        <v>65</v>
      </c>
      <c r="D274" s="119">
        <f t="shared" ref="D274:K274" si="74">+IFERROR(IF(D232&gt;0,+((D232/D22)*100)," "),"")</f>
        <v>49.84899881683333</v>
      </c>
      <c r="E274" s="119">
        <f t="shared" si="74"/>
        <v>48.343622959020365</v>
      </c>
      <c r="F274" s="119">
        <f t="shared" si="74"/>
        <v>87.347860989701701</v>
      </c>
      <c r="G274" s="119">
        <f t="shared" si="74"/>
        <v>60.024088483071083</v>
      </c>
      <c r="H274" s="119">
        <f t="shared" si="74"/>
        <v>57.506390153402975</v>
      </c>
      <c r="I274" s="119">
        <f t="shared" si="74"/>
        <v>32.297065731908873</v>
      </c>
      <c r="J274" s="119">
        <f t="shared" si="74"/>
        <v>64.744425410607519</v>
      </c>
      <c r="K274" s="119">
        <f t="shared" si="74"/>
        <v>36.024173442088461</v>
      </c>
    </row>
    <row r="275" spans="3:11" x14ac:dyDescent="0.2">
      <c r="C275" s="89" t="s">
        <v>66</v>
      </c>
      <c r="D275" s="118">
        <f t="shared" ref="D275:K275" si="75">+IFERROR(IF(D233&gt;0,+((D233/D23)*100)," "),"")</f>
        <v>89.214974959269838</v>
      </c>
      <c r="E275" s="118">
        <f t="shared" si="75"/>
        <v>99.183581277330461</v>
      </c>
      <c r="F275" s="118">
        <f t="shared" si="75"/>
        <v>99.315469814289216</v>
      </c>
      <c r="G275" s="118">
        <f t="shared" si="75"/>
        <v>98.817690944733698</v>
      </c>
      <c r="H275" s="118">
        <f t="shared" si="75"/>
        <v>91.122801700993264</v>
      </c>
      <c r="I275" s="118">
        <f t="shared" si="75"/>
        <v>69.848094729288206</v>
      </c>
      <c r="J275" s="118">
        <f t="shared" si="75"/>
        <v>90.36234515074878</v>
      </c>
      <c r="K275" s="118">
        <f t="shared" si="75"/>
        <v>42.143890838071854</v>
      </c>
    </row>
    <row r="276" spans="3:11" x14ac:dyDescent="0.2">
      <c r="C276" s="90" t="s">
        <v>67</v>
      </c>
      <c r="D276" s="119">
        <f t="shared" ref="D276:K276" si="76">+IFERROR(IF(D234&gt;0,+((D234/D24)*100)," "),"")</f>
        <v>87.006402144240653</v>
      </c>
      <c r="E276" s="119">
        <f t="shared" si="76"/>
        <v>87.215560036868027</v>
      </c>
      <c r="F276" s="119">
        <f t="shared" si="76"/>
        <v>91.887866749782205</v>
      </c>
      <c r="G276" s="119">
        <f t="shared" si="76"/>
        <v>82.826578520766475</v>
      </c>
      <c r="H276" s="119">
        <f t="shared" si="76"/>
        <v>78.700998203278999</v>
      </c>
      <c r="I276" s="119">
        <f t="shared" si="76"/>
        <v>88.589268906238416</v>
      </c>
      <c r="J276" s="119">
        <f t="shared" si="76"/>
        <v>91.867815776522846</v>
      </c>
      <c r="K276" s="119">
        <f t="shared" si="76"/>
        <v>29.40249514499892</v>
      </c>
    </row>
    <row r="277" spans="3:11" x14ac:dyDescent="0.2">
      <c r="C277" s="89" t="s">
        <v>68</v>
      </c>
      <c r="D277" s="118">
        <f t="shared" ref="D277:K277" si="77">+IFERROR(IF(D235&gt;0,+((D235/D25)*100)," "),"")</f>
        <v>63.327830078501165</v>
      </c>
      <c r="E277" s="118">
        <f t="shared" si="77"/>
        <v>67.179491177873686</v>
      </c>
      <c r="F277" s="118">
        <f t="shared" si="77"/>
        <v>85.763502102745278</v>
      </c>
      <c r="G277" s="118">
        <f t="shared" si="77"/>
        <v>82.11853196644752</v>
      </c>
      <c r="H277" s="118">
        <f t="shared" si="77"/>
        <v>72.17580669206211</v>
      </c>
      <c r="I277" s="118">
        <f t="shared" si="77"/>
        <v>67.601813938667846</v>
      </c>
      <c r="J277" s="118">
        <f t="shared" si="77"/>
        <v>59.544962143906673</v>
      </c>
      <c r="K277" s="118">
        <f t="shared" si="77"/>
        <v>2.4883527225163742</v>
      </c>
    </row>
    <row r="278" spans="3:11" x14ac:dyDescent="0.2">
      <c r="C278" s="90" t="s">
        <v>31</v>
      </c>
      <c r="D278" s="119">
        <f t="shared" ref="D278:K278" si="78">+IFERROR(IF(D236&gt;0,+((D236/D26)*100)," "),"")</f>
        <v>28.302922624633659</v>
      </c>
      <c r="E278" s="119">
        <f t="shared" si="78"/>
        <v>28.965289418083245</v>
      </c>
      <c r="F278" s="119">
        <f t="shared" si="78"/>
        <v>34.863476678449786</v>
      </c>
      <c r="G278" s="119">
        <f t="shared" si="78"/>
        <v>37.618440903191242</v>
      </c>
      <c r="H278" s="119">
        <f t="shared" si="78"/>
        <v>21.737746883161403</v>
      </c>
      <c r="I278" s="119">
        <f t="shared" si="78"/>
        <v>29.161929692422106</v>
      </c>
      <c r="J278" s="119">
        <f t="shared" si="78"/>
        <v>23.27023962965621</v>
      </c>
      <c r="K278" s="119">
        <f t="shared" si="78"/>
        <v>22.103939307659871</v>
      </c>
    </row>
    <row r="279" spans="3:11" x14ac:dyDescent="0.2">
      <c r="C279" s="89" t="s">
        <v>168</v>
      </c>
      <c r="D279" s="118" t="str">
        <f t="shared" ref="D279:K279" si="79">+IFERROR(IF(D237&gt;0,+((D237/D27)*100)," "),"")</f>
        <v xml:space="preserve"> </v>
      </c>
      <c r="E279" s="118" t="str">
        <f t="shared" si="79"/>
        <v xml:space="preserve"> </v>
      </c>
      <c r="F279" s="118" t="str">
        <f t="shared" si="79"/>
        <v xml:space="preserve"> </v>
      </c>
      <c r="G279" s="118" t="str">
        <f t="shared" si="79"/>
        <v xml:space="preserve"> </v>
      </c>
      <c r="H279" s="118" t="str">
        <f t="shared" si="79"/>
        <v xml:space="preserve"> </v>
      </c>
      <c r="I279" s="118">
        <f t="shared" si="79"/>
        <v>90.905842465813734</v>
      </c>
      <c r="J279" s="118">
        <f t="shared" si="79"/>
        <v>93.333672087077929</v>
      </c>
      <c r="K279" s="118">
        <f t="shared" si="79"/>
        <v>39.402367262305667</v>
      </c>
    </row>
    <row r="280" spans="3:11" x14ac:dyDescent="0.2">
      <c r="C280" s="90" t="s">
        <v>69</v>
      </c>
      <c r="D280" s="119">
        <f t="shared" ref="D280:K280" si="80">+IFERROR(IF(D238&gt;0,+((D238/D28)*100)," "),"")</f>
        <v>87.068605113396131</v>
      </c>
      <c r="E280" s="119">
        <f t="shared" si="80"/>
        <v>96.284817996707218</v>
      </c>
      <c r="F280" s="119">
        <f t="shared" si="80"/>
        <v>88.885528717601801</v>
      </c>
      <c r="G280" s="119">
        <f t="shared" si="80"/>
        <v>96.769790675139262</v>
      </c>
      <c r="H280" s="119">
        <f t="shared" si="80"/>
        <v>87.903394424832413</v>
      </c>
      <c r="I280" s="119">
        <f t="shared" si="80"/>
        <v>75.376124026061575</v>
      </c>
      <c r="J280" s="119">
        <f t="shared" si="80"/>
        <v>77.110985832072913</v>
      </c>
      <c r="K280" s="119">
        <f t="shared" si="80"/>
        <v>30.928677997913695</v>
      </c>
    </row>
    <row r="281" spans="3:11" x14ac:dyDescent="0.2">
      <c r="C281" s="89" t="s">
        <v>70</v>
      </c>
      <c r="D281" s="118">
        <f t="shared" ref="D281:K281" si="81">+IFERROR(IF(D239&gt;0,+((D239/D29)*100)," "),"")</f>
        <v>85.154749256157046</v>
      </c>
      <c r="E281" s="118">
        <f t="shared" si="81"/>
        <v>83.879223118424804</v>
      </c>
      <c r="F281" s="118">
        <f t="shared" si="81"/>
        <v>58.214490884281965</v>
      </c>
      <c r="G281" s="118">
        <f t="shared" si="81"/>
        <v>50.957257639664086</v>
      </c>
      <c r="H281" s="118">
        <f t="shared" si="81"/>
        <v>45.400322288579069</v>
      </c>
      <c r="I281" s="118">
        <f t="shared" si="81"/>
        <v>54.434222755224518</v>
      </c>
      <c r="J281" s="118">
        <f t="shared" si="81"/>
        <v>62.419318843383529</v>
      </c>
      <c r="K281" s="118">
        <f t="shared" si="81"/>
        <v>23.461632377358551</v>
      </c>
    </row>
    <row r="282" spans="3:11" x14ac:dyDescent="0.2">
      <c r="C282" s="90" t="s">
        <v>32</v>
      </c>
      <c r="D282" s="119">
        <f t="shared" ref="D282:K282" si="82">+IFERROR(IF(D240&gt;0,+((D240/D30)*100)," "),"")</f>
        <v>65.780091142444846</v>
      </c>
      <c r="E282" s="119">
        <f t="shared" si="82"/>
        <v>96.787518520749089</v>
      </c>
      <c r="F282" s="119">
        <f t="shared" si="82"/>
        <v>95.896709671133394</v>
      </c>
      <c r="G282" s="119">
        <f t="shared" si="82"/>
        <v>86.521347843125</v>
      </c>
      <c r="H282" s="119">
        <f t="shared" si="82"/>
        <v>67.524149584137945</v>
      </c>
      <c r="I282" s="119">
        <f t="shared" si="82"/>
        <v>40.323998133990543</v>
      </c>
      <c r="J282" s="119">
        <f t="shared" si="82"/>
        <v>43.415105868937658</v>
      </c>
      <c r="K282" s="119">
        <f t="shared" si="82"/>
        <v>19.334110967640207</v>
      </c>
    </row>
    <row r="283" spans="3:11" x14ac:dyDescent="0.2">
      <c r="C283" s="89" t="s">
        <v>174</v>
      </c>
      <c r="D283" s="118">
        <f t="shared" ref="D283:K283" si="83">+IFERROR(IF(D241&gt;0,+((D241/D31)*100)," "),"")</f>
        <v>56.835505153051557</v>
      </c>
      <c r="E283" s="118">
        <f t="shared" si="83"/>
        <v>83.776088006147674</v>
      </c>
      <c r="F283" s="118">
        <f t="shared" si="83"/>
        <v>84.945063245971909</v>
      </c>
      <c r="G283" s="118">
        <f t="shared" si="83"/>
        <v>67.238967150732591</v>
      </c>
      <c r="H283" s="118">
        <f t="shared" si="83"/>
        <v>46.549927422718604</v>
      </c>
      <c r="I283" s="118">
        <f t="shared" si="83"/>
        <v>38.510090335302401</v>
      </c>
      <c r="J283" s="118">
        <f t="shared" si="83"/>
        <v>48.494477660270462</v>
      </c>
      <c r="K283" s="118">
        <f t="shared" si="83"/>
        <v>6.2647695423145047</v>
      </c>
    </row>
    <row r="284" spans="3:11" x14ac:dyDescent="0.2">
      <c r="C284" s="90" t="s">
        <v>171</v>
      </c>
      <c r="D284" s="119">
        <f t="shared" ref="D284:K284" si="84">+IFERROR(IF(D242&gt;0,+((D242/D32)*100)," "),"")</f>
        <v>13.906610065708843</v>
      </c>
      <c r="E284" s="119">
        <f t="shared" si="84"/>
        <v>22.350720180879083</v>
      </c>
      <c r="F284" s="119">
        <f t="shared" si="84"/>
        <v>15.097566072576951</v>
      </c>
      <c r="G284" s="119">
        <f t="shared" si="84"/>
        <v>12.722444788632647</v>
      </c>
      <c r="H284" s="119">
        <f t="shared" si="84"/>
        <v>39.418266798576269</v>
      </c>
      <c r="I284" s="119">
        <f t="shared" si="84"/>
        <v>29.377057211685774</v>
      </c>
      <c r="J284" s="119">
        <f t="shared" si="84"/>
        <v>39.45323838789335</v>
      </c>
      <c r="K284" s="119">
        <f t="shared" si="84"/>
        <v>16.14097091731777</v>
      </c>
    </row>
    <row r="285" spans="3:11" x14ac:dyDescent="0.2">
      <c r="C285" s="89" t="s">
        <v>71</v>
      </c>
      <c r="D285" s="118">
        <f t="shared" ref="D285:K285" si="85">+IFERROR(IF(D243&gt;0,+((D243/D33)*100)," "),"")</f>
        <v>82.542360530420865</v>
      </c>
      <c r="E285" s="118">
        <f t="shared" si="85"/>
        <v>87.426408273286</v>
      </c>
      <c r="F285" s="118">
        <f t="shared" si="85"/>
        <v>92.436079449290958</v>
      </c>
      <c r="G285" s="118">
        <f t="shared" si="85"/>
        <v>83.812571696720866</v>
      </c>
      <c r="H285" s="118">
        <f t="shared" si="85"/>
        <v>89.261125705002115</v>
      </c>
      <c r="I285" s="118">
        <f t="shared" si="85"/>
        <v>58.289397876446749</v>
      </c>
      <c r="J285" s="118">
        <f t="shared" si="85"/>
        <v>66.707968392251843</v>
      </c>
      <c r="K285" s="118">
        <f t="shared" si="85"/>
        <v>40.735381517850016</v>
      </c>
    </row>
    <row r="286" spans="3:11" x14ac:dyDescent="0.2">
      <c r="C286" s="90" t="s">
        <v>34</v>
      </c>
      <c r="D286" s="119">
        <f t="shared" ref="D286:K286" si="86">+IFERROR(IF(D244&gt;0,+((D244/D34)*100)," "),"")</f>
        <v>54.903940463172987</v>
      </c>
      <c r="E286" s="119">
        <f t="shared" si="86"/>
        <v>62.135277209440929</v>
      </c>
      <c r="F286" s="119">
        <f t="shared" si="86"/>
        <v>41.482779756104478</v>
      </c>
      <c r="G286" s="119">
        <f t="shared" si="86"/>
        <v>39.365620770265451</v>
      </c>
      <c r="H286" s="119">
        <f t="shared" si="86"/>
        <v>51.103650345418295</v>
      </c>
      <c r="I286" s="119">
        <f t="shared" si="86"/>
        <v>66.915125248115075</v>
      </c>
      <c r="J286" s="119">
        <f t="shared" si="86"/>
        <v>60.255445725605817</v>
      </c>
      <c r="K286" s="119">
        <f t="shared" si="86"/>
        <v>10.062211091625464</v>
      </c>
    </row>
    <row r="287" spans="3:11" x14ac:dyDescent="0.2">
      <c r="C287" s="89" t="s">
        <v>72</v>
      </c>
      <c r="D287" s="118">
        <f t="shared" ref="D287:K287" si="87">+IFERROR(IF(D245&gt;0,+((D245/D35)*100)," "),"")</f>
        <v>50.930220218244493</v>
      </c>
      <c r="E287" s="118">
        <f t="shared" si="87"/>
        <v>60.398709651208982</v>
      </c>
      <c r="F287" s="118">
        <f t="shared" si="87"/>
        <v>65.360918415580585</v>
      </c>
      <c r="G287" s="118">
        <f t="shared" si="87"/>
        <v>21.258421596421233</v>
      </c>
      <c r="H287" s="118">
        <f t="shared" si="87"/>
        <v>25.627968575011717</v>
      </c>
      <c r="I287" s="118">
        <f t="shared" si="87"/>
        <v>38.12850214095743</v>
      </c>
      <c r="J287" s="118">
        <f t="shared" si="87"/>
        <v>40.021137777574076</v>
      </c>
      <c r="K287" s="118">
        <f t="shared" si="87"/>
        <v>6.5305773658441577</v>
      </c>
    </row>
    <row r="288" spans="3:11" x14ac:dyDescent="0.2">
      <c r="C288" s="90" t="s">
        <v>73</v>
      </c>
      <c r="D288" s="119">
        <f t="shared" ref="D288:K288" si="88">+IFERROR(IF(D246&gt;0,+((D246/D36)*100)," "),"")</f>
        <v>31.906379668820676</v>
      </c>
      <c r="E288" s="119">
        <f t="shared" si="88"/>
        <v>13.991069978264331</v>
      </c>
      <c r="F288" s="119">
        <f t="shared" si="88"/>
        <v>13.993197569815205</v>
      </c>
      <c r="G288" s="119">
        <f t="shared" si="88"/>
        <v>17.415286394755704</v>
      </c>
      <c r="H288" s="119">
        <f t="shared" si="88"/>
        <v>5.9866652831916305</v>
      </c>
      <c r="I288" s="119">
        <f t="shared" si="88"/>
        <v>11.760368077390481</v>
      </c>
      <c r="J288" s="119">
        <f t="shared" si="88"/>
        <v>68.986665237701644</v>
      </c>
      <c r="K288" s="119">
        <f t="shared" si="88"/>
        <v>10.709058850405274</v>
      </c>
    </row>
    <row r="289" spans="1:11" x14ac:dyDescent="0.2">
      <c r="C289" s="89" t="s">
        <v>35</v>
      </c>
      <c r="D289" s="118">
        <f t="shared" ref="D289:K289" si="89">+IFERROR(IF(D247&gt;0,+((D247/D37)*100)," "),"")</f>
        <v>24.927490100548258</v>
      </c>
      <c r="E289" s="118">
        <f t="shared" si="89"/>
        <v>42.510077648409563</v>
      </c>
      <c r="F289" s="118">
        <f t="shared" si="89"/>
        <v>27.990080037847409</v>
      </c>
      <c r="G289" s="118">
        <f t="shared" si="89"/>
        <v>33.989349671051443</v>
      </c>
      <c r="H289" s="118">
        <f t="shared" si="89"/>
        <v>43.476709810820424</v>
      </c>
      <c r="I289" s="118">
        <f t="shared" si="89"/>
        <v>24.07086541293479</v>
      </c>
      <c r="J289" s="118">
        <f t="shared" si="89"/>
        <v>33.11592398517211</v>
      </c>
      <c r="K289" s="118">
        <f t="shared" si="89"/>
        <v>2.4549472916453094</v>
      </c>
    </row>
    <row r="290" spans="1:11" x14ac:dyDescent="0.2">
      <c r="C290" s="90" t="s">
        <v>74</v>
      </c>
      <c r="D290" s="119">
        <f t="shared" ref="D290:K290" si="90">+IFERROR(IF(D248&gt;0,+((D248/D38)*100)," "),"")</f>
        <v>77.593573499428175</v>
      </c>
      <c r="E290" s="119">
        <f t="shared" si="90"/>
        <v>66.827689842476218</v>
      </c>
      <c r="F290" s="119">
        <f t="shared" si="90"/>
        <v>73.091321721059472</v>
      </c>
      <c r="G290" s="119">
        <f t="shared" si="90"/>
        <v>69.195736311600726</v>
      </c>
      <c r="H290" s="119">
        <f t="shared" si="90"/>
        <v>49.208243214048068</v>
      </c>
      <c r="I290" s="119">
        <f t="shared" si="90"/>
        <v>52.527247887626316</v>
      </c>
      <c r="J290" s="119">
        <f t="shared" si="90"/>
        <v>84.5154906177398</v>
      </c>
      <c r="K290" s="119">
        <f t="shared" si="90"/>
        <v>26.000481635547029</v>
      </c>
    </row>
    <row r="291" spans="1:11" x14ac:dyDescent="0.2">
      <c r="C291" s="89" t="s">
        <v>36</v>
      </c>
      <c r="D291" s="118">
        <f t="shared" ref="D291:K291" si="91">+IFERROR(IF(D249&gt;0,+((D249/D39)*100)," "),"")</f>
        <v>83.296354752902431</v>
      </c>
      <c r="E291" s="118">
        <f t="shared" si="91"/>
        <v>87.881182597579581</v>
      </c>
      <c r="F291" s="118">
        <f t="shared" si="91"/>
        <v>75.023032743336998</v>
      </c>
      <c r="G291" s="118">
        <f t="shared" si="91"/>
        <v>64.721299523473292</v>
      </c>
      <c r="H291" s="118">
        <f t="shared" si="91"/>
        <v>75.329438675977471</v>
      </c>
      <c r="I291" s="118">
        <f t="shared" si="91"/>
        <v>77.753661946909233</v>
      </c>
      <c r="J291" s="118">
        <f t="shared" si="91"/>
        <v>80.191549628747666</v>
      </c>
      <c r="K291" s="118">
        <f t="shared" si="91"/>
        <v>21.479448999999999</v>
      </c>
    </row>
    <row r="292" spans="1:11" x14ac:dyDescent="0.2">
      <c r="C292" s="90" t="s">
        <v>172</v>
      </c>
      <c r="D292" s="119">
        <f t="shared" ref="D292:K292" si="92">+IFERROR(IF(D250&gt;0,+((D250/D40)*100)," "),"")</f>
        <v>93.324512226477623</v>
      </c>
      <c r="E292" s="119">
        <f t="shared" si="92"/>
        <v>92.752002378373348</v>
      </c>
      <c r="F292" s="119">
        <f t="shared" si="92"/>
        <v>91.359087711646808</v>
      </c>
      <c r="G292" s="119">
        <f t="shared" si="92"/>
        <v>91.197299391529171</v>
      </c>
      <c r="H292" s="119">
        <f t="shared" si="92"/>
        <v>65.000696294133775</v>
      </c>
      <c r="I292" s="119">
        <f t="shared" si="92"/>
        <v>42.607854101413608</v>
      </c>
      <c r="J292" s="119">
        <f t="shared" si="92"/>
        <v>39.979790212916335</v>
      </c>
      <c r="K292" s="119">
        <f t="shared" si="92"/>
        <v>5.3636823440745038</v>
      </c>
    </row>
    <row r="293" spans="1:11" x14ac:dyDescent="0.2">
      <c r="C293" s="89" t="s">
        <v>76</v>
      </c>
      <c r="D293" s="118">
        <f t="shared" ref="D293:K293" si="93">+IFERROR(IF(D251&gt;0,+((D251/D41)*100)," "),"")</f>
        <v>61.503990634634</v>
      </c>
      <c r="E293" s="118">
        <f t="shared" si="93"/>
        <v>77.892443986985612</v>
      </c>
      <c r="F293" s="118">
        <f t="shared" si="93"/>
        <v>83.457287076111314</v>
      </c>
      <c r="G293" s="118">
        <f t="shared" si="93"/>
        <v>85.684745548631653</v>
      </c>
      <c r="H293" s="118">
        <f t="shared" si="93"/>
        <v>82.745670948322044</v>
      </c>
      <c r="I293" s="118">
        <f t="shared" si="93"/>
        <v>76.199741432760277</v>
      </c>
      <c r="J293" s="118">
        <f t="shared" si="93"/>
        <v>78.260160187165098</v>
      </c>
      <c r="K293" s="118">
        <f t="shared" si="93"/>
        <v>33.107440206462144</v>
      </c>
    </row>
    <row r="294" spans="1:11" x14ac:dyDescent="0.2">
      <c r="C294" s="90" t="s">
        <v>77</v>
      </c>
      <c r="D294" s="119">
        <f t="shared" ref="D294:K294" si="94">+IFERROR(IF(D252&gt;0,+((D252/D42)*100)," "),"")</f>
        <v>93.272441969752336</v>
      </c>
      <c r="E294" s="119" t="str">
        <f t="shared" si="94"/>
        <v xml:space="preserve"> </v>
      </c>
      <c r="F294" s="119" t="str">
        <f t="shared" si="94"/>
        <v xml:space="preserve"> </v>
      </c>
      <c r="G294" s="119" t="str">
        <f t="shared" si="94"/>
        <v xml:space="preserve"> </v>
      </c>
      <c r="H294" s="119" t="str">
        <f t="shared" si="94"/>
        <v xml:space="preserve"> </v>
      </c>
      <c r="I294" s="119">
        <f t="shared" si="94"/>
        <v>21.068993660244519</v>
      </c>
      <c r="J294" s="119">
        <f t="shared" si="94"/>
        <v>68.253558733810976</v>
      </c>
      <c r="K294" s="119" t="str">
        <f t="shared" si="94"/>
        <v xml:space="preserve"> </v>
      </c>
    </row>
    <row r="295" spans="1:11" x14ac:dyDescent="0.2">
      <c r="C295" s="89" t="s">
        <v>173</v>
      </c>
      <c r="D295" s="118">
        <f t="shared" ref="D295:K295" si="95">+IFERROR(IF(D253&gt;0,+((D253/D43)*100)," "),"")</f>
        <v>93.178431604728033</v>
      </c>
      <c r="E295" s="118">
        <f t="shared" si="95"/>
        <v>86.054060786404079</v>
      </c>
      <c r="F295" s="118">
        <f t="shared" si="95"/>
        <v>87.418899957082459</v>
      </c>
      <c r="G295" s="118">
        <f t="shared" si="95"/>
        <v>92.68975873479036</v>
      </c>
      <c r="H295" s="118">
        <f t="shared" si="95"/>
        <v>86.625995802440812</v>
      </c>
      <c r="I295" s="118">
        <f t="shared" si="95"/>
        <v>79.063428266112709</v>
      </c>
      <c r="J295" s="118">
        <f t="shared" si="95"/>
        <v>76.277756617073322</v>
      </c>
      <c r="K295" s="118">
        <f t="shared" si="95"/>
        <v>23.541229943907073</v>
      </c>
    </row>
    <row r="296" spans="1:11" x14ac:dyDescent="0.2">
      <c r="C296" s="90" t="s">
        <v>37</v>
      </c>
      <c r="D296" s="119">
        <f t="shared" ref="D296:K296" si="96">+IFERROR(IF(D254&gt;0,+((D254/D44)*100)," "),"")</f>
        <v>78.478986484195985</v>
      </c>
      <c r="E296" s="119">
        <f t="shared" si="96"/>
        <v>82.36191864325852</v>
      </c>
      <c r="F296" s="119">
        <f t="shared" si="96"/>
        <v>82.962088922490722</v>
      </c>
      <c r="G296" s="119">
        <f t="shared" si="96"/>
        <v>78.877450138099874</v>
      </c>
      <c r="H296" s="119">
        <f t="shared" si="96"/>
        <v>87.383356332558151</v>
      </c>
      <c r="I296" s="119">
        <f t="shared" si="96"/>
        <v>34.377882436805194</v>
      </c>
      <c r="J296" s="119">
        <f t="shared" si="96"/>
        <v>28.858089711567803</v>
      </c>
      <c r="K296" s="119">
        <f t="shared" si="96"/>
        <v>10.252630866139652</v>
      </c>
    </row>
    <row r="297" spans="1:11" x14ac:dyDescent="0.2">
      <c r="C297" s="89" t="s">
        <v>38</v>
      </c>
      <c r="D297" s="118">
        <f t="shared" ref="D297:K297" si="97">+IFERROR(IF(D255&gt;0,+((D255/D45)*100)," "),"")</f>
        <v>35.043130369733952</v>
      </c>
      <c r="E297" s="118">
        <f t="shared" si="97"/>
        <v>49.388868779629632</v>
      </c>
      <c r="F297" s="118">
        <f t="shared" si="97"/>
        <v>59.113463610007656</v>
      </c>
      <c r="G297" s="118">
        <f t="shared" si="97"/>
        <v>64.106687541363726</v>
      </c>
      <c r="H297" s="118">
        <f t="shared" si="97"/>
        <v>40.898056392847586</v>
      </c>
      <c r="I297" s="118">
        <f t="shared" si="97"/>
        <v>30.052897510865083</v>
      </c>
      <c r="J297" s="118">
        <f t="shared" si="97"/>
        <v>36.849709534697602</v>
      </c>
      <c r="K297" s="118">
        <f t="shared" si="97"/>
        <v>13.469730088396508</v>
      </c>
    </row>
    <row r="298" spans="1:11" x14ac:dyDescent="0.2">
      <c r="C298" s="93" t="s">
        <v>79</v>
      </c>
      <c r="D298" s="65">
        <f t="shared" ref="D298:K298" si="98">+IFERROR(IF(D256&gt;0,+((D256/D46)*100)," "),"")</f>
        <v>74.418524862914367</v>
      </c>
      <c r="E298" s="65">
        <f t="shared" si="98"/>
        <v>79.866324059770903</v>
      </c>
      <c r="F298" s="65">
        <f t="shared" si="98"/>
        <v>76.899944506151627</v>
      </c>
      <c r="G298" s="65">
        <f t="shared" si="98"/>
        <v>79.379013118099394</v>
      </c>
      <c r="H298" s="65">
        <f t="shared" si="98"/>
        <v>70.686081040817257</v>
      </c>
      <c r="I298" s="65">
        <f t="shared" si="98"/>
        <v>53.249195593317303</v>
      </c>
      <c r="J298" s="65">
        <f t="shared" si="98"/>
        <v>61.336696037690551</v>
      </c>
      <c r="K298" s="65">
        <f t="shared" si="98"/>
        <v>24.984429455277954</v>
      </c>
    </row>
    <row r="299" spans="1:11" s="32" customFormat="1" x14ac:dyDescent="0.2">
      <c r="A299" s="5"/>
      <c r="B299" s="5"/>
      <c r="C299" s="74" t="str">
        <f>+'C1 Aprop Resumen 2000-2026'!B20</f>
        <v>* Información con corte a 31 de mayo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227</v>
      </c>
      <c r="D300" s="11"/>
    </row>
  </sheetData>
  <mergeCells count="79">
    <mergeCell ref="A7:C8"/>
    <mergeCell ref="A9:C9"/>
    <mergeCell ref="D11:K11"/>
    <mergeCell ref="D53:K53"/>
    <mergeCell ref="D138:K138"/>
    <mergeCell ref="G98:G99"/>
    <mergeCell ref="H98:H99"/>
    <mergeCell ref="I98:I99"/>
    <mergeCell ref="J98:J99"/>
    <mergeCell ref="D98:D99"/>
    <mergeCell ref="E98:E99"/>
    <mergeCell ref="F98:F99"/>
    <mergeCell ref="K13:K14"/>
    <mergeCell ref="K98:K99"/>
    <mergeCell ref="H56:H57"/>
    <mergeCell ref="I56:I57"/>
    <mergeCell ref="C265:C266"/>
    <mergeCell ref="K223:K224"/>
    <mergeCell ref="G265:G266"/>
    <mergeCell ref="H265:H266"/>
    <mergeCell ref="I265:I266"/>
    <mergeCell ref="J265:J266"/>
    <mergeCell ref="D265:D266"/>
    <mergeCell ref="E265:E266"/>
    <mergeCell ref="F265:F266"/>
    <mergeCell ref="K265:K266"/>
    <mergeCell ref="H223:H224"/>
    <mergeCell ref="I223:I224"/>
    <mergeCell ref="J223:J224"/>
    <mergeCell ref="C223:C224"/>
    <mergeCell ref="D223:D224"/>
    <mergeCell ref="E223:E224"/>
    <mergeCell ref="F223:F224"/>
    <mergeCell ref="G223:G224"/>
    <mergeCell ref="D221:K221"/>
    <mergeCell ref="K182:K183"/>
    <mergeCell ref="H140:H141"/>
    <mergeCell ref="I140:I141"/>
    <mergeCell ref="J140:J141"/>
    <mergeCell ref="K140:K141"/>
    <mergeCell ref="G182:G183"/>
    <mergeCell ref="H182:H183"/>
    <mergeCell ref="I182:I183"/>
    <mergeCell ref="J182:J183"/>
    <mergeCell ref="D182:D183"/>
    <mergeCell ref="E182:E183"/>
    <mergeCell ref="F182:F183"/>
    <mergeCell ref="C182:C183"/>
    <mergeCell ref="D140:D141"/>
    <mergeCell ref="E140:E141"/>
    <mergeCell ref="F140:F141"/>
    <mergeCell ref="G140:G141"/>
    <mergeCell ref="C140:C141"/>
    <mergeCell ref="C98:C99"/>
    <mergeCell ref="D56:D57"/>
    <mergeCell ref="E56:E57"/>
    <mergeCell ref="F56:F57"/>
    <mergeCell ref="G56:G57"/>
    <mergeCell ref="K56:K57"/>
    <mergeCell ref="C56:C57"/>
    <mergeCell ref="C13:C14"/>
    <mergeCell ref="J13:J14"/>
    <mergeCell ref="H13:H14"/>
    <mergeCell ref="I13:I14"/>
    <mergeCell ref="D13:D14"/>
    <mergeCell ref="E13:E14"/>
    <mergeCell ref="F13:F14"/>
    <mergeCell ref="G13:G14"/>
    <mergeCell ref="J56:J57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6"/>
  <dimension ref="A1:V277"/>
  <sheetViews>
    <sheetView showGridLines="0" zoomScaleNormal="100" workbookViewId="0">
      <pane xSplit="3" ySplit="7" topLeftCell="D8" activePane="bottomRight" state="frozen"/>
      <selection activeCell="N40" sqref="N40"/>
      <selection pane="topRight" activeCell="N40" sqref="N40"/>
      <selection pane="bottomLeft" activeCell="N40" sqref="N40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ht="16.5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6.5" customHeight="1" x14ac:dyDescent="0.2"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ht="19.5" customHeight="1" x14ac:dyDescent="0.2">
      <c r="A5" s="175" t="s">
        <v>218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9.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s="104" customFormat="1" ht="16.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s="104" customFormat="1" ht="16.5" customHeight="1" x14ac:dyDescent="0.25">
      <c r="A8" s="101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8" x14ac:dyDescent="0.2">
      <c r="C9" s="9"/>
      <c r="D9" s="164" t="s">
        <v>139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spans="1:22" ht="15.75" customHeight="1" x14ac:dyDescent="0.2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2" ht="9.9499999999999993" customHeight="1" x14ac:dyDescent="0.2">
      <c r="C11" s="182" t="s">
        <v>21</v>
      </c>
      <c r="D11" s="162" t="s">
        <v>17</v>
      </c>
      <c r="E11" s="162" t="s">
        <v>18</v>
      </c>
      <c r="F11" s="162" t="s">
        <v>19</v>
      </c>
      <c r="G11" s="162" t="s">
        <v>20</v>
      </c>
      <c r="H11" s="162" t="s">
        <v>22</v>
      </c>
      <c r="I11" s="162" t="s">
        <v>23</v>
      </c>
      <c r="J11" s="162" t="s">
        <v>24</v>
      </c>
      <c r="K11" s="162" t="s">
        <v>25</v>
      </c>
      <c r="L11" s="162" t="s">
        <v>26</v>
      </c>
      <c r="M11" s="162" t="s">
        <v>27</v>
      </c>
      <c r="N11" s="162">
        <v>2010</v>
      </c>
      <c r="O11" s="162">
        <v>2011</v>
      </c>
      <c r="P11" s="162">
        <v>2012</v>
      </c>
      <c r="Q11" s="162">
        <v>2013</v>
      </c>
      <c r="R11" s="162">
        <v>2014</v>
      </c>
      <c r="S11" s="162">
        <v>2015</v>
      </c>
      <c r="T11" s="162">
        <v>2016</v>
      </c>
      <c r="U11" s="162">
        <v>2017</v>
      </c>
      <c r="V11" s="162">
        <v>2018</v>
      </c>
    </row>
    <row r="12" spans="1:22" ht="9.9499999999999993" customHeight="1" thickBot="1" x14ac:dyDescent="0.25">
      <c r="C12" s="18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x14ac:dyDescent="0.2">
      <c r="C13" s="89" t="s">
        <v>61</v>
      </c>
      <c r="D13" s="57">
        <v>33.331471000000001</v>
      </c>
      <c r="E13" s="57">
        <v>34.613984000000002</v>
      </c>
      <c r="F13" s="57">
        <v>27.844483847999999</v>
      </c>
      <c r="G13" s="57">
        <v>23.411860299000001</v>
      </c>
      <c r="H13" s="57">
        <v>47.861376999999997</v>
      </c>
      <c r="I13" s="57">
        <v>40.486499999999999</v>
      </c>
      <c r="J13" s="57">
        <v>54.201210496000002</v>
      </c>
      <c r="K13" s="57">
        <v>57.448300000000003</v>
      </c>
      <c r="L13" s="57">
        <v>57.189145000000003</v>
      </c>
      <c r="M13" s="57">
        <v>63.021000000000001</v>
      </c>
      <c r="N13" s="57">
        <v>78.466220000000007</v>
      </c>
      <c r="O13" s="57">
        <v>52.70064</v>
      </c>
      <c r="P13" s="57">
        <v>42.634343999999999</v>
      </c>
      <c r="Q13" s="57">
        <v>58.195504556000003</v>
      </c>
      <c r="R13" s="57">
        <v>86.179999999000003</v>
      </c>
      <c r="S13" s="57">
        <v>66.191699999999997</v>
      </c>
      <c r="T13" s="57">
        <v>35.207999999999998</v>
      </c>
      <c r="U13" s="57">
        <v>43.457466664000002</v>
      </c>
      <c r="V13" s="57">
        <v>58.914099999999998</v>
      </c>
    </row>
    <row r="14" spans="1:22" x14ac:dyDescent="0.2">
      <c r="C14" s="90" t="s">
        <v>28</v>
      </c>
      <c r="D14" s="58">
        <v>5.7083000000000004</v>
      </c>
      <c r="E14" s="58">
        <v>3.08</v>
      </c>
      <c r="F14" s="58">
        <v>8.7240000000000002</v>
      </c>
      <c r="G14" s="58">
        <v>10.926749089999999</v>
      </c>
      <c r="H14" s="58">
        <v>14.995100000000001</v>
      </c>
      <c r="I14" s="58">
        <v>11.939</v>
      </c>
      <c r="J14" s="58">
        <v>14.61965052</v>
      </c>
      <c r="K14" s="58">
        <v>24.214802963</v>
      </c>
      <c r="L14" s="58">
        <v>22.268999999999998</v>
      </c>
      <c r="M14" s="58">
        <v>25.026</v>
      </c>
      <c r="N14" s="58">
        <v>29.687999999999999</v>
      </c>
      <c r="O14" s="58">
        <v>43.024000000000001</v>
      </c>
      <c r="P14" s="58">
        <v>37.332000000000001</v>
      </c>
      <c r="Q14" s="58">
        <v>46.52</v>
      </c>
      <c r="R14" s="58">
        <v>41.743689985000003</v>
      </c>
      <c r="S14" s="58">
        <v>43.541125727999997</v>
      </c>
      <c r="T14" s="58">
        <v>59.258585482999997</v>
      </c>
      <c r="U14" s="58">
        <v>71.188861712000005</v>
      </c>
      <c r="V14" s="58">
        <v>83.555011020999999</v>
      </c>
    </row>
    <row r="15" spans="1:22" x14ac:dyDescent="0.2">
      <c r="C15" s="89" t="s">
        <v>62</v>
      </c>
      <c r="D15" s="57">
        <v>5.0034000000000001</v>
      </c>
      <c r="E15" s="57">
        <v>5.9847000000000001</v>
      </c>
      <c r="F15" s="57">
        <v>20.892379357999999</v>
      </c>
      <c r="G15" s="57">
        <v>26.166720919999999</v>
      </c>
      <c r="H15" s="57">
        <v>26.507757000000002</v>
      </c>
      <c r="I15" s="57">
        <v>40.045591999999999</v>
      </c>
      <c r="J15" s="57">
        <v>45.478942156999999</v>
      </c>
      <c r="K15" s="57">
        <v>54.514846779999999</v>
      </c>
      <c r="L15" s="57">
        <v>61.134410275</v>
      </c>
      <c r="M15" s="57">
        <v>46.933997929999997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spans="1:22" x14ac:dyDescent="0.2">
      <c r="C16" s="90" t="s">
        <v>29</v>
      </c>
      <c r="D16" s="58">
        <v>0.76757600000000004</v>
      </c>
      <c r="E16" s="58">
        <v>2</v>
      </c>
      <c r="F16" s="58">
        <v>5.8261690000000002</v>
      </c>
      <c r="G16" s="58">
        <v>0.12791935600000001</v>
      </c>
      <c r="H16" s="58">
        <v>4.8419999999999996</v>
      </c>
      <c r="I16" s="58">
        <v>4.883</v>
      </c>
      <c r="J16" s="58">
        <v>5.02949</v>
      </c>
      <c r="K16" s="58">
        <v>4.9558058249999997</v>
      </c>
      <c r="L16" s="58">
        <v>11.241954829999999</v>
      </c>
      <c r="M16" s="58">
        <v>14.315155568</v>
      </c>
      <c r="N16" s="58">
        <v>16.39882231</v>
      </c>
      <c r="O16" s="58">
        <v>22.1429376</v>
      </c>
      <c r="P16" s="58">
        <v>19.140053000000002</v>
      </c>
      <c r="Q16" s="58">
        <v>45.333607170000001</v>
      </c>
      <c r="R16" s="58">
        <v>53.237720336000002</v>
      </c>
      <c r="S16" s="58">
        <v>82.831512654999997</v>
      </c>
      <c r="T16" s="58">
        <v>81.175450022999996</v>
      </c>
      <c r="U16" s="58">
        <v>115.356283703</v>
      </c>
      <c r="V16" s="58">
        <v>119.044773569</v>
      </c>
    </row>
    <row r="17" spans="3:22" x14ac:dyDescent="0.2">
      <c r="C17" s="89" t="s">
        <v>63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spans="3:22" x14ac:dyDescent="0.2">
      <c r="C18" s="90" t="s">
        <v>30</v>
      </c>
      <c r="D18" s="58">
        <v>0.123</v>
      </c>
      <c r="E18" s="58">
        <v>0.16300000000000001</v>
      </c>
      <c r="F18" s="58">
        <v>0.252</v>
      </c>
      <c r="G18" s="58">
        <v>0.39735589399999999</v>
      </c>
      <c r="H18" s="58">
        <v>0.61156999999999995</v>
      </c>
      <c r="I18" s="58">
        <v>0.46407999999999999</v>
      </c>
      <c r="J18" s="58">
        <v>6.5651236280000003</v>
      </c>
      <c r="K18" s="58">
        <v>5.4485363319999998</v>
      </c>
      <c r="L18" s="58">
        <v>3.0279505320000002</v>
      </c>
      <c r="M18" s="58">
        <v>11.521000000000001</v>
      </c>
      <c r="N18" s="58">
        <v>6.1620777999999996</v>
      </c>
      <c r="O18" s="58">
        <v>8.0832679429999992</v>
      </c>
      <c r="P18" s="58">
        <v>8.3889999999999993</v>
      </c>
      <c r="Q18" s="58">
        <v>7.8480001599999998</v>
      </c>
      <c r="R18" s="58">
        <v>8.1698900719999994</v>
      </c>
      <c r="S18" s="58">
        <v>14.695891700000001</v>
      </c>
      <c r="T18" s="58">
        <v>16.201587145000001</v>
      </c>
      <c r="U18" s="58">
        <v>8.7216296910000004</v>
      </c>
      <c r="V18" s="58">
        <v>10.740904898</v>
      </c>
    </row>
    <row r="19" spans="3:22" x14ac:dyDescent="0.2">
      <c r="C19" s="89" t="s">
        <v>64</v>
      </c>
      <c r="D19" s="57">
        <v>7.4740000000000002</v>
      </c>
      <c r="E19" s="57">
        <v>9.5981699999999996</v>
      </c>
      <c r="F19" s="57">
        <v>9.6351700000000005</v>
      </c>
      <c r="G19" s="57">
        <v>9.408160079</v>
      </c>
      <c r="H19" s="57">
        <v>16.933199999999999</v>
      </c>
      <c r="I19" s="57">
        <v>16.245000000000001</v>
      </c>
      <c r="J19" s="57">
        <v>21.781292000000001</v>
      </c>
      <c r="K19" s="57">
        <v>14.87</v>
      </c>
      <c r="L19" s="57">
        <v>23.242999999999999</v>
      </c>
      <c r="M19" s="57">
        <v>23.292999999999999</v>
      </c>
      <c r="N19" s="57">
        <v>37.543999999999997</v>
      </c>
      <c r="O19" s="57">
        <v>66.455458382000003</v>
      </c>
      <c r="P19" s="57">
        <v>47.0974</v>
      </c>
      <c r="Q19" s="57">
        <v>44.506</v>
      </c>
      <c r="R19" s="57">
        <v>51.22936919</v>
      </c>
      <c r="S19" s="57">
        <v>95.825349650000007</v>
      </c>
      <c r="T19" s="57">
        <v>68.690954000000005</v>
      </c>
      <c r="U19" s="57">
        <v>75.680605627000006</v>
      </c>
      <c r="V19" s="57">
        <v>62.258012497000003</v>
      </c>
    </row>
    <row r="20" spans="3:22" x14ac:dyDescent="0.2">
      <c r="C20" s="90" t="s">
        <v>65</v>
      </c>
      <c r="D20" s="58">
        <v>7.9412000000000003</v>
      </c>
      <c r="E20" s="58">
        <v>12.685855999999999</v>
      </c>
      <c r="F20" s="58">
        <v>14.045199999999999</v>
      </c>
      <c r="G20" s="58">
        <v>12.3905955265</v>
      </c>
      <c r="H20" s="58">
        <v>13.308254642</v>
      </c>
      <c r="I20" s="58">
        <v>11.707000000000001</v>
      </c>
      <c r="J20" s="58">
        <v>19.90821</v>
      </c>
      <c r="K20" s="58">
        <v>15.099354449</v>
      </c>
      <c r="L20" s="58">
        <v>15.193999249999999</v>
      </c>
      <c r="M20" s="58">
        <v>14.891999999999999</v>
      </c>
      <c r="N20" s="58">
        <v>0</v>
      </c>
      <c r="O20" s="58">
        <v>3.380814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</row>
    <row r="21" spans="3:22" x14ac:dyDescent="0.2">
      <c r="C21" s="89" t="s">
        <v>66</v>
      </c>
      <c r="D21" s="57">
        <v>91.216217126000004</v>
      </c>
      <c r="E21" s="57">
        <v>102.836083923</v>
      </c>
      <c r="F21" s="57">
        <v>143.79663752299999</v>
      </c>
      <c r="G21" s="57">
        <v>138.035095872</v>
      </c>
      <c r="H21" s="57">
        <v>147.14347096200001</v>
      </c>
      <c r="I21" s="57">
        <v>151.40678494599999</v>
      </c>
      <c r="J21" s="57">
        <v>172.20761329300001</v>
      </c>
      <c r="K21" s="57">
        <v>17.825910604000001</v>
      </c>
      <c r="L21" s="57">
        <v>18.174535269</v>
      </c>
      <c r="M21" s="57">
        <v>30.434424904</v>
      </c>
      <c r="N21" s="57">
        <v>4.4139999999999997</v>
      </c>
      <c r="O21" s="57">
        <v>4.5891381859999996</v>
      </c>
      <c r="P21" s="57">
        <v>5.9979931139999998</v>
      </c>
      <c r="Q21" s="57">
        <v>16.172081914</v>
      </c>
      <c r="R21" s="57">
        <v>6.8713718190000002</v>
      </c>
      <c r="S21" s="57">
        <v>10.288599166999999</v>
      </c>
      <c r="T21" s="57">
        <v>12.434971368999999</v>
      </c>
      <c r="U21" s="57">
        <v>14.656377492000001</v>
      </c>
      <c r="V21" s="57">
        <v>10.273978355000001</v>
      </c>
    </row>
    <row r="22" spans="3:22" x14ac:dyDescent="0.2">
      <c r="C22" s="90" t="s">
        <v>67</v>
      </c>
      <c r="D22" s="58">
        <v>11.4</v>
      </c>
      <c r="E22" s="58">
        <v>21.291231</v>
      </c>
      <c r="F22" s="58">
        <v>19.405999999999999</v>
      </c>
      <c r="G22" s="58">
        <v>5.0488319258400001</v>
      </c>
      <c r="H22" s="58">
        <v>10.667809999999999</v>
      </c>
      <c r="I22" s="58">
        <v>8.4019818560000008</v>
      </c>
      <c r="J22" s="58">
        <v>17.931000000000001</v>
      </c>
      <c r="K22" s="58">
        <v>42.375477500000002</v>
      </c>
      <c r="L22" s="58">
        <v>40.680937</v>
      </c>
      <c r="M22" s="58">
        <v>65.498773999999997</v>
      </c>
      <c r="N22" s="58">
        <v>83.586368999000001</v>
      </c>
      <c r="O22" s="58">
        <v>90.866900000000001</v>
      </c>
      <c r="P22" s="58">
        <v>102.32939</v>
      </c>
      <c r="Q22" s="58">
        <v>113.803772</v>
      </c>
      <c r="R22" s="58">
        <v>127.1610685</v>
      </c>
      <c r="S22" s="58">
        <v>153.52283199999999</v>
      </c>
      <c r="T22" s="58">
        <v>197.68878944599999</v>
      </c>
      <c r="U22" s="58">
        <v>264.91658542800002</v>
      </c>
      <c r="V22" s="58">
        <v>350.23855156799999</v>
      </c>
    </row>
    <row r="23" spans="3:22" x14ac:dyDescent="0.2">
      <c r="C23" s="89" t="s">
        <v>68</v>
      </c>
      <c r="D23" s="57">
        <v>0</v>
      </c>
      <c r="E23" s="57">
        <v>0</v>
      </c>
      <c r="F23" s="57">
        <v>0</v>
      </c>
      <c r="G23" s="57">
        <v>0</v>
      </c>
      <c r="H23" s="57">
        <v>1.0222</v>
      </c>
      <c r="I23" s="57">
        <v>2.6085400000000001</v>
      </c>
      <c r="J23" s="57">
        <v>5.9</v>
      </c>
      <c r="K23" s="57">
        <v>1.1000000000000001</v>
      </c>
      <c r="L23" s="57">
        <v>5</v>
      </c>
      <c r="M23" s="57">
        <v>4.5022339999999996</v>
      </c>
      <c r="N23" s="57">
        <v>3.4891999999999999</v>
      </c>
      <c r="O23" s="57">
        <v>5.3869999999999996</v>
      </c>
      <c r="P23" s="57">
        <v>4.5</v>
      </c>
      <c r="Q23" s="57">
        <v>5.5</v>
      </c>
      <c r="R23" s="57">
        <v>4</v>
      </c>
      <c r="S23" s="57">
        <v>5</v>
      </c>
      <c r="T23" s="57">
        <v>8.8969246819999999</v>
      </c>
      <c r="U23" s="57">
        <v>7.8</v>
      </c>
      <c r="V23" s="57">
        <v>25.63</v>
      </c>
    </row>
    <row r="24" spans="3:22" x14ac:dyDescent="0.2">
      <c r="C24" s="90" t="s">
        <v>31</v>
      </c>
      <c r="D24" s="58">
        <v>8.3835501499999996</v>
      </c>
      <c r="E24" s="58">
        <v>13.220052616</v>
      </c>
      <c r="F24" s="58">
        <v>21.941779322999999</v>
      </c>
      <c r="G24" s="58">
        <v>15.219712098540001</v>
      </c>
      <c r="H24" s="58">
        <v>22.220180073000002</v>
      </c>
      <c r="I24" s="58">
        <v>28.621019</v>
      </c>
      <c r="J24" s="58">
        <v>12.406098991</v>
      </c>
      <c r="K24" s="58">
        <v>15.624225567</v>
      </c>
      <c r="L24" s="58">
        <v>14.2065</v>
      </c>
      <c r="M24" s="58">
        <v>12.280844999999999</v>
      </c>
      <c r="N24" s="58">
        <v>13.157981822</v>
      </c>
      <c r="O24" s="58">
        <v>12.521000000000001</v>
      </c>
      <c r="P24" s="58">
        <v>17.185015</v>
      </c>
      <c r="Q24" s="58">
        <v>18.938358999999998</v>
      </c>
      <c r="R24" s="58">
        <v>22.638562499999999</v>
      </c>
      <c r="S24" s="58">
        <v>29.53707284</v>
      </c>
      <c r="T24" s="58">
        <v>19.774412426000001</v>
      </c>
      <c r="U24" s="58">
        <v>26.504951690999999</v>
      </c>
      <c r="V24" s="58">
        <v>32.079040923999997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988.59400300000004</v>
      </c>
      <c r="E26" s="58">
        <v>1024.5489580000001</v>
      </c>
      <c r="F26" s="58">
        <v>993.12468705699996</v>
      </c>
      <c r="G26" s="58">
        <v>1024.616947386</v>
      </c>
      <c r="H26" s="58">
        <v>1062.6326761600001</v>
      </c>
      <c r="I26" s="58">
        <v>1166.3839692799299</v>
      </c>
      <c r="J26" s="58">
        <v>1517.321493426</v>
      </c>
      <c r="K26" s="58">
        <v>2129.3648134660002</v>
      </c>
      <c r="L26" s="58">
        <v>2632.925978623</v>
      </c>
      <c r="M26" s="58">
        <v>3406.8477817990001</v>
      </c>
      <c r="N26" s="58">
        <v>2829.7172029150001</v>
      </c>
      <c r="O26" s="58">
        <v>3117.5872452240001</v>
      </c>
      <c r="P26" s="58">
        <v>2940.6001593179999</v>
      </c>
      <c r="Q26" s="58">
        <v>3392.5227768579998</v>
      </c>
      <c r="R26" s="58">
        <v>1193.8399999999999</v>
      </c>
      <c r="S26" s="58">
        <v>1294.527102667</v>
      </c>
      <c r="T26" s="58">
        <v>2290.3500407490001</v>
      </c>
      <c r="U26" s="58">
        <v>2482.0244034329999</v>
      </c>
      <c r="V26" s="58">
        <v>2346.2726480309998</v>
      </c>
    </row>
    <row r="27" spans="3:22" x14ac:dyDescent="0.2">
      <c r="C27" s="89" t="s">
        <v>70</v>
      </c>
      <c r="D27" s="57">
        <v>12.521599999999999</v>
      </c>
      <c r="E27" s="57">
        <v>17.126446000000001</v>
      </c>
      <c r="F27" s="57">
        <v>20.181628</v>
      </c>
      <c r="G27" s="57">
        <v>23.739535773779998</v>
      </c>
      <c r="H27" s="57">
        <v>28.879663797999999</v>
      </c>
      <c r="I27" s="57">
        <v>77.180038748000001</v>
      </c>
      <c r="J27" s="57">
        <v>50.427613018000002</v>
      </c>
      <c r="K27" s="57">
        <v>30.969120929999999</v>
      </c>
      <c r="L27" s="57">
        <v>54.247682732320001</v>
      </c>
      <c r="M27" s="57">
        <v>55.842882979999999</v>
      </c>
      <c r="N27" s="57">
        <v>63.828000000000003</v>
      </c>
      <c r="O27" s="57">
        <v>53.826000000000001</v>
      </c>
      <c r="P27" s="57">
        <v>49.842873529000002</v>
      </c>
      <c r="Q27" s="57">
        <v>55.268000000000001</v>
      </c>
      <c r="R27" s="57">
        <v>58.133461075</v>
      </c>
      <c r="S27" s="57">
        <v>44.073</v>
      </c>
      <c r="T27" s="57">
        <v>38.235119591770001</v>
      </c>
      <c r="U27" s="57">
        <v>66.459472750000003</v>
      </c>
      <c r="V27" s="57">
        <v>51.951000000000001</v>
      </c>
    </row>
    <row r="28" spans="3:22" x14ac:dyDescent="0.2">
      <c r="C28" s="90" t="s">
        <v>32</v>
      </c>
      <c r="D28" s="58">
        <v>4.1100000000000003</v>
      </c>
      <c r="E28" s="58">
        <v>4.2249999999999996</v>
      </c>
      <c r="F28" s="58">
        <v>6.1477000000000004</v>
      </c>
      <c r="G28" s="58">
        <v>17.860193020599997</v>
      </c>
      <c r="H28" s="58">
        <v>27</v>
      </c>
      <c r="I28" s="58">
        <v>22.905000000000001</v>
      </c>
      <c r="J28" s="58">
        <v>45.014220000000002</v>
      </c>
      <c r="K28" s="58">
        <v>44.1</v>
      </c>
      <c r="L28" s="58">
        <v>57.726176236000001</v>
      </c>
      <c r="M28" s="58">
        <v>65.902928029999998</v>
      </c>
      <c r="N28" s="58">
        <v>62.142977326</v>
      </c>
      <c r="O28" s="58">
        <v>50.841999999999999</v>
      </c>
      <c r="P28" s="58">
        <v>10</v>
      </c>
      <c r="Q28" s="58">
        <v>5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</row>
    <row r="29" spans="3:22" x14ac:dyDescent="0.2">
      <c r="C29" s="89" t="s">
        <v>33</v>
      </c>
      <c r="D29" s="57">
        <v>97.230457999999999</v>
      </c>
      <c r="E29" s="57">
        <v>55.835044269000001</v>
      </c>
      <c r="F29" s="57">
        <v>79.633278000000004</v>
      </c>
      <c r="G29" s="57">
        <v>68.146736122149989</v>
      </c>
      <c r="H29" s="57">
        <v>161.93112982100001</v>
      </c>
      <c r="I29" s="57">
        <v>104.73659000000001</v>
      </c>
      <c r="J29" s="57">
        <v>115.30867000000001</v>
      </c>
      <c r="K29" s="57">
        <v>212.5</v>
      </c>
      <c r="L29" s="57">
        <v>290.78568519999999</v>
      </c>
      <c r="M29" s="57">
        <v>355.70056014599999</v>
      </c>
      <c r="N29" s="57">
        <v>318.58248716200001</v>
      </c>
      <c r="O29" s="57">
        <v>249.57387342499999</v>
      </c>
      <c r="P29" s="57">
        <v>266.96538309800002</v>
      </c>
      <c r="Q29" s="57">
        <v>376.371994363</v>
      </c>
      <c r="R29" s="57">
        <v>379.63570970299997</v>
      </c>
      <c r="S29" s="57">
        <v>458.915141732</v>
      </c>
      <c r="T29" s="57">
        <v>545.75880368000003</v>
      </c>
      <c r="U29" s="57">
        <v>586.76978419</v>
      </c>
      <c r="V29" s="57">
        <v>38.031706034000003</v>
      </c>
    </row>
    <row r="30" spans="3:22" x14ac:dyDescent="0.2">
      <c r="C30" s="90" t="s">
        <v>71</v>
      </c>
      <c r="D30" s="58">
        <v>19.214099000000001</v>
      </c>
      <c r="E30" s="58">
        <v>40.170842354999998</v>
      </c>
      <c r="F30" s="58">
        <v>16.079730949999998</v>
      </c>
      <c r="G30" s="58">
        <v>7.6122589410699995</v>
      </c>
      <c r="H30" s="58">
        <v>35.752420037999997</v>
      </c>
      <c r="I30" s="58">
        <v>237.425797222</v>
      </c>
      <c r="J30" s="58">
        <v>231.71340000000001</v>
      </c>
      <c r="K30" s="58">
        <v>137.81</v>
      </c>
      <c r="L30" s="58">
        <v>248.93327761399999</v>
      </c>
      <c r="M30" s="58">
        <v>339.22073074299999</v>
      </c>
      <c r="N30" s="58">
        <v>332.85002434500001</v>
      </c>
      <c r="O30" s="58">
        <v>533.16589999999997</v>
      </c>
      <c r="P30" s="58">
        <v>539.59739999999999</v>
      </c>
      <c r="Q30" s="58">
        <v>475.00096000000002</v>
      </c>
      <c r="R30" s="58">
        <v>288.90211603400002</v>
      </c>
      <c r="S30" s="58">
        <v>190.33799836399999</v>
      </c>
      <c r="T30" s="58">
        <v>245.77815980899999</v>
      </c>
      <c r="U30" s="58">
        <v>183.93040234899999</v>
      </c>
      <c r="V30" s="58">
        <v>235.52809603099999</v>
      </c>
    </row>
    <row r="31" spans="3:22" x14ac:dyDescent="0.2">
      <c r="C31" s="89" t="s">
        <v>34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1.4457500000000001</v>
      </c>
      <c r="L31" s="57">
        <v>3.2589999999999999</v>
      </c>
      <c r="M31" s="57">
        <v>1.75</v>
      </c>
      <c r="N31" s="57">
        <v>4.7240000000000002</v>
      </c>
      <c r="O31" s="57">
        <v>5.4630000000000001</v>
      </c>
      <c r="P31" s="57">
        <v>5.008997988</v>
      </c>
      <c r="Q31" s="57">
        <v>6.2</v>
      </c>
      <c r="R31" s="57">
        <v>3.4420000000000002</v>
      </c>
      <c r="S31" s="57">
        <v>0</v>
      </c>
      <c r="T31" s="57">
        <v>3.1806999999999999</v>
      </c>
      <c r="U31" s="57">
        <v>0</v>
      </c>
      <c r="V31" s="57">
        <v>0</v>
      </c>
    </row>
    <row r="32" spans="3:22" x14ac:dyDescent="0.2">
      <c r="C32" s="90" t="s">
        <v>72</v>
      </c>
      <c r="D32" s="58">
        <v>2.2518099999999999</v>
      </c>
      <c r="E32" s="58">
        <v>4.04</v>
      </c>
      <c r="F32" s="58">
        <v>4.8664759999999996</v>
      </c>
      <c r="G32" s="58">
        <v>5.4153450169999999</v>
      </c>
      <c r="H32" s="58">
        <v>7.23</v>
      </c>
      <c r="I32" s="58">
        <v>7.05</v>
      </c>
      <c r="J32" s="58">
        <v>7.2614999999999998</v>
      </c>
      <c r="K32" s="58">
        <v>9.5559999999999992</v>
      </c>
      <c r="L32" s="58">
        <v>13.85145986</v>
      </c>
      <c r="M32" s="58">
        <v>15.952</v>
      </c>
      <c r="N32" s="58">
        <v>25.4373</v>
      </c>
      <c r="O32" s="58">
        <v>29.177</v>
      </c>
      <c r="P32" s="58">
        <v>30.052309999999999</v>
      </c>
      <c r="Q32" s="58">
        <v>41.412399999999998</v>
      </c>
      <c r="R32" s="58">
        <v>18.739999999999998</v>
      </c>
      <c r="S32" s="58">
        <v>19.439</v>
      </c>
      <c r="T32" s="58">
        <v>17.679088119999999</v>
      </c>
      <c r="U32" s="58">
        <v>17.279816551</v>
      </c>
      <c r="V32" s="58">
        <v>18.038236000000001</v>
      </c>
    </row>
    <row r="33" spans="3:22" x14ac:dyDescent="0.2">
      <c r="C33" s="89" t="s">
        <v>73</v>
      </c>
      <c r="D33" s="57">
        <v>5.8500000000000003E-2</v>
      </c>
      <c r="E33" s="57">
        <v>0</v>
      </c>
      <c r="F33" s="57">
        <v>0</v>
      </c>
      <c r="G33" s="57">
        <v>0</v>
      </c>
      <c r="H33" s="57">
        <v>66.591601910999998</v>
      </c>
      <c r="I33" s="57">
        <v>8.8679311415199997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48.021747509999997</v>
      </c>
      <c r="Q33" s="57">
        <v>6.8564734290000002</v>
      </c>
      <c r="R33" s="57">
        <v>12.826001183000001</v>
      </c>
      <c r="S33" s="57">
        <v>3.3090000000000002</v>
      </c>
      <c r="T33" s="57">
        <v>11.880739274</v>
      </c>
      <c r="U33" s="57">
        <v>20.546765787999998</v>
      </c>
      <c r="V33" s="57">
        <v>152.86381979399999</v>
      </c>
    </row>
    <row r="34" spans="3:22" x14ac:dyDescent="0.2">
      <c r="C34" s="90" t="s">
        <v>35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</row>
    <row r="35" spans="3:22" x14ac:dyDescent="0.2">
      <c r="C35" s="89" t="s">
        <v>74</v>
      </c>
      <c r="D35" s="57">
        <v>5.03</v>
      </c>
      <c r="E35" s="57">
        <v>5</v>
      </c>
      <c r="F35" s="57">
        <v>4</v>
      </c>
      <c r="G35" s="57">
        <v>9.8709448040000005</v>
      </c>
      <c r="H35" s="57">
        <v>13.053568989</v>
      </c>
      <c r="I35" s="57">
        <v>1.5396000000000001</v>
      </c>
      <c r="J35" s="57">
        <v>22.066488055000001</v>
      </c>
      <c r="K35" s="57">
        <v>19.399999999999999</v>
      </c>
      <c r="L35" s="57">
        <v>11.026</v>
      </c>
      <c r="M35" s="57">
        <v>15.871</v>
      </c>
      <c r="N35" s="57">
        <v>22.844999999999999</v>
      </c>
      <c r="O35" s="57">
        <v>25.472150113000001</v>
      </c>
      <c r="P35" s="57">
        <v>31.308241876</v>
      </c>
      <c r="Q35" s="57">
        <v>27.399250201000001</v>
      </c>
      <c r="R35" s="57">
        <v>27.046943087999999</v>
      </c>
      <c r="S35" s="57">
        <v>39.292229095000003</v>
      </c>
      <c r="T35" s="57">
        <v>49.447810287999999</v>
      </c>
      <c r="U35" s="57">
        <v>46.155453971</v>
      </c>
      <c r="V35" s="57">
        <v>50.652121352999998</v>
      </c>
    </row>
    <row r="36" spans="3:22" x14ac:dyDescent="0.2">
      <c r="C36" s="90" t="s">
        <v>36</v>
      </c>
      <c r="D36" s="58">
        <v>5</v>
      </c>
      <c r="E36" s="58">
        <v>7.56</v>
      </c>
      <c r="F36" s="58">
        <v>7.3066979999999999</v>
      </c>
      <c r="G36" s="58">
        <v>2.735757955</v>
      </c>
      <c r="H36" s="58">
        <v>1.3824894400000001</v>
      </c>
      <c r="I36" s="58">
        <v>4.1050000000000004</v>
      </c>
      <c r="J36" s="58">
        <v>4.7800500000000001</v>
      </c>
      <c r="K36" s="58">
        <v>4.483202125</v>
      </c>
      <c r="L36" s="58">
        <v>3.2029999999999998</v>
      </c>
      <c r="M36" s="58">
        <v>4.6368</v>
      </c>
      <c r="N36" s="58">
        <v>8.1739999999999995</v>
      </c>
      <c r="O36" s="58">
        <v>9.3279999999999994</v>
      </c>
      <c r="P36" s="58">
        <v>56.329300000000003</v>
      </c>
      <c r="Q36" s="58">
        <v>45.655000000000001</v>
      </c>
      <c r="R36" s="58">
        <v>12.141666222</v>
      </c>
      <c r="S36" s="58">
        <v>38.738</v>
      </c>
      <c r="T36" s="58">
        <v>24.260048609999998</v>
      </c>
      <c r="U36" s="58">
        <v>44.462062666999998</v>
      </c>
      <c r="V36" s="58">
        <v>14.957000000000001</v>
      </c>
    </row>
    <row r="37" spans="3:22" x14ac:dyDescent="0.2">
      <c r="C37" s="92" t="s">
        <v>75</v>
      </c>
      <c r="D37" s="59">
        <v>549.61313513300001</v>
      </c>
      <c r="E37" s="59">
        <v>642.37109199999998</v>
      </c>
      <c r="F37" s="59">
        <v>580.04598199999998</v>
      </c>
      <c r="G37" s="59">
        <v>638.43680640100001</v>
      </c>
      <c r="H37" s="59">
        <v>820.39015488400003</v>
      </c>
      <c r="I37" s="59">
        <v>858.92587751600001</v>
      </c>
      <c r="J37" s="59">
        <v>1032.3229670549999</v>
      </c>
      <c r="K37" s="59">
        <v>1107.9856679550001</v>
      </c>
      <c r="L37" s="59">
        <v>1278.2622988999999</v>
      </c>
      <c r="M37" s="59">
        <v>1473.08851871</v>
      </c>
      <c r="N37" s="59">
        <v>1932.0110655359999</v>
      </c>
      <c r="O37" s="59">
        <v>2055.2514113279999</v>
      </c>
      <c r="P37" s="59">
        <v>2291.3872656889998</v>
      </c>
      <c r="Q37" s="59">
        <v>2288.0030818790001</v>
      </c>
      <c r="R37" s="59">
        <v>940.22836593099998</v>
      </c>
      <c r="S37" s="59">
        <v>1467.0191639750001</v>
      </c>
      <c r="T37" s="59">
        <v>1740.513954108</v>
      </c>
      <c r="U37" s="59">
        <v>1802.4272417300001</v>
      </c>
      <c r="V37" s="59">
        <v>1622.051876834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</row>
    <row r="39" spans="3:22" x14ac:dyDescent="0.2">
      <c r="C39" s="89" t="s">
        <v>77</v>
      </c>
      <c r="D39" s="57">
        <v>98.901499999999999</v>
      </c>
      <c r="E39" s="57">
        <v>116.756338</v>
      </c>
      <c r="F39" s="57">
        <v>125.9008</v>
      </c>
      <c r="G39" s="57">
        <v>62.866223243999997</v>
      </c>
      <c r="H39" s="57">
        <v>114.18489</v>
      </c>
      <c r="I39" s="57">
        <v>133.85148000000001</v>
      </c>
      <c r="J39" s="57">
        <v>184.06909892600001</v>
      </c>
      <c r="K39" s="57">
        <v>293.27743455900003</v>
      </c>
      <c r="L39" s="57">
        <v>398.50953025000001</v>
      </c>
      <c r="M39" s="57">
        <v>655.38288786700002</v>
      </c>
      <c r="N39" s="57">
        <v>668.02092116799997</v>
      </c>
      <c r="O39" s="57">
        <v>743.60385466800005</v>
      </c>
      <c r="P39" s="57">
        <v>793.03510000000006</v>
      </c>
      <c r="Q39" s="57">
        <v>1040.1088</v>
      </c>
      <c r="R39" s="57">
        <v>1486.473636772</v>
      </c>
      <c r="S39" s="57">
        <v>1117.4273838920001</v>
      </c>
      <c r="T39" s="57">
        <v>1072.059561046</v>
      </c>
      <c r="U39" s="57">
        <v>1124.8749499969999</v>
      </c>
      <c r="V39" s="57">
        <v>1017.342893346</v>
      </c>
    </row>
    <row r="40" spans="3:22" x14ac:dyDescent="0.2">
      <c r="C40" s="90" t="s">
        <v>37</v>
      </c>
      <c r="D40" s="58">
        <v>374.49705638</v>
      </c>
      <c r="E40" s="58">
        <v>620.72931022216994</v>
      </c>
      <c r="F40" s="58">
        <v>819.56815399999982</v>
      </c>
      <c r="G40" s="58">
        <v>589.54771185030006</v>
      </c>
      <c r="H40" s="58">
        <v>556.4574520780501</v>
      </c>
      <c r="I40" s="58">
        <v>414.93196229092007</v>
      </c>
      <c r="J40" s="58">
        <v>626.34471724716991</v>
      </c>
      <c r="K40" s="58">
        <v>622.01458323900022</v>
      </c>
      <c r="L40" s="58">
        <v>607.04122984119999</v>
      </c>
      <c r="M40" s="58">
        <v>789.27546040100003</v>
      </c>
      <c r="N40" s="58">
        <v>940.38062058800006</v>
      </c>
      <c r="O40" s="58">
        <v>640.6922517009998</v>
      </c>
      <c r="P40" s="58">
        <v>885.32743818999995</v>
      </c>
      <c r="Q40" s="58">
        <v>805.1280642209299</v>
      </c>
      <c r="R40" s="58">
        <v>1083.2070895510001</v>
      </c>
      <c r="S40" s="58">
        <v>1185.408594855</v>
      </c>
      <c r="T40" s="58">
        <v>1194.5423383750001</v>
      </c>
      <c r="U40" s="58">
        <v>1713.1569583569999</v>
      </c>
      <c r="V40" s="58">
        <v>1370.173098558</v>
      </c>
    </row>
    <row r="41" spans="3:22" x14ac:dyDescent="0.2">
      <c r="C41" s="89" t="s">
        <v>38</v>
      </c>
      <c r="D41" s="57">
        <v>10</v>
      </c>
      <c r="E41" s="57">
        <v>39.859051559999997</v>
      </c>
      <c r="F41" s="57">
        <v>12.103999999999999</v>
      </c>
      <c r="G41" s="57">
        <v>0</v>
      </c>
      <c r="H41" s="57">
        <v>10</v>
      </c>
      <c r="I41" s="57">
        <v>80</v>
      </c>
      <c r="J41" s="57">
        <v>20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</row>
    <row r="42" spans="3:22" ht="21.75" customHeight="1" x14ac:dyDescent="0.2">
      <c r="C42" s="81" t="s">
        <v>79</v>
      </c>
      <c r="D42" s="45">
        <f>+SUM(D13:D41)</f>
        <v>2338.3708757889999</v>
      </c>
      <c r="E42" s="45">
        <f t="shared" ref="E42:U42" si="0">+SUM(E13:E41)</f>
        <v>2783.6951599451704</v>
      </c>
      <c r="F42" s="45">
        <f t="shared" si="0"/>
        <v>2941.3229530589992</v>
      </c>
      <c r="G42" s="45">
        <f t="shared" si="0"/>
        <v>2691.98146157578</v>
      </c>
      <c r="H42" s="45">
        <f t="shared" si="0"/>
        <v>3211.5989667960503</v>
      </c>
      <c r="I42" s="45">
        <f t="shared" si="0"/>
        <v>3434.7117440003699</v>
      </c>
      <c r="J42" s="45">
        <f t="shared" si="0"/>
        <v>4232.6588488121697</v>
      </c>
      <c r="K42" s="45">
        <f t="shared" si="0"/>
        <v>4866.3838322939991</v>
      </c>
      <c r="L42" s="45">
        <f t="shared" si="0"/>
        <v>5871.1327514125196</v>
      </c>
      <c r="M42" s="45">
        <f t="shared" si="0"/>
        <v>7491.1899820780009</v>
      </c>
      <c r="N42" s="45">
        <f t="shared" si="0"/>
        <v>7481.6202699710011</v>
      </c>
      <c r="O42" s="45">
        <f t="shared" si="0"/>
        <v>7823.1338425699996</v>
      </c>
      <c r="P42" s="45">
        <f t="shared" si="0"/>
        <v>8232.0814123119999</v>
      </c>
      <c r="Q42" s="45">
        <f t="shared" si="0"/>
        <v>8921.744125750929</v>
      </c>
      <c r="R42" s="45">
        <f t="shared" si="0"/>
        <v>5905.8486619599989</v>
      </c>
      <c r="S42" s="45">
        <f t="shared" si="0"/>
        <v>6359.9206983200002</v>
      </c>
      <c r="T42" s="45">
        <f t="shared" si="0"/>
        <v>7733.0160382247705</v>
      </c>
      <c r="U42" s="45">
        <f t="shared" si="0"/>
        <v>8716.3700737909985</v>
      </c>
      <c r="V42" s="45">
        <f>+SUM(V13:V41)</f>
        <v>7670.5968688129988</v>
      </c>
    </row>
    <row r="43" spans="3:22" x14ac:dyDescent="0.2">
      <c r="C43" s="1" t="s">
        <v>227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4.25" customHeight="1" x14ac:dyDescent="0.2">
      <c r="C48" s="9"/>
      <c r="D48" s="164" t="s">
        <v>140</v>
      </c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ht="15.75" customHeight="1" x14ac:dyDescent="0.2"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</row>
    <row r="51" spans="3:22" x14ac:dyDescent="0.2">
      <c r="C51" s="182" t="s">
        <v>21</v>
      </c>
      <c r="D51" s="162">
        <v>2000</v>
      </c>
      <c r="E51" s="162">
        <v>2001</v>
      </c>
      <c r="F51" s="162">
        <v>2002</v>
      </c>
      <c r="G51" s="162">
        <v>2003</v>
      </c>
      <c r="H51" s="162">
        <v>2004</v>
      </c>
      <c r="I51" s="162">
        <v>2005</v>
      </c>
      <c r="J51" s="162">
        <v>2006</v>
      </c>
      <c r="K51" s="162">
        <v>2007</v>
      </c>
      <c r="L51" s="162">
        <v>2008</v>
      </c>
      <c r="M51" s="162">
        <v>2009</v>
      </c>
      <c r="N51" s="162">
        <v>2010</v>
      </c>
      <c r="O51" s="162">
        <v>2011</v>
      </c>
      <c r="P51" s="162">
        <v>2012</v>
      </c>
      <c r="Q51" s="162">
        <v>2013</v>
      </c>
      <c r="R51" s="162">
        <v>2014</v>
      </c>
      <c r="S51" s="162">
        <v>2015</v>
      </c>
      <c r="T51" s="162">
        <v>2016</v>
      </c>
      <c r="U51" s="162">
        <v>2017</v>
      </c>
      <c r="V51" s="162">
        <v>2018</v>
      </c>
    </row>
    <row r="52" spans="3:22" ht="12" thickBot="1" x14ac:dyDescent="0.25">
      <c r="C52" s="18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3:22" x14ac:dyDescent="0.2">
      <c r="C53" s="89" t="s">
        <v>61</v>
      </c>
      <c r="D53" s="57">
        <v>23.209210127999999</v>
      </c>
      <c r="E53" s="57">
        <v>29.664868468000002</v>
      </c>
      <c r="F53" s="57">
        <v>26.319890101999999</v>
      </c>
      <c r="G53" s="57">
        <v>22.536835683</v>
      </c>
      <c r="H53" s="57">
        <v>46.100004489</v>
      </c>
      <c r="I53" s="57">
        <v>38.556872650000003</v>
      </c>
      <c r="J53" s="57">
        <v>50.741952298999998</v>
      </c>
      <c r="K53" s="57">
        <v>53.790639818000002</v>
      </c>
      <c r="L53" s="57">
        <v>54.784359999000003</v>
      </c>
      <c r="M53" s="57">
        <v>48.550830097999999</v>
      </c>
      <c r="N53" s="57">
        <v>64.679393779999998</v>
      </c>
      <c r="O53" s="57">
        <v>46.067335575129988</v>
      </c>
      <c r="P53" s="57">
        <v>38.721664588430002</v>
      </c>
      <c r="Q53" s="57">
        <v>46.313950610910005</v>
      </c>
      <c r="R53" s="57">
        <v>81.652925112779997</v>
      </c>
      <c r="S53" s="57">
        <v>52.596319352039998</v>
      </c>
      <c r="T53" s="57">
        <v>34.514057735649999</v>
      </c>
      <c r="U53" s="57">
        <v>41.835052730629997</v>
      </c>
      <c r="V53" s="57">
        <v>51.717353494690002</v>
      </c>
    </row>
    <row r="54" spans="3:22" x14ac:dyDescent="0.2">
      <c r="C54" s="90" t="s">
        <v>28</v>
      </c>
      <c r="D54" s="58">
        <v>3.0460450529599998</v>
      </c>
      <c r="E54" s="58">
        <v>1.062717388</v>
      </c>
      <c r="F54" s="58">
        <v>7.3675727553899995</v>
      </c>
      <c r="G54" s="58">
        <v>8.5819737163899994</v>
      </c>
      <c r="H54" s="58">
        <v>11.403117154959999</v>
      </c>
      <c r="I54" s="58">
        <v>8.7742977082199989</v>
      </c>
      <c r="J54" s="58">
        <v>11.65714183993</v>
      </c>
      <c r="K54" s="58">
        <v>20.939194990819999</v>
      </c>
      <c r="L54" s="58">
        <v>17.049925512369999</v>
      </c>
      <c r="M54" s="58">
        <v>20.706601423769996</v>
      </c>
      <c r="N54" s="58">
        <v>24.02984087722</v>
      </c>
      <c r="O54" s="58">
        <v>38.079124270730006</v>
      </c>
      <c r="P54" s="58">
        <v>33.42179785151</v>
      </c>
      <c r="Q54" s="58">
        <v>35.148005082739999</v>
      </c>
      <c r="R54" s="58">
        <v>39.076728997699995</v>
      </c>
      <c r="S54" s="58">
        <v>37.117066779719998</v>
      </c>
      <c r="T54" s="58">
        <v>52.77448568989</v>
      </c>
      <c r="U54" s="58">
        <v>68.910645964910003</v>
      </c>
      <c r="V54" s="58">
        <v>81.465671466149999</v>
      </c>
    </row>
    <row r="55" spans="3:22" x14ac:dyDescent="0.2">
      <c r="C55" s="89" t="s">
        <v>62</v>
      </c>
      <c r="D55" s="57">
        <v>5.0011216421000002</v>
      </c>
      <c r="E55" s="57">
        <v>5.9442994752299994</v>
      </c>
      <c r="F55" s="57">
        <v>20.732786122369998</v>
      </c>
      <c r="G55" s="57">
        <v>26.065842002389999</v>
      </c>
      <c r="H55" s="57">
        <v>26.506704538000001</v>
      </c>
      <c r="I55" s="57">
        <v>39.997927358410003</v>
      </c>
      <c r="J55" s="57">
        <v>45.037904710650004</v>
      </c>
      <c r="K55" s="57">
        <v>52.304158090500003</v>
      </c>
      <c r="L55" s="57">
        <v>59.225305935400002</v>
      </c>
      <c r="M55" s="57">
        <v>46.141062034000001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</row>
    <row r="56" spans="3:22" x14ac:dyDescent="0.2">
      <c r="C56" s="90" t="s">
        <v>29</v>
      </c>
      <c r="D56" s="58">
        <v>0.76742301300000004</v>
      </c>
      <c r="E56" s="58">
        <v>0.29085702600000002</v>
      </c>
      <c r="F56" s="58">
        <v>1.028965653</v>
      </c>
      <c r="G56" s="58">
        <v>0.12791935600000001</v>
      </c>
      <c r="H56" s="58">
        <v>2.272435411</v>
      </c>
      <c r="I56" s="58">
        <v>3.1090197499999999</v>
      </c>
      <c r="J56" s="58">
        <v>2.1750617710000002</v>
      </c>
      <c r="K56" s="58">
        <v>4.9208507189999997</v>
      </c>
      <c r="L56" s="58">
        <v>10.4884077636</v>
      </c>
      <c r="M56" s="58">
        <v>13.627355168600001</v>
      </c>
      <c r="N56" s="58">
        <v>14.3642611669</v>
      </c>
      <c r="O56" s="58">
        <v>18.074433293590001</v>
      </c>
      <c r="P56" s="58">
        <v>16.763403752159999</v>
      </c>
      <c r="Q56" s="58">
        <v>42.901604791699995</v>
      </c>
      <c r="R56" s="58">
        <v>52.273225058000001</v>
      </c>
      <c r="S56" s="58">
        <v>79.098797717419998</v>
      </c>
      <c r="T56" s="58">
        <v>79.172162060130006</v>
      </c>
      <c r="U56" s="58">
        <v>114.44652458021999</v>
      </c>
      <c r="V56" s="58">
        <v>116.47683432069998</v>
      </c>
    </row>
    <row r="57" spans="3:22" x14ac:dyDescent="0.2">
      <c r="C57" s="89" t="s">
        <v>63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</row>
    <row r="58" spans="3:22" x14ac:dyDescent="0.2">
      <c r="C58" s="90" t="s">
        <v>30</v>
      </c>
      <c r="D58" s="58">
        <v>0.110112825</v>
      </c>
      <c r="E58" s="58">
        <v>0.134241411</v>
      </c>
      <c r="F58" s="58">
        <v>0.23519490600000001</v>
      </c>
      <c r="G58" s="58">
        <v>0.39391198100000002</v>
      </c>
      <c r="H58" s="58">
        <v>0.58962236099999998</v>
      </c>
      <c r="I58" s="58">
        <v>0.46178798500000001</v>
      </c>
      <c r="J58" s="58">
        <v>2.3058154549999998</v>
      </c>
      <c r="K58" s="58">
        <v>2.9776317200000002</v>
      </c>
      <c r="L58" s="58">
        <v>2.6033159719999999</v>
      </c>
      <c r="M58" s="58">
        <v>3.0939677759999999</v>
      </c>
      <c r="N58" s="58">
        <v>6.0420861239999999</v>
      </c>
      <c r="O58" s="58">
        <v>6.5263708449000006</v>
      </c>
      <c r="P58" s="58">
        <v>8.0737724293100008</v>
      </c>
      <c r="Q58" s="58">
        <v>7.1852759485200002</v>
      </c>
      <c r="R58" s="58">
        <v>7.9968510424499994</v>
      </c>
      <c r="S58" s="58">
        <v>14.100242637840001</v>
      </c>
      <c r="T58" s="58">
        <v>15.92549632639</v>
      </c>
      <c r="U58" s="58">
        <v>8.5998666939999993</v>
      </c>
      <c r="V58" s="58">
        <v>10.63036282977</v>
      </c>
    </row>
    <row r="59" spans="3:22" x14ac:dyDescent="0.2">
      <c r="C59" s="89" t="s">
        <v>64</v>
      </c>
      <c r="D59" s="57">
        <v>7.2126257532900002</v>
      </c>
      <c r="E59" s="57">
        <v>8.7586513487600008</v>
      </c>
      <c r="F59" s="57">
        <v>9.52102413243</v>
      </c>
      <c r="G59" s="57">
        <v>9.1793961572899985</v>
      </c>
      <c r="H59" s="57">
        <v>16.811153884760003</v>
      </c>
      <c r="I59" s="57">
        <v>15.970990288499999</v>
      </c>
      <c r="J59" s="57">
        <v>21.24512186586</v>
      </c>
      <c r="K59" s="57">
        <v>14.667663944999999</v>
      </c>
      <c r="L59" s="57">
        <v>22.754980751260003</v>
      </c>
      <c r="M59" s="57">
        <v>23.202638903510003</v>
      </c>
      <c r="N59" s="57">
        <v>35.82100586768</v>
      </c>
      <c r="O59" s="57">
        <v>43.690687699020003</v>
      </c>
      <c r="P59" s="57">
        <v>41.17788786357</v>
      </c>
      <c r="Q59" s="57">
        <v>33.331000861139998</v>
      </c>
      <c r="R59" s="57">
        <v>48.373449543760003</v>
      </c>
      <c r="S59" s="57">
        <v>87.220451872199988</v>
      </c>
      <c r="T59" s="57">
        <v>66.809418337499991</v>
      </c>
      <c r="U59" s="57">
        <v>75.205524444419993</v>
      </c>
      <c r="V59" s="57">
        <v>60.695398568069997</v>
      </c>
    </row>
    <row r="60" spans="3:22" x14ac:dyDescent="0.2">
      <c r="C60" s="90" t="s">
        <v>65</v>
      </c>
      <c r="D60" s="58">
        <v>6.9176895109999998</v>
      </c>
      <c r="E60" s="58">
        <v>12.034106390550001</v>
      </c>
      <c r="F60" s="58">
        <v>13.729958487469998</v>
      </c>
      <c r="G60" s="58">
        <v>11.699792581760001</v>
      </c>
      <c r="H60" s="58">
        <v>12.866076832059999</v>
      </c>
      <c r="I60" s="58">
        <v>11.402062418930001</v>
      </c>
      <c r="J60" s="58">
        <v>18.663183583009999</v>
      </c>
      <c r="K60" s="58">
        <v>14.46829588636</v>
      </c>
      <c r="L60" s="58">
        <v>14.489935195079999</v>
      </c>
      <c r="M60" s="58">
        <v>8.1616084443699997</v>
      </c>
      <c r="N60" s="58">
        <v>0</v>
      </c>
      <c r="O60" s="58">
        <v>3.172530085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</row>
    <row r="61" spans="3:22" x14ac:dyDescent="0.2">
      <c r="C61" s="89" t="s">
        <v>66</v>
      </c>
      <c r="D61" s="57">
        <v>88.856550278659995</v>
      </c>
      <c r="E61" s="57">
        <v>99.179297334530006</v>
      </c>
      <c r="F61" s="57">
        <v>130.63248999904002</v>
      </c>
      <c r="G61" s="57">
        <v>134.54748541064001</v>
      </c>
      <c r="H61" s="57">
        <v>138.42184262557001</v>
      </c>
      <c r="I61" s="57">
        <v>149.40221290245</v>
      </c>
      <c r="J61" s="57">
        <v>68.112240370190008</v>
      </c>
      <c r="K61" s="57">
        <v>16.036217646360001</v>
      </c>
      <c r="L61" s="57">
        <v>17.13660215002</v>
      </c>
      <c r="M61" s="57">
        <v>27.596281162230003</v>
      </c>
      <c r="N61" s="57">
        <v>3.9009185419999999</v>
      </c>
      <c r="O61" s="57">
        <v>4.4394966710900006</v>
      </c>
      <c r="P61" s="57">
        <v>5.4627545629199989</v>
      </c>
      <c r="Q61" s="57">
        <v>15.762222044360001</v>
      </c>
      <c r="R61" s="57">
        <v>6.0357121500000002</v>
      </c>
      <c r="S61" s="57">
        <v>9.062078950430001</v>
      </c>
      <c r="T61" s="57">
        <v>10.716155645269998</v>
      </c>
      <c r="U61" s="57">
        <v>13.633062106169998</v>
      </c>
      <c r="V61" s="57">
        <v>10.03837515781</v>
      </c>
    </row>
    <row r="62" spans="3:22" x14ac:dyDescent="0.2">
      <c r="C62" s="90" t="s">
        <v>67</v>
      </c>
      <c r="D62" s="58">
        <v>10.730384652319998</v>
      </c>
      <c r="E62" s="58">
        <v>14.35896077104</v>
      </c>
      <c r="F62" s="58">
        <v>13.98099950814</v>
      </c>
      <c r="G62" s="58">
        <v>4.9375002499699994</v>
      </c>
      <c r="H62" s="58">
        <v>9.2344487243099991</v>
      </c>
      <c r="I62" s="58">
        <v>7.8333726580499992</v>
      </c>
      <c r="J62" s="58">
        <v>16.652110717959999</v>
      </c>
      <c r="K62" s="58">
        <v>16.140655592630001</v>
      </c>
      <c r="L62" s="58">
        <v>25.272366883970001</v>
      </c>
      <c r="M62" s="58">
        <v>60.24449437957</v>
      </c>
      <c r="N62" s="58">
        <v>63.109573799759993</v>
      </c>
      <c r="O62" s="58">
        <v>66.155723376290013</v>
      </c>
      <c r="P62" s="58">
        <v>76.081928371199993</v>
      </c>
      <c r="Q62" s="58">
        <v>98.69501671383</v>
      </c>
      <c r="R62" s="58">
        <v>102.08940218641</v>
      </c>
      <c r="S62" s="58">
        <v>129.40824410987</v>
      </c>
      <c r="T62" s="58">
        <v>189.79637944675</v>
      </c>
      <c r="U62" s="58">
        <v>256.02716476562995</v>
      </c>
      <c r="V62" s="58">
        <v>333.99729948606</v>
      </c>
    </row>
    <row r="63" spans="3:22" x14ac:dyDescent="0.2">
      <c r="C63" s="89" t="s">
        <v>68</v>
      </c>
      <c r="D63" s="57">
        <v>0</v>
      </c>
      <c r="E63" s="57">
        <v>0</v>
      </c>
      <c r="F63" s="57">
        <v>0</v>
      </c>
      <c r="G63" s="57">
        <v>0</v>
      </c>
      <c r="H63" s="57">
        <v>0.91782297800000001</v>
      </c>
      <c r="I63" s="57">
        <v>2.6084096012</v>
      </c>
      <c r="J63" s="57">
        <v>5.9</v>
      </c>
      <c r="K63" s="57">
        <v>1.09751816106</v>
      </c>
      <c r="L63" s="57">
        <v>4.9460990599999999</v>
      </c>
      <c r="M63" s="57">
        <v>4.5022339999999996</v>
      </c>
      <c r="N63" s="57">
        <v>3.4316747080000001</v>
      </c>
      <c r="O63" s="57">
        <v>5.3248899449999998</v>
      </c>
      <c r="P63" s="57">
        <v>4.4146085876499992</v>
      </c>
      <c r="Q63" s="57">
        <v>3.53564383299</v>
      </c>
      <c r="R63" s="57">
        <v>3.9881369149099997</v>
      </c>
      <c r="S63" s="57">
        <v>2.4721033750000001</v>
      </c>
      <c r="T63" s="57">
        <v>2.9808942465500001</v>
      </c>
      <c r="U63" s="57">
        <v>7.7881077533100003</v>
      </c>
      <c r="V63" s="57">
        <v>25.22369865832</v>
      </c>
    </row>
    <row r="64" spans="3:22" x14ac:dyDescent="0.2">
      <c r="C64" s="90" t="s">
        <v>31</v>
      </c>
      <c r="D64" s="58">
        <v>7.4030269236000006</v>
      </c>
      <c r="E64" s="58">
        <v>11.083057705350001</v>
      </c>
      <c r="F64" s="58">
        <v>17.420705076959997</v>
      </c>
      <c r="G64" s="58">
        <v>15.083734773760002</v>
      </c>
      <c r="H64" s="58">
        <v>16.271854338329998</v>
      </c>
      <c r="I64" s="58">
        <v>23.051266786299994</v>
      </c>
      <c r="J64" s="58">
        <v>11.98074788608</v>
      </c>
      <c r="K64" s="58">
        <v>14.27582194667</v>
      </c>
      <c r="L64" s="58">
        <v>13.542299370669998</v>
      </c>
      <c r="M64" s="58">
        <v>10.065165635200001</v>
      </c>
      <c r="N64" s="58">
        <v>11.185331404299999</v>
      </c>
      <c r="O64" s="58">
        <v>10.409832535410001</v>
      </c>
      <c r="P64" s="58">
        <v>14.77170839575</v>
      </c>
      <c r="Q64" s="58">
        <v>18.06433416822</v>
      </c>
      <c r="R64" s="58">
        <v>21.844530181035999</v>
      </c>
      <c r="S64" s="58">
        <v>21.729638974369998</v>
      </c>
      <c r="T64" s="58">
        <v>18.004676858819998</v>
      </c>
      <c r="U64" s="58">
        <v>25.91607595112</v>
      </c>
      <c r="V64" s="58">
        <v>26.754195798889999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3:22" x14ac:dyDescent="0.2">
      <c r="C66" s="90" t="s">
        <v>69</v>
      </c>
      <c r="D66" s="58">
        <v>783.75635207105006</v>
      </c>
      <c r="E66" s="58">
        <v>804.19105081116993</v>
      </c>
      <c r="F66" s="58">
        <v>897.48324592747997</v>
      </c>
      <c r="G66" s="58">
        <v>986.61322323572995</v>
      </c>
      <c r="H66" s="58">
        <v>1054.7016268341101</v>
      </c>
      <c r="I66" s="58">
        <v>1144.4134547831</v>
      </c>
      <c r="J66" s="58">
        <v>1506.3572016851301</v>
      </c>
      <c r="K66" s="58">
        <v>2057.7129261379605</v>
      </c>
      <c r="L66" s="58">
        <v>2578.4965110296894</v>
      </c>
      <c r="M66" s="58">
        <v>3378.3459293979399</v>
      </c>
      <c r="N66" s="58">
        <v>2699.1189602567201</v>
      </c>
      <c r="O66" s="58">
        <v>2758.9826948358805</v>
      </c>
      <c r="P66" s="58">
        <v>2851.4164907673198</v>
      </c>
      <c r="Q66" s="58">
        <v>3296.9778218406263</v>
      </c>
      <c r="R66" s="58">
        <v>1153.4183310904541</v>
      </c>
      <c r="S66" s="58">
        <v>1255.3678470498478</v>
      </c>
      <c r="T66" s="58">
        <v>2274.7982535411297</v>
      </c>
      <c r="U66" s="58">
        <v>2469.5607895123703</v>
      </c>
      <c r="V66" s="58">
        <v>2317.2711619375245</v>
      </c>
    </row>
    <row r="67" spans="3:22" x14ac:dyDescent="0.2">
      <c r="C67" s="89" t="s">
        <v>70</v>
      </c>
      <c r="D67" s="57">
        <v>9.1641807290900008</v>
      </c>
      <c r="E67" s="57">
        <v>11.694536534860001</v>
      </c>
      <c r="F67" s="57">
        <v>18.05998607355</v>
      </c>
      <c r="G67" s="57">
        <v>22.33358455534</v>
      </c>
      <c r="H67" s="57">
        <v>21.628710027020002</v>
      </c>
      <c r="I67" s="57">
        <v>44.531389774660006</v>
      </c>
      <c r="J67" s="57">
        <v>46.138454325289999</v>
      </c>
      <c r="K67" s="57">
        <v>28.494534221670001</v>
      </c>
      <c r="L67" s="57">
        <v>44.856044538949995</v>
      </c>
      <c r="M67" s="57">
        <v>44.187544180040014</v>
      </c>
      <c r="N67" s="57">
        <v>35.229929948660015</v>
      </c>
      <c r="O67" s="57">
        <v>37.002661761560006</v>
      </c>
      <c r="P67" s="57">
        <v>42.425420954459995</v>
      </c>
      <c r="Q67" s="57">
        <v>44.962917838310005</v>
      </c>
      <c r="R67" s="57">
        <v>54.688459404600003</v>
      </c>
      <c r="S67" s="57">
        <v>41.297256734419996</v>
      </c>
      <c r="T67" s="57">
        <v>35.0278453277</v>
      </c>
      <c r="U67" s="57">
        <v>64.052673570609997</v>
      </c>
      <c r="V67" s="57">
        <v>41.36061043726</v>
      </c>
    </row>
    <row r="68" spans="3:22" x14ac:dyDescent="0.2">
      <c r="C68" s="90" t="s">
        <v>32</v>
      </c>
      <c r="D68" s="58">
        <v>3.9171148853400002</v>
      </c>
      <c r="E68" s="58">
        <v>4.0951998639699996</v>
      </c>
      <c r="F68" s="58">
        <v>5.5252572633800003</v>
      </c>
      <c r="G68" s="58">
        <v>17.00957829135</v>
      </c>
      <c r="H68" s="58">
        <v>25.34981986463</v>
      </c>
      <c r="I68" s="58">
        <v>17.814893632239997</v>
      </c>
      <c r="J68" s="58">
        <v>38.530411588530001</v>
      </c>
      <c r="K68" s="58">
        <v>36.112062150589999</v>
      </c>
      <c r="L68" s="58">
        <v>51.511988661410001</v>
      </c>
      <c r="M68" s="58">
        <v>32.532085801329998</v>
      </c>
      <c r="N68" s="58">
        <v>37.643257837539998</v>
      </c>
      <c r="O68" s="58">
        <v>26.999793958000001</v>
      </c>
      <c r="P68" s="58">
        <v>10</v>
      </c>
      <c r="Q68" s="58">
        <v>5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</row>
    <row r="69" spans="3:22" x14ac:dyDescent="0.2">
      <c r="C69" s="89" t="s">
        <v>33</v>
      </c>
      <c r="D69" s="57">
        <v>64.362647444429996</v>
      </c>
      <c r="E69" s="57">
        <v>55.619526532110001</v>
      </c>
      <c r="F69" s="57">
        <v>79.56779913279</v>
      </c>
      <c r="G69" s="57">
        <v>67.488789747609999</v>
      </c>
      <c r="H69" s="57">
        <v>108.46387496175001</v>
      </c>
      <c r="I69" s="57">
        <v>103.75606151124001</v>
      </c>
      <c r="J69" s="57">
        <v>114.12112459343</v>
      </c>
      <c r="K69" s="57">
        <v>149.89817971907001</v>
      </c>
      <c r="L69" s="57">
        <v>272.27543562105001</v>
      </c>
      <c r="M69" s="57">
        <v>306.74790240321005</v>
      </c>
      <c r="N69" s="57">
        <v>259.94640653440001</v>
      </c>
      <c r="O69" s="57">
        <v>200.30747241681001</v>
      </c>
      <c r="P69" s="57">
        <v>253.80679463581006</v>
      </c>
      <c r="Q69" s="57">
        <v>340.03298142214999</v>
      </c>
      <c r="R69" s="57">
        <v>332.06259455702002</v>
      </c>
      <c r="S69" s="57">
        <v>452.82795299559996</v>
      </c>
      <c r="T69" s="57">
        <v>538.61542109367997</v>
      </c>
      <c r="U69" s="57">
        <v>574.65383011490007</v>
      </c>
      <c r="V69" s="57">
        <v>33.539139986750001</v>
      </c>
    </row>
    <row r="70" spans="3:22" x14ac:dyDescent="0.2">
      <c r="C70" s="90" t="s">
        <v>71</v>
      </c>
      <c r="D70" s="58">
        <v>7.7679886726099996</v>
      </c>
      <c r="E70" s="58">
        <v>32.899611877529999</v>
      </c>
      <c r="F70" s="58">
        <v>9.8005457962999998</v>
      </c>
      <c r="G70" s="58">
        <v>7.1837286087299992</v>
      </c>
      <c r="H70" s="58">
        <v>35.035717965900012</v>
      </c>
      <c r="I70" s="58">
        <v>215.98553864273001</v>
      </c>
      <c r="J70" s="58">
        <v>227.95700254982998</v>
      </c>
      <c r="K70" s="58">
        <v>115.25967867458999</v>
      </c>
      <c r="L70" s="58">
        <v>235.40005174948999</v>
      </c>
      <c r="M70" s="58">
        <v>253.58308678879001</v>
      </c>
      <c r="N70" s="58">
        <v>277.06831678735006</v>
      </c>
      <c r="O70" s="58">
        <v>468.92564922067999</v>
      </c>
      <c r="P70" s="58">
        <v>477.40073643225998</v>
      </c>
      <c r="Q70" s="58">
        <v>449.53578397965003</v>
      </c>
      <c r="R70" s="58">
        <v>286.15524941469999</v>
      </c>
      <c r="S70" s="58">
        <v>177.81687981949003</v>
      </c>
      <c r="T70" s="58">
        <v>235.95637273672003</v>
      </c>
      <c r="U70" s="58">
        <v>177.72026931991002</v>
      </c>
      <c r="V70" s="58">
        <v>220.66633762977</v>
      </c>
    </row>
    <row r="71" spans="3:22" x14ac:dyDescent="0.2">
      <c r="C71" s="89" t="s">
        <v>34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1.0337098440000001</v>
      </c>
      <c r="L71" s="57">
        <v>0.78604299899999996</v>
      </c>
      <c r="M71" s="57">
        <v>9.4315156999999997E-2</v>
      </c>
      <c r="N71" s="57">
        <v>0.30180991800000001</v>
      </c>
      <c r="O71" s="57">
        <v>5.4411480000000001</v>
      </c>
      <c r="P71" s="57">
        <v>0.16075268000000001</v>
      </c>
      <c r="Q71" s="57">
        <v>0.32788387200000002</v>
      </c>
      <c r="R71" s="57">
        <v>2.868343936</v>
      </c>
      <c r="S71" s="57">
        <v>0</v>
      </c>
      <c r="T71" s="57">
        <v>0.47332959800000002</v>
      </c>
      <c r="U71" s="57">
        <v>0</v>
      </c>
      <c r="V71" s="57">
        <v>0</v>
      </c>
    </row>
    <row r="72" spans="3:22" x14ac:dyDescent="0.2">
      <c r="C72" s="90" t="s">
        <v>72</v>
      </c>
      <c r="D72" s="58">
        <v>1.60707621494</v>
      </c>
      <c r="E72" s="58">
        <v>3.9272035831199998</v>
      </c>
      <c r="F72" s="58">
        <v>4.8511598173999992</v>
      </c>
      <c r="G72" s="58">
        <v>4.7125787670000001</v>
      </c>
      <c r="H72" s="58">
        <v>6.747600778999999</v>
      </c>
      <c r="I72" s="58">
        <v>6.8885166457200002</v>
      </c>
      <c r="J72" s="58">
        <v>6.9967273406499997</v>
      </c>
      <c r="K72" s="58">
        <v>8.9385007152200018</v>
      </c>
      <c r="L72" s="58">
        <v>12.904883680719999</v>
      </c>
      <c r="M72" s="58">
        <v>15.355130657920002</v>
      </c>
      <c r="N72" s="58">
        <v>22.714803812909999</v>
      </c>
      <c r="O72" s="58">
        <v>25.451860144019996</v>
      </c>
      <c r="P72" s="58">
        <v>27.23400668907</v>
      </c>
      <c r="Q72" s="58">
        <v>38.248606911400003</v>
      </c>
      <c r="R72" s="58">
        <v>16.84911320897</v>
      </c>
      <c r="S72" s="58">
        <v>19.137250238830003</v>
      </c>
      <c r="T72" s="58">
        <v>16.029840971780001</v>
      </c>
      <c r="U72" s="58">
        <v>16.43177132524</v>
      </c>
      <c r="V72" s="58">
        <v>17.58606328075</v>
      </c>
    </row>
    <row r="73" spans="3:22" x14ac:dyDescent="0.2">
      <c r="C73" s="89" t="s">
        <v>73</v>
      </c>
      <c r="D73" s="57">
        <v>5.8500000000000003E-2</v>
      </c>
      <c r="E73" s="57">
        <v>0</v>
      </c>
      <c r="F73" s="57">
        <v>0</v>
      </c>
      <c r="G73" s="57">
        <v>0</v>
      </c>
      <c r="H73" s="57">
        <v>51.625137136160006</v>
      </c>
      <c r="I73" s="57">
        <v>8.4114191015199999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1.8379939999999999</v>
      </c>
      <c r="Q73" s="57">
        <v>3.565116884</v>
      </c>
      <c r="R73" s="57">
        <v>11.105314296880001</v>
      </c>
      <c r="S73" s="57">
        <v>0.260502065</v>
      </c>
      <c r="T73" s="57">
        <v>11.80826940417</v>
      </c>
      <c r="U73" s="57">
        <v>20.318869950059998</v>
      </c>
      <c r="V73" s="57">
        <v>56.069532425239998</v>
      </c>
    </row>
    <row r="74" spans="3:22" x14ac:dyDescent="0.2">
      <c r="C74" s="90" t="s">
        <v>35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</row>
    <row r="75" spans="3:22" x14ac:dyDescent="0.2">
      <c r="C75" s="89" t="s">
        <v>74</v>
      </c>
      <c r="D75" s="57">
        <v>1.76845274115</v>
      </c>
      <c r="E75" s="57">
        <v>0.32613867200000002</v>
      </c>
      <c r="F75" s="57">
        <v>3.7597343539999999</v>
      </c>
      <c r="G75" s="57">
        <v>9.7852142329999996</v>
      </c>
      <c r="H75" s="57">
        <v>12.930728134000001</v>
      </c>
      <c r="I75" s="57">
        <v>1.4907878560000001</v>
      </c>
      <c r="J75" s="57">
        <v>13.85200792581</v>
      </c>
      <c r="K75" s="57">
        <v>15.71872646964</v>
      </c>
      <c r="L75" s="57">
        <v>10.802639176</v>
      </c>
      <c r="M75" s="57">
        <v>15.474536848</v>
      </c>
      <c r="N75" s="57">
        <v>15.636954889</v>
      </c>
      <c r="O75" s="57">
        <v>18.556105059660002</v>
      </c>
      <c r="P75" s="57">
        <v>19.925868173919998</v>
      </c>
      <c r="Q75" s="57">
        <v>14.121069440829999</v>
      </c>
      <c r="R75" s="57">
        <v>21.099600349069998</v>
      </c>
      <c r="S75" s="57">
        <v>30.031968682710005</v>
      </c>
      <c r="T75" s="57">
        <v>47.216400571999998</v>
      </c>
      <c r="U75" s="57">
        <v>43.530558075999998</v>
      </c>
      <c r="V75" s="57">
        <v>47.932899598399999</v>
      </c>
    </row>
    <row r="76" spans="3:22" x14ac:dyDescent="0.2">
      <c r="C76" s="90" t="s">
        <v>36</v>
      </c>
      <c r="D76" s="58">
        <v>3.2215906408799997</v>
      </c>
      <c r="E76" s="58">
        <v>4.5176540532299994</v>
      </c>
      <c r="F76" s="58">
        <v>1.5743333108699999</v>
      </c>
      <c r="G76" s="58">
        <v>2.73446456904</v>
      </c>
      <c r="H76" s="58">
        <v>0.95751653006000004</v>
      </c>
      <c r="I76" s="58">
        <v>3.3746493978099998</v>
      </c>
      <c r="J76" s="58">
        <v>3.9077350372700002</v>
      </c>
      <c r="K76" s="58">
        <v>4.0785141646700005</v>
      </c>
      <c r="L76" s="58">
        <v>2.74858777098</v>
      </c>
      <c r="M76" s="58">
        <v>3.4421352077899998</v>
      </c>
      <c r="N76" s="58">
        <v>8.0183774308100002</v>
      </c>
      <c r="O76" s="58">
        <v>9.1183506394772831</v>
      </c>
      <c r="P76" s="58">
        <v>56.027981993467897</v>
      </c>
      <c r="Q76" s="58">
        <v>44.490472514504994</v>
      </c>
      <c r="R76" s="58">
        <v>11.609662603515499</v>
      </c>
      <c r="S76" s="58">
        <v>38.257361897898178</v>
      </c>
      <c r="T76" s="58">
        <v>23.93139742884</v>
      </c>
      <c r="U76" s="58">
        <v>44.349710603230001</v>
      </c>
      <c r="V76" s="58">
        <v>14.923840237549999</v>
      </c>
    </row>
    <row r="77" spans="3:22" x14ac:dyDescent="0.2">
      <c r="C77" s="92" t="s">
        <v>75</v>
      </c>
      <c r="D77" s="59">
        <v>392.71643165858018</v>
      </c>
      <c r="E77" s="59">
        <v>622.16304362470021</v>
      </c>
      <c r="F77" s="59">
        <v>540.48506314995996</v>
      </c>
      <c r="G77" s="59">
        <v>601.93201228086991</v>
      </c>
      <c r="H77" s="59">
        <v>787.98172753258018</v>
      </c>
      <c r="I77" s="59">
        <v>813.61997882010996</v>
      </c>
      <c r="J77" s="59">
        <v>998.49381883021999</v>
      </c>
      <c r="K77" s="59">
        <v>1079.9496322744901</v>
      </c>
      <c r="L77" s="59">
        <v>1248.5345784682199</v>
      </c>
      <c r="M77" s="59">
        <v>1449.33358765908</v>
      </c>
      <c r="N77" s="59">
        <v>1895.90294676126</v>
      </c>
      <c r="O77" s="59">
        <v>1748.19022975657</v>
      </c>
      <c r="P77" s="59">
        <v>2088.1168089627799</v>
      </c>
      <c r="Q77" s="59">
        <v>2240.3511643467295</v>
      </c>
      <c r="R77" s="59">
        <v>919.66693386709323</v>
      </c>
      <c r="S77" s="59">
        <v>1436.3107948122199</v>
      </c>
      <c r="T77" s="59">
        <v>1710.4958979352205</v>
      </c>
      <c r="U77" s="59">
        <v>1758.5882516428305</v>
      </c>
      <c r="V77" s="59">
        <v>1551.0128128582801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</row>
    <row r="79" spans="3:22" x14ac:dyDescent="0.2">
      <c r="C79" s="89" t="s">
        <v>77</v>
      </c>
      <c r="D79" s="57">
        <v>93.528663732720005</v>
      </c>
      <c r="E79" s="57">
        <v>115.96637658264001</v>
      </c>
      <c r="F79" s="57">
        <v>125.12196392347001</v>
      </c>
      <c r="G79" s="57">
        <v>62.070984853300004</v>
      </c>
      <c r="H79" s="57">
        <v>114.00994420229001</v>
      </c>
      <c r="I79" s="57">
        <v>131.9639349544</v>
      </c>
      <c r="J79" s="57">
        <v>168.87974848564002</v>
      </c>
      <c r="K79" s="57">
        <v>289.82214956311998</v>
      </c>
      <c r="L79" s="57">
        <v>380.62791087475</v>
      </c>
      <c r="M79" s="57">
        <v>552.24022622898997</v>
      </c>
      <c r="N79" s="57">
        <v>615.30212215999995</v>
      </c>
      <c r="O79" s="57">
        <v>706.63294722487012</v>
      </c>
      <c r="P79" s="57">
        <v>777.95317929196005</v>
      </c>
      <c r="Q79" s="57">
        <v>985.7972219492824</v>
      </c>
      <c r="R79" s="57">
        <v>1438.4091188592702</v>
      </c>
      <c r="S79" s="57">
        <v>1074.9851933735799</v>
      </c>
      <c r="T79" s="57">
        <v>1053.6449143510099</v>
      </c>
      <c r="U79" s="57">
        <v>1107.1819137421201</v>
      </c>
      <c r="V79" s="57">
        <v>953.58440473304006</v>
      </c>
    </row>
    <row r="80" spans="3:22" x14ac:dyDescent="0.2">
      <c r="C80" s="90" t="s">
        <v>37</v>
      </c>
      <c r="D80" s="58">
        <v>298.70572025942005</v>
      </c>
      <c r="E80" s="58">
        <v>587.12185157717977</v>
      </c>
      <c r="F80" s="58">
        <v>679.63517038257999</v>
      </c>
      <c r="G80" s="58">
        <v>578.35788781344002</v>
      </c>
      <c r="H80" s="58">
        <v>527.75736763164002</v>
      </c>
      <c r="I80" s="58">
        <v>409.91835325815993</v>
      </c>
      <c r="J80" s="58">
        <v>617.20371751976995</v>
      </c>
      <c r="K80" s="58">
        <v>580.67927455963013</v>
      </c>
      <c r="L80" s="58">
        <v>586.86608809909001</v>
      </c>
      <c r="M80" s="58">
        <v>668.63008800732007</v>
      </c>
      <c r="N80" s="58">
        <v>678.17253983387036</v>
      </c>
      <c r="O80" s="58">
        <v>522.79446101233987</v>
      </c>
      <c r="P80" s="58">
        <v>767.0631190042202</v>
      </c>
      <c r="Q80" s="58">
        <v>773.22052570355106</v>
      </c>
      <c r="R80" s="58">
        <v>1051.3742601540146</v>
      </c>
      <c r="S80" s="58">
        <v>1149.5680926332095</v>
      </c>
      <c r="T80" s="58">
        <v>1185.7660458768503</v>
      </c>
      <c r="U80" s="58">
        <v>1687.6608847494599</v>
      </c>
      <c r="V80" s="58">
        <v>1341.12715366985</v>
      </c>
    </row>
    <row r="81" spans="3:22" x14ac:dyDescent="0.2">
      <c r="C81" s="89" t="s">
        <v>38</v>
      </c>
      <c r="D81" s="57">
        <v>3.0719354970000001</v>
      </c>
      <c r="E81" s="57">
        <v>19.390758744999999</v>
      </c>
      <c r="F81" s="57">
        <v>4.2129601289999998</v>
      </c>
      <c r="G81" s="57">
        <v>0</v>
      </c>
      <c r="H81" s="57">
        <v>0</v>
      </c>
      <c r="I81" s="57">
        <v>79.622263937589992</v>
      </c>
      <c r="J81" s="57">
        <v>0.12052760618000001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</row>
    <row r="82" spans="3:22" x14ac:dyDescent="0.2">
      <c r="C82" s="81" t="s">
        <v>79</v>
      </c>
      <c r="D82" s="45">
        <f>+SUM(D53:D81)</f>
        <v>1816.9008443271402</v>
      </c>
      <c r="E82" s="45">
        <f t="shared" ref="E82:U82" si="1">+SUM(E53:E81)</f>
        <v>2444.4240097759698</v>
      </c>
      <c r="F82" s="45">
        <f t="shared" si="1"/>
        <v>2611.0468060035796</v>
      </c>
      <c r="G82" s="45">
        <f t="shared" si="1"/>
        <v>2593.37643886761</v>
      </c>
      <c r="H82" s="45">
        <f t="shared" si="1"/>
        <v>3028.5848549361303</v>
      </c>
      <c r="I82" s="45">
        <f t="shared" si="1"/>
        <v>3282.9594624223405</v>
      </c>
      <c r="J82" s="45">
        <f t="shared" si="1"/>
        <v>3997.02975798643</v>
      </c>
      <c r="K82" s="45">
        <f t="shared" si="1"/>
        <v>4579.316537011051</v>
      </c>
      <c r="L82" s="45">
        <f t="shared" si="1"/>
        <v>5668.10436126272</v>
      </c>
      <c r="M82" s="45">
        <f t="shared" si="1"/>
        <v>6985.8588073626597</v>
      </c>
      <c r="N82" s="45">
        <f t="shared" si="1"/>
        <v>6771.6205124403805</v>
      </c>
      <c r="O82" s="45">
        <f t="shared" si="1"/>
        <v>6770.3437983260264</v>
      </c>
      <c r="P82" s="45">
        <f t="shared" si="1"/>
        <v>7612.258679987769</v>
      </c>
      <c r="Q82" s="45">
        <f t="shared" si="1"/>
        <v>8537.5686207574454</v>
      </c>
      <c r="R82" s="45">
        <f t="shared" si="1"/>
        <v>5662.6379429286335</v>
      </c>
      <c r="S82" s="45">
        <f t="shared" si="1"/>
        <v>6108.6660440716951</v>
      </c>
      <c r="T82" s="45">
        <f t="shared" si="1"/>
        <v>7604.4577151840504</v>
      </c>
      <c r="U82" s="45">
        <f t="shared" si="1"/>
        <v>8576.4115475971412</v>
      </c>
      <c r="V82" s="45">
        <f>+SUM(V53:V81)</f>
        <v>7312.0731465748759</v>
      </c>
    </row>
    <row r="83" spans="3:22" x14ac:dyDescent="0.2">
      <c r="C83" s="1" t="s">
        <v>227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x14ac:dyDescent="0.2">
      <c r="C87" s="9"/>
      <c r="D87" s="164" t="s">
        <v>141</v>
      </c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</row>
    <row r="88" spans="3:22" ht="1.5" customHeight="1" x14ac:dyDescent="0.2">
      <c r="H88" s="28"/>
      <c r="I88" s="28"/>
      <c r="J88" s="28"/>
      <c r="L88" s="184"/>
      <c r="M88" s="184"/>
      <c r="N88" s="184"/>
      <c r="O88" s="184"/>
      <c r="P88" s="184"/>
      <c r="Q88" s="189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82" t="s">
        <v>21</v>
      </c>
      <c r="D90" s="162">
        <v>2000</v>
      </c>
      <c r="E90" s="162">
        <v>2001</v>
      </c>
      <c r="F90" s="162">
        <v>2002</v>
      </c>
      <c r="G90" s="162">
        <v>2003</v>
      </c>
      <c r="H90" s="162">
        <v>2004</v>
      </c>
      <c r="I90" s="162">
        <v>2005</v>
      </c>
      <c r="J90" s="162">
        <v>2006</v>
      </c>
      <c r="K90" s="162">
        <v>2007</v>
      </c>
      <c r="L90" s="162">
        <v>2008</v>
      </c>
      <c r="M90" s="162">
        <v>2009</v>
      </c>
      <c r="N90" s="162">
        <v>2010</v>
      </c>
      <c r="O90" s="162">
        <v>2011</v>
      </c>
      <c r="P90" s="162">
        <v>2012</v>
      </c>
      <c r="Q90" s="162">
        <v>2013</v>
      </c>
      <c r="R90" s="162">
        <v>2014</v>
      </c>
      <c r="S90" s="162">
        <v>2015</v>
      </c>
      <c r="T90" s="162">
        <v>2016</v>
      </c>
      <c r="U90" s="162">
        <v>2017</v>
      </c>
      <c r="V90" s="162">
        <v>2018</v>
      </c>
    </row>
    <row r="91" spans="3:22" ht="12" thickBot="1" x14ac:dyDescent="0.25">
      <c r="C91" s="18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</row>
    <row r="92" spans="3:22" x14ac:dyDescent="0.2">
      <c r="C92" s="89" t="s">
        <v>61</v>
      </c>
      <c r="D92" s="61">
        <f t="shared" ref="D92:V92" si="2">+IFERROR(IF(D53&gt;0,+((D53/D13)*100)," "),"")</f>
        <v>69.631520697061347</v>
      </c>
      <c r="E92" s="61">
        <f t="shared" si="2"/>
        <v>85.701976599977627</v>
      </c>
      <c r="F92" s="61">
        <f t="shared" si="2"/>
        <v>94.524611214477545</v>
      </c>
      <c r="G92" s="61">
        <f t="shared" si="2"/>
        <v>96.262472931134923</v>
      </c>
      <c r="H92" s="61">
        <f t="shared" si="2"/>
        <v>96.319845726544813</v>
      </c>
      <c r="I92" s="61">
        <f t="shared" si="2"/>
        <v>95.233899324466194</v>
      </c>
      <c r="J92" s="61">
        <f t="shared" si="2"/>
        <v>93.617747343013136</v>
      </c>
      <c r="K92" s="61">
        <f t="shared" si="2"/>
        <v>93.633127208289892</v>
      </c>
      <c r="L92" s="61">
        <f t="shared" si="2"/>
        <v>95.795032429668254</v>
      </c>
      <c r="M92" s="61">
        <f t="shared" si="2"/>
        <v>77.039129969375281</v>
      </c>
      <c r="N92" s="61">
        <f t="shared" si="2"/>
        <v>82.429603184657026</v>
      </c>
      <c r="O92" s="61">
        <f t="shared" si="2"/>
        <v>87.413237439108869</v>
      </c>
      <c r="P92" s="61">
        <f t="shared" si="2"/>
        <v>90.822705254782392</v>
      </c>
      <c r="Q92" s="61">
        <f t="shared" si="2"/>
        <v>79.583381850986981</v>
      </c>
      <c r="R92" s="61">
        <f t="shared" si="2"/>
        <v>94.746954181628524</v>
      </c>
      <c r="S92" s="61">
        <f t="shared" si="2"/>
        <v>79.460596044579617</v>
      </c>
      <c r="T92" s="61">
        <f t="shared" si="2"/>
        <v>98.029021062400588</v>
      </c>
      <c r="U92" s="61">
        <f t="shared" si="2"/>
        <v>96.266662422101092</v>
      </c>
      <c r="V92" s="61">
        <f t="shared" si="2"/>
        <v>87.784339393608661</v>
      </c>
    </row>
    <row r="93" spans="3:22" x14ac:dyDescent="0.2">
      <c r="C93" s="90" t="s">
        <v>28</v>
      </c>
      <c r="D93" s="63">
        <f t="shared" ref="D93:V93" si="3">+IFERROR(IF(D54&gt;0,+((D54/D14)*100)," "),"")</f>
        <v>53.361684791619211</v>
      </c>
      <c r="E93" s="63">
        <f t="shared" si="3"/>
        <v>34.503811298701301</v>
      </c>
      <c r="F93" s="63">
        <f t="shared" si="3"/>
        <v>84.45177390405776</v>
      </c>
      <c r="G93" s="63">
        <f t="shared" si="3"/>
        <v>78.540960771617748</v>
      </c>
      <c r="H93" s="63">
        <f t="shared" si="3"/>
        <v>76.045622603116996</v>
      </c>
      <c r="I93" s="63">
        <f t="shared" si="3"/>
        <v>73.492735641343486</v>
      </c>
      <c r="J93" s="63">
        <f t="shared" si="3"/>
        <v>79.736118342793333</v>
      </c>
      <c r="K93" s="63">
        <f t="shared" si="3"/>
        <v>86.472704414794947</v>
      </c>
      <c r="L93" s="63">
        <f t="shared" si="3"/>
        <v>76.563498641025646</v>
      </c>
      <c r="M93" s="63">
        <f t="shared" si="3"/>
        <v>82.740355725125852</v>
      </c>
      <c r="N93" s="63">
        <f t="shared" si="3"/>
        <v>80.94125868101591</v>
      </c>
      <c r="O93" s="63">
        <f t="shared" si="3"/>
        <v>88.506703864656942</v>
      </c>
      <c r="P93" s="63">
        <f t="shared" si="3"/>
        <v>89.525870169050677</v>
      </c>
      <c r="Q93" s="63">
        <f t="shared" si="3"/>
        <v>75.554611097893371</v>
      </c>
      <c r="R93" s="63">
        <f t="shared" si="3"/>
        <v>93.611103885980512</v>
      </c>
      <c r="S93" s="63">
        <f t="shared" si="3"/>
        <v>85.24599710992571</v>
      </c>
      <c r="T93" s="63">
        <f t="shared" si="3"/>
        <v>89.057957188380499</v>
      </c>
      <c r="U93" s="63">
        <f t="shared" si="3"/>
        <v>96.799758147128827</v>
      </c>
      <c r="V93" s="63">
        <f t="shared" si="3"/>
        <v>97.499444342931284</v>
      </c>
    </row>
    <row r="94" spans="3:22" x14ac:dyDescent="0.2">
      <c r="C94" s="89" t="s">
        <v>62</v>
      </c>
      <c r="D94" s="61">
        <f t="shared" ref="D94:V94" si="4">+IFERROR(IF(D55&gt;0,+((D55/D15)*100)," "),"")</f>
        <v>99.9544638066115</v>
      </c>
      <c r="E94" s="61">
        <f t="shared" si="4"/>
        <v>99.324936508596906</v>
      </c>
      <c r="F94" s="61">
        <f t="shared" si="4"/>
        <v>99.236117471852765</v>
      </c>
      <c r="G94" s="61">
        <f t="shared" si="4"/>
        <v>99.614476273437475</v>
      </c>
      <c r="H94" s="61">
        <f t="shared" si="4"/>
        <v>99.996029607484331</v>
      </c>
      <c r="I94" s="61">
        <f t="shared" si="4"/>
        <v>99.880974061789388</v>
      </c>
      <c r="J94" s="61">
        <f t="shared" si="4"/>
        <v>99.030238115857074</v>
      </c>
      <c r="K94" s="61">
        <f t="shared" si="4"/>
        <v>95.944795188691529</v>
      </c>
      <c r="L94" s="61">
        <f t="shared" si="4"/>
        <v>96.877201675762791</v>
      </c>
      <c r="M94" s="61">
        <f t="shared" si="4"/>
        <v>98.310529827050701</v>
      </c>
      <c r="N94" s="61" t="str">
        <f t="shared" si="4"/>
        <v xml:space="preserve"> </v>
      </c>
      <c r="O94" s="61" t="str">
        <f t="shared" si="4"/>
        <v xml:space="preserve"> </v>
      </c>
      <c r="P94" s="61" t="str">
        <f t="shared" si="4"/>
        <v xml:space="preserve"> </v>
      </c>
      <c r="Q94" s="61" t="str">
        <f t="shared" si="4"/>
        <v xml:space="preserve"> </v>
      </c>
      <c r="R94" s="61" t="str">
        <f t="shared" si="4"/>
        <v xml:space="preserve"> </v>
      </c>
      <c r="S94" s="61" t="str">
        <f t="shared" si="4"/>
        <v xml:space="preserve"> </v>
      </c>
      <c r="T94" s="61" t="str">
        <f t="shared" si="4"/>
        <v xml:space="preserve"> </v>
      </c>
      <c r="U94" s="61" t="str">
        <f t="shared" si="4"/>
        <v xml:space="preserve"> </v>
      </c>
      <c r="V94" s="61" t="str">
        <f t="shared" si="4"/>
        <v xml:space="preserve"> </v>
      </c>
    </row>
    <row r="95" spans="3:22" x14ac:dyDescent="0.2">
      <c r="C95" s="90" t="s">
        <v>29</v>
      </c>
      <c r="D95" s="63">
        <f t="shared" ref="D95:V95" si="5">+IFERROR(IF(D56&gt;0,+((D56/D16)*100)," "),"")</f>
        <v>99.980068814032748</v>
      </c>
      <c r="E95" s="63">
        <f t="shared" si="5"/>
        <v>14.542851300000001</v>
      </c>
      <c r="F95" s="63">
        <f t="shared" si="5"/>
        <v>17.661102055227026</v>
      </c>
      <c r="G95" s="63">
        <f t="shared" si="5"/>
        <v>100</v>
      </c>
      <c r="H95" s="63">
        <f t="shared" si="5"/>
        <v>46.931751569599342</v>
      </c>
      <c r="I95" s="63">
        <f t="shared" si="5"/>
        <v>63.670279541265614</v>
      </c>
      <c r="J95" s="63">
        <f t="shared" si="5"/>
        <v>43.246169512216944</v>
      </c>
      <c r="K95" s="63">
        <f t="shared" si="5"/>
        <v>99.294663527298312</v>
      </c>
      <c r="L95" s="63">
        <f t="shared" si="5"/>
        <v>93.297010370570945</v>
      </c>
      <c r="M95" s="63">
        <f t="shared" si="5"/>
        <v>95.195299162954939</v>
      </c>
      <c r="N95" s="63">
        <f t="shared" si="5"/>
        <v>87.593248437972733</v>
      </c>
      <c r="O95" s="63">
        <f t="shared" si="5"/>
        <v>81.626176346132155</v>
      </c>
      <c r="P95" s="63">
        <f t="shared" si="5"/>
        <v>87.582849181034135</v>
      </c>
      <c r="Q95" s="63">
        <f t="shared" si="5"/>
        <v>94.635321276817763</v>
      </c>
      <c r="R95" s="63">
        <f t="shared" si="5"/>
        <v>98.188323482086076</v>
      </c>
      <c r="S95" s="63">
        <f t="shared" si="5"/>
        <v>95.49360525006098</v>
      </c>
      <c r="T95" s="63">
        <f t="shared" si="5"/>
        <v>97.532150468765636</v>
      </c>
      <c r="U95" s="63">
        <f t="shared" si="5"/>
        <v>99.211348447109899</v>
      </c>
      <c r="V95" s="63">
        <f t="shared" si="5"/>
        <v>97.842879471889106</v>
      </c>
    </row>
    <row r="96" spans="3:22" x14ac:dyDescent="0.2">
      <c r="C96" s="89" t="s">
        <v>63</v>
      </c>
      <c r="D96" s="61" t="str">
        <f t="shared" ref="D96:V96" si="6">+IFERROR(IF(D57&gt;0,+((D57/D17)*100)," "),"")</f>
        <v xml:space="preserve"> </v>
      </c>
      <c r="E96" s="61" t="str">
        <f t="shared" si="6"/>
        <v xml:space="preserve"> </v>
      </c>
      <c r="F96" s="61" t="str">
        <f t="shared" si="6"/>
        <v xml:space="preserve"> </v>
      </c>
      <c r="G96" s="61" t="str">
        <f t="shared" si="6"/>
        <v xml:space="preserve"> </v>
      </c>
      <c r="H96" s="61" t="str">
        <f t="shared" si="6"/>
        <v xml:space="preserve"> </v>
      </c>
      <c r="I96" s="61" t="str">
        <f t="shared" si="6"/>
        <v xml:space="preserve"> </v>
      </c>
      <c r="J96" s="61" t="str">
        <f t="shared" si="6"/>
        <v xml:space="preserve"> </v>
      </c>
      <c r="K96" s="61" t="str">
        <f t="shared" si="6"/>
        <v xml:space="preserve"> </v>
      </c>
      <c r="L96" s="61" t="str">
        <f t="shared" si="6"/>
        <v xml:space="preserve"> </v>
      </c>
      <c r="M96" s="61" t="str">
        <f t="shared" si="6"/>
        <v xml:space="preserve"> </v>
      </c>
      <c r="N96" s="61" t="str">
        <f t="shared" si="6"/>
        <v xml:space="preserve"> </v>
      </c>
      <c r="O96" s="61" t="str">
        <f t="shared" si="6"/>
        <v xml:space="preserve"> </v>
      </c>
      <c r="P96" s="61" t="str">
        <f t="shared" si="6"/>
        <v xml:space="preserve"> </v>
      </c>
      <c r="Q96" s="61" t="str">
        <f t="shared" si="6"/>
        <v xml:space="preserve"> </v>
      </c>
      <c r="R96" s="61" t="str">
        <f t="shared" si="6"/>
        <v xml:space="preserve"> </v>
      </c>
      <c r="S96" s="61" t="str">
        <f t="shared" si="6"/>
        <v xml:space="preserve"> </v>
      </c>
      <c r="T96" s="61" t="str">
        <f t="shared" si="6"/>
        <v xml:space="preserve"> </v>
      </c>
      <c r="U96" s="61" t="str">
        <f t="shared" si="6"/>
        <v xml:space="preserve"> </v>
      </c>
      <c r="V96" s="61" t="str">
        <f t="shared" si="6"/>
        <v xml:space="preserve"> </v>
      </c>
    </row>
    <row r="97" spans="3:22" x14ac:dyDescent="0.2">
      <c r="C97" s="90" t="s">
        <v>30</v>
      </c>
      <c r="D97" s="63">
        <f t="shared" ref="D97:V97" si="7">+IFERROR(IF(D58&gt;0,+((D58/D18)*100)," "),"")</f>
        <v>89.52262195121952</v>
      </c>
      <c r="E97" s="63">
        <f t="shared" si="7"/>
        <v>82.356693865030678</v>
      </c>
      <c r="F97" s="63">
        <f t="shared" si="7"/>
        <v>93.331311904761904</v>
      </c>
      <c r="G97" s="63">
        <f t="shared" si="7"/>
        <v>99.133292584304797</v>
      </c>
      <c r="H97" s="63">
        <f t="shared" si="7"/>
        <v>96.411262978890406</v>
      </c>
      <c r="I97" s="63">
        <f t="shared" si="7"/>
        <v>99.506116402344418</v>
      </c>
      <c r="J97" s="63">
        <f t="shared" si="7"/>
        <v>35.1221939700539</v>
      </c>
      <c r="K97" s="63">
        <f t="shared" si="7"/>
        <v>54.650121400713822</v>
      </c>
      <c r="L97" s="63">
        <f t="shared" si="7"/>
        <v>85.976172479953846</v>
      </c>
      <c r="M97" s="63">
        <f t="shared" si="7"/>
        <v>26.855028001041575</v>
      </c>
      <c r="N97" s="63">
        <f t="shared" si="7"/>
        <v>98.0527400027309</v>
      </c>
      <c r="O97" s="63">
        <f t="shared" si="7"/>
        <v>80.739261532852552</v>
      </c>
      <c r="P97" s="63">
        <f t="shared" si="7"/>
        <v>96.242370119322942</v>
      </c>
      <c r="Q97" s="63">
        <f t="shared" si="7"/>
        <v>91.555502064617698</v>
      </c>
      <c r="R97" s="63">
        <f t="shared" si="7"/>
        <v>97.881990724170905</v>
      </c>
      <c r="S97" s="63">
        <f t="shared" si="7"/>
        <v>95.946832799808945</v>
      </c>
      <c r="T97" s="63">
        <f t="shared" si="7"/>
        <v>98.295902641271752</v>
      </c>
      <c r="U97" s="63">
        <f t="shared" si="7"/>
        <v>98.603896274962793</v>
      </c>
      <c r="V97" s="63">
        <f t="shared" si="7"/>
        <v>98.970830956239226</v>
      </c>
    </row>
    <row r="98" spans="3:22" x14ac:dyDescent="0.2">
      <c r="C98" s="89" t="s">
        <v>64</v>
      </c>
      <c r="D98" s="61">
        <f t="shared" ref="D98:V98" si="8">+IFERROR(IF(D59&gt;0,+((D59/D19)*100)," "),"")</f>
        <v>96.502886717821781</v>
      </c>
      <c r="E98" s="61">
        <f t="shared" si="8"/>
        <v>91.253346718801623</v>
      </c>
      <c r="F98" s="61">
        <f t="shared" si="8"/>
        <v>98.815320668239366</v>
      </c>
      <c r="G98" s="61">
        <f t="shared" si="8"/>
        <v>97.568452069383611</v>
      </c>
      <c r="H98" s="61">
        <f t="shared" si="8"/>
        <v>99.279249549760252</v>
      </c>
      <c r="I98" s="61">
        <f t="shared" si="8"/>
        <v>98.313267396121873</v>
      </c>
      <c r="J98" s="61">
        <f t="shared" si="8"/>
        <v>97.538391505242203</v>
      </c>
      <c r="K98" s="61">
        <f t="shared" si="8"/>
        <v>98.639300235373241</v>
      </c>
      <c r="L98" s="61">
        <f t="shared" si="8"/>
        <v>97.90036032895928</v>
      </c>
      <c r="M98" s="61">
        <f t="shared" si="8"/>
        <v>99.612067589018167</v>
      </c>
      <c r="N98" s="61">
        <f t="shared" si="8"/>
        <v>95.410733719582367</v>
      </c>
      <c r="O98" s="61">
        <f t="shared" si="8"/>
        <v>65.744317717104153</v>
      </c>
      <c r="P98" s="61">
        <f t="shared" si="8"/>
        <v>87.431339869228452</v>
      </c>
      <c r="Q98" s="61">
        <f t="shared" si="8"/>
        <v>74.891027863973392</v>
      </c>
      <c r="R98" s="61">
        <f t="shared" si="8"/>
        <v>94.425229723895427</v>
      </c>
      <c r="S98" s="61">
        <f t="shared" si="8"/>
        <v>91.020228145027161</v>
      </c>
      <c r="T98" s="61">
        <f t="shared" si="8"/>
        <v>97.260868348836709</v>
      </c>
      <c r="U98" s="61">
        <f t="shared" si="8"/>
        <v>99.372255046528693</v>
      </c>
      <c r="V98" s="61">
        <f t="shared" si="8"/>
        <v>97.49009988231586</v>
      </c>
    </row>
    <row r="99" spans="3:22" x14ac:dyDescent="0.2">
      <c r="C99" s="90" t="s">
        <v>65</v>
      </c>
      <c r="D99" s="63">
        <f t="shared" ref="D99:V99" si="9">+IFERROR(IF(D60&gt;0,+((D60/D20)*100)," "),"")</f>
        <v>87.111387586258999</v>
      </c>
      <c r="E99" s="63">
        <f t="shared" si="9"/>
        <v>94.862391552844372</v>
      </c>
      <c r="F99" s="63">
        <f t="shared" si="9"/>
        <v>97.755521370076607</v>
      </c>
      <c r="G99" s="63">
        <f t="shared" si="9"/>
        <v>94.424780122452006</v>
      </c>
      <c r="H99" s="63">
        <f t="shared" si="9"/>
        <v>96.677416972887514</v>
      </c>
      <c r="I99" s="63">
        <f t="shared" si="9"/>
        <v>97.395254283163922</v>
      </c>
      <c r="J99" s="63">
        <f t="shared" si="9"/>
        <v>93.746165943648379</v>
      </c>
      <c r="K99" s="63">
        <f t="shared" si="9"/>
        <v>95.82062554547295</v>
      </c>
      <c r="L99" s="63">
        <f t="shared" si="9"/>
        <v>95.366170266725518</v>
      </c>
      <c r="M99" s="63">
        <f t="shared" si="9"/>
        <v>54.805321275651352</v>
      </c>
      <c r="N99" s="63" t="str">
        <f t="shared" si="9"/>
        <v xml:space="preserve"> </v>
      </c>
      <c r="O99" s="63">
        <f t="shared" si="9"/>
        <v>93.839237680629566</v>
      </c>
      <c r="P99" s="63" t="str">
        <f t="shared" si="9"/>
        <v xml:space="preserve"> </v>
      </c>
      <c r="Q99" s="63" t="str">
        <f t="shared" si="9"/>
        <v xml:space="preserve"> </v>
      </c>
      <c r="R99" s="63" t="str">
        <f t="shared" si="9"/>
        <v xml:space="preserve"> </v>
      </c>
      <c r="S99" s="63" t="str">
        <f t="shared" si="9"/>
        <v xml:space="preserve"> </v>
      </c>
      <c r="T99" s="63" t="str">
        <f t="shared" si="9"/>
        <v xml:space="preserve"> </v>
      </c>
      <c r="U99" s="63" t="str">
        <f t="shared" si="9"/>
        <v xml:space="preserve"> </v>
      </c>
      <c r="V99" s="63" t="str">
        <f t="shared" si="9"/>
        <v xml:space="preserve"> </v>
      </c>
    </row>
    <row r="100" spans="3:22" x14ac:dyDescent="0.2">
      <c r="C100" s="89" t="s">
        <v>66</v>
      </c>
      <c r="D100" s="61">
        <f t="shared" ref="D100:V100" si="10">+IFERROR(IF(D61&gt;0,+((D61/D21)*100)," "),"")</f>
        <v>97.413106000569485</v>
      </c>
      <c r="E100" s="61">
        <f t="shared" si="10"/>
        <v>96.444062775466961</v>
      </c>
      <c r="F100" s="61">
        <f t="shared" si="10"/>
        <v>90.845302261080761</v>
      </c>
      <c r="G100" s="61">
        <f t="shared" si="10"/>
        <v>97.473388605029797</v>
      </c>
      <c r="H100" s="61">
        <f t="shared" si="10"/>
        <v>94.072704497583601</v>
      </c>
      <c r="I100" s="61">
        <f t="shared" si="10"/>
        <v>98.676035526238195</v>
      </c>
      <c r="J100" s="61">
        <f t="shared" si="10"/>
        <v>39.552397868903441</v>
      </c>
      <c r="K100" s="61">
        <f t="shared" si="10"/>
        <v>89.960159694515653</v>
      </c>
      <c r="L100" s="61">
        <f t="shared" si="10"/>
        <v>94.289080278435591</v>
      </c>
      <c r="M100" s="61">
        <f t="shared" si="10"/>
        <v>90.674560959431886</v>
      </c>
      <c r="N100" s="61">
        <f t="shared" si="10"/>
        <v>88.376043090167656</v>
      </c>
      <c r="O100" s="61">
        <f t="shared" si="10"/>
        <v>96.739224036301465</v>
      </c>
      <c r="P100" s="61">
        <f t="shared" si="10"/>
        <v>91.07637269821646</v>
      </c>
      <c r="Q100" s="61">
        <f t="shared" si="10"/>
        <v>97.465633232508011</v>
      </c>
      <c r="R100" s="61">
        <f t="shared" si="10"/>
        <v>87.838532231812565</v>
      </c>
      <c r="S100" s="61">
        <f t="shared" si="10"/>
        <v>88.078841476262568</v>
      </c>
      <c r="T100" s="61">
        <f t="shared" si="10"/>
        <v>86.177565892793638</v>
      </c>
      <c r="U100" s="61">
        <f t="shared" si="10"/>
        <v>93.017951493207875</v>
      </c>
      <c r="V100" s="61">
        <f t="shared" si="10"/>
        <v>97.706796831284535</v>
      </c>
    </row>
    <row r="101" spans="3:22" x14ac:dyDescent="0.2">
      <c r="C101" s="90" t="s">
        <v>67</v>
      </c>
      <c r="D101" s="63">
        <f t="shared" ref="D101:V101" si="11">+IFERROR(IF(D62&gt;0,+((D62/D22)*100)," "),"")</f>
        <v>94.126181160701734</v>
      </c>
      <c r="E101" s="63">
        <f t="shared" si="11"/>
        <v>67.44072604839053</v>
      </c>
      <c r="F101" s="63">
        <f t="shared" si="11"/>
        <v>72.044725899927869</v>
      </c>
      <c r="G101" s="63">
        <f t="shared" si="11"/>
        <v>97.79490231591582</v>
      </c>
      <c r="H101" s="63">
        <f t="shared" si="11"/>
        <v>86.563678246144235</v>
      </c>
      <c r="I101" s="63">
        <f t="shared" si="11"/>
        <v>93.232439587524837</v>
      </c>
      <c r="J101" s="63">
        <f t="shared" si="11"/>
        <v>92.867719134236793</v>
      </c>
      <c r="K101" s="63">
        <f t="shared" si="11"/>
        <v>38.089613486078122</v>
      </c>
      <c r="L101" s="63">
        <f t="shared" si="11"/>
        <v>62.123364769031753</v>
      </c>
      <c r="M101" s="63">
        <f t="shared" si="11"/>
        <v>91.978048901449668</v>
      </c>
      <c r="N101" s="63">
        <f t="shared" si="11"/>
        <v>75.502231470917252</v>
      </c>
      <c r="O101" s="63">
        <f t="shared" si="11"/>
        <v>72.805084553660365</v>
      </c>
      <c r="P101" s="63">
        <f t="shared" si="11"/>
        <v>74.35002629371678</v>
      </c>
      <c r="Q101" s="63">
        <f t="shared" si="11"/>
        <v>86.723853681958801</v>
      </c>
      <c r="R101" s="63">
        <f t="shared" si="11"/>
        <v>80.283535983664692</v>
      </c>
      <c r="S101" s="63">
        <f t="shared" si="11"/>
        <v>84.292507130059974</v>
      </c>
      <c r="T101" s="63">
        <f t="shared" si="11"/>
        <v>96.007659300576648</v>
      </c>
      <c r="U101" s="63">
        <f t="shared" si="11"/>
        <v>96.644445402310964</v>
      </c>
      <c r="V101" s="63">
        <f t="shared" si="11"/>
        <v>95.362802864153949</v>
      </c>
    </row>
    <row r="102" spans="3:22" x14ac:dyDescent="0.2">
      <c r="C102" s="89" t="s">
        <v>68</v>
      </c>
      <c r="D102" s="61" t="str">
        <f t="shared" ref="D102:V102" si="12">+IFERROR(IF(D63&gt;0,+((D63/D23)*100)," "),"")</f>
        <v xml:space="preserve"> </v>
      </c>
      <c r="E102" s="61" t="str">
        <f t="shared" si="12"/>
        <v xml:space="preserve"> </v>
      </c>
      <c r="F102" s="61" t="str">
        <f t="shared" si="12"/>
        <v xml:space="preserve"> </v>
      </c>
      <c r="G102" s="61" t="str">
        <f t="shared" si="12"/>
        <v xml:space="preserve"> </v>
      </c>
      <c r="H102" s="61">
        <f t="shared" si="12"/>
        <v>89.788982390921547</v>
      </c>
      <c r="I102" s="61">
        <f t="shared" si="12"/>
        <v>99.995001081064501</v>
      </c>
      <c r="J102" s="61">
        <f t="shared" si="12"/>
        <v>100</v>
      </c>
      <c r="K102" s="61">
        <f t="shared" si="12"/>
        <v>99.774378278181814</v>
      </c>
      <c r="L102" s="61">
        <f t="shared" si="12"/>
        <v>98.921981200000005</v>
      </c>
      <c r="M102" s="61">
        <f t="shared" si="12"/>
        <v>100</v>
      </c>
      <c r="N102" s="61">
        <f t="shared" si="12"/>
        <v>98.351332912988653</v>
      </c>
      <c r="O102" s="61">
        <f t="shared" si="12"/>
        <v>98.847038147391871</v>
      </c>
      <c r="P102" s="61">
        <f t="shared" si="12"/>
        <v>98.102413058888871</v>
      </c>
      <c r="Q102" s="61">
        <f t="shared" si="12"/>
        <v>64.284433327090909</v>
      </c>
      <c r="R102" s="61">
        <f t="shared" si="12"/>
        <v>99.703422872749996</v>
      </c>
      <c r="S102" s="61">
        <f t="shared" si="12"/>
        <v>49.4420675</v>
      </c>
      <c r="T102" s="61">
        <f t="shared" si="12"/>
        <v>33.504771065229527</v>
      </c>
      <c r="U102" s="61">
        <f t="shared" si="12"/>
        <v>99.847535298846154</v>
      </c>
      <c r="V102" s="61">
        <f t="shared" si="12"/>
        <v>98.414743106984005</v>
      </c>
    </row>
    <row r="103" spans="3:22" x14ac:dyDescent="0.2">
      <c r="C103" s="90" t="s">
        <v>31</v>
      </c>
      <c r="D103" s="63">
        <f t="shared" ref="D103:V103" si="13">+IFERROR(IF(D64&gt;0,+((D64/D24)*100)," "),"")</f>
        <v>88.30420038222114</v>
      </c>
      <c r="E103" s="63">
        <f t="shared" si="13"/>
        <v>83.835201169595706</v>
      </c>
      <c r="F103" s="63">
        <f t="shared" si="13"/>
        <v>79.395133915594158</v>
      </c>
      <c r="G103" s="63">
        <f t="shared" si="13"/>
        <v>99.106570979138013</v>
      </c>
      <c r="H103" s="63">
        <f t="shared" si="13"/>
        <v>73.230074125736337</v>
      </c>
      <c r="I103" s="63">
        <f t="shared" si="13"/>
        <v>80.539643911001193</v>
      </c>
      <c r="J103" s="63">
        <f t="shared" si="13"/>
        <v>96.571435507417988</v>
      </c>
      <c r="K103" s="63">
        <f t="shared" si="13"/>
        <v>91.369789084599688</v>
      </c>
      <c r="L103" s="63">
        <f t="shared" si="13"/>
        <v>95.324670894801656</v>
      </c>
      <c r="M103" s="63">
        <f t="shared" si="13"/>
        <v>81.958249902185088</v>
      </c>
      <c r="N103" s="63">
        <f t="shared" si="13"/>
        <v>85.0079560499031</v>
      </c>
      <c r="O103" s="63">
        <f t="shared" si="13"/>
        <v>83.138986785480398</v>
      </c>
      <c r="P103" s="63">
        <f t="shared" si="13"/>
        <v>85.956913018405871</v>
      </c>
      <c r="Q103" s="63">
        <f t="shared" si="13"/>
        <v>95.384896696804617</v>
      </c>
      <c r="R103" s="63">
        <f t="shared" si="13"/>
        <v>96.492567410302669</v>
      </c>
      <c r="S103" s="63">
        <f t="shared" si="13"/>
        <v>73.567340582723759</v>
      </c>
      <c r="T103" s="63">
        <f t="shared" si="13"/>
        <v>91.050375965391012</v>
      </c>
      <c r="U103" s="63">
        <f t="shared" si="13"/>
        <v>97.778242545976951</v>
      </c>
      <c r="V103" s="63">
        <f t="shared" si="13"/>
        <v>83.400859340759752</v>
      </c>
    </row>
    <row r="104" spans="3:22" x14ac:dyDescent="0.2">
      <c r="C104" s="89" t="s">
        <v>168</v>
      </c>
      <c r="D104" s="61" t="str">
        <f t="shared" ref="D104:V104" si="14">+IFERROR(IF(D65&gt;0,+((D65/D25)*100),"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+IFERROR(IF(D66&gt;0,+((D66/D26)*100)," "),"")</f>
        <v>79.279901526071669</v>
      </c>
      <c r="E105" s="63">
        <f t="shared" si="15"/>
        <v>78.492203279481529</v>
      </c>
      <c r="F105" s="63">
        <f t="shared" si="15"/>
        <v>90.369644177012518</v>
      </c>
      <c r="G105" s="63">
        <f t="shared" si="15"/>
        <v>96.290933480338666</v>
      </c>
      <c r="H105" s="63">
        <f t="shared" si="15"/>
        <v>99.253641497779824</v>
      </c>
      <c r="I105" s="63">
        <f t="shared" si="15"/>
        <v>98.116356613646403</v>
      </c>
      <c r="J105" s="63">
        <f t="shared" si="15"/>
        <v>99.277391654413776</v>
      </c>
      <c r="K105" s="63">
        <f t="shared" si="15"/>
        <v>96.635058169698468</v>
      </c>
      <c r="L105" s="63">
        <f t="shared" si="15"/>
        <v>97.932738404526788</v>
      </c>
      <c r="M105" s="63">
        <f t="shared" si="15"/>
        <v>99.16339519031844</v>
      </c>
      <c r="N105" s="63">
        <f t="shared" si="15"/>
        <v>95.38475991439195</v>
      </c>
      <c r="O105" s="63">
        <f t="shared" si="15"/>
        <v>88.497369209555075</v>
      </c>
      <c r="P105" s="63">
        <f t="shared" si="15"/>
        <v>96.967160997115499</v>
      </c>
      <c r="Q105" s="63">
        <f t="shared" si="15"/>
        <v>97.183660617722865</v>
      </c>
      <c r="R105" s="63">
        <f t="shared" si="15"/>
        <v>96.61414687817917</v>
      </c>
      <c r="S105" s="63">
        <f t="shared" si="15"/>
        <v>96.975014618351679</v>
      </c>
      <c r="T105" s="63">
        <f t="shared" si="15"/>
        <v>99.320986446124877</v>
      </c>
      <c r="U105" s="63">
        <f t="shared" si="15"/>
        <v>99.497844827658</v>
      </c>
      <c r="V105" s="63">
        <f t="shared" si="15"/>
        <v>98.763933675064848</v>
      </c>
    </row>
    <row r="106" spans="3:22" x14ac:dyDescent="0.2">
      <c r="C106" s="89" t="s">
        <v>70</v>
      </c>
      <c r="D106" s="61">
        <f t="shared" ref="D106:V106" si="16">+IFERROR(IF(D67&gt;0,+((D67/D27)*100)," "),"")</f>
        <v>73.186978733468578</v>
      </c>
      <c r="E106" s="61">
        <f t="shared" si="16"/>
        <v>68.28349871806445</v>
      </c>
      <c r="F106" s="61">
        <f t="shared" si="16"/>
        <v>89.487260757903172</v>
      </c>
      <c r="G106" s="61">
        <f t="shared" si="16"/>
        <v>94.077595990765531</v>
      </c>
      <c r="H106" s="61">
        <f t="shared" si="16"/>
        <v>74.892527067845762</v>
      </c>
      <c r="I106" s="61">
        <f t="shared" si="16"/>
        <v>57.698066102375421</v>
      </c>
      <c r="J106" s="61">
        <f t="shared" si="16"/>
        <v>91.494424510676325</v>
      </c>
      <c r="K106" s="61">
        <f t="shared" si="16"/>
        <v>92.009502904769732</v>
      </c>
      <c r="L106" s="61">
        <f t="shared" si="16"/>
        <v>82.68748503099728</v>
      </c>
      <c r="M106" s="61">
        <f t="shared" si="16"/>
        <v>79.128336185410916</v>
      </c>
      <c r="N106" s="61">
        <f t="shared" si="16"/>
        <v>55.195102382434058</v>
      </c>
      <c r="O106" s="61">
        <f t="shared" si="16"/>
        <v>68.744959241927702</v>
      </c>
      <c r="P106" s="61">
        <f t="shared" si="16"/>
        <v>85.1183287612334</v>
      </c>
      <c r="Q106" s="61">
        <f t="shared" si="16"/>
        <v>81.354342184102919</v>
      </c>
      <c r="R106" s="61">
        <f t="shared" si="16"/>
        <v>94.073978038301419</v>
      </c>
      <c r="S106" s="61">
        <f t="shared" si="16"/>
        <v>93.701941629614495</v>
      </c>
      <c r="T106" s="61">
        <f t="shared" si="16"/>
        <v>91.611705943871669</v>
      </c>
      <c r="U106" s="61">
        <f t="shared" si="16"/>
        <v>96.378546082597367</v>
      </c>
      <c r="V106" s="61">
        <f t="shared" si="16"/>
        <v>79.614656959943019</v>
      </c>
    </row>
    <row r="107" spans="3:22" x14ac:dyDescent="0.2">
      <c r="C107" s="90" t="s">
        <v>32</v>
      </c>
      <c r="D107" s="63">
        <f t="shared" ref="D107:V107" si="17">+IFERROR(IF(D68&gt;0,+((D68/D28)*100)," "),"")</f>
        <v>95.306931516788325</v>
      </c>
      <c r="E107" s="63">
        <f t="shared" si="17"/>
        <v>96.927807431242599</v>
      </c>
      <c r="F107" s="63">
        <f t="shared" si="17"/>
        <v>89.875193379312591</v>
      </c>
      <c r="G107" s="63">
        <f t="shared" si="17"/>
        <v>95.237371016825549</v>
      </c>
      <c r="H107" s="63">
        <f t="shared" si="17"/>
        <v>93.888221720851845</v>
      </c>
      <c r="I107" s="63">
        <f t="shared" si="17"/>
        <v>77.777313391137298</v>
      </c>
      <c r="J107" s="63">
        <f t="shared" si="17"/>
        <v>85.596088499434174</v>
      </c>
      <c r="K107" s="63">
        <f t="shared" si="17"/>
        <v>81.886762246235818</v>
      </c>
      <c r="L107" s="63">
        <f t="shared" si="17"/>
        <v>89.235061145944002</v>
      </c>
      <c r="M107" s="63">
        <f t="shared" si="17"/>
        <v>49.363642517553856</v>
      </c>
      <c r="N107" s="63">
        <f t="shared" si="17"/>
        <v>60.575240288318845</v>
      </c>
      <c r="O107" s="63">
        <f t="shared" si="17"/>
        <v>53.105294752370092</v>
      </c>
      <c r="P107" s="63">
        <f t="shared" si="17"/>
        <v>100</v>
      </c>
      <c r="Q107" s="63">
        <f t="shared" si="17"/>
        <v>100</v>
      </c>
      <c r="R107" s="63" t="str">
        <f t="shared" si="17"/>
        <v xml:space="preserve"> </v>
      </c>
      <c r="S107" s="63" t="str">
        <f t="shared" si="17"/>
        <v xml:space="preserve"> </v>
      </c>
      <c r="T107" s="63" t="str">
        <f t="shared" si="17"/>
        <v xml:space="preserve"> </v>
      </c>
      <c r="U107" s="63" t="str">
        <f t="shared" si="17"/>
        <v xml:space="preserve"> </v>
      </c>
      <c r="V107" s="63" t="str">
        <f t="shared" si="17"/>
        <v xml:space="preserve"> </v>
      </c>
    </row>
    <row r="108" spans="3:22" x14ac:dyDescent="0.2">
      <c r="C108" s="89" t="s">
        <v>33</v>
      </c>
      <c r="D108" s="61">
        <f t="shared" ref="D108:V108" si="18">+IFERROR(IF(D69&gt;0,+((D69/D29)*100)," "),"")</f>
        <v>66.195972710968817</v>
      </c>
      <c r="E108" s="61">
        <f t="shared" si="18"/>
        <v>99.614009911317197</v>
      </c>
      <c r="F108" s="61">
        <f t="shared" si="18"/>
        <v>99.917774492204131</v>
      </c>
      <c r="G108" s="61">
        <f t="shared" si="18"/>
        <v>99.034515206479369</v>
      </c>
      <c r="H108" s="61">
        <f t="shared" si="18"/>
        <v>66.981484709979398</v>
      </c>
      <c r="I108" s="61">
        <f t="shared" si="18"/>
        <v>99.063814767351118</v>
      </c>
      <c r="J108" s="61">
        <f t="shared" si="18"/>
        <v>98.970116118267597</v>
      </c>
      <c r="K108" s="61">
        <f t="shared" si="18"/>
        <v>70.540319867797649</v>
      </c>
      <c r="L108" s="61">
        <f t="shared" si="18"/>
        <v>93.634401374944304</v>
      </c>
      <c r="M108" s="61">
        <f t="shared" si="18"/>
        <v>86.237677634610151</v>
      </c>
      <c r="N108" s="61">
        <f t="shared" si="18"/>
        <v>81.594694312941513</v>
      </c>
      <c r="O108" s="61">
        <f t="shared" si="18"/>
        <v>80.259792288316135</v>
      </c>
      <c r="P108" s="61">
        <f t="shared" si="18"/>
        <v>95.071050669756843</v>
      </c>
      <c r="Q108" s="61">
        <f t="shared" si="18"/>
        <v>90.344921119236602</v>
      </c>
      <c r="R108" s="61">
        <f t="shared" si="18"/>
        <v>87.468745976715994</v>
      </c>
      <c r="S108" s="61">
        <f t="shared" si="18"/>
        <v>98.673569864479461</v>
      </c>
      <c r="T108" s="61">
        <f t="shared" si="18"/>
        <v>98.691109966865781</v>
      </c>
      <c r="U108" s="61">
        <f t="shared" si="18"/>
        <v>97.93514349212353</v>
      </c>
      <c r="V108" s="61">
        <f t="shared" si="18"/>
        <v>88.187313913202615</v>
      </c>
    </row>
    <row r="109" spans="3:22" x14ac:dyDescent="0.2">
      <c r="C109" s="90" t="s">
        <v>71</v>
      </c>
      <c r="D109" s="63">
        <f t="shared" ref="D109:V109" si="19">+IFERROR(IF(D70&gt;0,+((D70/D30)*100)," "),"")</f>
        <v>40.428586698809035</v>
      </c>
      <c r="E109" s="63">
        <f t="shared" si="19"/>
        <v>81.899233246810525</v>
      </c>
      <c r="F109" s="63">
        <f t="shared" si="19"/>
        <v>60.949687695489708</v>
      </c>
      <c r="G109" s="63">
        <f t="shared" si="19"/>
        <v>94.370523445701849</v>
      </c>
      <c r="H109" s="63">
        <f t="shared" si="19"/>
        <v>97.995374659007055</v>
      </c>
      <c r="I109" s="63">
        <f t="shared" si="19"/>
        <v>90.969701342427115</v>
      </c>
      <c r="J109" s="63">
        <f t="shared" si="19"/>
        <v>98.378860501736185</v>
      </c>
      <c r="K109" s="63">
        <f t="shared" si="19"/>
        <v>83.636658206654076</v>
      </c>
      <c r="L109" s="63">
        <f t="shared" si="19"/>
        <v>94.563512763651133</v>
      </c>
      <c r="M109" s="63">
        <f t="shared" si="19"/>
        <v>74.754595992221169</v>
      </c>
      <c r="N109" s="63">
        <f t="shared" si="19"/>
        <v>83.241188680271193</v>
      </c>
      <c r="O109" s="63">
        <f t="shared" si="19"/>
        <v>87.951170399434773</v>
      </c>
      <c r="P109" s="63">
        <f t="shared" si="19"/>
        <v>88.473505697444054</v>
      </c>
      <c r="Q109" s="63">
        <f t="shared" si="19"/>
        <v>94.638921146527792</v>
      </c>
      <c r="R109" s="63">
        <f t="shared" si="19"/>
        <v>99.049205088211693</v>
      </c>
      <c r="S109" s="63">
        <f t="shared" si="19"/>
        <v>93.421640107528745</v>
      </c>
      <c r="T109" s="63">
        <f t="shared" si="19"/>
        <v>96.003799898285223</v>
      </c>
      <c r="U109" s="63">
        <f t="shared" si="19"/>
        <v>96.623650603826476</v>
      </c>
      <c r="V109" s="63">
        <f t="shared" si="19"/>
        <v>93.690027367574061</v>
      </c>
    </row>
    <row r="110" spans="3:22" x14ac:dyDescent="0.2">
      <c r="C110" s="89" t="s">
        <v>34</v>
      </c>
      <c r="D110" s="61" t="str">
        <f t="shared" ref="D110:V110" si="20">+IFERROR(IF(D71&gt;0,+((D71/D31)*100)," "),"")</f>
        <v xml:space="preserve"> </v>
      </c>
      <c r="E110" s="61" t="str">
        <f t="shared" si="20"/>
        <v xml:space="preserve"> </v>
      </c>
      <c r="F110" s="61" t="str">
        <f t="shared" si="20"/>
        <v xml:space="preserve"> </v>
      </c>
      <c r="G110" s="61" t="str">
        <f t="shared" si="20"/>
        <v xml:space="preserve"> </v>
      </c>
      <c r="H110" s="61" t="str">
        <f t="shared" si="20"/>
        <v xml:space="preserve"> </v>
      </c>
      <c r="I110" s="61" t="str">
        <f t="shared" si="20"/>
        <v xml:space="preserve"> </v>
      </c>
      <c r="J110" s="61" t="str">
        <f t="shared" si="20"/>
        <v xml:space="preserve"> </v>
      </c>
      <c r="K110" s="61">
        <f t="shared" si="20"/>
        <v>71.499902749438021</v>
      </c>
      <c r="L110" s="61">
        <f t="shared" si="20"/>
        <v>24.119146946916231</v>
      </c>
      <c r="M110" s="61">
        <f t="shared" si="20"/>
        <v>5.3894375428571433</v>
      </c>
      <c r="N110" s="61">
        <f t="shared" si="20"/>
        <v>6.388863632514818</v>
      </c>
      <c r="O110" s="61">
        <f t="shared" si="20"/>
        <v>99.6</v>
      </c>
      <c r="P110" s="61">
        <f t="shared" si="20"/>
        <v>3.2092781906703371</v>
      </c>
      <c r="Q110" s="61">
        <f t="shared" si="20"/>
        <v>5.2884495483870966</v>
      </c>
      <c r="R110" s="61">
        <f t="shared" si="20"/>
        <v>83.333641371295755</v>
      </c>
      <c r="S110" s="61" t="str">
        <f t="shared" si="20"/>
        <v xml:space="preserve"> </v>
      </c>
      <c r="T110" s="61">
        <f t="shared" si="20"/>
        <v>14.881302794982238</v>
      </c>
      <c r="U110" s="61" t="str">
        <f t="shared" si="20"/>
        <v xml:space="preserve"> </v>
      </c>
      <c r="V110" s="61" t="str">
        <f t="shared" si="20"/>
        <v xml:space="preserve"> </v>
      </c>
    </row>
    <row r="111" spans="3:22" x14ac:dyDescent="0.2">
      <c r="C111" s="90" t="s">
        <v>72</v>
      </c>
      <c r="D111" s="63">
        <f t="shared" ref="D111:V111" si="21">+IFERROR(IF(D72&gt;0,+((D72/D32)*100)," "),"")</f>
        <v>71.368197802656525</v>
      </c>
      <c r="E111" s="63">
        <f t="shared" si="21"/>
        <v>97.208009483168311</v>
      </c>
      <c r="F111" s="63">
        <f t="shared" si="21"/>
        <v>99.685271588722514</v>
      </c>
      <c r="G111" s="63">
        <f t="shared" si="21"/>
        <v>87.022687422613771</v>
      </c>
      <c r="H111" s="63">
        <f t="shared" si="21"/>
        <v>93.327811604425975</v>
      </c>
      <c r="I111" s="63">
        <f t="shared" si="21"/>
        <v>97.709455967659579</v>
      </c>
      <c r="J111" s="63">
        <f t="shared" si="21"/>
        <v>96.353747030916466</v>
      </c>
      <c r="K111" s="63">
        <f t="shared" si="21"/>
        <v>93.538098736082063</v>
      </c>
      <c r="L111" s="63">
        <f t="shared" si="21"/>
        <v>93.166235264388945</v>
      </c>
      <c r="M111" s="63">
        <f t="shared" si="21"/>
        <v>96.258341636910743</v>
      </c>
      <c r="N111" s="63">
        <f t="shared" si="21"/>
        <v>89.297228137066426</v>
      </c>
      <c r="O111" s="63">
        <f t="shared" si="21"/>
        <v>87.232615224389065</v>
      </c>
      <c r="P111" s="63">
        <f t="shared" si="21"/>
        <v>90.622007722767407</v>
      </c>
      <c r="Q111" s="63">
        <f t="shared" si="21"/>
        <v>92.360275935227136</v>
      </c>
      <c r="R111" s="63">
        <f t="shared" si="21"/>
        <v>89.909889055336194</v>
      </c>
      <c r="S111" s="63">
        <f t="shared" si="21"/>
        <v>98.447709444055775</v>
      </c>
      <c r="T111" s="63">
        <f t="shared" si="21"/>
        <v>90.671197874995386</v>
      </c>
      <c r="U111" s="63">
        <f t="shared" si="21"/>
        <v>95.092278767792109</v>
      </c>
      <c r="V111" s="63">
        <f t="shared" si="21"/>
        <v>97.493254222585833</v>
      </c>
    </row>
    <row r="112" spans="3:22" x14ac:dyDescent="0.2">
      <c r="C112" s="89" t="s">
        <v>73</v>
      </c>
      <c r="D112" s="61">
        <f t="shared" ref="D112:V112" si="22">+IFERROR(IF(D73&gt;0,+((D73/D33)*100)," "),"")</f>
        <v>100</v>
      </c>
      <c r="E112" s="61" t="str">
        <f t="shared" si="22"/>
        <v xml:space="preserve"> </v>
      </c>
      <c r="F112" s="61" t="str">
        <f t="shared" si="22"/>
        <v xml:space="preserve"> </v>
      </c>
      <c r="G112" s="61" t="str">
        <f t="shared" si="22"/>
        <v xml:space="preserve"> </v>
      </c>
      <c r="H112" s="61">
        <f t="shared" si="22"/>
        <v>77.524996628189328</v>
      </c>
      <c r="I112" s="61">
        <f t="shared" si="22"/>
        <v>94.852102111364033</v>
      </c>
      <c r="J112" s="61" t="str">
        <f t="shared" si="22"/>
        <v xml:space="preserve"> </v>
      </c>
      <c r="K112" s="61" t="str">
        <f t="shared" si="22"/>
        <v xml:space="preserve"> </v>
      </c>
      <c r="L112" s="61" t="str">
        <f t="shared" si="22"/>
        <v xml:space="preserve"> </v>
      </c>
      <c r="M112" s="61" t="str">
        <f t="shared" si="22"/>
        <v xml:space="preserve"> </v>
      </c>
      <c r="N112" s="61" t="str">
        <f t="shared" si="22"/>
        <v xml:space="preserve"> </v>
      </c>
      <c r="O112" s="61" t="str">
        <f t="shared" si="22"/>
        <v xml:space="preserve"> </v>
      </c>
      <c r="P112" s="61">
        <f t="shared" si="22"/>
        <v>3.8274200654969044</v>
      </c>
      <c r="Q112" s="61">
        <f t="shared" si="22"/>
        <v>51.996364033455656</v>
      </c>
      <c r="R112" s="61">
        <f t="shared" si="22"/>
        <v>86.584385409221269</v>
      </c>
      <c r="S112" s="61">
        <f t="shared" si="22"/>
        <v>7.8725314294348747</v>
      </c>
      <c r="T112" s="61">
        <f t="shared" si="22"/>
        <v>99.390022218662821</v>
      </c>
      <c r="U112" s="61">
        <f t="shared" si="22"/>
        <v>98.890843258294709</v>
      </c>
      <c r="V112" s="61">
        <f t="shared" si="22"/>
        <v>36.679400332138478</v>
      </c>
    </row>
    <row r="113" spans="3:22" x14ac:dyDescent="0.2">
      <c r="C113" s="90" t="s">
        <v>35</v>
      </c>
      <c r="D113" s="63" t="str">
        <f t="shared" ref="D113:V113" si="23">+IFERROR(IF(D74&gt;0,+((D74/D34)*100)," "),"")</f>
        <v xml:space="preserve"> </v>
      </c>
      <c r="E113" s="63" t="str">
        <f t="shared" si="23"/>
        <v xml:space="preserve"> </v>
      </c>
      <c r="F113" s="63" t="str">
        <f t="shared" si="23"/>
        <v xml:space="preserve"> </v>
      </c>
      <c r="G113" s="63" t="str">
        <f t="shared" si="23"/>
        <v xml:space="preserve"> </v>
      </c>
      <c r="H113" s="63" t="str">
        <f t="shared" si="23"/>
        <v xml:space="preserve"> </v>
      </c>
      <c r="I113" s="63" t="str">
        <f t="shared" si="23"/>
        <v xml:space="preserve"> </v>
      </c>
      <c r="J113" s="63" t="str">
        <f t="shared" si="23"/>
        <v xml:space="preserve"> </v>
      </c>
      <c r="K113" s="63" t="str">
        <f t="shared" si="23"/>
        <v xml:space="preserve"> </v>
      </c>
      <c r="L113" s="63" t="str">
        <f t="shared" si="23"/>
        <v xml:space="preserve"> </v>
      </c>
      <c r="M113" s="63" t="str">
        <f t="shared" si="23"/>
        <v xml:space="preserve"> </v>
      </c>
      <c r="N113" s="63" t="str">
        <f t="shared" si="23"/>
        <v xml:space="preserve"> </v>
      </c>
      <c r="O113" s="63" t="str">
        <f t="shared" si="23"/>
        <v xml:space="preserve"> </v>
      </c>
      <c r="P113" s="63" t="str">
        <f t="shared" si="23"/>
        <v xml:space="preserve"> </v>
      </c>
      <c r="Q113" s="63" t="str">
        <f t="shared" si="23"/>
        <v xml:space="preserve"> </v>
      </c>
      <c r="R113" s="63" t="str">
        <f t="shared" si="23"/>
        <v xml:space="preserve"> </v>
      </c>
      <c r="S113" s="63" t="str">
        <f t="shared" si="23"/>
        <v xml:space="preserve"> </v>
      </c>
      <c r="T113" s="63" t="str">
        <f t="shared" si="23"/>
        <v xml:space="preserve"> </v>
      </c>
      <c r="U113" s="63" t="str">
        <f t="shared" si="23"/>
        <v xml:space="preserve"> </v>
      </c>
      <c r="V113" s="63" t="str">
        <f t="shared" si="23"/>
        <v xml:space="preserve"> </v>
      </c>
    </row>
    <row r="114" spans="3:22" x14ac:dyDescent="0.2">
      <c r="C114" s="89" t="s">
        <v>74</v>
      </c>
      <c r="D114" s="61">
        <f t="shared" ref="D114:V114" si="24">+IFERROR(IF(D75&gt;0,+((D75/D35)*100)," "),"")</f>
        <v>35.158106185884691</v>
      </c>
      <c r="E114" s="61">
        <f t="shared" si="24"/>
        <v>6.5227734399999999</v>
      </c>
      <c r="F114" s="61">
        <f t="shared" si="24"/>
        <v>93.993358849999993</v>
      </c>
      <c r="G114" s="61">
        <f t="shared" si="24"/>
        <v>99.131485661177436</v>
      </c>
      <c r="H114" s="61">
        <f t="shared" si="24"/>
        <v>99.058948130557127</v>
      </c>
      <c r="I114" s="61">
        <f t="shared" si="24"/>
        <v>96.82955676799169</v>
      </c>
      <c r="J114" s="61">
        <f t="shared" si="24"/>
        <v>62.773957918832949</v>
      </c>
      <c r="K114" s="61">
        <f t="shared" si="24"/>
        <v>81.024363245567017</v>
      </c>
      <c r="L114" s="61">
        <f t="shared" si="24"/>
        <v>97.974235225829858</v>
      </c>
      <c r="M114" s="61">
        <f t="shared" si="24"/>
        <v>97.50196489194127</v>
      </c>
      <c r="N114" s="61">
        <f t="shared" si="24"/>
        <v>68.448040660976147</v>
      </c>
      <c r="O114" s="61">
        <f t="shared" si="24"/>
        <v>72.848601226598788</v>
      </c>
      <c r="P114" s="61">
        <f t="shared" si="24"/>
        <v>63.64416198405123</v>
      </c>
      <c r="Q114" s="61">
        <f t="shared" si="24"/>
        <v>51.538160122040921</v>
      </c>
      <c r="R114" s="61">
        <f t="shared" si="24"/>
        <v>78.011035407662476</v>
      </c>
      <c r="S114" s="61">
        <f t="shared" si="24"/>
        <v>76.432336302680312</v>
      </c>
      <c r="T114" s="61">
        <f t="shared" si="24"/>
        <v>95.487343720574174</v>
      </c>
      <c r="U114" s="61">
        <f t="shared" si="24"/>
        <v>94.312923676042161</v>
      </c>
      <c r="V114" s="61">
        <f t="shared" si="24"/>
        <v>94.631573797967008</v>
      </c>
    </row>
    <row r="115" spans="3:22" x14ac:dyDescent="0.2">
      <c r="C115" s="90" t="s">
        <v>36</v>
      </c>
      <c r="D115" s="63">
        <f t="shared" ref="D115:V115" si="25">+IFERROR(IF(D76&gt;0,+((D76/D36)*100)," "),"")</f>
        <v>64.431812817600004</v>
      </c>
      <c r="E115" s="63">
        <f t="shared" si="25"/>
        <v>59.757328746428563</v>
      </c>
      <c r="F115" s="63">
        <f t="shared" si="25"/>
        <v>21.546440141223847</v>
      </c>
      <c r="G115" s="63">
        <f t="shared" si="25"/>
        <v>99.952722938897566</v>
      </c>
      <c r="H115" s="63">
        <f t="shared" si="25"/>
        <v>69.260314209705641</v>
      </c>
      <c r="I115" s="63">
        <f t="shared" si="25"/>
        <v>82.208267912545665</v>
      </c>
      <c r="J115" s="63">
        <f t="shared" si="25"/>
        <v>81.750923887197828</v>
      </c>
      <c r="K115" s="63">
        <f t="shared" si="25"/>
        <v>90.973238568180776</v>
      </c>
      <c r="L115" s="63">
        <f t="shared" si="25"/>
        <v>85.812918232282243</v>
      </c>
      <c r="M115" s="63">
        <f t="shared" si="25"/>
        <v>74.23514509554002</v>
      </c>
      <c r="N115" s="63">
        <f t="shared" si="25"/>
        <v>98.096127120259368</v>
      </c>
      <c r="O115" s="63">
        <f t="shared" si="25"/>
        <v>97.752472550142414</v>
      </c>
      <c r="P115" s="63">
        <f t="shared" si="25"/>
        <v>99.465077665562845</v>
      </c>
      <c r="Q115" s="63">
        <f t="shared" si="25"/>
        <v>97.449288171076532</v>
      </c>
      <c r="R115" s="63">
        <f t="shared" si="25"/>
        <v>95.618363997516738</v>
      </c>
      <c r="S115" s="63">
        <f t="shared" si="25"/>
        <v>98.759259378125293</v>
      </c>
      <c r="T115" s="63">
        <f t="shared" si="25"/>
        <v>98.645298752515572</v>
      </c>
      <c r="U115" s="63">
        <f t="shared" si="25"/>
        <v>99.747308026144751</v>
      </c>
      <c r="V115" s="63">
        <f t="shared" si="25"/>
        <v>99.778299375208917</v>
      </c>
    </row>
    <row r="116" spans="3:22" x14ac:dyDescent="0.2">
      <c r="C116" s="92" t="s">
        <v>75</v>
      </c>
      <c r="D116" s="62">
        <f t="shared" ref="D116:V116" si="26">+IFERROR(IF(D77&gt;0,+((D77/D37)*100)," "),"")</f>
        <v>71.453247121458872</v>
      </c>
      <c r="E116" s="62">
        <f t="shared" si="26"/>
        <v>96.854147294769646</v>
      </c>
      <c r="F116" s="62">
        <f t="shared" si="26"/>
        <v>93.179692631671401</v>
      </c>
      <c r="G116" s="62">
        <f t="shared" si="26"/>
        <v>94.28216015208848</v>
      </c>
      <c r="H116" s="62">
        <f t="shared" si="26"/>
        <v>96.049632341577492</v>
      </c>
      <c r="I116" s="62">
        <f t="shared" si="26"/>
        <v>94.725284232102311</v>
      </c>
      <c r="J116" s="62">
        <f t="shared" si="26"/>
        <v>96.723007304459443</v>
      </c>
      <c r="K116" s="62">
        <f t="shared" si="26"/>
        <v>97.469639139623908</v>
      </c>
      <c r="L116" s="62">
        <f t="shared" si="26"/>
        <v>97.674364607533064</v>
      </c>
      <c r="M116" s="62">
        <f t="shared" si="26"/>
        <v>98.387406408426656</v>
      </c>
      <c r="N116" s="62">
        <f t="shared" si="26"/>
        <v>98.131060457217288</v>
      </c>
      <c r="O116" s="62">
        <f t="shared" si="26"/>
        <v>85.059677863302269</v>
      </c>
      <c r="P116" s="62">
        <f t="shared" si="26"/>
        <v>91.128934869719714</v>
      </c>
      <c r="Q116" s="62">
        <f t="shared" si="26"/>
        <v>97.917314101992517</v>
      </c>
      <c r="R116" s="62">
        <f t="shared" si="26"/>
        <v>97.813144890225985</v>
      </c>
      <c r="S116" s="62">
        <f t="shared" si="26"/>
        <v>97.906750646694107</v>
      </c>
      <c r="T116" s="62">
        <f t="shared" si="26"/>
        <v>98.27533378276398</v>
      </c>
      <c r="U116" s="62">
        <f t="shared" si="26"/>
        <v>97.567780320214638</v>
      </c>
      <c r="V116" s="62">
        <f t="shared" si="26"/>
        <v>95.620419729461588</v>
      </c>
    </row>
    <row r="117" spans="3:22" ht="22.5" x14ac:dyDescent="0.2">
      <c r="C117" s="91" t="s">
        <v>76</v>
      </c>
      <c r="D117" s="64" t="str">
        <f t="shared" ref="D117:V117" si="27">+IFERROR(IF(D78&gt;0,+((D78/D38)*100),"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 t="str">
        <f t="shared" si="27"/>
        <v xml:space="preserve"> </v>
      </c>
      <c r="V117" s="64" t="str">
        <f t="shared" si="27"/>
        <v xml:space="preserve"> </v>
      </c>
    </row>
    <row r="118" spans="3:22" x14ac:dyDescent="0.2">
      <c r="C118" s="89" t="s">
        <v>77</v>
      </c>
      <c r="D118" s="61">
        <f t="shared" ref="D118:V118" si="28">+IFERROR(IF(D79&gt;0,+((D79/D39)*100)," "),"")</f>
        <v>94.567487583828353</v>
      </c>
      <c r="E118" s="61">
        <f t="shared" si="28"/>
        <v>99.323410248307042</v>
      </c>
      <c r="F118" s="61">
        <f t="shared" si="28"/>
        <v>99.381389096391757</v>
      </c>
      <c r="G118" s="61">
        <f t="shared" si="28"/>
        <v>98.735030753138346</v>
      </c>
      <c r="H118" s="61">
        <f t="shared" si="28"/>
        <v>99.846787260810103</v>
      </c>
      <c r="I118" s="61">
        <f t="shared" si="28"/>
        <v>98.589821311202527</v>
      </c>
      <c r="J118" s="61">
        <f t="shared" si="28"/>
        <v>91.748017169103193</v>
      </c>
      <c r="K118" s="61">
        <f t="shared" si="28"/>
        <v>98.821837417844392</v>
      </c>
      <c r="L118" s="61">
        <f t="shared" si="28"/>
        <v>95.512875347289139</v>
      </c>
      <c r="M118" s="61">
        <f t="shared" si="28"/>
        <v>84.262228454927055</v>
      </c>
      <c r="N118" s="61">
        <f t="shared" si="28"/>
        <v>92.108211384184798</v>
      </c>
      <c r="O118" s="61">
        <f t="shared" si="28"/>
        <v>95.02814472907265</v>
      </c>
      <c r="P118" s="61">
        <f t="shared" si="28"/>
        <v>98.098202625830808</v>
      </c>
      <c r="Q118" s="61">
        <f t="shared" si="28"/>
        <v>94.778279152073551</v>
      </c>
      <c r="R118" s="61">
        <f t="shared" si="28"/>
        <v>96.766540843798225</v>
      </c>
      <c r="S118" s="61">
        <f t="shared" si="28"/>
        <v>96.201794306257824</v>
      </c>
      <c r="T118" s="61">
        <f t="shared" si="28"/>
        <v>98.282311229329181</v>
      </c>
      <c r="U118" s="61">
        <f t="shared" si="28"/>
        <v>98.427110830859291</v>
      </c>
      <c r="V118" s="61">
        <f t="shared" si="28"/>
        <v>93.732841795035213</v>
      </c>
    </row>
    <row r="119" spans="3:22" x14ac:dyDescent="0.2">
      <c r="C119" s="90" t="s">
        <v>37</v>
      </c>
      <c r="D119" s="63">
        <f t="shared" ref="D119:V119" si="29">+IFERROR(IF(D80&gt;0,+((D80/D40)*100)," "),"")</f>
        <v>79.761833950525116</v>
      </c>
      <c r="E119" s="63">
        <f t="shared" si="29"/>
        <v>94.585810901540725</v>
      </c>
      <c r="F119" s="63">
        <f t="shared" si="29"/>
        <v>82.926010126862508</v>
      </c>
      <c r="G119" s="63">
        <f t="shared" si="29"/>
        <v>98.101964639682734</v>
      </c>
      <c r="H119" s="63">
        <f t="shared" si="29"/>
        <v>94.842357786883497</v>
      </c>
      <c r="I119" s="63">
        <f t="shared" si="29"/>
        <v>98.791703342138547</v>
      </c>
      <c r="J119" s="63">
        <f t="shared" si="29"/>
        <v>98.540580055089265</v>
      </c>
      <c r="K119" s="63">
        <f t="shared" si="29"/>
        <v>93.354607786826179</v>
      </c>
      <c r="L119" s="63">
        <f t="shared" si="29"/>
        <v>96.676479166433595</v>
      </c>
      <c r="M119" s="63">
        <f t="shared" si="29"/>
        <v>84.714414872041672</v>
      </c>
      <c r="N119" s="63">
        <f t="shared" si="29"/>
        <v>72.116813658901592</v>
      </c>
      <c r="O119" s="63">
        <f t="shared" si="29"/>
        <v>81.598374199836456</v>
      </c>
      <c r="P119" s="63">
        <f t="shared" si="29"/>
        <v>86.641742469027704</v>
      </c>
      <c r="Q119" s="63">
        <f t="shared" si="29"/>
        <v>96.036961082923654</v>
      </c>
      <c r="R119" s="63">
        <f t="shared" si="29"/>
        <v>97.061242517330598</v>
      </c>
      <c r="S119" s="63">
        <f t="shared" si="29"/>
        <v>96.976527555363774</v>
      </c>
      <c r="T119" s="63">
        <f t="shared" si="29"/>
        <v>99.265300842321864</v>
      </c>
      <c r="U119" s="63">
        <f t="shared" si="29"/>
        <v>98.511749114220564</v>
      </c>
      <c r="V119" s="63">
        <f t="shared" si="29"/>
        <v>97.880125881998509</v>
      </c>
    </row>
    <row r="120" spans="3:22" x14ac:dyDescent="0.2">
      <c r="C120" s="89" t="s">
        <v>38</v>
      </c>
      <c r="D120" s="61">
        <f t="shared" ref="D120:V120" si="30">+IFERROR(IF(D81&gt;0,+((D81/D41)*100)," "),"")</f>
        <v>30.719354970000001</v>
      </c>
      <c r="E120" s="61">
        <f t="shared" si="30"/>
        <v>48.648319480986672</v>
      </c>
      <c r="F120" s="61">
        <f t="shared" si="30"/>
        <v>34.80634607567746</v>
      </c>
      <c r="G120" s="61" t="str">
        <f t="shared" si="30"/>
        <v xml:space="preserve"> </v>
      </c>
      <c r="H120" s="61" t="str">
        <f t="shared" si="30"/>
        <v xml:space="preserve"> </v>
      </c>
      <c r="I120" s="61">
        <f t="shared" si="30"/>
        <v>99.52782992198749</v>
      </c>
      <c r="J120" s="61">
        <f t="shared" si="30"/>
        <v>0.60263803090000001</v>
      </c>
      <c r="K120" s="61" t="str">
        <f t="shared" si="30"/>
        <v xml:space="preserve"> </v>
      </c>
      <c r="L120" s="61" t="str">
        <f t="shared" si="30"/>
        <v xml:space="preserve"> </v>
      </c>
      <c r="M120" s="61" t="str">
        <f t="shared" si="30"/>
        <v xml:space="preserve"> </v>
      </c>
      <c r="N120" s="61" t="str">
        <f t="shared" si="30"/>
        <v xml:space="preserve"> </v>
      </c>
      <c r="O120" s="61" t="str">
        <f t="shared" si="30"/>
        <v xml:space="preserve"> </v>
      </c>
      <c r="P120" s="61" t="str">
        <f t="shared" si="30"/>
        <v xml:space="preserve"> </v>
      </c>
      <c r="Q120" s="61" t="str">
        <f t="shared" si="30"/>
        <v xml:space="preserve"> </v>
      </c>
      <c r="R120" s="61" t="str">
        <f t="shared" si="30"/>
        <v xml:space="preserve"> </v>
      </c>
      <c r="S120" s="61" t="str">
        <f t="shared" si="30"/>
        <v xml:space="preserve"> </v>
      </c>
      <c r="T120" s="61" t="str">
        <f t="shared" si="30"/>
        <v xml:space="preserve"> </v>
      </c>
      <c r="U120" s="61" t="str">
        <f t="shared" si="30"/>
        <v xml:space="preserve"> </v>
      </c>
      <c r="V120" s="61" t="str">
        <f t="shared" si="30"/>
        <v xml:space="preserve"> </v>
      </c>
    </row>
    <row r="121" spans="3:22" x14ac:dyDescent="0.2">
      <c r="C121" s="93" t="s">
        <v>79</v>
      </c>
      <c r="D121" s="65">
        <f t="shared" ref="D121:V121" si="31">+IFERROR(IF(D82&gt;0,+((D82/D42)*100)," "),"")</f>
        <v>77.699430109181961</v>
      </c>
      <c r="E121" s="65">
        <f t="shared" si="31"/>
        <v>87.812201743531318</v>
      </c>
      <c r="F121" s="65">
        <f t="shared" si="31"/>
        <v>88.771170241202867</v>
      </c>
      <c r="G121" s="65">
        <f t="shared" si="31"/>
        <v>96.337083887254906</v>
      </c>
      <c r="H121" s="65">
        <f t="shared" si="31"/>
        <v>94.301464356164672</v>
      </c>
      <c r="I121" s="65">
        <f t="shared" si="31"/>
        <v>95.581804445653844</v>
      </c>
      <c r="J121" s="65">
        <f t="shared" si="31"/>
        <v>94.433071522126923</v>
      </c>
      <c r="K121" s="65">
        <f t="shared" si="31"/>
        <v>94.101014116931552</v>
      </c>
      <c r="L121" s="65">
        <f t="shared" si="31"/>
        <v>96.541921316615543</v>
      </c>
      <c r="M121" s="65">
        <f t="shared" si="31"/>
        <v>93.254327070541521</v>
      </c>
      <c r="N121" s="65">
        <f t="shared" si="31"/>
        <v>90.51008027792659</v>
      </c>
      <c r="O121" s="65">
        <f t="shared" si="31"/>
        <v>86.542604722992721</v>
      </c>
      <c r="P121" s="65">
        <f t="shared" si="31"/>
        <v>92.470643798575452</v>
      </c>
      <c r="Q121" s="65">
        <f t="shared" si="31"/>
        <v>95.693941682494184</v>
      </c>
      <c r="R121" s="65">
        <f t="shared" si="31"/>
        <v>95.881866723102746</v>
      </c>
      <c r="S121" s="65">
        <f t="shared" si="31"/>
        <v>96.04940586264425</v>
      </c>
      <c r="T121" s="65">
        <f t="shared" si="31"/>
        <v>98.337539681732864</v>
      </c>
      <c r="U121" s="65">
        <f t="shared" si="31"/>
        <v>98.394302616697118</v>
      </c>
      <c r="V121" s="65">
        <f t="shared" si="31"/>
        <v>95.325999679427781</v>
      </c>
    </row>
    <row r="122" spans="3:22" x14ac:dyDescent="0.2">
      <c r="C122" s="1" t="s">
        <v>227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C127" s="9"/>
      <c r="D127" s="164" t="s">
        <v>142</v>
      </c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</row>
    <row r="128" spans="3:22" ht="15.75" customHeight="1" x14ac:dyDescent="0.2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</row>
    <row r="129" spans="3:22" x14ac:dyDescent="0.2">
      <c r="C129" s="182" t="s">
        <v>21</v>
      </c>
      <c r="D129" s="162">
        <v>2000</v>
      </c>
      <c r="E129" s="162">
        <v>2001</v>
      </c>
      <c r="F129" s="162">
        <v>2002</v>
      </c>
      <c r="G129" s="162">
        <v>2003</v>
      </c>
      <c r="H129" s="162">
        <v>2004</v>
      </c>
      <c r="I129" s="162">
        <v>2005</v>
      </c>
      <c r="J129" s="162">
        <v>2006</v>
      </c>
      <c r="K129" s="162">
        <v>2007</v>
      </c>
      <c r="L129" s="162">
        <v>2008</v>
      </c>
      <c r="M129" s="162">
        <v>2009</v>
      </c>
      <c r="N129" s="162">
        <v>2010</v>
      </c>
      <c r="O129" s="162">
        <v>2011</v>
      </c>
      <c r="P129" s="162">
        <v>2012</v>
      </c>
      <c r="Q129" s="162">
        <v>2013</v>
      </c>
      <c r="R129" s="162">
        <v>2014</v>
      </c>
      <c r="S129" s="162">
        <v>2015</v>
      </c>
      <c r="T129" s="162">
        <v>2016</v>
      </c>
      <c r="U129" s="162">
        <v>2017</v>
      </c>
      <c r="V129" s="162">
        <v>2018</v>
      </c>
    </row>
    <row r="130" spans="3:22" ht="12" thickBot="1" x14ac:dyDescent="0.25">
      <c r="C130" s="18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</row>
    <row r="131" spans="3:22" x14ac:dyDescent="0.2">
      <c r="C131" s="89" t="s">
        <v>61</v>
      </c>
      <c r="D131" s="57">
        <v>23.077433615</v>
      </c>
      <c r="E131" s="57">
        <v>21.211299942</v>
      </c>
      <c r="F131" s="57">
        <v>21.84614698</v>
      </c>
      <c r="G131" s="57">
        <v>18.218041378999999</v>
      </c>
      <c r="H131" s="57">
        <v>22.711814284999999</v>
      </c>
      <c r="I131" s="57">
        <v>32.754526313</v>
      </c>
      <c r="J131" s="57">
        <v>35.029585976</v>
      </c>
      <c r="K131" s="57">
        <v>52.812576227999998</v>
      </c>
      <c r="L131" s="57">
        <v>50.934666911999997</v>
      </c>
      <c r="M131" s="57">
        <v>46.112564374999998</v>
      </c>
      <c r="N131" s="57">
        <v>61.763061784000001</v>
      </c>
      <c r="O131" s="57">
        <v>28.448135813819995</v>
      </c>
      <c r="P131" s="57">
        <v>33.984532491430002</v>
      </c>
      <c r="Q131" s="57">
        <v>42.140224298210001</v>
      </c>
      <c r="R131" s="57">
        <v>76.024198115649995</v>
      </c>
      <c r="S131" s="57">
        <v>47.257110280330004</v>
      </c>
      <c r="T131" s="57">
        <v>34.246986594650004</v>
      </c>
      <c r="U131" s="57">
        <v>40.498812183890003</v>
      </c>
      <c r="V131" s="57">
        <v>49.213892130690006</v>
      </c>
    </row>
    <row r="132" spans="3:22" x14ac:dyDescent="0.2">
      <c r="C132" s="90" t="s">
        <v>28</v>
      </c>
      <c r="D132" s="58">
        <v>3.0143050528299997</v>
      </c>
      <c r="E132" s="58">
        <v>0.84357312100000004</v>
      </c>
      <c r="F132" s="58">
        <v>3.9079465943899998</v>
      </c>
      <c r="G132" s="58">
        <v>3.7370167410400001</v>
      </c>
      <c r="H132" s="58">
        <v>5.9971055209599999</v>
      </c>
      <c r="I132" s="58">
        <v>6.6729787747199989</v>
      </c>
      <c r="J132" s="58">
        <v>9.7956727549300009</v>
      </c>
      <c r="K132" s="58">
        <v>20.153850244819999</v>
      </c>
      <c r="L132" s="58">
        <v>15.57408557358</v>
      </c>
      <c r="M132" s="58">
        <v>19.373755495370002</v>
      </c>
      <c r="N132" s="58">
        <v>21.960218798050004</v>
      </c>
      <c r="O132" s="58">
        <v>33.691855883690003</v>
      </c>
      <c r="P132" s="58">
        <v>32.251864368109999</v>
      </c>
      <c r="Q132" s="58">
        <v>33.753660250409993</v>
      </c>
      <c r="R132" s="58">
        <v>38.355698039309999</v>
      </c>
      <c r="S132" s="58">
        <v>34.647979803109997</v>
      </c>
      <c r="T132" s="58">
        <v>50.380227282240007</v>
      </c>
      <c r="U132" s="58">
        <v>66.313945642839997</v>
      </c>
      <c r="V132" s="58">
        <v>80.262386055290008</v>
      </c>
    </row>
    <row r="133" spans="3:22" x14ac:dyDescent="0.2">
      <c r="C133" s="89" t="s">
        <v>62</v>
      </c>
      <c r="D133" s="57">
        <v>1.8305855905999999</v>
      </c>
      <c r="E133" s="57">
        <v>1.2680781750299999</v>
      </c>
      <c r="F133" s="57">
        <v>7.5448581312099998</v>
      </c>
      <c r="G133" s="57">
        <v>2.30098930175</v>
      </c>
      <c r="H133" s="57">
        <v>1.6885617524600001</v>
      </c>
      <c r="I133" s="57">
        <v>10.44788090142</v>
      </c>
      <c r="J133" s="57">
        <v>0.19184414</v>
      </c>
      <c r="K133" s="57">
        <v>38.508649226000003</v>
      </c>
      <c r="L133" s="57">
        <v>48.279112718900002</v>
      </c>
      <c r="M133" s="57">
        <v>43.2077947768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7">
        <v>0</v>
      </c>
      <c r="T133" s="57">
        <v>0</v>
      </c>
      <c r="U133" s="57">
        <v>0</v>
      </c>
      <c r="V133" s="57">
        <v>0</v>
      </c>
    </row>
    <row r="134" spans="3:22" x14ac:dyDescent="0.2">
      <c r="C134" s="90" t="s">
        <v>29</v>
      </c>
      <c r="D134" s="58">
        <v>0.76742141379999995</v>
      </c>
      <c r="E134" s="58">
        <v>0.14542851300000001</v>
      </c>
      <c r="F134" s="58">
        <v>9.5712293000000004E-2</v>
      </c>
      <c r="G134" s="58">
        <v>4.2827432999999998E-2</v>
      </c>
      <c r="H134" s="58">
        <v>0.84272095499999999</v>
      </c>
      <c r="I134" s="58">
        <v>1.145876573</v>
      </c>
      <c r="J134" s="58">
        <v>1.8319108900000001</v>
      </c>
      <c r="K134" s="58">
        <v>4.1780446409999996</v>
      </c>
      <c r="L134" s="58">
        <v>8.3675173791000006</v>
      </c>
      <c r="M134" s="58">
        <v>11.987684481600001</v>
      </c>
      <c r="N134" s="58">
        <v>11.69091497652</v>
      </c>
      <c r="O134" s="58">
        <v>13.95271947394</v>
      </c>
      <c r="P134" s="58">
        <v>9.0157943163400009</v>
      </c>
      <c r="Q134" s="58">
        <v>36.814686158850002</v>
      </c>
      <c r="R134" s="58">
        <v>48.559489254970003</v>
      </c>
      <c r="S134" s="58">
        <v>77.798884129309997</v>
      </c>
      <c r="T134" s="58">
        <v>77.63061166335001</v>
      </c>
      <c r="U134" s="58">
        <v>105.77233306415999</v>
      </c>
      <c r="V134" s="58">
        <v>114.61259937304</v>
      </c>
    </row>
    <row r="135" spans="3:22" x14ac:dyDescent="0.2">
      <c r="C135" s="89" t="s">
        <v>63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</row>
    <row r="136" spans="3:22" x14ac:dyDescent="0.2">
      <c r="C136" s="90" t="s">
        <v>30</v>
      </c>
      <c r="D136" s="58">
        <v>0.110112825</v>
      </c>
      <c r="E136" s="58">
        <v>0.112299592</v>
      </c>
      <c r="F136" s="58">
        <v>0.20857597999999999</v>
      </c>
      <c r="G136" s="58">
        <v>0.28237642499999999</v>
      </c>
      <c r="H136" s="58">
        <v>0.27189684200000003</v>
      </c>
      <c r="I136" s="58">
        <v>0.216968825</v>
      </c>
      <c r="J136" s="58">
        <v>0.63145317000000001</v>
      </c>
      <c r="K136" s="58">
        <v>2.8120240660000002</v>
      </c>
      <c r="L136" s="58">
        <v>2.2543410370000001</v>
      </c>
      <c r="M136" s="58">
        <v>2.7688150249999999</v>
      </c>
      <c r="N136" s="58">
        <v>4.9966656409999999</v>
      </c>
      <c r="O136" s="58">
        <v>6.407821921</v>
      </c>
      <c r="P136" s="58">
        <v>8.0029809633099998</v>
      </c>
      <c r="Q136" s="58">
        <v>7.01764075052</v>
      </c>
      <c r="R136" s="58">
        <v>7.8471686710599995</v>
      </c>
      <c r="S136" s="58">
        <v>13.490627558880002</v>
      </c>
      <c r="T136" s="58">
        <v>15.16370095109</v>
      </c>
      <c r="U136" s="58">
        <v>8.5372264518000005</v>
      </c>
      <c r="V136" s="58">
        <v>10.2725811806</v>
      </c>
    </row>
    <row r="137" spans="3:22" x14ac:dyDescent="0.2">
      <c r="C137" s="89" t="s">
        <v>64</v>
      </c>
      <c r="D137" s="57">
        <v>7.1554870755599991</v>
      </c>
      <c r="E137" s="57">
        <v>7.730041849530001</v>
      </c>
      <c r="F137" s="57">
        <v>7.2178527893800011</v>
      </c>
      <c r="G137" s="57">
        <v>5.4832253087099989</v>
      </c>
      <c r="H137" s="57">
        <v>9.2842398666400001</v>
      </c>
      <c r="I137" s="57">
        <v>11.30400797711</v>
      </c>
      <c r="J137" s="57">
        <v>9.3136098107200027</v>
      </c>
      <c r="K137" s="57">
        <v>13.84112511384</v>
      </c>
      <c r="L137" s="57">
        <v>20.909032457120002</v>
      </c>
      <c r="M137" s="57">
        <v>21.171060266479998</v>
      </c>
      <c r="N137" s="57">
        <v>32.255440683049997</v>
      </c>
      <c r="O137" s="57">
        <v>29.60550699609</v>
      </c>
      <c r="P137" s="57">
        <v>25.489425960430001</v>
      </c>
      <c r="Q137" s="57">
        <v>30.88608674264</v>
      </c>
      <c r="R137" s="57">
        <v>41.626945847020004</v>
      </c>
      <c r="S137" s="57">
        <v>81.075402705329992</v>
      </c>
      <c r="T137" s="57">
        <v>52.501886190070003</v>
      </c>
      <c r="U137" s="57">
        <v>59.754828293039992</v>
      </c>
      <c r="V137" s="57">
        <v>53.691097146239997</v>
      </c>
    </row>
    <row r="138" spans="3:22" x14ac:dyDescent="0.2">
      <c r="C138" s="90" t="s">
        <v>65</v>
      </c>
      <c r="D138" s="58">
        <v>6.9176895109999998</v>
      </c>
      <c r="E138" s="58">
        <v>10.588058002550001</v>
      </c>
      <c r="F138" s="58">
        <v>6.78868973347</v>
      </c>
      <c r="G138" s="58">
        <v>9.052166573760001</v>
      </c>
      <c r="H138" s="58">
        <v>7.6544722090600006</v>
      </c>
      <c r="I138" s="58">
        <v>9.2594148697699996</v>
      </c>
      <c r="J138" s="58">
        <v>17.149841143130001</v>
      </c>
      <c r="K138" s="58">
        <v>13.190558360360001</v>
      </c>
      <c r="L138" s="58">
        <v>13.079067129229999</v>
      </c>
      <c r="M138" s="58">
        <v>7.8106902513699987</v>
      </c>
      <c r="N138" s="58">
        <v>0</v>
      </c>
      <c r="O138" s="58">
        <v>2.7747027649999998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</row>
    <row r="139" spans="3:22" x14ac:dyDescent="0.2">
      <c r="C139" s="89" t="s">
        <v>66</v>
      </c>
      <c r="D139" s="57">
        <v>82.833052064059999</v>
      </c>
      <c r="E139" s="57">
        <v>90.7657380168</v>
      </c>
      <c r="F139" s="57">
        <v>122.92961895394001</v>
      </c>
      <c r="G139" s="57">
        <v>115.55302604322</v>
      </c>
      <c r="H139" s="57">
        <v>98.517074979580002</v>
      </c>
      <c r="I139" s="57">
        <v>87.059950041199997</v>
      </c>
      <c r="J139" s="57">
        <v>59.522420523870004</v>
      </c>
      <c r="K139" s="57">
        <v>12.708679732160002</v>
      </c>
      <c r="L139" s="57">
        <v>13.20598286841</v>
      </c>
      <c r="M139" s="57">
        <v>25.497521876230003</v>
      </c>
      <c r="N139" s="57">
        <v>2.435863173</v>
      </c>
      <c r="O139" s="57">
        <v>1.9623477629999999</v>
      </c>
      <c r="P139" s="57">
        <v>5.065840453919999</v>
      </c>
      <c r="Q139" s="57">
        <v>10.69443921111</v>
      </c>
      <c r="R139" s="57">
        <v>5.0365874684800005</v>
      </c>
      <c r="S139" s="57">
        <v>8.3564812027500004</v>
      </c>
      <c r="T139" s="57">
        <v>9.0235853956899987</v>
      </c>
      <c r="U139" s="57">
        <v>10.369241214839999</v>
      </c>
      <c r="V139" s="57">
        <v>9.2823908090799971</v>
      </c>
    </row>
    <row r="140" spans="3:22" x14ac:dyDescent="0.2">
      <c r="C140" s="90" t="s">
        <v>67</v>
      </c>
      <c r="D140" s="58">
        <v>10.714607676389999</v>
      </c>
      <c r="E140" s="58">
        <v>13.477620998159999</v>
      </c>
      <c r="F140" s="58">
        <v>13.758788237209998</v>
      </c>
      <c r="G140" s="58">
        <v>4.7701401631299998</v>
      </c>
      <c r="H140" s="58">
        <v>6.9507881328899996</v>
      </c>
      <c r="I140" s="58">
        <v>6.7203693797400001</v>
      </c>
      <c r="J140" s="58">
        <v>13.73105068396</v>
      </c>
      <c r="K140" s="58">
        <v>15.816941415630001</v>
      </c>
      <c r="L140" s="58">
        <v>23.70165187497</v>
      </c>
      <c r="M140" s="58">
        <v>54.339149413569999</v>
      </c>
      <c r="N140" s="58">
        <v>53.07960727175</v>
      </c>
      <c r="O140" s="58">
        <v>53.396297423729997</v>
      </c>
      <c r="P140" s="58">
        <v>70.914364235849987</v>
      </c>
      <c r="Q140" s="58">
        <v>95.901714234059995</v>
      </c>
      <c r="R140" s="58">
        <v>95.890499750819998</v>
      </c>
      <c r="S140" s="58">
        <v>120.97620626605</v>
      </c>
      <c r="T140" s="58">
        <v>179.99644331143</v>
      </c>
      <c r="U140" s="58">
        <v>237.55007260015998</v>
      </c>
      <c r="V140" s="58">
        <v>323.52860288318993</v>
      </c>
    </row>
    <row r="141" spans="3:22" x14ac:dyDescent="0.2">
      <c r="C141" s="89" t="s">
        <v>68</v>
      </c>
      <c r="D141" s="57">
        <v>0</v>
      </c>
      <c r="E141" s="57">
        <v>0</v>
      </c>
      <c r="F141" s="57">
        <v>0</v>
      </c>
      <c r="G141" s="57">
        <v>0</v>
      </c>
      <c r="H141" s="57">
        <v>0.39934691372000003</v>
      </c>
      <c r="I141" s="57">
        <v>2.2619094062</v>
      </c>
      <c r="J141" s="57">
        <v>3.1442181174999999</v>
      </c>
      <c r="K141" s="57">
        <v>1.014876764</v>
      </c>
      <c r="L141" s="57">
        <v>4.6885866160000003</v>
      </c>
      <c r="M141" s="57">
        <v>4.1183713013999999</v>
      </c>
      <c r="N141" s="57">
        <v>3.0302268240000001</v>
      </c>
      <c r="O141" s="57">
        <v>3.8278000799999998</v>
      </c>
      <c r="P141" s="57">
        <v>3.9523869864499996</v>
      </c>
      <c r="Q141" s="57">
        <v>2.9641167512800002</v>
      </c>
      <c r="R141" s="57">
        <v>3.6181397952099998</v>
      </c>
      <c r="S141" s="57">
        <v>2.2798830429999999</v>
      </c>
      <c r="T141" s="57">
        <v>2.6250185613100001</v>
      </c>
      <c r="U141" s="57">
        <v>5.5386094226700004</v>
      </c>
      <c r="V141" s="57">
        <v>18.980723213840001</v>
      </c>
    </row>
    <row r="142" spans="3:22" x14ac:dyDescent="0.2">
      <c r="C142" s="90" t="s">
        <v>31</v>
      </c>
      <c r="D142" s="58">
        <v>7.4030269236000006</v>
      </c>
      <c r="E142" s="58">
        <v>10.81719799985</v>
      </c>
      <c r="F142" s="58">
        <v>10.598909166429999</v>
      </c>
      <c r="G142" s="58">
        <v>11.75564385491</v>
      </c>
      <c r="H142" s="58">
        <v>11.91065443524</v>
      </c>
      <c r="I142" s="58">
        <v>15.305904971150001</v>
      </c>
      <c r="J142" s="58">
        <v>3.9769145017599996</v>
      </c>
      <c r="K142" s="58">
        <v>10.961558592559999</v>
      </c>
      <c r="L142" s="58">
        <v>11.003835662310001</v>
      </c>
      <c r="M142" s="58">
        <v>8.2598742377800001</v>
      </c>
      <c r="N142" s="58">
        <v>9.6642093191000011</v>
      </c>
      <c r="O142" s="58">
        <v>8.8997616453300008</v>
      </c>
      <c r="P142" s="58">
        <v>13.836011001830002</v>
      </c>
      <c r="Q142" s="58">
        <v>17.653629400510003</v>
      </c>
      <c r="R142" s="58">
        <v>21.027189564290001</v>
      </c>
      <c r="S142" s="58">
        <v>21.571367598369999</v>
      </c>
      <c r="T142" s="58">
        <v>17.929243863819998</v>
      </c>
      <c r="U142" s="58">
        <v>24.436355845119998</v>
      </c>
      <c r="V142" s="58">
        <v>25.777206428559996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</row>
    <row r="144" spans="3:22" x14ac:dyDescent="0.2">
      <c r="C144" s="90" t="s">
        <v>69</v>
      </c>
      <c r="D144" s="58">
        <v>783.57713911999008</v>
      </c>
      <c r="E144" s="58">
        <v>765.2996273176999</v>
      </c>
      <c r="F144" s="58">
        <v>802.26269081742998</v>
      </c>
      <c r="G144" s="58">
        <v>849.84433479200015</v>
      </c>
      <c r="H144" s="58">
        <v>961.11010692631999</v>
      </c>
      <c r="I144" s="58">
        <v>1045.6413139677099</v>
      </c>
      <c r="J144" s="58">
        <v>1291.18901372544</v>
      </c>
      <c r="K144" s="58">
        <v>1926.9808636884404</v>
      </c>
      <c r="L144" s="58">
        <v>2523.4893112090494</v>
      </c>
      <c r="M144" s="58">
        <v>3276.30029751248</v>
      </c>
      <c r="N144" s="58">
        <v>2646.4965013098608</v>
      </c>
      <c r="O144" s="58">
        <v>2566.3085157011501</v>
      </c>
      <c r="P144" s="58">
        <v>2740.6840547490997</v>
      </c>
      <c r="Q144" s="58">
        <v>3179.46702676732</v>
      </c>
      <c r="R144" s="58">
        <v>1128.6257396963802</v>
      </c>
      <c r="S144" s="58">
        <v>1178.48363839798</v>
      </c>
      <c r="T144" s="58">
        <v>2223.4931578065002</v>
      </c>
      <c r="U144" s="58">
        <v>2394.2754205238903</v>
      </c>
      <c r="V144" s="58">
        <v>2245.4234338696906</v>
      </c>
    </row>
    <row r="145" spans="3:22" x14ac:dyDescent="0.2">
      <c r="C145" s="89" t="s">
        <v>70</v>
      </c>
      <c r="D145" s="57">
        <v>9.1641807290900008</v>
      </c>
      <c r="E145" s="57">
        <v>10.953360607580001</v>
      </c>
      <c r="F145" s="57">
        <v>15.18240514421</v>
      </c>
      <c r="G145" s="57">
        <v>14.305749850810001</v>
      </c>
      <c r="H145" s="57">
        <v>13.63181257458</v>
      </c>
      <c r="I145" s="57">
        <v>29.999697571040002</v>
      </c>
      <c r="J145" s="57">
        <v>32.431733255010002</v>
      </c>
      <c r="K145" s="57">
        <v>28.370387779110001</v>
      </c>
      <c r="L145" s="57">
        <v>39.632705105100001</v>
      </c>
      <c r="M145" s="57">
        <v>42.586767999360006</v>
      </c>
      <c r="N145" s="57">
        <v>33.712197091600011</v>
      </c>
      <c r="O145" s="57">
        <v>34.17164066622</v>
      </c>
      <c r="P145" s="57">
        <v>36.871472319779997</v>
      </c>
      <c r="Q145" s="57">
        <v>39.311692536770003</v>
      </c>
      <c r="R145" s="57">
        <v>49.807505484199986</v>
      </c>
      <c r="S145" s="57">
        <v>37.720900274230004</v>
      </c>
      <c r="T145" s="57">
        <v>32.621599290300004</v>
      </c>
      <c r="U145" s="57">
        <v>54.262780815970004</v>
      </c>
      <c r="V145" s="57">
        <v>38.680251924830003</v>
      </c>
    </row>
    <row r="146" spans="3:22" x14ac:dyDescent="0.2">
      <c r="C146" s="90" t="s">
        <v>32</v>
      </c>
      <c r="D146" s="58">
        <v>3.6823100306300001</v>
      </c>
      <c r="E146" s="58">
        <v>3.0711489301000006</v>
      </c>
      <c r="F146" s="58">
        <v>4.3316690261099993</v>
      </c>
      <c r="G146" s="58">
        <v>2.2897057356099997</v>
      </c>
      <c r="H146" s="58">
        <v>7.1253452459500002</v>
      </c>
      <c r="I146" s="58">
        <v>3.16276031088</v>
      </c>
      <c r="J146" s="58">
        <v>2.11638848706</v>
      </c>
      <c r="K146" s="58">
        <v>30.796478683349999</v>
      </c>
      <c r="L146" s="58">
        <v>37.474467246650001</v>
      </c>
      <c r="M146" s="58">
        <v>24.187031632259995</v>
      </c>
      <c r="N146" s="58">
        <v>16.238531985559998</v>
      </c>
      <c r="O146" s="58">
        <v>20.190517604129997</v>
      </c>
      <c r="P146" s="58">
        <v>10</v>
      </c>
      <c r="Q146" s="58">
        <v>5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</row>
    <row r="147" spans="3:22" x14ac:dyDescent="0.2">
      <c r="C147" s="89" t="s">
        <v>33</v>
      </c>
      <c r="D147" s="57">
        <v>63.907774968069994</v>
      </c>
      <c r="E147" s="57">
        <v>54.141494293030007</v>
      </c>
      <c r="F147" s="57">
        <v>69.837132369480003</v>
      </c>
      <c r="G147" s="57">
        <v>57.566282120410001</v>
      </c>
      <c r="H147" s="57">
        <v>59.434279634249997</v>
      </c>
      <c r="I147" s="57">
        <v>88.017280160600009</v>
      </c>
      <c r="J147" s="57">
        <v>99.390312071389999</v>
      </c>
      <c r="K147" s="57">
        <v>139.27888113454998</v>
      </c>
      <c r="L147" s="57">
        <v>256.70903758893002</v>
      </c>
      <c r="M147" s="57">
        <v>274.00880976259003</v>
      </c>
      <c r="N147" s="57">
        <v>220.18298777736999</v>
      </c>
      <c r="O147" s="57">
        <v>143.37621724443997</v>
      </c>
      <c r="P147" s="57">
        <v>200.15383555624996</v>
      </c>
      <c r="Q147" s="57">
        <v>323.97555142036003</v>
      </c>
      <c r="R147" s="57">
        <v>319.66267173362996</v>
      </c>
      <c r="S147" s="57">
        <v>427.9826195847499</v>
      </c>
      <c r="T147" s="57">
        <v>505.9158496244101</v>
      </c>
      <c r="U147" s="57">
        <v>553.04364946498004</v>
      </c>
      <c r="V147" s="57">
        <v>23.264094037809997</v>
      </c>
    </row>
    <row r="148" spans="3:22" x14ac:dyDescent="0.2">
      <c r="C148" s="90" t="s">
        <v>71</v>
      </c>
      <c r="D148" s="58">
        <v>7.7679886724099996</v>
      </c>
      <c r="E148" s="58">
        <v>18.528171911249999</v>
      </c>
      <c r="F148" s="58">
        <v>5.6909068747300013</v>
      </c>
      <c r="G148" s="58">
        <v>4.3189656136000005</v>
      </c>
      <c r="H148" s="58">
        <v>21.125426314759999</v>
      </c>
      <c r="I148" s="58">
        <v>34.69824243275</v>
      </c>
      <c r="J148" s="58">
        <v>161.73307623843999</v>
      </c>
      <c r="K148" s="58">
        <v>98.585004594600008</v>
      </c>
      <c r="L148" s="58">
        <v>191.43877645223998</v>
      </c>
      <c r="M148" s="58">
        <v>232.42589610577002</v>
      </c>
      <c r="N148" s="58">
        <v>180.41318767911997</v>
      </c>
      <c r="O148" s="58">
        <v>409.43725454712001</v>
      </c>
      <c r="P148" s="58">
        <v>422.99819509100007</v>
      </c>
      <c r="Q148" s="58">
        <v>421.67551084738994</v>
      </c>
      <c r="R148" s="58">
        <v>257.72516944829999</v>
      </c>
      <c r="S148" s="58">
        <v>148.93771625254999</v>
      </c>
      <c r="T148" s="58">
        <v>219.20016764460999</v>
      </c>
      <c r="U148" s="58">
        <v>146.98689679213999</v>
      </c>
      <c r="V148" s="58">
        <v>193.25650484971999</v>
      </c>
    </row>
    <row r="149" spans="3:22" x14ac:dyDescent="0.2">
      <c r="C149" s="89" t="s">
        <v>34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0.68015953799999995</v>
      </c>
      <c r="L149" s="57">
        <v>0.45957962000000002</v>
      </c>
      <c r="M149" s="57">
        <v>8.9379995000000004E-2</v>
      </c>
      <c r="N149" s="57">
        <v>0.124632853</v>
      </c>
      <c r="O149" s="57">
        <v>7.5712959999999999E-3</v>
      </c>
      <c r="P149" s="57">
        <v>0.16075268000000001</v>
      </c>
      <c r="Q149" s="57">
        <v>0.20502298099999999</v>
      </c>
      <c r="R149" s="57">
        <v>0.87434833060000006</v>
      </c>
      <c r="S149" s="57">
        <v>0</v>
      </c>
      <c r="T149" s="57">
        <v>8.2096069999999993E-2</v>
      </c>
      <c r="U149" s="57">
        <v>0</v>
      </c>
      <c r="V149" s="57">
        <v>0</v>
      </c>
    </row>
    <row r="150" spans="3:22" x14ac:dyDescent="0.2">
      <c r="C150" s="90" t="s">
        <v>72</v>
      </c>
      <c r="D150" s="58">
        <v>1.60707621494</v>
      </c>
      <c r="E150" s="58">
        <v>2.9510653946200001</v>
      </c>
      <c r="F150" s="58">
        <v>2.3994715564</v>
      </c>
      <c r="G150" s="58">
        <v>2.5046036229999999</v>
      </c>
      <c r="H150" s="58">
        <v>2.7372826253700002</v>
      </c>
      <c r="I150" s="58">
        <v>3.21155495529</v>
      </c>
      <c r="J150" s="58">
        <v>4.8522946877499997</v>
      </c>
      <c r="K150" s="58">
        <v>8.535181163779999</v>
      </c>
      <c r="L150" s="58">
        <v>12.47645200306</v>
      </c>
      <c r="M150" s="58">
        <v>15.18189883867</v>
      </c>
      <c r="N150" s="58">
        <v>21.958348237909998</v>
      </c>
      <c r="O150" s="58">
        <v>22.882549394690002</v>
      </c>
      <c r="P150" s="58">
        <v>27.025010379370002</v>
      </c>
      <c r="Q150" s="58">
        <v>36.458269396880006</v>
      </c>
      <c r="R150" s="58">
        <v>15.48325981718</v>
      </c>
      <c r="S150" s="58">
        <v>17.535360640459999</v>
      </c>
      <c r="T150" s="58">
        <v>12.409154087429998</v>
      </c>
      <c r="U150" s="58">
        <v>14.918913333779999</v>
      </c>
      <c r="V150" s="58">
        <v>16.259600239729998</v>
      </c>
    </row>
    <row r="151" spans="3:22" x14ac:dyDescent="0.2">
      <c r="C151" s="89" t="s">
        <v>73</v>
      </c>
      <c r="D151" s="57">
        <v>5.8500000000000003E-2</v>
      </c>
      <c r="E151" s="57">
        <v>0</v>
      </c>
      <c r="F151" s="57">
        <v>0</v>
      </c>
      <c r="G151" s="57">
        <v>0</v>
      </c>
      <c r="H151" s="57">
        <v>30.49931686711</v>
      </c>
      <c r="I151" s="57">
        <v>4.2342859499299994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0.117682621</v>
      </c>
      <c r="Q151" s="57">
        <v>3.523321884</v>
      </c>
      <c r="R151" s="57">
        <v>11.105314296880001</v>
      </c>
      <c r="S151" s="57">
        <v>0.22129504799999999</v>
      </c>
      <c r="T151" s="57">
        <v>11.68452236617</v>
      </c>
      <c r="U151" s="57">
        <v>19.222526701549999</v>
      </c>
      <c r="V151" s="57">
        <v>55.424051925240001</v>
      </c>
    </row>
    <row r="152" spans="3:22" x14ac:dyDescent="0.2">
      <c r="C152" s="90" t="s">
        <v>35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</row>
    <row r="153" spans="3:22" x14ac:dyDescent="0.2">
      <c r="C153" s="89" t="s">
        <v>74</v>
      </c>
      <c r="D153" s="57">
        <v>1.6832052351499998</v>
      </c>
      <c r="E153" s="57">
        <v>0.17965167700000001</v>
      </c>
      <c r="F153" s="57">
        <v>6.1303667999999999E-2</v>
      </c>
      <c r="G153" s="57">
        <v>4.1763085469999996</v>
      </c>
      <c r="H153" s="57">
        <v>0.42535276500000002</v>
      </c>
      <c r="I153" s="57">
        <v>0.63926200899999996</v>
      </c>
      <c r="J153" s="57">
        <v>11.16276901632</v>
      </c>
      <c r="K153" s="57">
        <v>9.9257810460000009</v>
      </c>
      <c r="L153" s="57">
        <v>7.7003387549999998</v>
      </c>
      <c r="M153" s="57">
        <v>13.015468137999999</v>
      </c>
      <c r="N153" s="57">
        <v>4.5874823640000004</v>
      </c>
      <c r="O153" s="57">
        <v>3.9179977892099997</v>
      </c>
      <c r="P153" s="57">
        <v>12.495246793939998</v>
      </c>
      <c r="Q153" s="57">
        <v>11.075958603969998</v>
      </c>
      <c r="R153" s="57">
        <v>19.016308280780002</v>
      </c>
      <c r="S153" s="57">
        <v>26.081785291600003</v>
      </c>
      <c r="T153" s="57">
        <v>42.272233068759995</v>
      </c>
      <c r="U153" s="57">
        <v>42.149432355599998</v>
      </c>
      <c r="V153" s="57">
        <v>35.8016582574</v>
      </c>
    </row>
    <row r="154" spans="3:22" x14ac:dyDescent="0.2">
      <c r="C154" s="90" t="s">
        <v>36</v>
      </c>
      <c r="D154" s="58">
        <v>3.2215906408799997</v>
      </c>
      <c r="E154" s="58">
        <v>4.1564807877699996</v>
      </c>
      <c r="F154" s="58">
        <v>1.22104400305</v>
      </c>
      <c r="G154" s="58">
        <v>2.7212153717300001</v>
      </c>
      <c r="H154" s="58">
        <v>0.87179643373000004</v>
      </c>
      <c r="I154" s="58">
        <v>3.0601328056599999</v>
      </c>
      <c r="J154" s="58">
        <v>2.3385119683299997</v>
      </c>
      <c r="K154" s="58">
        <v>3.1904270593400001</v>
      </c>
      <c r="L154" s="58">
        <v>2.74858777098</v>
      </c>
      <c r="M154" s="58">
        <v>2.8633755692200005</v>
      </c>
      <c r="N154" s="58">
        <v>7.7717102128899995</v>
      </c>
      <c r="O154" s="58">
        <v>8.6767875067292</v>
      </c>
      <c r="P154" s="58">
        <v>54.784206401217901</v>
      </c>
      <c r="Q154" s="58">
        <v>41.312124955882098</v>
      </c>
      <c r="R154" s="58">
        <v>11.3991915055155</v>
      </c>
      <c r="S154" s="58">
        <v>38.116457662100295</v>
      </c>
      <c r="T154" s="58">
        <v>23.42957702184</v>
      </c>
      <c r="U154" s="58">
        <v>41.520713958770003</v>
      </c>
      <c r="V154" s="58">
        <v>14.671739415749999</v>
      </c>
    </row>
    <row r="155" spans="3:22" x14ac:dyDescent="0.2">
      <c r="C155" s="92" t="s">
        <v>75</v>
      </c>
      <c r="D155" s="59">
        <v>392.31183163398015</v>
      </c>
      <c r="E155" s="59">
        <v>519.93021944916006</v>
      </c>
      <c r="F155" s="59">
        <v>442.54031696331998</v>
      </c>
      <c r="G155" s="59">
        <v>445.01635123046003</v>
      </c>
      <c r="H155" s="59">
        <v>593.46437668379008</v>
      </c>
      <c r="I155" s="59">
        <v>637.82332463060993</v>
      </c>
      <c r="J155" s="59">
        <v>786.55156559349996</v>
      </c>
      <c r="K155" s="59">
        <v>969.5111906011399</v>
      </c>
      <c r="L155" s="59">
        <v>1183.4596461431399</v>
      </c>
      <c r="M155" s="59">
        <v>1310.6376911598602</v>
      </c>
      <c r="N155" s="59">
        <v>1709.1817075521899</v>
      </c>
      <c r="O155" s="59">
        <v>1618.0645818216101</v>
      </c>
      <c r="P155" s="59">
        <v>1983.5791342032001</v>
      </c>
      <c r="Q155" s="59">
        <v>2134.524801126709</v>
      </c>
      <c r="R155" s="59">
        <v>852.7235244209802</v>
      </c>
      <c r="S155" s="59">
        <v>1348.8987262317003</v>
      </c>
      <c r="T155" s="59">
        <v>1577.5057054271301</v>
      </c>
      <c r="U155" s="59">
        <v>1640.6754696659405</v>
      </c>
      <c r="V155" s="59">
        <v>1408.8814975514306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</v>
      </c>
      <c r="V156" s="60">
        <v>0</v>
      </c>
    </row>
    <row r="157" spans="3:22" x14ac:dyDescent="0.2">
      <c r="C157" s="89" t="s">
        <v>77</v>
      </c>
      <c r="D157" s="57">
        <v>93.002663732719995</v>
      </c>
      <c r="E157" s="57">
        <v>74.430172998330022</v>
      </c>
      <c r="F157" s="57">
        <v>34.737440159839998</v>
      </c>
      <c r="G157" s="57">
        <v>7.00895439508</v>
      </c>
      <c r="H157" s="57">
        <v>108.83351439529001</v>
      </c>
      <c r="I157" s="57">
        <v>50.227048878399991</v>
      </c>
      <c r="J157" s="57">
        <v>163.20939076364002</v>
      </c>
      <c r="K157" s="57">
        <v>289.82214956311998</v>
      </c>
      <c r="L157" s="57">
        <v>378.34403677475001</v>
      </c>
      <c r="M157" s="57">
        <v>552.06553022899004</v>
      </c>
      <c r="N157" s="57">
        <v>615.30212215999995</v>
      </c>
      <c r="O157" s="57">
        <v>706.63294722487012</v>
      </c>
      <c r="P157" s="57">
        <v>777.95317929196005</v>
      </c>
      <c r="Q157" s="57">
        <v>976.38770757532996</v>
      </c>
      <c r="R157" s="57">
        <v>1438.16697649927</v>
      </c>
      <c r="S157" s="57">
        <v>1021.4634501585799</v>
      </c>
      <c r="T157" s="57">
        <v>1037.9498822574899</v>
      </c>
      <c r="U157" s="57">
        <v>1007.43122919489</v>
      </c>
      <c r="V157" s="57">
        <v>930.72085981904002</v>
      </c>
    </row>
    <row r="158" spans="3:22" x14ac:dyDescent="0.2">
      <c r="C158" s="90" t="s">
        <v>37</v>
      </c>
      <c r="D158" s="58">
        <v>292.81646175060007</v>
      </c>
      <c r="E158" s="58">
        <v>494.65214776762997</v>
      </c>
      <c r="F158" s="58">
        <v>374.00747203631994</v>
      </c>
      <c r="G158" s="58">
        <v>372.09413135794</v>
      </c>
      <c r="H158" s="58">
        <v>311.49194155419008</v>
      </c>
      <c r="I158" s="58">
        <v>268.93529402454999</v>
      </c>
      <c r="J158" s="58">
        <v>386.52316595607999</v>
      </c>
      <c r="K158" s="58">
        <v>517.84005242931005</v>
      </c>
      <c r="L158" s="58">
        <v>487.31288143209997</v>
      </c>
      <c r="M158" s="58">
        <v>516.13214902942013</v>
      </c>
      <c r="N158" s="58">
        <v>488.63406628582987</v>
      </c>
      <c r="O158" s="58">
        <v>365.12936599375996</v>
      </c>
      <c r="P158" s="58">
        <v>598.24376670846402</v>
      </c>
      <c r="Q158" s="58">
        <v>669.34169612156006</v>
      </c>
      <c r="R158" s="58">
        <v>842.94129478719401</v>
      </c>
      <c r="S158" s="58">
        <v>988.29393685286948</v>
      </c>
      <c r="T158" s="58">
        <v>981.23207153897022</v>
      </c>
      <c r="U158" s="58">
        <v>1137.1825769006302</v>
      </c>
      <c r="V158" s="58">
        <v>995.6008401654401</v>
      </c>
    </row>
    <row r="159" spans="3:22" x14ac:dyDescent="0.2">
      <c r="C159" s="89" t="s">
        <v>38</v>
      </c>
      <c r="D159" s="57">
        <v>2.547212579</v>
      </c>
      <c r="E159" s="57">
        <v>0.75677405600000003</v>
      </c>
      <c r="F159" s="57">
        <v>0.63479620299999995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</row>
    <row r="160" spans="3:22" x14ac:dyDescent="0.2">
      <c r="C160" s="81" t="s">
        <v>79</v>
      </c>
      <c r="D160" s="45">
        <f>+SUM(D131:D159)</f>
        <v>1799.1716570553001</v>
      </c>
      <c r="E160" s="45">
        <f t="shared" ref="E160:U160" si="32">+SUM(E131:E159)</f>
        <v>2106.0096514000898</v>
      </c>
      <c r="F160" s="45">
        <f t="shared" si="32"/>
        <v>1947.80374768092</v>
      </c>
      <c r="G160" s="45">
        <f t="shared" si="32"/>
        <v>1933.0420558611604</v>
      </c>
      <c r="H160" s="45">
        <f t="shared" si="32"/>
        <v>2276.9792279128901</v>
      </c>
      <c r="I160" s="45">
        <f t="shared" si="32"/>
        <v>2352.79998572873</v>
      </c>
      <c r="J160" s="45">
        <f t="shared" si="32"/>
        <v>3095.8167434748298</v>
      </c>
      <c r="K160" s="45">
        <f t="shared" si="32"/>
        <v>4209.5154416651103</v>
      </c>
      <c r="L160" s="45">
        <f t="shared" si="32"/>
        <v>5333.2437003296191</v>
      </c>
      <c r="M160" s="45">
        <f t="shared" si="32"/>
        <v>6504.14157747222</v>
      </c>
      <c r="N160" s="45">
        <f t="shared" si="32"/>
        <v>6145.4796839798</v>
      </c>
      <c r="O160" s="45">
        <f t="shared" si="32"/>
        <v>6081.7628965555296</v>
      </c>
      <c r="P160" s="45">
        <f t="shared" si="32"/>
        <v>7067.5797375729517</v>
      </c>
      <c r="Q160" s="45">
        <f t="shared" si="32"/>
        <v>8120.0848820147612</v>
      </c>
      <c r="R160" s="45">
        <f t="shared" si="32"/>
        <v>5285.5172208077192</v>
      </c>
      <c r="S160" s="45">
        <f t="shared" si="32"/>
        <v>5641.1898289819501</v>
      </c>
      <c r="T160" s="45">
        <f t="shared" si="32"/>
        <v>7107.2937200172601</v>
      </c>
      <c r="U160" s="45">
        <f t="shared" si="32"/>
        <v>7610.4410344266607</v>
      </c>
      <c r="V160" s="45">
        <f>+SUM(V131:V159)</f>
        <v>6643.6060112766108</v>
      </c>
    </row>
    <row r="161" spans="2:22" x14ac:dyDescent="0.2">
      <c r="C161" s="1" t="s">
        <v>227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7.25" customHeight="1" x14ac:dyDescent="0.2">
      <c r="C165" s="9"/>
      <c r="D165" s="164" t="s">
        <v>143</v>
      </c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</row>
    <row r="166" spans="2:22" hidden="1" x14ac:dyDescent="0.2">
      <c r="H166" s="28"/>
      <c r="I166" s="28"/>
      <c r="J166" s="28"/>
      <c r="L166" s="184"/>
      <c r="M166" s="184"/>
      <c r="N166" s="184"/>
      <c r="O166" s="184"/>
      <c r="P166" s="184"/>
      <c r="Q166" s="189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82" t="s">
        <v>21</v>
      </c>
      <c r="D168" s="162">
        <v>2000</v>
      </c>
      <c r="E168" s="162">
        <v>2001</v>
      </c>
      <c r="F168" s="162">
        <v>2002</v>
      </c>
      <c r="G168" s="162">
        <v>2003</v>
      </c>
      <c r="H168" s="162">
        <v>2004</v>
      </c>
      <c r="I168" s="162">
        <v>2005</v>
      </c>
      <c r="J168" s="162">
        <v>2006</v>
      </c>
      <c r="K168" s="162">
        <v>2007</v>
      </c>
      <c r="L168" s="162">
        <v>2008</v>
      </c>
      <c r="M168" s="162">
        <v>2009</v>
      </c>
      <c r="N168" s="162">
        <v>2010</v>
      </c>
      <c r="O168" s="162">
        <v>2011</v>
      </c>
      <c r="P168" s="162">
        <v>2012</v>
      </c>
      <c r="Q168" s="162">
        <v>2013</v>
      </c>
      <c r="R168" s="162">
        <v>2014</v>
      </c>
      <c r="S168" s="162">
        <v>2015</v>
      </c>
      <c r="T168" s="162">
        <v>2016</v>
      </c>
      <c r="U168" s="162">
        <v>2017</v>
      </c>
      <c r="V168" s="162">
        <v>2018</v>
      </c>
    </row>
    <row r="169" spans="2:22" ht="12" thickBot="1" x14ac:dyDescent="0.25">
      <c r="C169" s="18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</row>
    <row r="170" spans="2:22" x14ac:dyDescent="0.2">
      <c r="C170" s="89" t="s">
        <v>61</v>
      </c>
      <c r="D170" s="61">
        <f t="shared" ref="D170:V170" si="33">+IFERROR(IF(D131&gt;0,+((D131/D13)*100)," "),"")</f>
        <v>69.236169069765936</v>
      </c>
      <c r="E170" s="61">
        <f t="shared" si="33"/>
        <v>61.279568228840688</v>
      </c>
      <c r="F170" s="61">
        <f t="shared" si="33"/>
        <v>78.457719307191084</v>
      </c>
      <c r="G170" s="61">
        <f t="shared" si="33"/>
        <v>77.815436903910424</v>
      </c>
      <c r="H170" s="61">
        <f t="shared" si="33"/>
        <v>47.45332397143526</v>
      </c>
      <c r="I170" s="61">
        <f t="shared" si="33"/>
        <v>80.902341059365469</v>
      </c>
      <c r="J170" s="61">
        <f t="shared" si="33"/>
        <v>64.628789016778782</v>
      </c>
      <c r="K170" s="61">
        <f t="shared" si="33"/>
        <v>91.930616272370102</v>
      </c>
      <c r="L170" s="61">
        <f t="shared" si="33"/>
        <v>89.063522303052437</v>
      </c>
      <c r="M170" s="61">
        <f t="shared" si="33"/>
        <v>73.170156574792529</v>
      </c>
      <c r="N170" s="61">
        <f t="shared" si="33"/>
        <v>78.712931225691761</v>
      </c>
      <c r="O170" s="61">
        <f t="shared" si="33"/>
        <v>53.98062682696073</v>
      </c>
      <c r="P170" s="61">
        <f t="shared" si="33"/>
        <v>79.711634571954477</v>
      </c>
      <c r="Q170" s="61">
        <f t="shared" si="33"/>
        <v>72.411476830928706</v>
      </c>
      <c r="R170" s="61">
        <f t="shared" si="33"/>
        <v>88.215593080218326</v>
      </c>
      <c r="S170" s="61">
        <f t="shared" si="33"/>
        <v>71.394314212099104</v>
      </c>
      <c r="T170" s="61">
        <f t="shared" si="33"/>
        <v>97.270468628294708</v>
      </c>
      <c r="U170" s="61">
        <f t="shared" si="33"/>
        <v>93.191838578660324</v>
      </c>
      <c r="V170" s="61">
        <f t="shared" si="33"/>
        <v>83.534997786081789</v>
      </c>
    </row>
    <row r="171" spans="2:22" x14ac:dyDescent="0.2">
      <c r="C171" s="90" t="s">
        <v>28</v>
      </c>
      <c r="D171" s="63">
        <f t="shared" ref="D171:V171" si="34">+IFERROR(IF(D132&gt;0,+((D132/D14)*100)," "),"")</f>
        <v>52.805652345356755</v>
      </c>
      <c r="E171" s="63">
        <f t="shared" si="34"/>
        <v>27.388737694805194</v>
      </c>
      <c r="F171" s="63">
        <f t="shared" si="34"/>
        <v>44.795352984754693</v>
      </c>
      <c r="G171" s="63">
        <f t="shared" si="34"/>
        <v>34.200627380197304</v>
      </c>
      <c r="H171" s="63">
        <f t="shared" si="34"/>
        <v>39.993768103980628</v>
      </c>
      <c r="I171" s="63">
        <f t="shared" si="34"/>
        <v>55.892275523243143</v>
      </c>
      <c r="J171" s="63">
        <f t="shared" si="34"/>
        <v>67.003467295810566</v>
      </c>
      <c r="K171" s="63">
        <f t="shared" si="34"/>
        <v>83.229462059282085</v>
      </c>
      <c r="L171" s="63">
        <f t="shared" si="34"/>
        <v>69.936169444429481</v>
      </c>
      <c r="M171" s="63">
        <f t="shared" si="34"/>
        <v>77.414510890154247</v>
      </c>
      <c r="N171" s="63">
        <f t="shared" si="34"/>
        <v>73.970017508926176</v>
      </c>
      <c r="O171" s="63">
        <f t="shared" si="34"/>
        <v>78.309445620328205</v>
      </c>
      <c r="P171" s="63">
        <f t="shared" si="34"/>
        <v>86.392007843431912</v>
      </c>
      <c r="Q171" s="63">
        <f t="shared" si="34"/>
        <v>72.557309222721386</v>
      </c>
      <c r="R171" s="63">
        <f t="shared" si="34"/>
        <v>91.883822568375166</v>
      </c>
      <c r="S171" s="63">
        <f t="shared" si="34"/>
        <v>79.575296283230728</v>
      </c>
      <c r="T171" s="63">
        <f t="shared" si="34"/>
        <v>85.017600186715555</v>
      </c>
      <c r="U171" s="63">
        <f t="shared" si="34"/>
        <v>93.152136511352225</v>
      </c>
      <c r="V171" s="63">
        <f t="shared" si="34"/>
        <v>96.059332737228104</v>
      </c>
    </row>
    <row r="172" spans="2:22" x14ac:dyDescent="0.2">
      <c r="C172" s="89" t="s">
        <v>62</v>
      </c>
      <c r="D172" s="61">
        <f t="shared" ref="D172:V172" si="35">+IFERROR(IF(D133&gt;0,+((D133/D15)*100)," "),"")</f>
        <v>36.586832765719308</v>
      </c>
      <c r="E172" s="61">
        <f t="shared" si="35"/>
        <v>21.188667352248231</v>
      </c>
      <c r="F172" s="61">
        <f t="shared" si="35"/>
        <v>36.112967326150731</v>
      </c>
      <c r="G172" s="61">
        <f t="shared" si="35"/>
        <v>8.7935714558383413</v>
      </c>
      <c r="H172" s="61">
        <f t="shared" si="35"/>
        <v>6.3700665147186921</v>
      </c>
      <c r="I172" s="61">
        <f t="shared" si="35"/>
        <v>26.089964911543824</v>
      </c>
      <c r="J172" s="61">
        <f t="shared" si="35"/>
        <v>0.42183069988243305</v>
      </c>
      <c r="K172" s="61">
        <f t="shared" si="35"/>
        <v>70.638828687174765</v>
      </c>
      <c r="L172" s="61">
        <f t="shared" si="35"/>
        <v>78.972075630936473</v>
      </c>
      <c r="M172" s="61">
        <f t="shared" si="35"/>
        <v>92.060759113771923</v>
      </c>
      <c r="N172" s="61" t="str">
        <f t="shared" si="35"/>
        <v xml:space="preserve"> </v>
      </c>
      <c r="O172" s="61" t="str">
        <f t="shared" si="35"/>
        <v xml:space="preserve"> </v>
      </c>
      <c r="P172" s="61" t="str">
        <f t="shared" si="35"/>
        <v xml:space="preserve"> </v>
      </c>
      <c r="Q172" s="61" t="str">
        <f t="shared" si="35"/>
        <v xml:space="preserve"> </v>
      </c>
      <c r="R172" s="61" t="str">
        <f t="shared" si="35"/>
        <v xml:space="preserve"> </v>
      </c>
      <c r="S172" s="61" t="str">
        <f t="shared" si="35"/>
        <v xml:space="preserve"> </v>
      </c>
      <c r="T172" s="61" t="str">
        <f t="shared" si="35"/>
        <v xml:space="preserve"> </v>
      </c>
      <c r="U172" s="61" t="str">
        <f t="shared" si="35"/>
        <v xml:space="preserve"> </v>
      </c>
      <c r="V172" s="61" t="str">
        <f t="shared" si="35"/>
        <v xml:space="preserve"> </v>
      </c>
    </row>
    <row r="173" spans="2:22" x14ac:dyDescent="0.2">
      <c r="C173" s="90" t="s">
        <v>29</v>
      </c>
      <c r="D173" s="63">
        <f t="shared" ref="D173:V173" si="36">+IFERROR(IF(D134&gt;0,+((D134/D16)*100)," "),"")</f>
        <v>99.97986046984272</v>
      </c>
      <c r="E173" s="63">
        <f t="shared" si="36"/>
        <v>7.2714256500000003</v>
      </c>
      <c r="F173" s="63">
        <f t="shared" si="36"/>
        <v>1.6427998054982615</v>
      </c>
      <c r="G173" s="63">
        <f t="shared" si="36"/>
        <v>33.48002549356174</v>
      </c>
      <c r="H173" s="63">
        <f t="shared" si="36"/>
        <v>17.404398079306073</v>
      </c>
      <c r="I173" s="63">
        <f t="shared" si="36"/>
        <v>23.466651095637928</v>
      </c>
      <c r="J173" s="63">
        <f t="shared" si="36"/>
        <v>36.42339263026669</v>
      </c>
      <c r="K173" s="63">
        <f t="shared" si="36"/>
        <v>84.306060175390343</v>
      </c>
      <c r="L173" s="63">
        <f t="shared" si="36"/>
        <v>74.431159932885109</v>
      </c>
      <c r="M173" s="63">
        <f t="shared" si="36"/>
        <v>83.741209969084707</v>
      </c>
      <c r="N173" s="63">
        <f t="shared" si="36"/>
        <v>71.291186376175816</v>
      </c>
      <c r="O173" s="63">
        <f t="shared" si="36"/>
        <v>63.012052537871035</v>
      </c>
      <c r="P173" s="63">
        <f t="shared" si="36"/>
        <v>47.104333077552084</v>
      </c>
      <c r="Q173" s="63">
        <f t="shared" si="36"/>
        <v>81.208375986485621</v>
      </c>
      <c r="R173" s="63">
        <f t="shared" si="36"/>
        <v>91.21256310092879</v>
      </c>
      <c r="S173" s="63">
        <f t="shared" si="36"/>
        <v>93.924258576984698</v>
      </c>
      <c r="T173" s="63">
        <f t="shared" si="36"/>
        <v>95.633115235399856</v>
      </c>
      <c r="U173" s="63">
        <f t="shared" si="36"/>
        <v>91.691869457657674</v>
      </c>
      <c r="V173" s="63">
        <f t="shared" si="36"/>
        <v>96.276884685415396</v>
      </c>
    </row>
    <row r="174" spans="2:22" x14ac:dyDescent="0.2">
      <c r="C174" s="89" t="s">
        <v>63</v>
      </c>
      <c r="D174" s="61" t="str">
        <f t="shared" ref="D174:V174" si="37">+IFERROR(IF(D135&gt;0,+((D135/D17)*100)," "),"")</f>
        <v xml:space="preserve"> </v>
      </c>
      <c r="E174" s="61" t="str">
        <f t="shared" si="37"/>
        <v xml:space="preserve"> </v>
      </c>
      <c r="F174" s="61" t="str">
        <f t="shared" si="37"/>
        <v xml:space="preserve"> </v>
      </c>
      <c r="G174" s="61" t="str">
        <f t="shared" si="37"/>
        <v xml:space="preserve"> </v>
      </c>
      <c r="H174" s="61" t="str">
        <f t="shared" si="37"/>
        <v xml:space="preserve"> </v>
      </c>
      <c r="I174" s="61" t="str">
        <f t="shared" si="37"/>
        <v xml:space="preserve"> </v>
      </c>
      <c r="J174" s="61" t="str">
        <f t="shared" si="37"/>
        <v xml:space="preserve"> </v>
      </c>
      <c r="K174" s="61" t="str">
        <f t="shared" si="37"/>
        <v xml:space="preserve"> </v>
      </c>
      <c r="L174" s="61" t="str">
        <f t="shared" si="37"/>
        <v xml:space="preserve"> </v>
      </c>
      <c r="M174" s="61" t="str">
        <f t="shared" si="37"/>
        <v xml:space="preserve"> </v>
      </c>
      <c r="N174" s="61" t="str">
        <f t="shared" si="37"/>
        <v xml:space="preserve"> </v>
      </c>
      <c r="O174" s="61" t="str">
        <f t="shared" si="37"/>
        <v xml:space="preserve"> </v>
      </c>
      <c r="P174" s="61" t="str">
        <f t="shared" si="37"/>
        <v xml:space="preserve"> </v>
      </c>
      <c r="Q174" s="61" t="str">
        <f t="shared" si="37"/>
        <v xml:space="preserve"> </v>
      </c>
      <c r="R174" s="61" t="str">
        <f t="shared" si="37"/>
        <v xml:space="preserve"> </v>
      </c>
      <c r="S174" s="61" t="str">
        <f t="shared" si="37"/>
        <v xml:space="preserve"> </v>
      </c>
      <c r="T174" s="61" t="str">
        <f t="shared" si="37"/>
        <v xml:space="preserve"> </v>
      </c>
      <c r="U174" s="61" t="str">
        <f t="shared" si="37"/>
        <v xml:space="preserve"> </v>
      </c>
      <c r="V174" s="61" t="str">
        <f t="shared" si="37"/>
        <v xml:space="preserve"> </v>
      </c>
    </row>
    <row r="175" spans="2:22" x14ac:dyDescent="0.2">
      <c r="C175" s="90" t="s">
        <v>30</v>
      </c>
      <c r="D175" s="63">
        <f t="shared" ref="D175:V175" si="38">+IFERROR(IF(D136&gt;0,+((D136/D18)*100)," "),"")</f>
        <v>89.52262195121952</v>
      </c>
      <c r="E175" s="63">
        <f t="shared" si="38"/>
        <v>68.895455214723924</v>
      </c>
      <c r="F175" s="63">
        <f t="shared" si="38"/>
        <v>82.768246031746031</v>
      </c>
      <c r="G175" s="63">
        <f t="shared" si="38"/>
        <v>71.06385717786786</v>
      </c>
      <c r="H175" s="63">
        <f t="shared" si="38"/>
        <v>44.458825972497024</v>
      </c>
      <c r="I175" s="63">
        <f t="shared" si="38"/>
        <v>46.752461860024134</v>
      </c>
      <c r="J175" s="63">
        <f t="shared" si="38"/>
        <v>9.6182982344289218</v>
      </c>
      <c r="K175" s="63">
        <f t="shared" si="38"/>
        <v>51.610632556207761</v>
      </c>
      <c r="L175" s="63">
        <f t="shared" si="38"/>
        <v>74.451052392556065</v>
      </c>
      <c r="M175" s="63">
        <f t="shared" si="38"/>
        <v>24.032766469924482</v>
      </c>
      <c r="N175" s="63">
        <f t="shared" si="38"/>
        <v>81.087350779634761</v>
      </c>
      <c r="O175" s="63">
        <f t="shared" si="38"/>
        <v>79.27266504321544</v>
      </c>
      <c r="P175" s="63">
        <f t="shared" si="38"/>
        <v>95.398509516152103</v>
      </c>
      <c r="Q175" s="63">
        <f t="shared" si="38"/>
        <v>89.41947766881799</v>
      </c>
      <c r="R175" s="63">
        <f t="shared" si="38"/>
        <v>96.049868503787621</v>
      </c>
      <c r="S175" s="63">
        <f t="shared" si="38"/>
        <v>91.798632123017072</v>
      </c>
      <c r="T175" s="63">
        <f t="shared" si="38"/>
        <v>93.593922714971129</v>
      </c>
      <c r="U175" s="63">
        <f t="shared" si="38"/>
        <v>97.885679102034246</v>
      </c>
      <c r="V175" s="63">
        <f t="shared" si="38"/>
        <v>95.639811339478442</v>
      </c>
    </row>
    <row r="176" spans="2:22" x14ac:dyDescent="0.2">
      <c r="C176" s="89" t="s">
        <v>64</v>
      </c>
      <c r="D176" s="61">
        <f t="shared" ref="D176:V176" si="39">+IFERROR(IF(D137&gt;0,+((D137/D19)*100)," "),"")</f>
        <v>95.738387417179538</v>
      </c>
      <c r="E176" s="61">
        <f t="shared" si="39"/>
        <v>80.536621559422272</v>
      </c>
      <c r="F176" s="61">
        <f t="shared" si="39"/>
        <v>74.91152506266107</v>
      </c>
      <c r="G176" s="61">
        <f t="shared" si="39"/>
        <v>58.281590264914108</v>
      </c>
      <c r="H176" s="61">
        <f t="shared" si="39"/>
        <v>54.828619910235524</v>
      </c>
      <c r="I176" s="61">
        <f t="shared" si="39"/>
        <v>69.584536639642963</v>
      </c>
      <c r="J176" s="61">
        <f t="shared" si="39"/>
        <v>42.759675646054433</v>
      </c>
      <c r="K176" s="61">
        <f t="shared" si="39"/>
        <v>93.080868284061879</v>
      </c>
      <c r="L176" s="61">
        <f t="shared" si="39"/>
        <v>89.958406647678885</v>
      </c>
      <c r="M176" s="61">
        <f t="shared" si="39"/>
        <v>90.890225675009646</v>
      </c>
      <c r="N176" s="61">
        <f t="shared" si="39"/>
        <v>85.913703076523547</v>
      </c>
      <c r="O176" s="61">
        <f t="shared" si="39"/>
        <v>44.549398524815373</v>
      </c>
      <c r="P176" s="61">
        <f t="shared" si="39"/>
        <v>54.12066475098414</v>
      </c>
      <c r="Q176" s="61">
        <f t="shared" si="39"/>
        <v>69.397579523300223</v>
      </c>
      <c r="R176" s="61">
        <f t="shared" si="39"/>
        <v>81.256018774374468</v>
      </c>
      <c r="S176" s="61">
        <f t="shared" si="39"/>
        <v>84.607468693259278</v>
      </c>
      <c r="T176" s="61">
        <f t="shared" si="39"/>
        <v>76.432023625803765</v>
      </c>
      <c r="U176" s="61">
        <f t="shared" si="39"/>
        <v>78.95659369792584</v>
      </c>
      <c r="V176" s="61">
        <f t="shared" si="39"/>
        <v>86.239658146535248</v>
      </c>
    </row>
    <row r="177" spans="3:22" x14ac:dyDescent="0.2">
      <c r="C177" s="90" t="s">
        <v>65</v>
      </c>
      <c r="D177" s="63">
        <f t="shared" ref="D177:V177" si="40">+IFERROR(IF(D138&gt;0,+((D138/D20)*100)," "),"")</f>
        <v>87.111387586258999</v>
      </c>
      <c r="E177" s="63">
        <f t="shared" si="40"/>
        <v>83.463488806352544</v>
      </c>
      <c r="F177" s="63">
        <f t="shared" si="40"/>
        <v>48.334589279397946</v>
      </c>
      <c r="G177" s="63">
        <f t="shared" si="40"/>
        <v>73.056751424093875</v>
      </c>
      <c r="H177" s="63">
        <f t="shared" si="40"/>
        <v>57.516724882186857</v>
      </c>
      <c r="I177" s="63">
        <f t="shared" si="40"/>
        <v>79.092977447424602</v>
      </c>
      <c r="J177" s="63">
        <f t="shared" si="40"/>
        <v>86.144566202235168</v>
      </c>
      <c r="K177" s="63">
        <f t="shared" si="40"/>
        <v>87.358425851335554</v>
      </c>
      <c r="L177" s="63">
        <f t="shared" si="40"/>
        <v>86.080477654558265</v>
      </c>
      <c r="M177" s="63">
        <f t="shared" si="40"/>
        <v>52.448900425530475</v>
      </c>
      <c r="N177" s="63" t="str">
        <f t="shared" si="40"/>
        <v xml:space="preserve"> </v>
      </c>
      <c r="O177" s="63">
        <f t="shared" si="40"/>
        <v>82.072032504597999</v>
      </c>
      <c r="P177" s="63" t="str">
        <f t="shared" si="40"/>
        <v xml:space="preserve"> </v>
      </c>
      <c r="Q177" s="63" t="str">
        <f t="shared" si="40"/>
        <v xml:space="preserve"> </v>
      </c>
      <c r="R177" s="63" t="str">
        <f t="shared" si="40"/>
        <v xml:space="preserve"> </v>
      </c>
      <c r="S177" s="63" t="str">
        <f t="shared" si="40"/>
        <v xml:space="preserve"> </v>
      </c>
      <c r="T177" s="63" t="str">
        <f t="shared" si="40"/>
        <v xml:space="preserve"> </v>
      </c>
      <c r="U177" s="63" t="str">
        <f t="shared" si="40"/>
        <v xml:space="preserve"> </v>
      </c>
      <c r="V177" s="63" t="str">
        <f t="shared" si="40"/>
        <v xml:space="preserve"> </v>
      </c>
    </row>
    <row r="178" spans="3:22" x14ac:dyDescent="0.2">
      <c r="C178" s="89" t="s">
        <v>66</v>
      </c>
      <c r="D178" s="61">
        <f t="shared" ref="D178:V178" si="41">+IFERROR(IF(D139&gt;0,+((D139/D21)*100)," "),"")</f>
        <v>90.809567283019348</v>
      </c>
      <c r="E178" s="61">
        <f t="shared" si="41"/>
        <v>88.262538356441254</v>
      </c>
      <c r="F178" s="61">
        <f t="shared" si="41"/>
        <v>85.488521200141179</v>
      </c>
      <c r="G178" s="61">
        <f t="shared" si="41"/>
        <v>83.712787181581973</v>
      </c>
      <c r="H178" s="61">
        <f t="shared" si="41"/>
        <v>66.953072627342166</v>
      </c>
      <c r="I178" s="61">
        <f t="shared" si="41"/>
        <v>57.500692635571369</v>
      </c>
      <c r="J178" s="61">
        <f t="shared" si="41"/>
        <v>34.564337421363881</v>
      </c>
      <c r="K178" s="61">
        <f t="shared" si="41"/>
        <v>71.29329892021488</v>
      </c>
      <c r="L178" s="61">
        <f t="shared" si="41"/>
        <v>72.662011286391589</v>
      </c>
      <c r="M178" s="61">
        <f t="shared" si="41"/>
        <v>83.778556541342311</v>
      </c>
      <c r="N178" s="61">
        <f t="shared" si="41"/>
        <v>55.184938219302225</v>
      </c>
      <c r="O178" s="61">
        <f t="shared" si="41"/>
        <v>42.760703283821314</v>
      </c>
      <c r="P178" s="61">
        <f t="shared" si="41"/>
        <v>84.458924137404395</v>
      </c>
      <c r="Q178" s="61">
        <f t="shared" si="41"/>
        <v>66.129019553456118</v>
      </c>
      <c r="R178" s="61">
        <f t="shared" si="41"/>
        <v>73.298136109493512</v>
      </c>
      <c r="S178" s="61">
        <f t="shared" si="41"/>
        <v>81.220786883727186</v>
      </c>
      <c r="T178" s="61">
        <f t="shared" si="41"/>
        <v>72.566193583569643</v>
      </c>
      <c r="U178" s="61">
        <f t="shared" si="41"/>
        <v>70.749004796716775</v>
      </c>
      <c r="V178" s="61">
        <f t="shared" si="41"/>
        <v>90.348553290094955</v>
      </c>
    </row>
    <row r="179" spans="3:22" x14ac:dyDescent="0.2">
      <c r="C179" s="90" t="s">
        <v>67</v>
      </c>
      <c r="D179" s="63">
        <f t="shared" ref="D179:V179" si="42">+IFERROR(IF(D140&gt;0,+((D140/D22)*100)," "),"")</f>
        <v>93.987786634999992</v>
      </c>
      <c r="E179" s="63">
        <f t="shared" si="42"/>
        <v>63.301276465226451</v>
      </c>
      <c r="F179" s="63">
        <f t="shared" si="42"/>
        <v>70.899661121354214</v>
      </c>
      <c r="G179" s="63">
        <f t="shared" si="42"/>
        <v>94.480074464676647</v>
      </c>
      <c r="H179" s="63">
        <f t="shared" si="42"/>
        <v>65.156654766910933</v>
      </c>
      <c r="I179" s="63">
        <f t="shared" si="42"/>
        <v>79.985525973742341</v>
      </c>
      <c r="J179" s="63">
        <f t="shared" si="42"/>
        <v>76.577160693547484</v>
      </c>
      <c r="K179" s="63">
        <f t="shared" si="42"/>
        <v>37.325694832890086</v>
      </c>
      <c r="L179" s="63">
        <f t="shared" si="42"/>
        <v>58.262305696080695</v>
      </c>
      <c r="M179" s="63">
        <f t="shared" si="42"/>
        <v>82.962086303432187</v>
      </c>
      <c r="N179" s="63">
        <f t="shared" si="42"/>
        <v>63.502707328254715</v>
      </c>
      <c r="O179" s="63">
        <f t="shared" si="42"/>
        <v>58.763199166836323</v>
      </c>
      <c r="P179" s="63">
        <f t="shared" si="42"/>
        <v>69.300094758553712</v>
      </c>
      <c r="Q179" s="63">
        <f t="shared" si="42"/>
        <v>84.269363439078276</v>
      </c>
      <c r="R179" s="63">
        <f t="shared" si="42"/>
        <v>75.408692992242351</v>
      </c>
      <c r="S179" s="63">
        <f t="shared" si="42"/>
        <v>78.800139816369466</v>
      </c>
      <c r="T179" s="63">
        <f t="shared" si="42"/>
        <v>91.050404939930715</v>
      </c>
      <c r="U179" s="63">
        <f t="shared" si="42"/>
        <v>89.669762357978982</v>
      </c>
      <c r="V179" s="63">
        <f t="shared" si="42"/>
        <v>92.373783935197594</v>
      </c>
    </row>
    <row r="180" spans="3:22" x14ac:dyDescent="0.2">
      <c r="C180" s="89" t="s">
        <v>68</v>
      </c>
      <c r="D180" s="61" t="str">
        <f t="shared" ref="D180:V180" si="43">+IFERROR(IF(D141&gt;0,+((D141/D23)*100)," "),"")</f>
        <v xml:space="preserve"> </v>
      </c>
      <c r="E180" s="61" t="str">
        <f t="shared" si="43"/>
        <v xml:space="preserve"> </v>
      </c>
      <c r="F180" s="61" t="str">
        <f t="shared" si="43"/>
        <v xml:space="preserve"> </v>
      </c>
      <c r="G180" s="61" t="str">
        <f t="shared" si="43"/>
        <v xml:space="preserve"> </v>
      </c>
      <c r="H180" s="61">
        <f t="shared" si="43"/>
        <v>39.067395198591278</v>
      </c>
      <c r="I180" s="61">
        <f t="shared" si="43"/>
        <v>86.711701035828469</v>
      </c>
      <c r="J180" s="61">
        <f t="shared" si="43"/>
        <v>53.291832499999991</v>
      </c>
      <c r="K180" s="61">
        <f t="shared" si="43"/>
        <v>92.261523999999994</v>
      </c>
      <c r="L180" s="61">
        <f t="shared" si="43"/>
        <v>93.771732319999998</v>
      </c>
      <c r="M180" s="61">
        <f t="shared" si="43"/>
        <v>91.473950518786893</v>
      </c>
      <c r="N180" s="61">
        <f t="shared" si="43"/>
        <v>86.845890863235127</v>
      </c>
      <c r="O180" s="61">
        <f t="shared" si="43"/>
        <v>71.056248004455171</v>
      </c>
      <c r="P180" s="61">
        <f t="shared" si="43"/>
        <v>87.830821921111095</v>
      </c>
      <c r="Q180" s="61">
        <f t="shared" si="43"/>
        <v>53.893031841454551</v>
      </c>
      <c r="R180" s="61">
        <f t="shared" si="43"/>
        <v>90.453494880249991</v>
      </c>
      <c r="S180" s="61">
        <f t="shared" si="43"/>
        <v>45.597660859999998</v>
      </c>
      <c r="T180" s="61">
        <f t="shared" si="43"/>
        <v>29.504785699949348</v>
      </c>
      <c r="U180" s="61">
        <f t="shared" si="43"/>
        <v>71.007813111153851</v>
      </c>
      <c r="V180" s="61">
        <f t="shared" si="43"/>
        <v>74.056664899882946</v>
      </c>
    </row>
    <row r="181" spans="3:22" x14ac:dyDescent="0.2">
      <c r="C181" s="90" t="s">
        <v>31</v>
      </c>
      <c r="D181" s="63">
        <f t="shared" ref="D181:V181" si="44">+IFERROR(IF(D142&gt;0,+((D142/D24)*100)," "),"")</f>
        <v>88.30420038222114</v>
      </c>
      <c r="E181" s="63">
        <f t="shared" si="44"/>
        <v>81.824167528335963</v>
      </c>
      <c r="F181" s="63">
        <f t="shared" si="44"/>
        <v>48.304693117207322</v>
      </c>
      <c r="G181" s="63">
        <f t="shared" si="44"/>
        <v>77.23959414473876</v>
      </c>
      <c r="H181" s="63">
        <f t="shared" si="44"/>
        <v>53.602870886329015</v>
      </c>
      <c r="I181" s="63">
        <f t="shared" si="44"/>
        <v>53.47784777037463</v>
      </c>
      <c r="J181" s="63">
        <f t="shared" si="44"/>
        <v>32.056124206691003</v>
      </c>
      <c r="K181" s="63">
        <f t="shared" si="44"/>
        <v>70.157452256142278</v>
      </c>
      <c r="L181" s="63">
        <f t="shared" si="44"/>
        <v>77.456345069580834</v>
      </c>
      <c r="M181" s="63">
        <f t="shared" si="44"/>
        <v>67.25819141744725</v>
      </c>
      <c r="N181" s="63">
        <f t="shared" si="44"/>
        <v>73.447504714906586</v>
      </c>
      <c r="O181" s="63">
        <f t="shared" si="44"/>
        <v>71.078680978595969</v>
      </c>
      <c r="P181" s="63">
        <f t="shared" si="44"/>
        <v>80.51206822822094</v>
      </c>
      <c r="Q181" s="63">
        <f t="shared" si="44"/>
        <v>93.216257018414339</v>
      </c>
      <c r="R181" s="63">
        <f t="shared" si="44"/>
        <v>92.882176438057868</v>
      </c>
      <c r="S181" s="63">
        <f t="shared" si="44"/>
        <v>73.031500837000337</v>
      </c>
      <c r="T181" s="63">
        <f t="shared" si="44"/>
        <v>90.668908271813336</v>
      </c>
      <c r="U181" s="63">
        <f t="shared" si="44"/>
        <v>92.195436271697062</v>
      </c>
      <c r="V181" s="63">
        <f t="shared" si="44"/>
        <v>80.355290202191583</v>
      </c>
    </row>
    <row r="182" spans="3:22" x14ac:dyDescent="0.2">
      <c r="C182" s="89" t="s">
        <v>168</v>
      </c>
      <c r="D182" s="61" t="str">
        <f t="shared" ref="D182:V182" si="45">+IFERROR(IF(D143&gt;0,+((D143/D25)*100),"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+IFERROR(IF(D144&gt;0,+((D144/D26)*100)," "),"")</f>
        <v>79.261773462324953</v>
      </c>
      <c r="E183" s="63">
        <f t="shared" si="46"/>
        <v>74.696247684603065</v>
      </c>
      <c r="F183" s="63">
        <f t="shared" si="46"/>
        <v>80.781668331580249</v>
      </c>
      <c r="G183" s="63">
        <f t="shared" si="46"/>
        <v>82.94263890131046</v>
      </c>
      <c r="H183" s="63">
        <f t="shared" si="46"/>
        <v>90.446127668448071</v>
      </c>
      <c r="I183" s="63">
        <f t="shared" si="46"/>
        <v>89.648121159727467</v>
      </c>
      <c r="J183" s="63">
        <f t="shared" si="46"/>
        <v>85.096600774436439</v>
      </c>
      <c r="K183" s="63">
        <f t="shared" si="46"/>
        <v>90.495571801614574</v>
      </c>
      <c r="L183" s="63">
        <f t="shared" si="46"/>
        <v>95.843534216211239</v>
      </c>
      <c r="M183" s="63">
        <f t="shared" si="46"/>
        <v>96.168085789333858</v>
      </c>
      <c r="N183" s="63">
        <f t="shared" si="46"/>
        <v>93.525123237884102</v>
      </c>
      <c r="O183" s="63">
        <f t="shared" si="46"/>
        <v>82.317135458923133</v>
      </c>
      <c r="P183" s="63">
        <f t="shared" si="46"/>
        <v>93.201520310899184</v>
      </c>
      <c r="Q183" s="63">
        <f t="shared" si="46"/>
        <v>93.719843193270989</v>
      </c>
      <c r="R183" s="63">
        <f t="shared" si="46"/>
        <v>94.537437152079036</v>
      </c>
      <c r="S183" s="63">
        <f t="shared" si="46"/>
        <v>91.035841271307035</v>
      </c>
      <c r="T183" s="63">
        <f t="shared" si="46"/>
        <v>97.080931658785403</v>
      </c>
      <c r="U183" s="63">
        <f t="shared" si="46"/>
        <v>96.46462046111472</v>
      </c>
      <c r="V183" s="63">
        <f t="shared" si="46"/>
        <v>95.701726555694961</v>
      </c>
    </row>
    <row r="184" spans="3:22" x14ac:dyDescent="0.2">
      <c r="C184" s="89" t="s">
        <v>70</v>
      </c>
      <c r="D184" s="61">
        <f t="shared" ref="D184:V184" si="47">+IFERROR(IF(D145&gt;0,+((D145/D27)*100)," "),"")</f>
        <v>73.186978733468578</v>
      </c>
      <c r="E184" s="61">
        <f t="shared" si="47"/>
        <v>63.955829525752165</v>
      </c>
      <c r="F184" s="61">
        <f t="shared" si="47"/>
        <v>75.228842510673559</v>
      </c>
      <c r="G184" s="61">
        <f t="shared" si="47"/>
        <v>60.261287276773587</v>
      </c>
      <c r="H184" s="61">
        <f t="shared" si="47"/>
        <v>47.202116582548456</v>
      </c>
      <c r="I184" s="61">
        <f t="shared" si="47"/>
        <v>38.869762256782224</v>
      </c>
      <c r="J184" s="61">
        <f t="shared" si="47"/>
        <v>64.313441216092428</v>
      </c>
      <c r="K184" s="61">
        <f t="shared" si="47"/>
        <v>91.608631201499207</v>
      </c>
      <c r="L184" s="61">
        <f t="shared" si="47"/>
        <v>73.058798291281477</v>
      </c>
      <c r="M184" s="61">
        <f t="shared" si="47"/>
        <v>76.261764663211167</v>
      </c>
      <c r="N184" s="61">
        <f t="shared" si="47"/>
        <v>52.817254326627825</v>
      </c>
      <c r="O184" s="61">
        <f t="shared" si="47"/>
        <v>63.48538005094192</v>
      </c>
      <c r="P184" s="61">
        <f t="shared" si="47"/>
        <v>73.975414556159407</v>
      </c>
      <c r="Q184" s="61">
        <f t="shared" si="47"/>
        <v>71.129211364207151</v>
      </c>
      <c r="R184" s="61">
        <f t="shared" si="47"/>
        <v>85.677860156892422</v>
      </c>
      <c r="S184" s="61">
        <f t="shared" si="47"/>
        <v>85.587321657772335</v>
      </c>
      <c r="T184" s="61">
        <f t="shared" si="47"/>
        <v>85.318418350969949</v>
      </c>
      <c r="U184" s="61">
        <f t="shared" si="47"/>
        <v>81.647925526116978</v>
      </c>
      <c r="V184" s="61">
        <f t="shared" si="47"/>
        <v>74.455259619314361</v>
      </c>
    </row>
    <row r="185" spans="3:22" x14ac:dyDescent="0.2">
      <c r="C185" s="90" t="s">
        <v>32</v>
      </c>
      <c r="D185" s="63">
        <f t="shared" ref="D185:V185" si="48">+IFERROR(IF(D146&gt;0,+((D146/D28)*100)," "),"")</f>
        <v>89.593918020194636</v>
      </c>
      <c r="E185" s="63">
        <f t="shared" si="48"/>
        <v>72.689915505325459</v>
      </c>
      <c r="F185" s="63">
        <f t="shared" si="48"/>
        <v>70.459993592888381</v>
      </c>
      <c r="G185" s="63">
        <f t="shared" si="48"/>
        <v>12.82016231834139</v>
      </c>
      <c r="H185" s="63">
        <f t="shared" si="48"/>
        <v>26.390167577592592</v>
      </c>
      <c r="I185" s="63">
        <f t="shared" si="48"/>
        <v>13.808165513555991</v>
      </c>
      <c r="J185" s="63">
        <f t="shared" si="48"/>
        <v>4.7015998212564831</v>
      </c>
      <c r="K185" s="63">
        <f t="shared" si="48"/>
        <v>69.833284996258499</v>
      </c>
      <c r="L185" s="63">
        <f t="shared" si="48"/>
        <v>64.917633022226156</v>
      </c>
      <c r="M185" s="63">
        <f t="shared" si="48"/>
        <v>36.700996989465622</v>
      </c>
      <c r="N185" s="63">
        <f t="shared" si="48"/>
        <v>26.130920474526341</v>
      </c>
      <c r="O185" s="63">
        <f t="shared" si="48"/>
        <v>39.712280406219264</v>
      </c>
      <c r="P185" s="63">
        <f t="shared" si="48"/>
        <v>100</v>
      </c>
      <c r="Q185" s="63">
        <f t="shared" si="48"/>
        <v>100</v>
      </c>
      <c r="R185" s="63" t="str">
        <f t="shared" si="48"/>
        <v xml:space="preserve"> </v>
      </c>
      <c r="S185" s="63" t="str">
        <f t="shared" si="48"/>
        <v xml:space="preserve"> </v>
      </c>
      <c r="T185" s="63" t="str">
        <f t="shared" si="48"/>
        <v xml:space="preserve"> </v>
      </c>
      <c r="U185" s="63" t="str">
        <f t="shared" si="48"/>
        <v xml:space="preserve"> </v>
      </c>
      <c r="V185" s="63" t="str">
        <f t="shared" si="48"/>
        <v xml:space="preserve"> </v>
      </c>
    </row>
    <row r="186" spans="3:22" x14ac:dyDescent="0.2">
      <c r="C186" s="89" t="s">
        <v>33</v>
      </c>
      <c r="D186" s="61">
        <f t="shared" ref="D186:V186" si="49">+IFERROR(IF(D147&gt;0,+((D147/D29)*100)," "),"")</f>
        <v>65.728143508354137</v>
      </c>
      <c r="E186" s="61">
        <f t="shared" si="49"/>
        <v>96.966869108564026</v>
      </c>
      <c r="F186" s="61">
        <f t="shared" si="49"/>
        <v>87.698427244800854</v>
      </c>
      <c r="G186" s="61">
        <f t="shared" si="49"/>
        <v>84.474012104152735</v>
      </c>
      <c r="H186" s="61">
        <f t="shared" si="49"/>
        <v>36.703430464512373</v>
      </c>
      <c r="I186" s="61">
        <f t="shared" si="49"/>
        <v>84.036801427848658</v>
      </c>
      <c r="J186" s="61">
        <f t="shared" si="49"/>
        <v>86.195003438501189</v>
      </c>
      <c r="K186" s="61">
        <f t="shared" si="49"/>
        <v>65.543002886847049</v>
      </c>
      <c r="L186" s="61">
        <f t="shared" si="49"/>
        <v>88.281181177253501</v>
      </c>
      <c r="M186" s="61">
        <f t="shared" si="49"/>
        <v>77.033561501877045</v>
      </c>
      <c r="N186" s="61">
        <f t="shared" si="49"/>
        <v>69.113336937885848</v>
      </c>
      <c r="O186" s="61">
        <f t="shared" si="49"/>
        <v>57.448408071258413</v>
      </c>
      <c r="P186" s="61">
        <f t="shared" si="49"/>
        <v>74.97370379393935</v>
      </c>
      <c r="Q186" s="61">
        <f t="shared" si="49"/>
        <v>86.078548954919029</v>
      </c>
      <c r="R186" s="61">
        <f t="shared" si="49"/>
        <v>84.202477154667918</v>
      </c>
      <c r="S186" s="61">
        <f t="shared" si="49"/>
        <v>93.259642288004031</v>
      </c>
      <c r="T186" s="61">
        <f t="shared" si="49"/>
        <v>92.69953067418561</v>
      </c>
      <c r="U186" s="61">
        <f t="shared" si="49"/>
        <v>94.25223731116678</v>
      </c>
      <c r="V186" s="61">
        <f t="shared" si="49"/>
        <v>61.170261510257006</v>
      </c>
    </row>
    <row r="187" spans="3:22" x14ac:dyDescent="0.2">
      <c r="C187" s="90" t="s">
        <v>71</v>
      </c>
      <c r="D187" s="63">
        <f t="shared" ref="D187:V187" si="50">+IFERROR(IF(D148&gt;0,+((D148/D30)*100)," "),"")</f>
        <v>40.428586697768132</v>
      </c>
      <c r="E187" s="63">
        <f t="shared" si="50"/>
        <v>46.123433876521212</v>
      </c>
      <c r="F187" s="63">
        <f t="shared" si="50"/>
        <v>35.391804081958242</v>
      </c>
      <c r="G187" s="63">
        <f t="shared" si="50"/>
        <v>56.736977118554442</v>
      </c>
      <c r="H187" s="63">
        <f t="shared" si="50"/>
        <v>59.088101706979614</v>
      </c>
      <c r="I187" s="63">
        <f t="shared" si="50"/>
        <v>14.614352289741344</v>
      </c>
      <c r="J187" s="63">
        <f t="shared" si="50"/>
        <v>69.798758396553666</v>
      </c>
      <c r="K187" s="63">
        <f t="shared" si="50"/>
        <v>71.536901962557153</v>
      </c>
      <c r="L187" s="63">
        <f t="shared" si="50"/>
        <v>76.903649960809204</v>
      </c>
      <c r="M187" s="63">
        <f t="shared" si="50"/>
        <v>68.517597847479507</v>
      </c>
      <c r="N187" s="63">
        <f t="shared" si="50"/>
        <v>54.20254603680641</v>
      </c>
      <c r="O187" s="63">
        <f t="shared" si="50"/>
        <v>76.793593616380946</v>
      </c>
      <c r="P187" s="63">
        <f t="shared" si="50"/>
        <v>78.391444267707755</v>
      </c>
      <c r="Q187" s="63">
        <f t="shared" si="50"/>
        <v>88.773612341202409</v>
      </c>
      <c r="R187" s="63">
        <f t="shared" si="50"/>
        <v>89.208474131760624</v>
      </c>
      <c r="S187" s="63">
        <f t="shared" si="50"/>
        <v>78.249071405975059</v>
      </c>
      <c r="T187" s="63">
        <f t="shared" si="50"/>
        <v>89.186186362106227</v>
      </c>
      <c r="U187" s="63">
        <f t="shared" si="50"/>
        <v>79.914410513406423</v>
      </c>
      <c r="V187" s="63">
        <f t="shared" si="50"/>
        <v>82.05242096649215</v>
      </c>
    </row>
    <row r="188" spans="3:22" x14ac:dyDescent="0.2">
      <c r="C188" s="89" t="s">
        <v>34</v>
      </c>
      <c r="D188" s="61" t="str">
        <f t="shared" ref="D188:V188" si="51">+IFERROR(IF(D149&gt;0,+((D149/D31)*100)," "),"")</f>
        <v xml:space="preserve"> </v>
      </c>
      <c r="E188" s="61" t="str">
        <f t="shared" si="51"/>
        <v xml:space="preserve"> </v>
      </c>
      <c r="F188" s="61" t="str">
        <f t="shared" si="51"/>
        <v xml:space="preserve"> </v>
      </c>
      <c r="G188" s="61" t="str">
        <f t="shared" si="51"/>
        <v xml:space="preserve"> </v>
      </c>
      <c r="H188" s="61" t="str">
        <f t="shared" si="51"/>
        <v xml:space="preserve"> </v>
      </c>
      <c r="I188" s="61" t="str">
        <f t="shared" si="51"/>
        <v xml:space="preserve"> </v>
      </c>
      <c r="J188" s="61" t="str">
        <f t="shared" si="51"/>
        <v xml:space="preserve"> </v>
      </c>
      <c r="K188" s="61">
        <f t="shared" si="51"/>
        <v>47.045446169808052</v>
      </c>
      <c r="L188" s="61">
        <f t="shared" si="51"/>
        <v>14.101860079779074</v>
      </c>
      <c r="M188" s="61">
        <f t="shared" si="51"/>
        <v>5.1074282857142865</v>
      </c>
      <c r="N188" s="61">
        <f t="shared" si="51"/>
        <v>2.638290707027942</v>
      </c>
      <c r="O188" s="61">
        <f t="shared" si="51"/>
        <v>0.13859227530660809</v>
      </c>
      <c r="P188" s="61">
        <f t="shared" si="51"/>
        <v>3.2092781906703371</v>
      </c>
      <c r="Q188" s="61">
        <f t="shared" si="51"/>
        <v>3.3068222741935478</v>
      </c>
      <c r="R188" s="61">
        <f t="shared" si="51"/>
        <v>25.402333834979661</v>
      </c>
      <c r="S188" s="61" t="str">
        <f t="shared" si="51"/>
        <v xml:space="preserve"> </v>
      </c>
      <c r="T188" s="61">
        <f t="shared" si="51"/>
        <v>2.5810692614833211</v>
      </c>
      <c r="U188" s="61" t="str">
        <f t="shared" si="51"/>
        <v xml:space="preserve"> </v>
      </c>
      <c r="V188" s="61" t="str">
        <f t="shared" si="51"/>
        <v xml:space="preserve"> </v>
      </c>
    </row>
    <row r="189" spans="3:22" x14ac:dyDescent="0.2">
      <c r="C189" s="90" t="s">
        <v>72</v>
      </c>
      <c r="D189" s="63">
        <f t="shared" ref="D189:V189" si="52">+IFERROR(IF(D150&gt;0,+((D150/D32)*100)," "),"")</f>
        <v>71.368197802656525</v>
      </c>
      <c r="E189" s="63">
        <f t="shared" si="52"/>
        <v>73.046173134158423</v>
      </c>
      <c r="F189" s="63">
        <f t="shared" si="52"/>
        <v>49.306141783089039</v>
      </c>
      <c r="G189" s="63">
        <f t="shared" si="52"/>
        <v>46.250121001293167</v>
      </c>
      <c r="H189" s="63">
        <f t="shared" si="52"/>
        <v>37.860063974688799</v>
      </c>
      <c r="I189" s="63">
        <f t="shared" si="52"/>
        <v>45.553970997021274</v>
      </c>
      <c r="J189" s="63">
        <f t="shared" si="52"/>
        <v>66.822208741306895</v>
      </c>
      <c r="K189" s="63">
        <f t="shared" si="52"/>
        <v>89.317509039137704</v>
      </c>
      <c r="L189" s="63">
        <f t="shared" si="52"/>
        <v>90.07319177301504</v>
      </c>
      <c r="M189" s="63">
        <f t="shared" si="52"/>
        <v>95.172384896376627</v>
      </c>
      <c r="N189" s="63">
        <f t="shared" si="52"/>
        <v>86.323423625581313</v>
      </c>
      <c r="O189" s="63">
        <f t="shared" si="52"/>
        <v>78.426669618843619</v>
      </c>
      <c r="P189" s="63">
        <f t="shared" si="52"/>
        <v>89.926565975693734</v>
      </c>
      <c r="Q189" s="63">
        <f t="shared" si="52"/>
        <v>88.037084054244644</v>
      </c>
      <c r="R189" s="63">
        <f t="shared" si="52"/>
        <v>82.621450465208127</v>
      </c>
      <c r="S189" s="63">
        <f t="shared" si="52"/>
        <v>90.207112713925611</v>
      </c>
      <c r="T189" s="63">
        <f t="shared" si="52"/>
        <v>70.19114336214983</v>
      </c>
      <c r="U189" s="63">
        <f t="shared" si="52"/>
        <v>86.337220593447952</v>
      </c>
      <c r="V189" s="63">
        <f t="shared" si="52"/>
        <v>90.139635825421053</v>
      </c>
    </row>
    <row r="190" spans="3:22" x14ac:dyDescent="0.2">
      <c r="C190" s="89" t="s">
        <v>73</v>
      </c>
      <c r="D190" s="61">
        <f t="shared" ref="D190:V190" si="53">+IFERROR(IF(D151&gt;0,+((D151/D33)*100)," "),"")</f>
        <v>100</v>
      </c>
      <c r="E190" s="61" t="str">
        <f t="shared" si="53"/>
        <v xml:space="preserve"> </v>
      </c>
      <c r="F190" s="61" t="str">
        <f t="shared" si="53"/>
        <v xml:space="preserve"> </v>
      </c>
      <c r="G190" s="61" t="str">
        <f t="shared" si="53"/>
        <v xml:space="preserve"> </v>
      </c>
      <c r="H190" s="61">
        <f t="shared" si="53"/>
        <v>45.800545401914924</v>
      </c>
      <c r="I190" s="61">
        <f t="shared" si="53"/>
        <v>47.748295316648402</v>
      </c>
      <c r="J190" s="61" t="str">
        <f t="shared" si="53"/>
        <v xml:space="preserve"> </v>
      </c>
      <c r="K190" s="61" t="str">
        <f t="shared" si="53"/>
        <v xml:space="preserve"> </v>
      </c>
      <c r="L190" s="61" t="str">
        <f t="shared" si="53"/>
        <v xml:space="preserve"> </v>
      </c>
      <c r="M190" s="61" t="str">
        <f t="shared" si="53"/>
        <v xml:space="preserve"> </v>
      </c>
      <c r="N190" s="61" t="str">
        <f t="shared" si="53"/>
        <v xml:space="preserve"> </v>
      </c>
      <c r="O190" s="61" t="str">
        <f t="shared" si="53"/>
        <v xml:space="preserve"> </v>
      </c>
      <c r="P190" s="61">
        <f t="shared" si="53"/>
        <v>0.24506109648653229</v>
      </c>
      <c r="Q190" s="61">
        <f t="shared" si="53"/>
        <v>51.38679410756307</v>
      </c>
      <c r="R190" s="61">
        <f t="shared" si="53"/>
        <v>86.584385409221269</v>
      </c>
      <c r="S190" s="61">
        <f t="shared" si="53"/>
        <v>6.6876714415231184</v>
      </c>
      <c r="T190" s="61">
        <f t="shared" si="53"/>
        <v>98.348445300374493</v>
      </c>
      <c r="U190" s="61">
        <f t="shared" si="53"/>
        <v>93.554999847112668</v>
      </c>
      <c r="V190" s="61">
        <f t="shared" si="53"/>
        <v>36.25714181415178</v>
      </c>
    </row>
    <row r="191" spans="3:22" x14ac:dyDescent="0.2">
      <c r="C191" s="90" t="s">
        <v>35</v>
      </c>
      <c r="D191" s="63" t="str">
        <f t="shared" ref="D191:V191" si="54">+IFERROR(IF(D152&gt;0,+((D152/D34)*100)," "),"")</f>
        <v xml:space="preserve"> </v>
      </c>
      <c r="E191" s="63" t="str">
        <f t="shared" si="54"/>
        <v xml:space="preserve"> </v>
      </c>
      <c r="F191" s="63" t="str">
        <f t="shared" si="54"/>
        <v xml:space="preserve"> </v>
      </c>
      <c r="G191" s="63" t="str">
        <f t="shared" si="54"/>
        <v xml:space="preserve"> </v>
      </c>
      <c r="H191" s="63" t="str">
        <f t="shared" si="54"/>
        <v xml:space="preserve"> </v>
      </c>
      <c r="I191" s="63" t="str">
        <f t="shared" si="54"/>
        <v xml:space="preserve"> </v>
      </c>
      <c r="J191" s="63" t="str">
        <f t="shared" si="54"/>
        <v xml:space="preserve"> </v>
      </c>
      <c r="K191" s="63" t="str">
        <f t="shared" si="54"/>
        <v xml:space="preserve"> </v>
      </c>
      <c r="L191" s="63" t="str">
        <f t="shared" si="54"/>
        <v xml:space="preserve"> </v>
      </c>
      <c r="M191" s="63" t="str">
        <f t="shared" si="54"/>
        <v xml:space="preserve"> </v>
      </c>
      <c r="N191" s="63" t="str">
        <f t="shared" si="54"/>
        <v xml:space="preserve"> </v>
      </c>
      <c r="O191" s="63" t="str">
        <f t="shared" si="54"/>
        <v xml:space="preserve"> </v>
      </c>
      <c r="P191" s="63" t="str">
        <f t="shared" si="54"/>
        <v xml:space="preserve"> </v>
      </c>
      <c r="Q191" s="63" t="str">
        <f t="shared" si="54"/>
        <v xml:space="preserve"> </v>
      </c>
      <c r="R191" s="63" t="str">
        <f t="shared" si="54"/>
        <v xml:space="preserve"> </v>
      </c>
      <c r="S191" s="63" t="str">
        <f t="shared" si="54"/>
        <v xml:space="preserve"> </v>
      </c>
      <c r="T191" s="63" t="str">
        <f t="shared" si="54"/>
        <v xml:space="preserve"> </v>
      </c>
      <c r="U191" s="63" t="str">
        <f t="shared" si="54"/>
        <v xml:space="preserve"> </v>
      </c>
      <c r="V191" s="63" t="str">
        <f t="shared" si="54"/>
        <v xml:space="preserve"> </v>
      </c>
    </row>
    <row r="192" spans="3:22" x14ac:dyDescent="0.2">
      <c r="C192" s="89" t="s">
        <v>74</v>
      </c>
      <c r="D192" s="61">
        <f t="shared" ref="D192:V192" si="55">+IFERROR(IF(D153&gt;0,+((D153/D35)*100)," "),"")</f>
        <v>33.463324754473156</v>
      </c>
      <c r="E192" s="61">
        <f t="shared" si="55"/>
        <v>3.59303354</v>
      </c>
      <c r="F192" s="61">
        <f t="shared" si="55"/>
        <v>1.5325917</v>
      </c>
      <c r="G192" s="61">
        <f t="shared" si="55"/>
        <v>42.309106472843766</v>
      </c>
      <c r="H192" s="61">
        <f t="shared" si="55"/>
        <v>3.2585170029624613</v>
      </c>
      <c r="I192" s="61">
        <f t="shared" si="55"/>
        <v>41.52130481943361</v>
      </c>
      <c r="J192" s="61">
        <f t="shared" si="55"/>
        <v>50.586975999520924</v>
      </c>
      <c r="K192" s="61">
        <f t="shared" si="55"/>
        <v>51.163819824742276</v>
      </c>
      <c r="L192" s="61">
        <f t="shared" si="55"/>
        <v>69.838007935788141</v>
      </c>
      <c r="M192" s="61">
        <f t="shared" si="55"/>
        <v>82.007864268162052</v>
      </c>
      <c r="N192" s="61">
        <f t="shared" si="55"/>
        <v>20.080903322390022</v>
      </c>
      <c r="O192" s="61">
        <f t="shared" si="55"/>
        <v>15.381496151007704</v>
      </c>
      <c r="P192" s="61">
        <f t="shared" si="55"/>
        <v>39.910407117170301</v>
      </c>
      <c r="Q192" s="61">
        <f t="shared" si="55"/>
        <v>40.424312792200986</v>
      </c>
      <c r="R192" s="61">
        <f t="shared" si="55"/>
        <v>70.308530686475351</v>
      </c>
      <c r="S192" s="61">
        <f t="shared" si="55"/>
        <v>66.378991195790803</v>
      </c>
      <c r="T192" s="61">
        <f t="shared" si="55"/>
        <v>85.488584474323275</v>
      </c>
      <c r="U192" s="61">
        <f t="shared" si="55"/>
        <v>91.320588856265971</v>
      </c>
      <c r="V192" s="61">
        <f t="shared" si="55"/>
        <v>70.681458744628785</v>
      </c>
    </row>
    <row r="193" spans="3:22" x14ac:dyDescent="0.2">
      <c r="C193" s="90" t="s">
        <v>36</v>
      </c>
      <c r="D193" s="63">
        <f t="shared" ref="D193:V193" si="56">+IFERROR(IF(D154&gt;0,+((D154/D36)*100)," "),"")</f>
        <v>64.431812817600004</v>
      </c>
      <c r="E193" s="63">
        <f t="shared" si="56"/>
        <v>54.979904600132265</v>
      </c>
      <c r="F193" s="63">
        <f t="shared" si="56"/>
        <v>16.711296991472757</v>
      </c>
      <c r="G193" s="63">
        <f t="shared" si="56"/>
        <v>99.468425807063042</v>
      </c>
      <c r="H193" s="63">
        <f t="shared" si="56"/>
        <v>63.059898217378063</v>
      </c>
      <c r="I193" s="63">
        <f t="shared" si="56"/>
        <v>74.546475168331298</v>
      </c>
      <c r="J193" s="63">
        <f t="shared" si="56"/>
        <v>48.922332785849513</v>
      </c>
      <c r="K193" s="63">
        <f t="shared" si="56"/>
        <v>71.16402451607064</v>
      </c>
      <c r="L193" s="63">
        <f t="shared" si="56"/>
        <v>85.812918232282243</v>
      </c>
      <c r="M193" s="63">
        <f t="shared" si="56"/>
        <v>61.753268832384414</v>
      </c>
      <c r="N193" s="63">
        <f t="shared" si="56"/>
        <v>95.078421982994868</v>
      </c>
      <c r="O193" s="63">
        <f t="shared" si="56"/>
        <v>93.018733991522311</v>
      </c>
      <c r="P193" s="63">
        <f t="shared" si="56"/>
        <v>97.257033908139988</v>
      </c>
      <c r="Q193" s="63">
        <f t="shared" si="56"/>
        <v>90.487624478988266</v>
      </c>
      <c r="R193" s="63">
        <f t="shared" si="56"/>
        <v>93.884902591547288</v>
      </c>
      <c r="S193" s="63">
        <f t="shared" si="56"/>
        <v>98.395522902835182</v>
      </c>
      <c r="T193" s="63">
        <f t="shared" si="56"/>
        <v>96.576793387719434</v>
      </c>
      <c r="U193" s="63">
        <f t="shared" si="56"/>
        <v>93.38458782207357</v>
      </c>
      <c r="V193" s="63">
        <f t="shared" si="56"/>
        <v>98.092795451962274</v>
      </c>
    </row>
    <row r="194" spans="3:22" x14ac:dyDescent="0.2">
      <c r="C194" s="92" t="s">
        <v>75</v>
      </c>
      <c r="D194" s="62">
        <f t="shared" ref="D194:V194" si="57">+IFERROR(IF(D155&gt;0,+((D155/D37)*100)," "),"")</f>
        <v>71.379631700222234</v>
      </c>
      <c r="E194" s="62">
        <f t="shared" si="57"/>
        <v>80.939230598060604</v>
      </c>
      <c r="F194" s="62">
        <f t="shared" si="57"/>
        <v>76.294006112660213</v>
      </c>
      <c r="G194" s="62">
        <f t="shared" si="57"/>
        <v>69.704056340220887</v>
      </c>
      <c r="H194" s="62">
        <f t="shared" si="57"/>
        <v>72.339285540024989</v>
      </c>
      <c r="I194" s="62">
        <f t="shared" si="57"/>
        <v>74.258249905706052</v>
      </c>
      <c r="J194" s="62">
        <f t="shared" si="57"/>
        <v>76.192392370903647</v>
      </c>
      <c r="K194" s="62">
        <f t="shared" si="57"/>
        <v>87.502141827390119</v>
      </c>
      <c r="L194" s="62">
        <f t="shared" si="57"/>
        <v>92.58347423385311</v>
      </c>
      <c r="M194" s="62">
        <f t="shared" si="57"/>
        <v>88.97209329332091</v>
      </c>
      <c r="N194" s="62">
        <f t="shared" si="57"/>
        <v>88.466455396724641</v>
      </c>
      <c r="O194" s="62">
        <f t="shared" si="57"/>
        <v>78.728304133658185</v>
      </c>
      <c r="P194" s="62">
        <f t="shared" si="57"/>
        <v>86.566734654814255</v>
      </c>
      <c r="Q194" s="62">
        <f t="shared" si="57"/>
        <v>93.29204221935538</v>
      </c>
      <c r="R194" s="62">
        <f t="shared" si="57"/>
        <v>90.693235315935851</v>
      </c>
      <c r="S194" s="62">
        <f t="shared" si="57"/>
        <v>91.948268935816529</v>
      </c>
      <c r="T194" s="62">
        <f t="shared" si="57"/>
        <v>90.634476196175612</v>
      </c>
      <c r="U194" s="62">
        <f t="shared" si="57"/>
        <v>91.025891735368603</v>
      </c>
      <c r="V194" s="62">
        <f t="shared" si="57"/>
        <v>86.857980171469862</v>
      </c>
    </row>
    <row r="195" spans="3:22" ht="22.5" x14ac:dyDescent="0.2">
      <c r="C195" s="91" t="s">
        <v>76</v>
      </c>
      <c r="D195" s="64" t="str">
        <f t="shared" ref="D195:V195" si="58">+IFERROR(IF(D156&gt;0,+((D156/D38)*100),"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 t="str">
        <f t="shared" si="58"/>
        <v xml:space="preserve"> </v>
      </c>
      <c r="V195" s="64" t="str">
        <f t="shared" si="58"/>
        <v xml:space="preserve"> </v>
      </c>
    </row>
    <row r="196" spans="3:22" x14ac:dyDescent="0.2">
      <c r="C196" s="89" t="s">
        <v>77</v>
      </c>
      <c r="D196" s="61">
        <f t="shared" ref="D196:V196" si="59">+IFERROR(IF(D157&gt;0,+((D157/D39)*100)," "),"")</f>
        <v>94.035645296299847</v>
      </c>
      <c r="E196" s="61">
        <f t="shared" si="59"/>
        <v>63.748293474509296</v>
      </c>
      <c r="F196" s="61">
        <f t="shared" si="59"/>
        <v>27.59111948441948</v>
      </c>
      <c r="G196" s="61">
        <f t="shared" si="59"/>
        <v>11.148998672747435</v>
      </c>
      <c r="H196" s="61">
        <f t="shared" si="59"/>
        <v>95.313411779167993</v>
      </c>
      <c r="I196" s="61">
        <f t="shared" si="59"/>
        <v>37.524462843742924</v>
      </c>
      <c r="J196" s="61">
        <f t="shared" si="59"/>
        <v>88.667457881810961</v>
      </c>
      <c r="K196" s="61">
        <f t="shared" si="59"/>
        <v>98.821837417844392</v>
      </c>
      <c r="L196" s="61">
        <f t="shared" si="59"/>
        <v>94.939771336811091</v>
      </c>
      <c r="M196" s="61">
        <f t="shared" si="59"/>
        <v>84.235572891708358</v>
      </c>
      <c r="N196" s="61">
        <f t="shared" si="59"/>
        <v>92.108211384184798</v>
      </c>
      <c r="O196" s="61">
        <f t="shared" si="59"/>
        <v>95.02814472907265</v>
      </c>
      <c r="P196" s="61">
        <f t="shared" si="59"/>
        <v>98.098202625830808</v>
      </c>
      <c r="Q196" s="61">
        <f t="shared" si="59"/>
        <v>93.873612796596845</v>
      </c>
      <c r="R196" s="61">
        <f t="shared" si="59"/>
        <v>96.750251126038677</v>
      </c>
      <c r="S196" s="61">
        <f t="shared" si="59"/>
        <v>91.412065328202559</v>
      </c>
      <c r="T196" s="61">
        <f t="shared" si="59"/>
        <v>96.818303755881857</v>
      </c>
      <c r="U196" s="61">
        <f t="shared" si="59"/>
        <v>89.559397619937826</v>
      </c>
      <c r="V196" s="61">
        <f t="shared" si="59"/>
        <v>91.485463348344283</v>
      </c>
    </row>
    <row r="197" spans="3:22" x14ac:dyDescent="0.2">
      <c r="C197" s="90" t="s">
        <v>37</v>
      </c>
      <c r="D197" s="63">
        <f t="shared" ref="D197:V197" si="60">+IFERROR(IF(D158&gt;0,+((D158/D40)*100)," "),"")</f>
        <v>78.189255899913107</v>
      </c>
      <c r="E197" s="63">
        <f t="shared" si="60"/>
        <v>79.688865922987475</v>
      </c>
      <c r="F197" s="63">
        <f t="shared" si="60"/>
        <v>45.634700446928299</v>
      </c>
      <c r="G197" s="63">
        <f t="shared" si="60"/>
        <v>63.115185400367288</v>
      </c>
      <c r="H197" s="63">
        <f t="shared" si="60"/>
        <v>55.977674553723013</v>
      </c>
      <c r="I197" s="63">
        <f t="shared" si="60"/>
        <v>64.814311372810593</v>
      </c>
      <c r="J197" s="63">
        <f t="shared" si="60"/>
        <v>61.710932544442478</v>
      </c>
      <c r="K197" s="63">
        <f t="shared" si="60"/>
        <v>83.252075816739719</v>
      </c>
      <c r="L197" s="63">
        <f t="shared" si="60"/>
        <v>80.276735331400701</v>
      </c>
      <c r="M197" s="63">
        <f t="shared" si="60"/>
        <v>65.393158019532692</v>
      </c>
      <c r="N197" s="63">
        <f t="shared" si="60"/>
        <v>51.961307537398781</v>
      </c>
      <c r="O197" s="63">
        <f t="shared" si="60"/>
        <v>56.989820779689971</v>
      </c>
      <c r="P197" s="63">
        <f t="shared" si="60"/>
        <v>67.573164560621592</v>
      </c>
      <c r="Q197" s="63">
        <f t="shared" si="60"/>
        <v>83.134811201648844</v>
      </c>
      <c r="R197" s="63">
        <f t="shared" si="60"/>
        <v>77.819034136547373</v>
      </c>
      <c r="S197" s="63">
        <f t="shared" si="60"/>
        <v>83.371585218998533</v>
      </c>
      <c r="T197" s="63">
        <f t="shared" si="60"/>
        <v>82.142929556920748</v>
      </c>
      <c r="U197" s="63">
        <f t="shared" si="60"/>
        <v>66.379357206781748</v>
      </c>
      <c r="V197" s="63">
        <f t="shared" si="60"/>
        <v>72.662413326698072</v>
      </c>
    </row>
    <row r="198" spans="3:22" x14ac:dyDescent="0.2">
      <c r="C198" s="89" t="s">
        <v>38</v>
      </c>
      <c r="D198" s="61">
        <f t="shared" ref="D198:V198" si="61">+IFERROR(IF(D159&gt;0,+((D159/D41)*100)," "),"")</f>
        <v>25.47212579</v>
      </c>
      <c r="E198" s="61">
        <f t="shared" si="61"/>
        <v>1.8986253470201739</v>
      </c>
      <c r="F198" s="61">
        <f t="shared" si="61"/>
        <v>5.24451588730998</v>
      </c>
      <c r="G198" s="61" t="str">
        <f t="shared" si="61"/>
        <v xml:space="preserve"> </v>
      </c>
      <c r="H198" s="61" t="str">
        <f t="shared" si="61"/>
        <v xml:space="preserve"> </v>
      </c>
      <c r="I198" s="61" t="str">
        <f t="shared" si="61"/>
        <v xml:space="preserve"> </v>
      </c>
      <c r="J198" s="61" t="str">
        <f t="shared" si="61"/>
        <v xml:space="preserve"> </v>
      </c>
      <c r="K198" s="61" t="str">
        <f t="shared" si="61"/>
        <v xml:space="preserve"> </v>
      </c>
      <c r="L198" s="61" t="str">
        <f t="shared" si="61"/>
        <v xml:space="preserve"> </v>
      </c>
      <c r="M198" s="61" t="str">
        <f t="shared" si="61"/>
        <v xml:space="preserve"> </v>
      </c>
      <c r="N198" s="61" t="str">
        <f t="shared" si="61"/>
        <v xml:space="preserve"> </v>
      </c>
      <c r="O198" s="61" t="str">
        <f t="shared" si="61"/>
        <v xml:space="preserve"> </v>
      </c>
      <c r="P198" s="61" t="str">
        <f t="shared" si="61"/>
        <v xml:space="preserve"> </v>
      </c>
      <c r="Q198" s="61" t="str">
        <f t="shared" si="61"/>
        <v xml:space="preserve"> </v>
      </c>
      <c r="R198" s="61" t="str">
        <f t="shared" si="61"/>
        <v xml:space="preserve"> </v>
      </c>
      <c r="S198" s="61" t="str">
        <f t="shared" si="61"/>
        <v xml:space="preserve"> </v>
      </c>
      <c r="T198" s="61" t="str">
        <f t="shared" si="61"/>
        <v xml:space="preserve"> </v>
      </c>
      <c r="U198" s="61" t="str">
        <f t="shared" si="61"/>
        <v xml:space="preserve"> </v>
      </c>
      <c r="V198" s="61" t="str">
        <f t="shared" si="61"/>
        <v xml:space="preserve"> </v>
      </c>
    </row>
    <row r="199" spans="3:22" x14ac:dyDescent="0.2">
      <c r="C199" s="93" t="s">
        <v>79</v>
      </c>
      <c r="D199" s="65">
        <f t="shared" ref="D199:V199" si="62">+IFERROR(IF(D160&gt;0,+((D160/D42)*100)," "),"")</f>
        <v>76.94124467951363</v>
      </c>
      <c r="E199" s="65">
        <f t="shared" si="62"/>
        <v>75.655182424557267</v>
      </c>
      <c r="F199" s="65">
        <f t="shared" si="62"/>
        <v>66.222029296551355</v>
      </c>
      <c r="G199" s="65">
        <f t="shared" si="62"/>
        <v>71.807405936950005</v>
      </c>
      <c r="H199" s="65">
        <f t="shared" si="62"/>
        <v>70.898616279741987</v>
      </c>
      <c r="I199" s="65">
        <f t="shared" si="62"/>
        <v>68.500653361625353</v>
      </c>
      <c r="J199" s="65">
        <f t="shared" si="62"/>
        <v>73.141182742465134</v>
      </c>
      <c r="K199" s="65">
        <f t="shared" si="62"/>
        <v>86.501919838919832</v>
      </c>
      <c r="L199" s="65">
        <f t="shared" si="62"/>
        <v>90.838411021220878</v>
      </c>
      <c r="M199" s="65">
        <f t="shared" si="62"/>
        <v>86.823877021311631</v>
      </c>
      <c r="N199" s="65">
        <f t="shared" si="62"/>
        <v>82.141026438429762</v>
      </c>
      <c r="O199" s="65">
        <f t="shared" si="62"/>
        <v>77.740749665578932</v>
      </c>
      <c r="P199" s="65">
        <f t="shared" si="62"/>
        <v>85.854104005854396</v>
      </c>
      <c r="Q199" s="65">
        <f t="shared" si="62"/>
        <v>91.01454567137462</v>
      </c>
      <c r="R199" s="65">
        <f t="shared" si="62"/>
        <v>89.496320060690351</v>
      </c>
      <c r="S199" s="65">
        <f t="shared" si="62"/>
        <v>88.699059258271802</v>
      </c>
      <c r="T199" s="65">
        <f t="shared" si="62"/>
        <v>91.90843113327935</v>
      </c>
      <c r="U199" s="65">
        <f t="shared" si="62"/>
        <v>87.312045840163165</v>
      </c>
      <c r="V199" s="65">
        <f t="shared" si="62"/>
        <v>86.611330576999663</v>
      </c>
    </row>
    <row r="200" spans="3:22" x14ac:dyDescent="0.2">
      <c r="C200" s="1" t="s">
        <v>227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C204" s="9"/>
      <c r="D204" s="164" t="s">
        <v>144</v>
      </c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</row>
    <row r="205" spans="3:22" ht="15.75" customHeight="1" x14ac:dyDescent="0.2"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</row>
    <row r="206" spans="3:22" x14ac:dyDescent="0.2">
      <c r="C206" s="182" t="s">
        <v>21</v>
      </c>
      <c r="D206" s="162">
        <v>2000</v>
      </c>
      <c r="E206" s="162">
        <v>2001</v>
      </c>
      <c r="F206" s="162">
        <v>2002</v>
      </c>
      <c r="G206" s="162">
        <v>2003</v>
      </c>
      <c r="H206" s="162">
        <v>2004</v>
      </c>
      <c r="I206" s="162">
        <v>2005</v>
      </c>
      <c r="J206" s="162">
        <v>2006</v>
      </c>
      <c r="K206" s="162">
        <v>2007</v>
      </c>
      <c r="L206" s="162">
        <v>2008</v>
      </c>
      <c r="M206" s="162">
        <v>2009</v>
      </c>
      <c r="N206" s="162">
        <v>2010</v>
      </c>
      <c r="O206" s="162">
        <v>2011</v>
      </c>
      <c r="P206" s="162">
        <v>2012</v>
      </c>
      <c r="Q206" s="162">
        <v>2013</v>
      </c>
      <c r="R206" s="162">
        <v>2014</v>
      </c>
      <c r="S206" s="162">
        <v>2015</v>
      </c>
      <c r="T206" s="162">
        <v>2016</v>
      </c>
      <c r="U206" s="162">
        <v>2017</v>
      </c>
      <c r="V206" s="162">
        <v>2018</v>
      </c>
    </row>
    <row r="207" spans="3:22" ht="12" thickBot="1" x14ac:dyDescent="0.25">
      <c r="C207" s="18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 spans="3:22" x14ac:dyDescent="0.2">
      <c r="C208" s="89" t="s">
        <v>61</v>
      </c>
      <c r="D208" s="57">
        <v>13.933540474000001</v>
      </c>
      <c r="E208" s="57">
        <v>16.109500498999999</v>
      </c>
      <c r="F208" s="57">
        <v>21.462998212999999</v>
      </c>
      <c r="G208" s="57">
        <v>16.652774087000001</v>
      </c>
      <c r="H208" s="57">
        <v>21.080632767000001</v>
      </c>
      <c r="I208" s="57">
        <v>32.245226045999999</v>
      </c>
      <c r="J208" s="57">
        <v>34.905415318999999</v>
      </c>
      <c r="K208" s="57">
        <v>48.891010055000002</v>
      </c>
      <c r="L208" s="57">
        <v>48.443013808000003</v>
      </c>
      <c r="M208" s="57">
        <v>41.738139257999997</v>
      </c>
      <c r="N208" s="57">
        <v>61.454904597000002</v>
      </c>
      <c r="O208" s="57">
        <v>26.845153000819995</v>
      </c>
      <c r="P208" s="57">
        <v>31.683639261429999</v>
      </c>
      <c r="Q208" s="57">
        <v>35.014163802409996</v>
      </c>
      <c r="R208" s="57">
        <v>61.926878532250001</v>
      </c>
      <c r="S208" s="57">
        <v>41.080412423109998</v>
      </c>
      <c r="T208" s="57">
        <v>32.76838736365</v>
      </c>
      <c r="U208" s="57">
        <v>39.13909682293</v>
      </c>
      <c r="V208" s="57">
        <v>49.157985254690004</v>
      </c>
    </row>
    <row r="209" spans="3:22" x14ac:dyDescent="0.2">
      <c r="C209" s="90" t="s">
        <v>28</v>
      </c>
      <c r="D209" s="58">
        <v>2.496799572</v>
      </c>
      <c r="E209" s="58">
        <v>0.82427108100000002</v>
      </c>
      <c r="F209" s="58">
        <v>3.7669507443899999</v>
      </c>
      <c r="G209" s="58">
        <v>3.68292848904</v>
      </c>
      <c r="H209" s="58">
        <v>3.3971055209599998</v>
      </c>
      <c r="I209" s="58">
        <v>6.6655987747199994</v>
      </c>
      <c r="J209" s="58">
        <v>9.6911885049300004</v>
      </c>
      <c r="K209" s="58">
        <v>18.90471837582</v>
      </c>
      <c r="L209" s="58">
        <v>15.05275683358</v>
      </c>
      <c r="M209" s="58">
        <v>18.539892213360002</v>
      </c>
      <c r="N209" s="58">
        <v>21.740771737050004</v>
      </c>
      <c r="O209" s="58">
        <v>31.903792837690002</v>
      </c>
      <c r="P209" s="58">
        <v>29.813520614710001</v>
      </c>
      <c r="Q209" s="58">
        <v>32.094103608410002</v>
      </c>
      <c r="R209" s="58">
        <v>36.700994710129997</v>
      </c>
      <c r="S209" s="58">
        <v>32.117567879109998</v>
      </c>
      <c r="T209" s="58">
        <v>47.858578556830004</v>
      </c>
      <c r="U209" s="58">
        <v>60.944012052800005</v>
      </c>
      <c r="V209" s="58">
        <v>78.864129109339999</v>
      </c>
    </row>
    <row r="210" spans="3:22" x14ac:dyDescent="0.2">
      <c r="C210" s="89" t="s">
        <v>62</v>
      </c>
      <c r="D210" s="57">
        <v>1.8305855905999999</v>
      </c>
      <c r="E210" s="57">
        <v>1.2680781750299999</v>
      </c>
      <c r="F210" s="57">
        <v>7.5448581312099998</v>
      </c>
      <c r="G210" s="57">
        <v>2.30098930175</v>
      </c>
      <c r="H210" s="57">
        <v>1.6885617524600001</v>
      </c>
      <c r="I210" s="57">
        <v>10.44788090142</v>
      </c>
      <c r="J210" s="57">
        <v>0.19184414</v>
      </c>
      <c r="K210" s="57">
        <v>17.662025475</v>
      </c>
      <c r="L210" s="57">
        <v>16.0035368279</v>
      </c>
      <c r="M210" s="57">
        <v>43.048137022800006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</row>
    <row r="211" spans="3:22" x14ac:dyDescent="0.2">
      <c r="C211" s="90" t="s">
        <v>29</v>
      </c>
      <c r="D211" s="58">
        <v>0.76742141379999995</v>
      </c>
      <c r="E211" s="58">
        <v>0</v>
      </c>
      <c r="F211" s="58">
        <v>9.5712293000000004E-2</v>
      </c>
      <c r="G211" s="58">
        <v>4.2827432999999998E-2</v>
      </c>
      <c r="H211" s="58">
        <v>0.84272095499999999</v>
      </c>
      <c r="I211" s="58">
        <v>1.145876573</v>
      </c>
      <c r="J211" s="58">
        <v>1.8319108900000001</v>
      </c>
      <c r="K211" s="58">
        <v>2.3334413870000001</v>
      </c>
      <c r="L211" s="58">
        <v>7.2054728728999997</v>
      </c>
      <c r="M211" s="58">
        <v>11.234763274600001</v>
      </c>
      <c r="N211" s="58">
        <v>11.55367942652</v>
      </c>
      <c r="O211" s="58">
        <v>12.40299080294</v>
      </c>
      <c r="P211" s="58">
        <v>6.3121856457799996</v>
      </c>
      <c r="Q211" s="58">
        <v>24.533399840989997</v>
      </c>
      <c r="R211" s="58">
        <v>40.20184607617999</v>
      </c>
      <c r="S211" s="58">
        <v>67.462583703649997</v>
      </c>
      <c r="T211" s="58">
        <v>73.375101264290009</v>
      </c>
      <c r="U211" s="58">
        <v>98.017638298999984</v>
      </c>
      <c r="V211" s="58">
        <v>104.18441795772</v>
      </c>
    </row>
    <row r="212" spans="3:22" x14ac:dyDescent="0.2">
      <c r="C212" s="89" t="s">
        <v>63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</row>
    <row r="213" spans="3:22" x14ac:dyDescent="0.2">
      <c r="C213" s="90" t="s">
        <v>30</v>
      </c>
      <c r="D213" s="58">
        <v>0.100820294</v>
      </c>
      <c r="E213" s="58">
        <v>0.10628159199999999</v>
      </c>
      <c r="F213" s="58">
        <v>0.206233637</v>
      </c>
      <c r="G213" s="58">
        <v>0.27737208800000002</v>
      </c>
      <c r="H213" s="58">
        <v>0.27189684200000003</v>
      </c>
      <c r="I213" s="58">
        <v>0.21439317599999999</v>
      </c>
      <c r="J213" s="58">
        <v>0.63145317000000001</v>
      </c>
      <c r="K213" s="58">
        <v>2.4057442830000002</v>
      </c>
      <c r="L213" s="58">
        <v>1.9224290660000001</v>
      </c>
      <c r="M213" s="58">
        <v>2.7688150249999999</v>
      </c>
      <c r="N213" s="58">
        <v>4.9935083039999997</v>
      </c>
      <c r="O213" s="58">
        <v>5.9958612970000003</v>
      </c>
      <c r="P213" s="58">
        <v>7.8499204653100003</v>
      </c>
      <c r="Q213" s="58">
        <v>6.9700457125200002</v>
      </c>
      <c r="R213" s="58">
        <v>7.6453356820599998</v>
      </c>
      <c r="S213" s="58">
        <v>10.553849993880002</v>
      </c>
      <c r="T213" s="58">
        <v>14.97429079184</v>
      </c>
      <c r="U213" s="58">
        <v>8.0628345346600003</v>
      </c>
      <c r="V213" s="58">
        <v>9.7760265853899995</v>
      </c>
    </row>
    <row r="214" spans="3:22" x14ac:dyDescent="0.2">
      <c r="C214" s="89" t="s">
        <v>64</v>
      </c>
      <c r="D214" s="57">
        <v>6.6935106120099999</v>
      </c>
      <c r="E214" s="57">
        <v>7.6502825055300008</v>
      </c>
      <c r="F214" s="57">
        <v>6.7321679645700003</v>
      </c>
      <c r="G214" s="57">
        <v>5.3995015237099988</v>
      </c>
      <c r="H214" s="57">
        <v>9.2764295486399995</v>
      </c>
      <c r="I214" s="57">
        <v>11.232976292110001</v>
      </c>
      <c r="J214" s="57">
        <v>9.0197223517200023</v>
      </c>
      <c r="K214" s="57">
        <v>11.523626635220001</v>
      </c>
      <c r="L214" s="57">
        <v>17.72936434543</v>
      </c>
      <c r="M214" s="57">
        <v>17.500386258510002</v>
      </c>
      <c r="N214" s="57">
        <v>28.699002215529998</v>
      </c>
      <c r="O214" s="57">
        <v>27.25843296139</v>
      </c>
      <c r="P214" s="57">
        <v>16.195530580090001</v>
      </c>
      <c r="Q214" s="57">
        <v>26.624126515729998</v>
      </c>
      <c r="R214" s="57">
        <v>34.939613669450004</v>
      </c>
      <c r="S214" s="57">
        <v>74.518871463439993</v>
      </c>
      <c r="T214" s="57">
        <v>45.35334413879</v>
      </c>
      <c r="U214" s="57">
        <v>40.728975224640003</v>
      </c>
      <c r="V214" s="57">
        <v>45.497775126979995</v>
      </c>
    </row>
    <row r="215" spans="3:22" x14ac:dyDescent="0.2">
      <c r="C215" s="90" t="s">
        <v>65</v>
      </c>
      <c r="D215" s="58">
        <v>5.661929658</v>
      </c>
      <c r="E215" s="58">
        <v>9.4460873645500012</v>
      </c>
      <c r="F215" s="58">
        <v>6.3664949334700003</v>
      </c>
      <c r="G215" s="58">
        <v>7.9249036437600004</v>
      </c>
      <c r="H215" s="58">
        <v>5.62583174253</v>
      </c>
      <c r="I215" s="58">
        <v>9.2518468609099997</v>
      </c>
      <c r="J215" s="58">
        <v>16.32623171813</v>
      </c>
      <c r="K215" s="58">
        <v>12.988271280860001</v>
      </c>
      <c r="L215" s="58">
        <v>12.346139624129998</v>
      </c>
      <c r="M215" s="58">
        <v>7.4444188413699992</v>
      </c>
      <c r="N215" s="58">
        <v>0</v>
      </c>
      <c r="O215" s="58">
        <v>2.1342327650000001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</row>
    <row r="216" spans="3:22" x14ac:dyDescent="0.2">
      <c r="C216" s="89" t="s">
        <v>66</v>
      </c>
      <c r="D216" s="57">
        <v>75.549017325509993</v>
      </c>
      <c r="E216" s="57">
        <v>89.969452922580004</v>
      </c>
      <c r="F216" s="57">
        <v>120.52625567739999</v>
      </c>
      <c r="G216" s="57">
        <v>114.15615333022001</v>
      </c>
      <c r="H216" s="57">
        <v>98.346106817580008</v>
      </c>
      <c r="I216" s="57">
        <v>87.010229112199994</v>
      </c>
      <c r="J216" s="57">
        <v>59.381450123739995</v>
      </c>
      <c r="K216" s="57">
        <v>12.308367697160001</v>
      </c>
      <c r="L216" s="57">
        <v>12.52454580141</v>
      </c>
      <c r="M216" s="57">
        <v>23.871664756230004</v>
      </c>
      <c r="N216" s="57">
        <v>2.0170047840000001</v>
      </c>
      <c r="O216" s="57">
        <v>1.543710782</v>
      </c>
      <c r="P216" s="57">
        <v>4.7085103304900011</v>
      </c>
      <c r="Q216" s="57">
        <v>10.42858463756</v>
      </c>
      <c r="R216" s="57">
        <v>4.7241117478099994</v>
      </c>
      <c r="S216" s="57">
        <v>7.1558179193200004</v>
      </c>
      <c r="T216" s="57">
        <v>8.2107814443200002</v>
      </c>
      <c r="U216" s="57">
        <v>9.1789061692000011</v>
      </c>
      <c r="V216" s="57">
        <v>8.9018469710799977</v>
      </c>
    </row>
    <row r="217" spans="3:22" x14ac:dyDescent="0.2">
      <c r="C217" s="90" t="s">
        <v>67</v>
      </c>
      <c r="D217" s="58">
        <v>10.70356688839</v>
      </c>
      <c r="E217" s="58">
        <v>10.216741666600001</v>
      </c>
      <c r="F217" s="58">
        <v>13.062644612780002</v>
      </c>
      <c r="G217" s="58">
        <v>4.7570657491299997</v>
      </c>
      <c r="H217" s="58">
        <v>6.7901765448899996</v>
      </c>
      <c r="I217" s="58">
        <v>6.7024406427299992</v>
      </c>
      <c r="J217" s="58">
        <v>13.715264673959998</v>
      </c>
      <c r="K217" s="58">
        <v>15.756862601630001</v>
      </c>
      <c r="L217" s="58">
        <v>23.511631116970001</v>
      </c>
      <c r="M217" s="58">
        <v>54.084612496570003</v>
      </c>
      <c r="N217" s="58">
        <v>52.95043387175</v>
      </c>
      <c r="O217" s="58">
        <v>40.165712934929999</v>
      </c>
      <c r="P217" s="58">
        <v>65.931952009379998</v>
      </c>
      <c r="Q217" s="58">
        <v>87.674431908649993</v>
      </c>
      <c r="R217" s="58">
        <v>82.235627542060001</v>
      </c>
      <c r="S217" s="58">
        <v>113.03178557422001</v>
      </c>
      <c r="T217" s="58">
        <v>168.4251811087</v>
      </c>
      <c r="U217" s="58">
        <v>225.22450127952999</v>
      </c>
      <c r="V217" s="58">
        <v>301.81684506637998</v>
      </c>
    </row>
    <row r="218" spans="3:22" x14ac:dyDescent="0.2">
      <c r="C218" s="89" t="s">
        <v>68</v>
      </c>
      <c r="D218" s="57">
        <v>0</v>
      </c>
      <c r="E218" s="57">
        <v>0</v>
      </c>
      <c r="F218" s="57">
        <v>0</v>
      </c>
      <c r="G218" s="57">
        <v>0</v>
      </c>
      <c r="H218" s="57">
        <v>0.14895637272000001</v>
      </c>
      <c r="I218" s="57">
        <v>2.2476703571999996</v>
      </c>
      <c r="J218" s="57">
        <v>3.1089359385000002</v>
      </c>
      <c r="K218" s="57">
        <v>0.58727722199999999</v>
      </c>
      <c r="L218" s="57">
        <v>3.3725088957100002</v>
      </c>
      <c r="M218" s="57">
        <v>3.88330912743</v>
      </c>
      <c r="N218" s="57">
        <v>2.4197430550300001</v>
      </c>
      <c r="O218" s="57">
        <v>1.6597387504200001</v>
      </c>
      <c r="P218" s="57">
        <v>3.6972827029899999</v>
      </c>
      <c r="Q218" s="57">
        <v>2.4194033193299997</v>
      </c>
      <c r="R218" s="57">
        <v>2.8229547678400002</v>
      </c>
      <c r="S218" s="57">
        <v>1.383866316</v>
      </c>
      <c r="T218" s="57">
        <v>2.30170068329</v>
      </c>
      <c r="U218" s="57">
        <v>2.8405534623299999</v>
      </c>
      <c r="V218" s="57">
        <v>11.361088456780001</v>
      </c>
    </row>
    <row r="219" spans="3:22" x14ac:dyDescent="0.2">
      <c r="C219" s="90" t="s">
        <v>31</v>
      </c>
      <c r="D219" s="58">
        <v>7.1581196416000008</v>
      </c>
      <c r="E219" s="58">
        <v>10.81719799985</v>
      </c>
      <c r="F219" s="58">
        <v>10.540318942800001</v>
      </c>
      <c r="G219" s="58">
        <v>11.186429206910001</v>
      </c>
      <c r="H219" s="58">
        <v>11.4525417479</v>
      </c>
      <c r="I219" s="58">
        <v>13.965576711080001</v>
      </c>
      <c r="J219" s="58">
        <v>3.1643447350300002</v>
      </c>
      <c r="K219" s="58">
        <v>10.482463771680001</v>
      </c>
      <c r="L219" s="58">
        <v>9.9190847350400002</v>
      </c>
      <c r="M219" s="58">
        <v>7.8923945569799994</v>
      </c>
      <c r="N219" s="58">
        <v>9.1258413168600008</v>
      </c>
      <c r="O219" s="58">
        <v>8.0966355594599992</v>
      </c>
      <c r="P219" s="58">
        <v>12.158486476389999</v>
      </c>
      <c r="Q219" s="58">
        <v>16.160738506089999</v>
      </c>
      <c r="R219" s="58">
        <v>19.354116015620004</v>
      </c>
      <c r="S219" s="58">
        <v>18.847020965999999</v>
      </c>
      <c r="T219" s="58">
        <v>14.3472865691</v>
      </c>
      <c r="U219" s="58">
        <v>21.954189692949999</v>
      </c>
      <c r="V219" s="58">
        <v>23.881281855239997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</row>
    <row r="221" spans="3:22" x14ac:dyDescent="0.2">
      <c r="C221" s="90" t="s">
        <v>69</v>
      </c>
      <c r="D221" s="58">
        <v>684.96798935616005</v>
      </c>
      <c r="E221" s="58">
        <v>757.15678370714988</v>
      </c>
      <c r="F221" s="58">
        <v>800.37350413430988</v>
      </c>
      <c r="G221" s="58">
        <v>840.96911827959013</v>
      </c>
      <c r="H221" s="58">
        <v>914.92158209619993</v>
      </c>
      <c r="I221" s="58">
        <v>1043.3559422388998</v>
      </c>
      <c r="J221" s="58">
        <v>1280.7588857421802</v>
      </c>
      <c r="K221" s="58">
        <v>1549.8683021629599</v>
      </c>
      <c r="L221" s="58">
        <v>2293.8264964577702</v>
      </c>
      <c r="M221" s="58">
        <v>3036.0660854076</v>
      </c>
      <c r="N221" s="58">
        <v>2431.68907051002</v>
      </c>
      <c r="O221" s="58">
        <v>2132.4704292763095</v>
      </c>
      <c r="P221" s="58">
        <v>2637.0154833024999</v>
      </c>
      <c r="Q221" s="58">
        <v>3011.1010832880997</v>
      </c>
      <c r="R221" s="58">
        <v>1090.6107792242499</v>
      </c>
      <c r="S221" s="58">
        <v>1117.43329574725</v>
      </c>
      <c r="T221" s="58">
        <v>2175.8330724672696</v>
      </c>
      <c r="U221" s="58">
        <v>2341.2380781214902</v>
      </c>
      <c r="V221" s="58">
        <v>2226.3270129675302</v>
      </c>
    </row>
    <row r="222" spans="3:22" x14ac:dyDescent="0.2">
      <c r="C222" s="89" t="s">
        <v>70</v>
      </c>
      <c r="D222" s="57">
        <v>8.260897195450001</v>
      </c>
      <c r="E222" s="57">
        <v>10.553818462210002</v>
      </c>
      <c r="F222" s="57">
        <v>14.85984983264</v>
      </c>
      <c r="G222" s="57">
        <v>13.840299892340001</v>
      </c>
      <c r="H222" s="57">
        <v>13.266559103160001</v>
      </c>
      <c r="I222" s="57">
        <v>28.299495878560002</v>
      </c>
      <c r="J222" s="57">
        <v>32.07953440739</v>
      </c>
      <c r="K222" s="57">
        <v>26.635523951269999</v>
      </c>
      <c r="L222" s="57">
        <v>36.09504518112</v>
      </c>
      <c r="M222" s="57">
        <v>37.078963330619992</v>
      </c>
      <c r="N222" s="57">
        <v>33.690791291540009</v>
      </c>
      <c r="O222" s="57">
        <v>32.784999916510003</v>
      </c>
      <c r="P222" s="57">
        <v>35.629063699589999</v>
      </c>
      <c r="Q222" s="57">
        <v>36.805616623619997</v>
      </c>
      <c r="R222" s="57">
        <v>43.810252430640006</v>
      </c>
      <c r="S222" s="57">
        <v>34.128226289319997</v>
      </c>
      <c r="T222" s="57">
        <v>29.480923383450001</v>
      </c>
      <c r="U222" s="57">
        <v>50.142221426830005</v>
      </c>
      <c r="V222" s="57">
        <v>37.919858320520007</v>
      </c>
    </row>
    <row r="223" spans="3:22" x14ac:dyDescent="0.2">
      <c r="C223" s="90" t="s">
        <v>32</v>
      </c>
      <c r="D223" s="58">
        <v>3.5069673717199996</v>
      </c>
      <c r="E223" s="58">
        <v>3.0711489301000006</v>
      </c>
      <c r="F223" s="58">
        <v>4.3316690261099993</v>
      </c>
      <c r="G223" s="58">
        <v>2.2897057356099997</v>
      </c>
      <c r="H223" s="58">
        <v>7.1253452459500002</v>
      </c>
      <c r="I223" s="58">
        <v>3.1583812815500001</v>
      </c>
      <c r="J223" s="58">
        <v>2.11638848706</v>
      </c>
      <c r="K223" s="58">
        <v>30.608373053529998</v>
      </c>
      <c r="L223" s="58">
        <v>30.555871639420005</v>
      </c>
      <c r="M223" s="58">
        <v>18.387377728649998</v>
      </c>
      <c r="N223" s="58">
        <v>14.769496591689999</v>
      </c>
      <c r="O223" s="58">
        <v>17.827917738909996</v>
      </c>
      <c r="P223" s="58">
        <v>10</v>
      </c>
      <c r="Q223" s="58">
        <v>5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</row>
    <row r="224" spans="3:22" x14ac:dyDescent="0.2">
      <c r="C224" s="89" t="s">
        <v>33</v>
      </c>
      <c r="D224" s="57">
        <v>47.360098160679996</v>
      </c>
      <c r="E224" s="57">
        <v>54.138485013210001</v>
      </c>
      <c r="F224" s="57">
        <v>69.837132369480003</v>
      </c>
      <c r="G224" s="57">
        <v>57.566282120410001</v>
      </c>
      <c r="H224" s="57">
        <v>57.492856810349998</v>
      </c>
      <c r="I224" s="57">
        <v>76.661240319960001</v>
      </c>
      <c r="J224" s="57">
        <v>99.390312071389999</v>
      </c>
      <c r="K224" s="57">
        <v>136.56186780732997</v>
      </c>
      <c r="L224" s="57">
        <v>129.40188586437</v>
      </c>
      <c r="M224" s="57">
        <v>261.46737224117004</v>
      </c>
      <c r="N224" s="57">
        <v>203.35294442636999</v>
      </c>
      <c r="O224" s="57">
        <v>137.60025429580998</v>
      </c>
      <c r="P224" s="57">
        <v>196.92227961095995</v>
      </c>
      <c r="Q224" s="57">
        <v>286.23327975945995</v>
      </c>
      <c r="R224" s="57">
        <v>308.40102548746995</v>
      </c>
      <c r="S224" s="57">
        <v>331.57942583594985</v>
      </c>
      <c r="T224" s="57">
        <v>236.71013779608003</v>
      </c>
      <c r="U224" s="57">
        <v>148.63947482974999</v>
      </c>
      <c r="V224" s="57">
        <v>23.022821340150003</v>
      </c>
    </row>
    <row r="225" spans="2:22" x14ac:dyDescent="0.2">
      <c r="C225" s="90" t="s">
        <v>71</v>
      </c>
      <c r="D225" s="58">
        <v>5.6715336224100001</v>
      </c>
      <c r="E225" s="58">
        <v>8.8440131394199994</v>
      </c>
      <c r="F225" s="58">
        <v>5.3722763115699994</v>
      </c>
      <c r="G225" s="58">
        <v>4.3141755720599999</v>
      </c>
      <c r="H225" s="58">
        <v>19.029675649899996</v>
      </c>
      <c r="I225" s="58">
        <v>23.852953528889998</v>
      </c>
      <c r="J225" s="58">
        <v>161.63225288644</v>
      </c>
      <c r="K225" s="58">
        <v>72.288845885600011</v>
      </c>
      <c r="L225" s="58">
        <v>156.32558230068</v>
      </c>
      <c r="M225" s="58">
        <v>228.28082263936003</v>
      </c>
      <c r="N225" s="58">
        <v>176.55037436511998</v>
      </c>
      <c r="O225" s="58">
        <v>401.46732812111998</v>
      </c>
      <c r="P225" s="58">
        <v>410.15400081034016</v>
      </c>
      <c r="Q225" s="58">
        <v>387.44045952691005</v>
      </c>
      <c r="R225" s="58">
        <v>214.84186405029999</v>
      </c>
      <c r="S225" s="58">
        <v>113.6131881978</v>
      </c>
      <c r="T225" s="58">
        <v>206.53367303060998</v>
      </c>
      <c r="U225" s="58">
        <v>106.15701848254997</v>
      </c>
      <c r="V225" s="58">
        <v>178.43150002572</v>
      </c>
    </row>
    <row r="226" spans="2:22" x14ac:dyDescent="0.2">
      <c r="C226" s="89" t="s">
        <v>34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0.33877168800000002</v>
      </c>
      <c r="L226" s="57">
        <v>0.45957962000000002</v>
      </c>
      <c r="M226" s="57">
        <v>8.9379995000000004E-2</v>
      </c>
      <c r="N226" s="57">
        <v>0.124632853</v>
      </c>
      <c r="O226" s="57">
        <v>3.5712959999999998E-3</v>
      </c>
      <c r="P226" s="57">
        <v>3.48E-3</v>
      </c>
      <c r="Q226" s="57">
        <v>6.8193038999999997E-2</v>
      </c>
      <c r="R226" s="57">
        <v>0.54718697660000004</v>
      </c>
      <c r="S226" s="57">
        <v>0</v>
      </c>
      <c r="T226" s="57">
        <v>7.6439259999999997E-3</v>
      </c>
      <c r="U226" s="57">
        <v>0</v>
      </c>
      <c r="V226" s="57">
        <v>0</v>
      </c>
    </row>
    <row r="227" spans="2:22" x14ac:dyDescent="0.2">
      <c r="C227" s="90" t="s">
        <v>72</v>
      </c>
      <c r="D227" s="58">
        <v>1.6029624579400001</v>
      </c>
      <c r="E227" s="58">
        <v>2.9510653946200001</v>
      </c>
      <c r="F227" s="58">
        <v>2.3126983444000002</v>
      </c>
      <c r="G227" s="58">
        <v>2.5046036229999999</v>
      </c>
      <c r="H227" s="58">
        <v>2.7301906253700006</v>
      </c>
      <c r="I227" s="58">
        <v>3.1900357532900001</v>
      </c>
      <c r="J227" s="58">
        <v>4.6789919397500004</v>
      </c>
      <c r="K227" s="58">
        <v>6.7478707136600002</v>
      </c>
      <c r="L227" s="58">
        <v>11.824219382139999</v>
      </c>
      <c r="M227" s="58">
        <v>15.123471292670001</v>
      </c>
      <c r="N227" s="58">
        <v>21.737902016909999</v>
      </c>
      <c r="O227" s="58">
        <v>19.097666572520001</v>
      </c>
      <c r="P227" s="58">
        <v>23.496959646239997</v>
      </c>
      <c r="Q227" s="58">
        <v>33.004447914590003</v>
      </c>
      <c r="R227" s="58">
        <v>13.67871302587</v>
      </c>
      <c r="S227" s="58">
        <v>12.45699628018</v>
      </c>
      <c r="T227" s="58">
        <v>9.2495873551700001</v>
      </c>
      <c r="U227" s="58">
        <v>10.41424557238</v>
      </c>
      <c r="V227" s="58">
        <v>14.985115985529999</v>
      </c>
    </row>
    <row r="228" spans="2:22" x14ac:dyDescent="0.2">
      <c r="C228" s="89" t="s">
        <v>73</v>
      </c>
      <c r="D228" s="57">
        <v>5.8500000000000003E-2</v>
      </c>
      <c r="E228" s="57">
        <v>0</v>
      </c>
      <c r="F228" s="57">
        <v>0</v>
      </c>
      <c r="G228" s="57">
        <v>0</v>
      </c>
      <c r="H228" s="57">
        <v>30.279422384349999</v>
      </c>
      <c r="I228" s="57">
        <v>4.2342859499299994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3.6607468999999997E-2</v>
      </c>
      <c r="Q228" s="57">
        <v>3.4873634839999998</v>
      </c>
      <c r="R228" s="57">
        <v>1.10531429688</v>
      </c>
      <c r="S228" s="57">
        <v>0.22129504799999999</v>
      </c>
      <c r="T228" s="57">
        <v>10.87767284817</v>
      </c>
      <c r="U228" s="57">
        <v>18.857247482550001</v>
      </c>
      <c r="V228" s="57">
        <v>55.41805192524</v>
      </c>
    </row>
    <row r="229" spans="2:22" x14ac:dyDescent="0.2">
      <c r="C229" s="90" t="s">
        <v>35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>
        <v>0</v>
      </c>
      <c r="O229" s="58">
        <v>0</v>
      </c>
      <c r="P229" s="58">
        <v>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58">
        <v>0</v>
      </c>
    </row>
    <row r="230" spans="2:22" x14ac:dyDescent="0.2">
      <c r="C230" s="89" t="s">
        <v>74</v>
      </c>
      <c r="D230" s="57">
        <v>1.4679430117700001</v>
      </c>
      <c r="E230" s="57">
        <v>9.2233313999999997E-2</v>
      </c>
      <c r="F230" s="57">
        <v>6.1303667999999999E-2</v>
      </c>
      <c r="G230" s="57">
        <v>0.251174703</v>
      </c>
      <c r="H230" s="57">
        <v>0.42535276500000002</v>
      </c>
      <c r="I230" s="57">
        <v>0.252822783</v>
      </c>
      <c r="J230" s="57">
        <v>8.8425550792199985</v>
      </c>
      <c r="K230" s="57">
        <v>4.1139414780000001</v>
      </c>
      <c r="L230" s="57">
        <v>3.097758893</v>
      </c>
      <c r="M230" s="57">
        <v>12.588853438499999</v>
      </c>
      <c r="N230" s="57">
        <v>4.430565197</v>
      </c>
      <c r="O230" s="57">
        <v>3.0604258850899995</v>
      </c>
      <c r="P230" s="57">
        <v>12.273722832840001</v>
      </c>
      <c r="Q230" s="57">
        <v>7.2738865327200015</v>
      </c>
      <c r="R230" s="57">
        <v>8.1972685003599999</v>
      </c>
      <c r="S230" s="57">
        <v>10.052424027160001</v>
      </c>
      <c r="T230" s="57">
        <v>28.35785864576</v>
      </c>
      <c r="U230" s="57">
        <v>31.694030278099998</v>
      </c>
      <c r="V230" s="57">
        <v>34.359466384400001</v>
      </c>
    </row>
    <row r="231" spans="2:22" x14ac:dyDescent="0.2">
      <c r="C231" s="90" t="s">
        <v>36</v>
      </c>
      <c r="D231" s="58">
        <v>3.2143940498899997</v>
      </c>
      <c r="E231" s="58">
        <v>4.1564807877699996</v>
      </c>
      <c r="F231" s="58">
        <v>1.17608422715</v>
      </c>
      <c r="G231" s="58">
        <v>2.7212153717300001</v>
      </c>
      <c r="H231" s="58">
        <v>0.67099643373000006</v>
      </c>
      <c r="I231" s="58">
        <v>3.0601328056599999</v>
      </c>
      <c r="J231" s="58">
        <v>2.3385119683299997</v>
      </c>
      <c r="K231" s="58">
        <v>2.9146678340100003</v>
      </c>
      <c r="L231" s="58">
        <v>2.74858777098</v>
      </c>
      <c r="M231" s="58">
        <v>2.75407973566</v>
      </c>
      <c r="N231" s="58">
        <v>7.7496726217199994</v>
      </c>
      <c r="O231" s="58">
        <v>7.8765886987292006</v>
      </c>
      <c r="P231" s="58">
        <v>48.943999608107902</v>
      </c>
      <c r="Q231" s="58">
        <v>32.808737426932105</v>
      </c>
      <c r="R231" s="58">
        <v>11.108339184495501</v>
      </c>
      <c r="S231" s="58">
        <v>37.778089563240293</v>
      </c>
      <c r="T231" s="58">
        <v>22.47163638256</v>
      </c>
      <c r="U231" s="58">
        <v>34.119306506050002</v>
      </c>
      <c r="V231" s="58">
        <v>14.61402279532</v>
      </c>
    </row>
    <row r="232" spans="2:22" x14ac:dyDescent="0.2">
      <c r="C232" s="92" t="s">
        <v>75</v>
      </c>
      <c r="D232" s="59">
        <v>389.01565107225008</v>
      </c>
      <c r="E232" s="59">
        <v>516.82708292437997</v>
      </c>
      <c r="F232" s="59">
        <v>441.20651956660004</v>
      </c>
      <c r="G232" s="59">
        <v>442.81110624940004</v>
      </c>
      <c r="H232" s="59">
        <v>586.89576189826005</v>
      </c>
      <c r="I232" s="59">
        <v>635.59821078291998</v>
      </c>
      <c r="J232" s="59">
        <v>784.76247715416991</v>
      </c>
      <c r="K232" s="59">
        <v>912.82370522041992</v>
      </c>
      <c r="L232" s="59">
        <v>1151.5822624690497</v>
      </c>
      <c r="M232" s="59">
        <v>1231.90868565971</v>
      </c>
      <c r="N232" s="59">
        <v>1690.682884713</v>
      </c>
      <c r="O232" s="59">
        <v>1273.5815680131402</v>
      </c>
      <c r="P232" s="59">
        <v>1783.5523054315095</v>
      </c>
      <c r="Q232" s="59">
        <v>2015.7811410468703</v>
      </c>
      <c r="R232" s="59">
        <v>754.19521366107983</v>
      </c>
      <c r="S232" s="59">
        <v>1193.3813508609305</v>
      </c>
      <c r="T232" s="59">
        <v>1442.3364465238701</v>
      </c>
      <c r="U232" s="59">
        <v>1539.2405241733602</v>
      </c>
      <c r="V232" s="59">
        <v>1401.9625819327002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</v>
      </c>
      <c r="V233" s="60">
        <v>0</v>
      </c>
    </row>
    <row r="234" spans="2:22" x14ac:dyDescent="0.2">
      <c r="C234" s="89" t="s">
        <v>77</v>
      </c>
      <c r="D234" s="57">
        <v>69.872227041719995</v>
      </c>
      <c r="E234" s="57">
        <v>58.540060198330004</v>
      </c>
      <c r="F234" s="57">
        <v>29.693606890840002</v>
      </c>
      <c r="G234" s="57">
        <v>6.9473016100800002</v>
      </c>
      <c r="H234" s="57">
        <v>108.26122760529</v>
      </c>
      <c r="I234" s="57">
        <v>49.708038257399991</v>
      </c>
      <c r="J234" s="57">
        <v>131.95867132664</v>
      </c>
      <c r="K234" s="57">
        <v>252.18815831973001</v>
      </c>
      <c r="L234" s="57">
        <v>248.50942484275001</v>
      </c>
      <c r="M234" s="57">
        <v>411.17929065688003</v>
      </c>
      <c r="N234" s="57">
        <v>342.86072571792005</v>
      </c>
      <c r="O234" s="57">
        <v>508.55468881551008</v>
      </c>
      <c r="P234" s="57">
        <v>418.65744808668001</v>
      </c>
      <c r="Q234" s="57">
        <v>769.93401162443001</v>
      </c>
      <c r="R234" s="57">
        <v>1150.7092629605497</v>
      </c>
      <c r="S234" s="57">
        <v>853.75035730102002</v>
      </c>
      <c r="T234" s="57">
        <v>903.65771870740002</v>
      </c>
      <c r="U234" s="57">
        <v>858.68326402154003</v>
      </c>
      <c r="V234" s="57">
        <v>894.68144068896993</v>
      </c>
    </row>
    <row r="235" spans="2:22" x14ac:dyDescent="0.2">
      <c r="C235" s="90" t="s">
        <v>37</v>
      </c>
      <c r="D235" s="58">
        <v>217.39752138403998</v>
      </c>
      <c r="E235" s="58">
        <v>445.98090633319987</v>
      </c>
      <c r="F235" s="58">
        <v>325.1985339208</v>
      </c>
      <c r="G235" s="58">
        <v>335.98785881397004</v>
      </c>
      <c r="H235" s="58">
        <v>299.74163115299001</v>
      </c>
      <c r="I235" s="58">
        <v>246.21641725463996</v>
      </c>
      <c r="J235" s="58">
        <v>337.24960693230003</v>
      </c>
      <c r="K235" s="58">
        <v>417.99797150056008</v>
      </c>
      <c r="L235" s="58">
        <v>438.87313241331975</v>
      </c>
      <c r="M235" s="58">
        <v>474.61078272180015</v>
      </c>
      <c r="N235" s="58">
        <v>471.3009592890599</v>
      </c>
      <c r="O235" s="58">
        <v>215.72446328519007</v>
      </c>
      <c r="P235" s="58">
        <v>387.31274151171414</v>
      </c>
      <c r="Q235" s="58">
        <v>423.74872755250999</v>
      </c>
      <c r="R235" s="58">
        <v>660.14261579043432</v>
      </c>
      <c r="S235" s="58">
        <v>703.82852352860994</v>
      </c>
      <c r="T235" s="58">
        <v>580.01251643673015</v>
      </c>
      <c r="U235" s="58">
        <v>983.60204610684002</v>
      </c>
      <c r="V235" s="58">
        <v>961.12965077051035</v>
      </c>
    </row>
    <row r="236" spans="2:22" x14ac:dyDescent="0.2">
      <c r="C236" s="89" t="s">
        <v>38</v>
      </c>
      <c r="D236" s="57">
        <v>2.547212579</v>
      </c>
      <c r="E236" s="57">
        <v>0.75677405600000003</v>
      </c>
      <c r="F236" s="57">
        <v>0.63479620299999995</v>
      </c>
      <c r="G236" s="57">
        <v>0</v>
      </c>
      <c r="H236" s="57">
        <v>0</v>
      </c>
      <c r="I236" s="57">
        <v>0</v>
      </c>
      <c r="J236" s="57">
        <v>0</v>
      </c>
      <c r="K236" s="57">
        <v>0</v>
      </c>
      <c r="L236" s="57">
        <v>0</v>
      </c>
      <c r="M236" s="57">
        <v>0</v>
      </c>
      <c r="N236" s="57">
        <v>0</v>
      </c>
      <c r="O236" s="57">
        <v>0</v>
      </c>
      <c r="P236" s="57">
        <v>0</v>
      </c>
      <c r="Q236" s="57">
        <v>0</v>
      </c>
      <c r="R236" s="57">
        <v>0</v>
      </c>
      <c r="S236" s="57">
        <v>0</v>
      </c>
      <c r="T236" s="57">
        <v>0</v>
      </c>
      <c r="U236" s="57">
        <v>0</v>
      </c>
      <c r="V236" s="57">
        <v>0</v>
      </c>
    </row>
    <row r="237" spans="2:22" x14ac:dyDescent="0.2">
      <c r="C237" s="81" t="s">
        <v>79</v>
      </c>
      <c r="D237" s="45">
        <f>+SUM(D208:D236)</f>
        <v>1559.8392087729399</v>
      </c>
      <c r="E237" s="45">
        <f t="shared" ref="E237:U237" si="63">+SUM(E208:E236)</f>
        <v>2009.4767460665296</v>
      </c>
      <c r="F237" s="45">
        <f t="shared" si="63"/>
        <v>1885.3626096445198</v>
      </c>
      <c r="G237" s="45">
        <f t="shared" si="63"/>
        <v>1876.5837868237104</v>
      </c>
      <c r="H237" s="45">
        <f t="shared" si="63"/>
        <v>2199.7615623822298</v>
      </c>
      <c r="I237" s="45">
        <f t="shared" si="63"/>
        <v>2298.71767228207</v>
      </c>
      <c r="J237" s="45">
        <f t="shared" si="63"/>
        <v>2997.7759495598802</v>
      </c>
      <c r="K237" s="45">
        <f t="shared" si="63"/>
        <v>3566.9318083994399</v>
      </c>
      <c r="L237" s="45">
        <f t="shared" si="63"/>
        <v>4671.3303307616698</v>
      </c>
      <c r="M237" s="45">
        <f t="shared" si="63"/>
        <v>5961.54169767847</v>
      </c>
      <c r="N237" s="45">
        <f t="shared" si="63"/>
        <v>5593.8949089010903</v>
      </c>
      <c r="O237" s="45">
        <f t="shared" si="63"/>
        <v>4908.0561636064886</v>
      </c>
      <c r="P237" s="45">
        <f t="shared" si="63"/>
        <v>6142.3491200960516</v>
      </c>
      <c r="Q237" s="45">
        <f t="shared" si="63"/>
        <v>7254.6059456708335</v>
      </c>
      <c r="R237" s="45">
        <f t="shared" si="63"/>
        <v>4547.8993143323287</v>
      </c>
      <c r="S237" s="45">
        <f t="shared" si="63"/>
        <v>4774.374948918191</v>
      </c>
      <c r="T237" s="45">
        <f t="shared" si="63"/>
        <v>6053.1435394238797</v>
      </c>
      <c r="U237" s="45">
        <f t="shared" si="63"/>
        <v>6628.8781645394802</v>
      </c>
      <c r="V237" s="45">
        <f>+SUM(V208:V236)</f>
        <v>6476.2929195201905</v>
      </c>
    </row>
    <row r="238" spans="2:22" x14ac:dyDescent="0.2">
      <c r="C238" s="1" t="s">
        <v>227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C242" s="9"/>
      <c r="D242" s="164" t="s">
        <v>145</v>
      </c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</row>
    <row r="243" spans="3:22" hidden="1" x14ac:dyDescent="0.2">
      <c r="H243" s="28"/>
      <c r="I243" s="28"/>
      <c r="J243" s="28"/>
      <c r="L243" s="184"/>
      <c r="M243" s="184"/>
      <c r="N243" s="184"/>
      <c r="O243" s="184"/>
      <c r="P243" s="184"/>
      <c r="Q243" s="189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82" t="s">
        <v>21</v>
      </c>
      <c r="D245" s="162">
        <v>2000</v>
      </c>
      <c r="E245" s="162">
        <v>2001</v>
      </c>
      <c r="F245" s="162">
        <v>2002</v>
      </c>
      <c r="G245" s="162">
        <v>2003</v>
      </c>
      <c r="H245" s="162">
        <v>2004</v>
      </c>
      <c r="I245" s="162">
        <v>2005</v>
      </c>
      <c r="J245" s="162">
        <v>2006</v>
      </c>
      <c r="K245" s="162">
        <v>2007</v>
      </c>
      <c r="L245" s="162">
        <v>2008</v>
      </c>
      <c r="M245" s="162">
        <v>2009</v>
      </c>
      <c r="N245" s="162">
        <v>2010</v>
      </c>
      <c r="O245" s="162">
        <v>2011</v>
      </c>
      <c r="P245" s="162">
        <v>2012</v>
      </c>
      <c r="Q245" s="162">
        <v>2013</v>
      </c>
      <c r="R245" s="162">
        <v>2014</v>
      </c>
      <c r="S245" s="162">
        <v>2015</v>
      </c>
      <c r="T245" s="162">
        <v>2016</v>
      </c>
      <c r="U245" s="162">
        <v>2017</v>
      </c>
      <c r="V245" s="162">
        <v>2018</v>
      </c>
    </row>
    <row r="246" spans="3:22" ht="12" thickBot="1" x14ac:dyDescent="0.25">
      <c r="C246" s="18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</row>
    <row r="247" spans="3:22" x14ac:dyDescent="0.2">
      <c r="C247" s="89" t="s">
        <v>61</v>
      </c>
      <c r="D247" s="61">
        <f t="shared" ref="D247:V247" si="64">+IFERROR(IF(D208&gt;0,+((D208/D13)*100)," "),"")</f>
        <v>41.802956953204976</v>
      </c>
      <c r="E247" s="61">
        <f t="shared" si="64"/>
        <v>46.540440126741835</v>
      </c>
      <c r="F247" s="61">
        <f t="shared" si="64"/>
        <v>77.081688172652676</v>
      </c>
      <c r="G247" s="61">
        <f t="shared" si="64"/>
        <v>71.129649136473347</v>
      </c>
      <c r="H247" s="61">
        <f t="shared" si="64"/>
        <v>44.04518651228944</v>
      </c>
      <c r="I247" s="61">
        <f t="shared" si="64"/>
        <v>79.644390218961874</v>
      </c>
      <c r="J247" s="61">
        <f t="shared" si="64"/>
        <v>64.399696980155056</v>
      </c>
      <c r="K247" s="61">
        <f t="shared" si="64"/>
        <v>85.104363497266235</v>
      </c>
      <c r="L247" s="61">
        <f t="shared" si="64"/>
        <v>84.706658594039126</v>
      </c>
      <c r="M247" s="61">
        <f t="shared" si="64"/>
        <v>66.228938382443943</v>
      </c>
      <c r="N247" s="61">
        <f t="shared" si="64"/>
        <v>78.320205302358133</v>
      </c>
      <c r="O247" s="61">
        <f t="shared" si="64"/>
        <v>50.938950648075611</v>
      </c>
      <c r="P247" s="61">
        <f t="shared" si="64"/>
        <v>74.314827645594832</v>
      </c>
      <c r="Q247" s="61">
        <f t="shared" si="64"/>
        <v>60.166440809387247</v>
      </c>
      <c r="R247" s="61">
        <f t="shared" si="64"/>
        <v>71.857598669028292</v>
      </c>
      <c r="S247" s="61">
        <f t="shared" si="64"/>
        <v>62.062784946012869</v>
      </c>
      <c r="T247" s="61">
        <f t="shared" si="64"/>
        <v>93.070857088303796</v>
      </c>
      <c r="U247" s="61">
        <f t="shared" si="64"/>
        <v>90.062996827545589</v>
      </c>
      <c r="V247" s="61">
        <f t="shared" si="64"/>
        <v>83.440102207603957</v>
      </c>
    </row>
    <row r="248" spans="3:22" x14ac:dyDescent="0.2">
      <c r="C248" s="90" t="s">
        <v>28</v>
      </c>
      <c r="D248" s="63">
        <f t="shared" ref="D248:V248" si="65">+IFERROR(IF(D209&gt;0,+((D209/D14)*100)," "),"")</f>
        <v>43.739809960934082</v>
      </c>
      <c r="E248" s="63">
        <f t="shared" si="65"/>
        <v>26.762048084415586</v>
      </c>
      <c r="F248" s="63">
        <f t="shared" si="65"/>
        <v>43.179169468019261</v>
      </c>
      <c r="G248" s="63">
        <f t="shared" si="65"/>
        <v>33.705619655992301</v>
      </c>
      <c r="H248" s="63">
        <f t="shared" si="65"/>
        <v>22.654770698161396</v>
      </c>
      <c r="I248" s="63">
        <f t="shared" si="65"/>
        <v>55.830461300946475</v>
      </c>
      <c r="J248" s="63">
        <f t="shared" si="65"/>
        <v>66.288783659173262</v>
      </c>
      <c r="K248" s="63">
        <f t="shared" si="65"/>
        <v>78.07091556642537</v>
      </c>
      <c r="L248" s="63">
        <f t="shared" si="65"/>
        <v>67.595118027661783</v>
      </c>
      <c r="M248" s="63">
        <f t="shared" si="65"/>
        <v>74.082523029489337</v>
      </c>
      <c r="N248" s="63">
        <f t="shared" si="65"/>
        <v>73.230839858023458</v>
      </c>
      <c r="O248" s="63">
        <f t="shared" si="65"/>
        <v>74.153479076073822</v>
      </c>
      <c r="P248" s="63">
        <f t="shared" si="65"/>
        <v>79.86049666428265</v>
      </c>
      <c r="Q248" s="63">
        <f t="shared" si="65"/>
        <v>68.989904575257953</v>
      </c>
      <c r="R248" s="63">
        <f t="shared" si="65"/>
        <v>87.919862195503015</v>
      </c>
      <c r="S248" s="63">
        <f t="shared" si="65"/>
        <v>73.763751722331222</v>
      </c>
      <c r="T248" s="63">
        <f t="shared" si="65"/>
        <v>80.762269579586217</v>
      </c>
      <c r="U248" s="63">
        <f t="shared" si="65"/>
        <v>85.608914916147526</v>
      </c>
      <c r="V248" s="63">
        <f t="shared" si="65"/>
        <v>94.385876018278509</v>
      </c>
    </row>
    <row r="249" spans="3:22" x14ac:dyDescent="0.2">
      <c r="C249" s="89" t="s">
        <v>62</v>
      </c>
      <c r="D249" s="61">
        <f t="shared" ref="D249:V249" si="66">+IFERROR(IF(D210&gt;0,+((D210/D15)*100)," "),"")</f>
        <v>36.586832765719308</v>
      </c>
      <c r="E249" s="61">
        <f t="shared" si="66"/>
        <v>21.188667352248231</v>
      </c>
      <c r="F249" s="61">
        <f t="shared" si="66"/>
        <v>36.112967326150731</v>
      </c>
      <c r="G249" s="61">
        <f t="shared" si="66"/>
        <v>8.7935714558383413</v>
      </c>
      <c r="H249" s="61">
        <f t="shared" si="66"/>
        <v>6.3700665147186921</v>
      </c>
      <c r="I249" s="61">
        <f t="shared" si="66"/>
        <v>26.089964911543824</v>
      </c>
      <c r="J249" s="61">
        <f t="shared" si="66"/>
        <v>0.42183069988243305</v>
      </c>
      <c r="K249" s="61">
        <f t="shared" si="66"/>
        <v>32.398560242270939</v>
      </c>
      <c r="L249" s="61">
        <f t="shared" si="66"/>
        <v>26.177625261962174</v>
      </c>
      <c r="M249" s="61">
        <f t="shared" si="66"/>
        <v>91.720584057220989</v>
      </c>
      <c r="N249" s="61" t="str">
        <f t="shared" si="66"/>
        <v xml:space="preserve"> </v>
      </c>
      <c r="O249" s="61" t="str">
        <f t="shared" si="66"/>
        <v xml:space="preserve"> </v>
      </c>
      <c r="P249" s="61" t="str">
        <f t="shared" si="66"/>
        <v xml:space="preserve"> </v>
      </c>
      <c r="Q249" s="61" t="str">
        <f t="shared" si="66"/>
        <v xml:space="preserve"> </v>
      </c>
      <c r="R249" s="61" t="str">
        <f t="shared" si="66"/>
        <v xml:space="preserve"> </v>
      </c>
      <c r="S249" s="61" t="str">
        <f t="shared" si="66"/>
        <v xml:space="preserve"> </v>
      </c>
      <c r="T249" s="61" t="str">
        <f t="shared" si="66"/>
        <v xml:space="preserve"> </v>
      </c>
      <c r="U249" s="61" t="str">
        <f t="shared" si="66"/>
        <v xml:space="preserve"> </v>
      </c>
      <c r="V249" s="61" t="str">
        <f t="shared" si="66"/>
        <v xml:space="preserve"> </v>
      </c>
    </row>
    <row r="250" spans="3:22" x14ac:dyDescent="0.2">
      <c r="C250" s="90" t="s">
        <v>29</v>
      </c>
      <c r="D250" s="63">
        <f t="shared" ref="D250:V250" si="67">+IFERROR(IF(D211&gt;0,+((D211/D16)*100)," "),"")</f>
        <v>99.97986046984272</v>
      </c>
      <c r="E250" s="63" t="str">
        <f t="shared" si="67"/>
        <v xml:space="preserve"> </v>
      </c>
      <c r="F250" s="63">
        <f t="shared" si="67"/>
        <v>1.6427998054982615</v>
      </c>
      <c r="G250" s="63">
        <f t="shared" si="67"/>
        <v>33.48002549356174</v>
      </c>
      <c r="H250" s="63">
        <f t="shared" si="67"/>
        <v>17.404398079306073</v>
      </c>
      <c r="I250" s="63">
        <f t="shared" si="67"/>
        <v>23.466651095637928</v>
      </c>
      <c r="J250" s="63">
        <f t="shared" si="67"/>
        <v>36.42339263026669</v>
      </c>
      <c r="K250" s="63">
        <f t="shared" si="67"/>
        <v>47.085004324195864</v>
      </c>
      <c r="L250" s="63">
        <f t="shared" si="67"/>
        <v>64.094483404893737</v>
      </c>
      <c r="M250" s="63">
        <f t="shared" si="67"/>
        <v>78.481600994362324</v>
      </c>
      <c r="N250" s="63">
        <f t="shared" si="67"/>
        <v>70.454324146646613</v>
      </c>
      <c r="O250" s="63">
        <f t="shared" si="67"/>
        <v>56.013303324939145</v>
      </c>
      <c r="P250" s="63">
        <f t="shared" si="67"/>
        <v>32.978935041506936</v>
      </c>
      <c r="Q250" s="63">
        <f t="shared" si="67"/>
        <v>54.117466869535221</v>
      </c>
      <c r="R250" s="63">
        <f t="shared" si="67"/>
        <v>75.513838350803695</v>
      </c>
      <c r="S250" s="63">
        <f t="shared" si="67"/>
        <v>81.445553197413119</v>
      </c>
      <c r="T250" s="63">
        <f t="shared" si="67"/>
        <v>90.390753908355464</v>
      </c>
      <c r="U250" s="63">
        <f t="shared" si="67"/>
        <v>84.969483371499166</v>
      </c>
      <c r="V250" s="63">
        <f t="shared" si="67"/>
        <v>87.517002917673878</v>
      </c>
    </row>
    <row r="251" spans="3:22" x14ac:dyDescent="0.2">
      <c r="C251" s="89" t="s">
        <v>63</v>
      </c>
      <c r="D251" s="61" t="str">
        <f t="shared" ref="D251:V251" si="68">+IFERROR(IF(D212&gt;0,+((D212/D17)*100)," "),"")</f>
        <v xml:space="preserve"> </v>
      </c>
      <c r="E251" s="61" t="str">
        <f t="shared" si="68"/>
        <v xml:space="preserve"> </v>
      </c>
      <c r="F251" s="61" t="str">
        <f t="shared" si="68"/>
        <v xml:space="preserve"> </v>
      </c>
      <c r="G251" s="61" t="str">
        <f t="shared" si="68"/>
        <v xml:space="preserve"> </v>
      </c>
      <c r="H251" s="61" t="str">
        <f t="shared" si="68"/>
        <v xml:space="preserve"> </v>
      </c>
      <c r="I251" s="61" t="str">
        <f t="shared" si="68"/>
        <v xml:space="preserve"> </v>
      </c>
      <c r="J251" s="61" t="str">
        <f t="shared" si="68"/>
        <v xml:space="preserve"> </v>
      </c>
      <c r="K251" s="61" t="str">
        <f t="shared" si="68"/>
        <v xml:space="preserve"> </v>
      </c>
      <c r="L251" s="61" t="str">
        <f t="shared" si="68"/>
        <v xml:space="preserve"> </v>
      </c>
      <c r="M251" s="61" t="str">
        <f t="shared" si="68"/>
        <v xml:space="preserve"> </v>
      </c>
      <c r="N251" s="61" t="str">
        <f t="shared" si="68"/>
        <v xml:space="preserve"> </v>
      </c>
      <c r="O251" s="61" t="str">
        <f t="shared" si="68"/>
        <v xml:space="preserve"> </v>
      </c>
      <c r="P251" s="61" t="str">
        <f t="shared" si="68"/>
        <v xml:space="preserve"> </v>
      </c>
      <c r="Q251" s="61" t="str">
        <f t="shared" si="68"/>
        <v xml:space="preserve"> </v>
      </c>
      <c r="R251" s="61" t="str">
        <f t="shared" si="68"/>
        <v xml:space="preserve"> </v>
      </c>
      <c r="S251" s="61" t="str">
        <f t="shared" si="68"/>
        <v xml:space="preserve"> </v>
      </c>
      <c r="T251" s="61" t="str">
        <f t="shared" si="68"/>
        <v xml:space="preserve"> </v>
      </c>
      <c r="U251" s="61" t="str">
        <f t="shared" si="68"/>
        <v xml:space="preserve"> </v>
      </c>
      <c r="V251" s="61" t="str">
        <f t="shared" si="68"/>
        <v xml:space="preserve"> </v>
      </c>
    </row>
    <row r="252" spans="3:22" x14ac:dyDescent="0.2">
      <c r="C252" s="90" t="s">
        <v>30</v>
      </c>
      <c r="D252" s="63">
        <f t="shared" ref="D252:V252" si="69">+IFERROR(IF(D213&gt;0,+((D213/D18)*100)," "),"")</f>
        <v>81.967718699187003</v>
      </c>
      <c r="E252" s="63">
        <f t="shared" si="69"/>
        <v>65.203430674846615</v>
      </c>
      <c r="F252" s="63">
        <f t="shared" si="69"/>
        <v>81.838744841269843</v>
      </c>
      <c r="G252" s="63">
        <f t="shared" si="69"/>
        <v>69.804447898789704</v>
      </c>
      <c r="H252" s="63">
        <f t="shared" si="69"/>
        <v>44.458825972497024</v>
      </c>
      <c r="I252" s="63">
        <f t="shared" si="69"/>
        <v>46.197460782623686</v>
      </c>
      <c r="J252" s="63">
        <f t="shared" si="69"/>
        <v>9.6182982344289218</v>
      </c>
      <c r="K252" s="63">
        <f t="shared" si="69"/>
        <v>44.153955051574762</v>
      </c>
      <c r="L252" s="63">
        <f t="shared" si="69"/>
        <v>63.489447587844538</v>
      </c>
      <c r="M252" s="63">
        <f t="shared" si="69"/>
        <v>24.032766469924482</v>
      </c>
      <c r="N252" s="63">
        <f t="shared" si="69"/>
        <v>81.036112591762475</v>
      </c>
      <c r="O252" s="63">
        <f t="shared" si="69"/>
        <v>74.17620372453861</v>
      </c>
      <c r="P252" s="63">
        <f t="shared" si="69"/>
        <v>93.573971454404585</v>
      </c>
      <c r="Q252" s="63">
        <f t="shared" si="69"/>
        <v>88.81301695233401</v>
      </c>
      <c r="R252" s="63">
        <f t="shared" si="69"/>
        <v>93.579419241664425</v>
      </c>
      <c r="S252" s="63">
        <f t="shared" si="69"/>
        <v>71.814968491364155</v>
      </c>
      <c r="T252" s="63">
        <f t="shared" si="69"/>
        <v>92.424838738476552</v>
      </c>
      <c r="U252" s="63">
        <f t="shared" si="69"/>
        <v>92.446421372145366</v>
      </c>
      <c r="V252" s="63">
        <f t="shared" si="69"/>
        <v>91.016787488830062</v>
      </c>
    </row>
    <row r="253" spans="3:22" x14ac:dyDescent="0.2">
      <c r="C253" s="89" t="s">
        <v>64</v>
      </c>
      <c r="D253" s="61">
        <f t="shared" ref="D253:V253" si="70">+IFERROR(IF(D214&gt;0,+((D214/D19)*100)," "),"")</f>
        <v>89.557273374498266</v>
      </c>
      <c r="E253" s="61">
        <f t="shared" si="70"/>
        <v>79.705636652924468</v>
      </c>
      <c r="F253" s="61">
        <f t="shared" si="70"/>
        <v>69.870775134948317</v>
      </c>
      <c r="G253" s="61">
        <f t="shared" si="70"/>
        <v>57.391684222744601</v>
      </c>
      <c r="H253" s="61">
        <f t="shared" si="70"/>
        <v>54.78249562185529</v>
      </c>
      <c r="I253" s="61">
        <f t="shared" si="70"/>
        <v>69.147284038842727</v>
      </c>
      <c r="J253" s="61">
        <f t="shared" si="70"/>
        <v>41.41041014334688</v>
      </c>
      <c r="K253" s="61">
        <f t="shared" si="70"/>
        <v>77.49580790329523</v>
      </c>
      <c r="L253" s="61">
        <f t="shared" si="70"/>
        <v>76.278296026459586</v>
      </c>
      <c r="M253" s="61">
        <f t="shared" si="70"/>
        <v>75.131525602155165</v>
      </c>
      <c r="N253" s="61">
        <f t="shared" si="70"/>
        <v>76.440981822741321</v>
      </c>
      <c r="O253" s="61">
        <f t="shared" si="70"/>
        <v>41.017598290726959</v>
      </c>
      <c r="P253" s="61">
        <f t="shared" si="70"/>
        <v>34.387313482464002</v>
      </c>
      <c r="Q253" s="61">
        <f t="shared" si="70"/>
        <v>59.821431977104197</v>
      </c>
      <c r="R253" s="61">
        <f t="shared" si="70"/>
        <v>68.202310943680786</v>
      </c>
      <c r="S253" s="61">
        <f t="shared" si="70"/>
        <v>77.765300868317766</v>
      </c>
      <c r="T253" s="61">
        <f t="shared" si="70"/>
        <v>66.025206374029977</v>
      </c>
      <c r="U253" s="61">
        <f t="shared" si="70"/>
        <v>53.81692560096193</v>
      </c>
      <c r="V253" s="61">
        <f t="shared" si="70"/>
        <v>73.079388984947727</v>
      </c>
    </row>
    <row r="254" spans="3:22" x14ac:dyDescent="0.2">
      <c r="C254" s="90" t="s">
        <v>65</v>
      </c>
      <c r="D254" s="63">
        <f t="shared" ref="D254:V254" si="71">+IFERROR(IF(D215&gt;0,+((D215/D20)*100)," "),"")</f>
        <v>71.298162217297133</v>
      </c>
      <c r="E254" s="63">
        <f t="shared" si="71"/>
        <v>74.461568573299289</v>
      </c>
      <c r="F254" s="63">
        <f t="shared" si="71"/>
        <v>45.32861713232991</v>
      </c>
      <c r="G254" s="63">
        <f t="shared" si="71"/>
        <v>63.959021394983473</v>
      </c>
      <c r="H254" s="63">
        <f t="shared" si="71"/>
        <v>42.27324990292292</v>
      </c>
      <c r="I254" s="63">
        <f t="shared" si="71"/>
        <v>79.028332287605693</v>
      </c>
      <c r="J254" s="63">
        <f t="shared" si="71"/>
        <v>82.007532159495995</v>
      </c>
      <c r="K254" s="63">
        <f t="shared" si="71"/>
        <v>86.018719043450147</v>
      </c>
      <c r="L254" s="63">
        <f t="shared" si="71"/>
        <v>81.256681805680614</v>
      </c>
      <c r="M254" s="63">
        <f t="shared" si="71"/>
        <v>49.989382496441038</v>
      </c>
      <c r="N254" s="63" t="str">
        <f t="shared" si="71"/>
        <v xml:space="preserve"> </v>
      </c>
      <c r="O254" s="63">
        <f t="shared" si="71"/>
        <v>63.127778251036595</v>
      </c>
      <c r="P254" s="63" t="str">
        <f t="shared" si="71"/>
        <v xml:space="preserve"> </v>
      </c>
      <c r="Q254" s="63" t="str">
        <f t="shared" si="71"/>
        <v xml:space="preserve"> </v>
      </c>
      <c r="R254" s="63" t="str">
        <f t="shared" si="71"/>
        <v xml:space="preserve"> </v>
      </c>
      <c r="S254" s="63" t="str">
        <f t="shared" si="71"/>
        <v xml:space="preserve"> </v>
      </c>
      <c r="T254" s="63" t="str">
        <f t="shared" si="71"/>
        <v xml:space="preserve"> </v>
      </c>
      <c r="U254" s="63" t="str">
        <f t="shared" si="71"/>
        <v xml:space="preserve"> </v>
      </c>
      <c r="V254" s="63" t="str">
        <f t="shared" si="71"/>
        <v xml:space="preserve"> </v>
      </c>
    </row>
    <row r="255" spans="3:22" x14ac:dyDescent="0.2">
      <c r="C255" s="89" t="s">
        <v>66</v>
      </c>
      <c r="D255" s="61">
        <f t="shared" ref="D255:V255" si="72">+IFERROR(IF(D216&gt;0,+((D216/D21)*100)," "),"")</f>
        <v>82.824107056699816</v>
      </c>
      <c r="E255" s="61">
        <f t="shared" si="72"/>
        <v>87.488213757678608</v>
      </c>
      <c r="F255" s="61">
        <f t="shared" si="72"/>
        <v>83.817158560555399</v>
      </c>
      <c r="G255" s="61">
        <f t="shared" si="72"/>
        <v>82.700817939864407</v>
      </c>
      <c r="H255" s="61">
        <f t="shared" si="72"/>
        <v>66.83688115728765</v>
      </c>
      <c r="I255" s="61">
        <f t="shared" si="72"/>
        <v>57.467853335128041</v>
      </c>
      <c r="J255" s="61">
        <f t="shared" si="72"/>
        <v>34.482476696722074</v>
      </c>
      <c r="K255" s="61">
        <f t="shared" si="72"/>
        <v>69.047623824603363</v>
      </c>
      <c r="L255" s="61">
        <f t="shared" si="72"/>
        <v>68.912605555163253</v>
      </c>
      <c r="M255" s="61">
        <f t="shared" si="72"/>
        <v>78.436391788341467</v>
      </c>
      <c r="N255" s="61">
        <f t="shared" si="72"/>
        <v>45.695622655188039</v>
      </c>
      <c r="O255" s="61">
        <f t="shared" si="72"/>
        <v>33.638359086884122</v>
      </c>
      <c r="P255" s="61">
        <f t="shared" si="72"/>
        <v>78.50142941144432</v>
      </c>
      <c r="Q255" s="61">
        <f t="shared" si="72"/>
        <v>64.485108924238659</v>
      </c>
      <c r="R255" s="61">
        <f t="shared" si="72"/>
        <v>68.750634840445954</v>
      </c>
      <c r="S255" s="61">
        <f t="shared" si="72"/>
        <v>69.550944722113499</v>
      </c>
      <c r="T255" s="61">
        <f t="shared" si="72"/>
        <v>66.029757533573616</v>
      </c>
      <c r="U255" s="61">
        <f t="shared" si="72"/>
        <v>62.627386434405032</v>
      </c>
      <c r="V255" s="61">
        <f t="shared" si="72"/>
        <v>86.644595340691637</v>
      </c>
    </row>
    <row r="256" spans="3:22" x14ac:dyDescent="0.2">
      <c r="C256" s="90" t="s">
        <v>67</v>
      </c>
      <c r="D256" s="63">
        <f t="shared" ref="D256:V256" si="73">+IFERROR(IF(D217&gt;0,+((D217/D22)*100)," "),"")</f>
        <v>93.890937617456132</v>
      </c>
      <c r="E256" s="63">
        <f t="shared" si="73"/>
        <v>47.98567854813092</v>
      </c>
      <c r="F256" s="63">
        <f t="shared" si="73"/>
        <v>67.312401385035571</v>
      </c>
      <c r="G256" s="63">
        <f t="shared" si="73"/>
        <v>94.221115279818761</v>
      </c>
      <c r="H256" s="63">
        <f t="shared" si="73"/>
        <v>63.651082507937431</v>
      </c>
      <c r="I256" s="63">
        <f t="shared" si="73"/>
        <v>79.77213897389781</v>
      </c>
      <c r="J256" s="63">
        <f t="shared" si="73"/>
        <v>76.489123160782995</v>
      </c>
      <c r="K256" s="63">
        <f t="shared" si="73"/>
        <v>37.183917518404364</v>
      </c>
      <c r="L256" s="63">
        <f t="shared" si="73"/>
        <v>57.795205447136091</v>
      </c>
      <c r="M256" s="63">
        <f t="shared" si="73"/>
        <v>82.573473049388696</v>
      </c>
      <c r="N256" s="63">
        <f t="shared" si="73"/>
        <v>63.348168494295379</v>
      </c>
      <c r="O256" s="63">
        <f t="shared" si="73"/>
        <v>44.20279874732163</v>
      </c>
      <c r="P256" s="63">
        <f t="shared" si="73"/>
        <v>64.43110039977762</v>
      </c>
      <c r="Q256" s="63">
        <f t="shared" si="73"/>
        <v>77.04000523695295</v>
      </c>
      <c r="R256" s="63">
        <f t="shared" si="73"/>
        <v>64.670443959080131</v>
      </c>
      <c r="S256" s="63">
        <f t="shared" si="73"/>
        <v>73.625391156293958</v>
      </c>
      <c r="T256" s="63">
        <f t="shared" si="73"/>
        <v>85.197133120543725</v>
      </c>
      <c r="U256" s="63">
        <f t="shared" si="73"/>
        <v>85.017138853596734</v>
      </c>
      <c r="V256" s="63">
        <f t="shared" si="73"/>
        <v>86.17464973948799</v>
      </c>
    </row>
    <row r="257" spans="3:22" x14ac:dyDescent="0.2">
      <c r="C257" s="89" t="s">
        <v>68</v>
      </c>
      <c r="D257" s="61" t="str">
        <f t="shared" ref="D257:V257" si="74">+IFERROR(IF(D218&gt;0,+((D218/D23)*100)," "),"")</f>
        <v xml:space="preserve"> </v>
      </c>
      <c r="E257" s="61" t="str">
        <f t="shared" si="74"/>
        <v xml:space="preserve"> </v>
      </c>
      <c r="F257" s="61" t="str">
        <f t="shared" si="74"/>
        <v xml:space="preserve"> </v>
      </c>
      <c r="G257" s="61" t="str">
        <f t="shared" si="74"/>
        <v xml:space="preserve"> </v>
      </c>
      <c r="H257" s="61">
        <f t="shared" si="74"/>
        <v>14.572135855996871</v>
      </c>
      <c r="I257" s="61">
        <f t="shared" si="74"/>
        <v>86.165838254349154</v>
      </c>
      <c r="J257" s="61">
        <f t="shared" si="74"/>
        <v>52.693829466101697</v>
      </c>
      <c r="K257" s="61">
        <f t="shared" si="74"/>
        <v>53.38883836363636</v>
      </c>
      <c r="L257" s="61">
        <f t="shared" si="74"/>
        <v>67.450177914199998</v>
      </c>
      <c r="M257" s="61">
        <f t="shared" si="74"/>
        <v>86.252938595150781</v>
      </c>
      <c r="N257" s="61">
        <f t="shared" si="74"/>
        <v>69.349508627479082</v>
      </c>
      <c r="O257" s="61">
        <f t="shared" si="74"/>
        <v>30.810075188787827</v>
      </c>
      <c r="P257" s="61">
        <f t="shared" si="74"/>
        <v>82.161837844222219</v>
      </c>
      <c r="Q257" s="61">
        <f t="shared" si="74"/>
        <v>43.989151260545448</v>
      </c>
      <c r="R257" s="61">
        <f t="shared" si="74"/>
        <v>70.573869196000004</v>
      </c>
      <c r="S257" s="61">
        <f t="shared" si="74"/>
        <v>27.677326320000002</v>
      </c>
      <c r="T257" s="61">
        <f t="shared" si="74"/>
        <v>25.870744842279425</v>
      </c>
      <c r="U257" s="61">
        <f t="shared" si="74"/>
        <v>36.417352081153851</v>
      </c>
      <c r="V257" s="61">
        <f t="shared" si="74"/>
        <v>44.327305722902857</v>
      </c>
    </row>
    <row r="258" spans="3:22" x14ac:dyDescent="0.2">
      <c r="C258" s="90" t="s">
        <v>31</v>
      </c>
      <c r="D258" s="63">
        <f t="shared" ref="D258:V258" si="75">+IFERROR(IF(D219&gt;0,+((D219/D24)*100)," "),"")</f>
        <v>85.382916706235733</v>
      </c>
      <c r="E258" s="63">
        <f t="shared" si="75"/>
        <v>81.824167528335963</v>
      </c>
      <c r="F258" s="63">
        <f t="shared" si="75"/>
        <v>48.037667263161914</v>
      </c>
      <c r="G258" s="63">
        <f t="shared" si="75"/>
        <v>73.499611125910164</v>
      </c>
      <c r="H258" s="63">
        <f t="shared" si="75"/>
        <v>51.541174330158178</v>
      </c>
      <c r="I258" s="63">
        <f t="shared" si="75"/>
        <v>48.79482701534841</v>
      </c>
      <c r="J258" s="63">
        <f t="shared" si="75"/>
        <v>25.506363743555273</v>
      </c>
      <c r="K258" s="63">
        <f t="shared" si="75"/>
        <v>67.091093422384162</v>
      </c>
      <c r="L258" s="63">
        <f t="shared" si="75"/>
        <v>69.820749199591731</v>
      </c>
      <c r="M258" s="63">
        <f t="shared" si="75"/>
        <v>64.265891776828056</v>
      </c>
      <c r="N258" s="63">
        <f t="shared" si="75"/>
        <v>69.355934977822315</v>
      </c>
      <c r="O258" s="63">
        <f t="shared" si="75"/>
        <v>64.664448202699447</v>
      </c>
      <c r="P258" s="63">
        <f t="shared" si="75"/>
        <v>70.750514191520921</v>
      </c>
      <c r="Q258" s="63">
        <f t="shared" si="75"/>
        <v>85.333362336673417</v>
      </c>
      <c r="R258" s="63">
        <f t="shared" si="75"/>
        <v>85.49180636191015</v>
      </c>
      <c r="S258" s="63">
        <f t="shared" si="75"/>
        <v>63.808018716319083</v>
      </c>
      <c r="T258" s="63">
        <f t="shared" si="75"/>
        <v>72.554805978638072</v>
      </c>
      <c r="U258" s="63">
        <f t="shared" si="75"/>
        <v>82.830521439526891</v>
      </c>
      <c r="V258" s="63">
        <f t="shared" si="75"/>
        <v>74.445124191269599</v>
      </c>
    </row>
    <row r="259" spans="3:22" x14ac:dyDescent="0.2">
      <c r="C259" s="89" t="s">
        <v>168</v>
      </c>
      <c r="D259" s="61" t="str">
        <f t="shared" ref="D259:V259" si="76">+IFERROR(IF(D220&gt;0,+((D220/D25)*100)," "),"")</f>
        <v xml:space="preserve"> </v>
      </c>
      <c r="E259" s="61" t="str">
        <f t="shared" si="76"/>
        <v xml:space="preserve"> </v>
      </c>
      <c r="F259" s="61" t="str">
        <f t="shared" si="76"/>
        <v xml:space="preserve"> </v>
      </c>
      <c r="G259" s="61" t="str">
        <f t="shared" si="76"/>
        <v xml:space="preserve"> </v>
      </c>
      <c r="H259" s="61" t="str">
        <f t="shared" si="76"/>
        <v xml:space="preserve"> </v>
      </c>
      <c r="I259" s="61" t="str">
        <f t="shared" si="76"/>
        <v xml:space="preserve"> </v>
      </c>
      <c r="J259" s="61" t="str">
        <f t="shared" si="76"/>
        <v xml:space="preserve"> </v>
      </c>
      <c r="K259" s="61" t="str">
        <f t="shared" si="76"/>
        <v xml:space="preserve"> </v>
      </c>
      <c r="L259" s="61" t="str">
        <f t="shared" si="76"/>
        <v xml:space="preserve"> </v>
      </c>
      <c r="M259" s="61" t="str">
        <f t="shared" si="76"/>
        <v xml:space="preserve"> </v>
      </c>
      <c r="N259" s="61" t="str">
        <f t="shared" si="76"/>
        <v xml:space="preserve"> </v>
      </c>
      <c r="O259" s="61" t="str">
        <f t="shared" si="76"/>
        <v xml:space="preserve"> </v>
      </c>
      <c r="P259" s="61" t="str">
        <f t="shared" si="76"/>
        <v xml:space="preserve"> </v>
      </c>
      <c r="Q259" s="61" t="str">
        <f t="shared" si="76"/>
        <v xml:space="preserve"> </v>
      </c>
      <c r="R259" s="61" t="str">
        <f t="shared" si="76"/>
        <v xml:space="preserve"> </v>
      </c>
      <c r="S259" s="61" t="str">
        <f t="shared" si="76"/>
        <v xml:space="preserve"> </v>
      </c>
      <c r="T259" s="61" t="str">
        <f t="shared" si="76"/>
        <v xml:space="preserve"> </v>
      </c>
      <c r="U259" s="61" t="str">
        <f t="shared" si="76"/>
        <v xml:space="preserve"> </v>
      </c>
      <c r="V259" s="61" t="str">
        <f t="shared" si="76"/>
        <v xml:space="preserve"> </v>
      </c>
    </row>
    <row r="260" spans="3:22" x14ac:dyDescent="0.2">
      <c r="C260" s="90" t="s">
        <v>69</v>
      </c>
      <c r="D260" s="63">
        <f t="shared" ref="D260:V260" si="77">+IFERROR(IF(D221&gt;0,+((D221/D26)*100)," "),"")</f>
        <v>69.287087244869724</v>
      </c>
      <c r="E260" s="63">
        <f t="shared" si="77"/>
        <v>73.901474184813893</v>
      </c>
      <c r="F260" s="63">
        <f t="shared" si="77"/>
        <v>80.591441796308189</v>
      </c>
      <c r="G260" s="63">
        <f t="shared" si="77"/>
        <v>82.076440412689664</v>
      </c>
      <c r="H260" s="63">
        <f t="shared" si="77"/>
        <v>86.099515159125474</v>
      </c>
      <c r="I260" s="63">
        <f t="shared" si="77"/>
        <v>89.452184676630822</v>
      </c>
      <c r="J260" s="63">
        <f t="shared" si="77"/>
        <v>84.409196817631653</v>
      </c>
      <c r="K260" s="63">
        <f t="shared" si="77"/>
        <v>72.785475385038183</v>
      </c>
      <c r="L260" s="63">
        <f t="shared" si="77"/>
        <v>87.120812171765792</v>
      </c>
      <c r="M260" s="63">
        <f t="shared" si="77"/>
        <v>89.116575786793533</v>
      </c>
      <c r="N260" s="63">
        <f t="shared" si="77"/>
        <v>85.933996089964182</v>
      </c>
      <c r="O260" s="63">
        <f t="shared" si="77"/>
        <v>68.401307214197644</v>
      </c>
      <c r="P260" s="63">
        <f t="shared" si="77"/>
        <v>89.676098089924977</v>
      </c>
      <c r="Q260" s="63">
        <f t="shared" si="77"/>
        <v>88.756989454226868</v>
      </c>
      <c r="R260" s="63">
        <f t="shared" si="77"/>
        <v>91.353177915319478</v>
      </c>
      <c r="S260" s="63">
        <f t="shared" si="77"/>
        <v>86.319806935297123</v>
      </c>
      <c r="T260" s="63">
        <f t="shared" si="77"/>
        <v>95.000023304547781</v>
      </c>
      <c r="U260" s="63">
        <f t="shared" si="77"/>
        <v>94.327762244529836</v>
      </c>
      <c r="V260" s="63">
        <f t="shared" si="77"/>
        <v>94.887821960328083</v>
      </c>
    </row>
    <row r="261" spans="3:22" x14ac:dyDescent="0.2">
      <c r="C261" s="89" t="s">
        <v>70</v>
      </c>
      <c r="D261" s="61">
        <f t="shared" ref="D261:V261" si="78">+IFERROR(IF(D222&gt;0,+((D222/D27)*100)," "),"")</f>
        <v>65.973175915617816</v>
      </c>
      <c r="E261" s="61">
        <f t="shared" si="78"/>
        <v>61.622933691029658</v>
      </c>
      <c r="F261" s="61">
        <f t="shared" si="78"/>
        <v>73.63058041026224</v>
      </c>
      <c r="G261" s="61">
        <f t="shared" si="78"/>
        <v>58.300634116133089</v>
      </c>
      <c r="H261" s="61">
        <f t="shared" si="78"/>
        <v>45.93737377260863</v>
      </c>
      <c r="I261" s="61">
        <f t="shared" si="78"/>
        <v>36.666858863546942</v>
      </c>
      <c r="J261" s="61">
        <f t="shared" si="78"/>
        <v>63.615016629756596</v>
      </c>
      <c r="K261" s="61">
        <f t="shared" si="78"/>
        <v>86.006716210882132</v>
      </c>
      <c r="L261" s="61">
        <f t="shared" si="78"/>
        <v>66.537487618093365</v>
      </c>
      <c r="M261" s="61">
        <f t="shared" si="78"/>
        <v>66.398726842057457</v>
      </c>
      <c r="N261" s="61">
        <f t="shared" si="78"/>
        <v>52.783717634173101</v>
      </c>
      <c r="O261" s="61">
        <f t="shared" si="78"/>
        <v>60.909225869486875</v>
      </c>
      <c r="P261" s="61">
        <f t="shared" si="78"/>
        <v>71.482764088350564</v>
      </c>
      <c r="Q261" s="61">
        <f t="shared" si="78"/>
        <v>66.594804631287545</v>
      </c>
      <c r="R261" s="61">
        <f t="shared" si="78"/>
        <v>75.361507160426726</v>
      </c>
      <c r="S261" s="61">
        <f t="shared" si="78"/>
        <v>77.435677828421021</v>
      </c>
      <c r="T261" s="61">
        <f t="shared" si="78"/>
        <v>77.104305408778387</v>
      </c>
      <c r="U261" s="61">
        <f t="shared" si="78"/>
        <v>75.447817071088636</v>
      </c>
      <c r="V261" s="61">
        <f t="shared" si="78"/>
        <v>72.991584994552568</v>
      </c>
    </row>
    <row r="262" spans="3:22" x14ac:dyDescent="0.2">
      <c r="C262" s="90" t="s">
        <v>32</v>
      </c>
      <c r="D262" s="63">
        <f t="shared" ref="D262:V262" si="79">+IFERROR(IF(D223&gt;0,+((D223/D28)*100)," "),"")</f>
        <v>85.327673277858864</v>
      </c>
      <c r="E262" s="63">
        <f t="shared" si="79"/>
        <v>72.689915505325459</v>
      </c>
      <c r="F262" s="63">
        <f t="shared" si="79"/>
        <v>70.459993592888381</v>
      </c>
      <c r="G262" s="63">
        <f t="shared" si="79"/>
        <v>12.82016231834139</v>
      </c>
      <c r="H262" s="63">
        <f t="shared" si="79"/>
        <v>26.390167577592592</v>
      </c>
      <c r="I262" s="63">
        <f t="shared" si="79"/>
        <v>13.789047289019866</v>
      </c>
      <c r="J262" s="63">
        <f t="shared" si="79"/>
        <v>4.7015998212564831</v>
      </c>
      <c r="K262" s="63">
        <f t="shared" si="79"/>
        <v>69.406741617981851</v>
      </c>
      <c r="L262" s="63">
        <f t="shared" si="79"/>
        <v>52.932436602936342</v>
      </c>
      <c r="M262" s="63">
        <f t="shared" si="79"/>
        <v>27.900699222771692</v>
      </c>
      <c r="N262" s="63">
        <f t="shared" si="79"/>
        <v>23.766960044752455</v>
      </c>
      <c r="O262" s="63">
        <f t="shared" si="79"/>
        <v>35.065335232504616</v>
      </c>
      <c r="P262" s="63">
        <f t="shared" si="79"/>
        <v>100</v>
      </c>
      <c r="Q262" s="63">
        <f t="shared" si="79"/>
        <v>100</v>
      </c>
      <c r="R262" s="63" t="str">
        <f t="shared" si="79"/>
        <v xml:space="preserve"> </v>
      </c>
      <c r="S262" s="63" t="str">
        <f t="shared" si="79"/>
        <v xml:space="preserve"> </v>
      </c>
      <c r="T262" s="63" t="str">
        <f t="shared" si="79"/>
        <v xml:space="preserve"> </v>
      </c>
      <c r="U262" s="63" t="str">
        <f t="shared" si="79"/>
        <v xml:space="preserve"> </v>
      </c>
      <c r="V262" s="63" t="str">
        <f t="shared" si="79"/>
        <v xml:space="preserve"> </v>
      </c>
    </row>
    <row r="263" spans="3:22" x14ac:dyDescent="0.2">
      <c r="C263" s="89" t="s">
        <v>33</v>
      </c>
      <c r="D263" s="61">
        <f t="shared" ref="D263:V263" si="80">+IFERROR(IF(D224&gt;0,+((D224/D29)*100)," "),"")</f>
        <v>48.709117631308487</v>
      </c>
      <c r="E263" s="61">
        <f t="shared" si="80"/>
        <v>96.96147951881909</v>
      </c>
      <c r="F263" s="61">
        <f t="shared" si="80"/>
        <v>87.698427244800854</v>
      </c>
      <c r="G263" s="61">
        <f t="shared" si="80"/>
        <v>84.474012104152735</v>
      </c>
      <c r="H263" s="61">
        <f t="shared" si="80"/>
        <v>35.504511624110243</v>
      </c>
      <c r="I263" s="61">
        <f t="shared" si="80"/>
        <v>73.194325230523532</v>
      </c>
      <c r="J263" s="61">
        <f t="shared" si="80"/>
        <v>86.195003438501189</v>
      </c>
      <c r="K263" s="61">
        <f t="shared" si="80"/>
        <v>64.264408379919985</v>
      </c>
      <c r="L263" s="61">
        <f t="shared" si="80"/>
        <v>44.500775812044687</v>
      </c>
      <c r="M263" s="61">
        <f t="shared" si="80"/>
        <v>73.507720126684305</v>
      </c>
      <c r="N263" s="61">
        <f t="shared" si="80"/>
        <v>63.830547070518818</v>
      </c>
      <c r="O263" s="61">
        <f t="shared" si="80"/>
        <v>55.134078101793193</v>
      </c>
      <c r="P263" s="61">
        <f t="shared" si="80"/>
        <v>73.763226275172897</v>
      </c>
      <c r="Q263" s="61">
        <f t="shared" si="80"/>
        <v>76.050631834045589</v>
      </c>
      <c r="R263" s="61">
        <f t="shared" si="80"/>
        <v>81.23604223868746</v>
      </c>
      <c r="S263" s="61">
        <f t="shared" si="80"/>
        <v>72.252884179094607</v>
      </c>
      <c r="T263" s="61">
        <f t="shared" si="80"/>
        <v>43.372665030772929</v>
      </c>
      <c r="U263" s="61">
        <f t="shared" si="80"/>
        <v>25.331821582281666</v>
      </c>
      <c r="V263" s="61">
        <f t="shared" si="80"/>
        <v>60.535862681436925</v>
      </c>
    </row>
    <row r="264" spans="3:22" x14ac:dyDescent="0.2">
      <c r="C264" s="90" t="s">
        <v>71</v>
      </c>
      <c r="D264" s="63">
        <f t="shared" ref="D264:V264" si="81">+IFERROR(IF(D225&gt;0,+((D225/D30)*100)," "),"")</f>
        <v>29.5175621943553</v>
      </c>
      <c r="E264" s="63">
        <f t="shared" si="81"/>
        <v>22.016001211184957</v>
      </c>
      <c r="F264" s="63">
        <f t="shared" si="81"/>
        <v>33.410237573471342</v>
      </c>
      <c r="G264" s="63">
        <f t="shared" si="81"/>
        <v>56.67405175596388</v>
      </c>
      <c r="H264" s="63">
        <f t="shared" si="81"/>
        <v>53.226258892891778</v>
      </c>
      <c r="I264" s="63">
        <f t="shared" si="81"/>
        <v>10.046487706046028</v>
      </c>
      <c r="J264" s="63">
        <f t="shared" si="81"/>
        <v>69.755246302734321</v>
      </c>
      <c r="K264" s="63">
        <f t="shared" si="81"/>
        <v>52.455442918220754</v>
      </c>
      <c r="L264" s="63">
        <f t="shared" si="81"/>
        <v>62.798185842826925</v>
      </c>
      <c r="M264" s="63">
        <f t="shared" si="81"/>
        <v>67.295657945006283</v>
      </c>
      <c r="N264" s="63">
        <f t="shared" si="81"/>
        <v>53.042019363689455</v>
      </c>
      <c r="O264" s="63">
        <f t="shared" si="81"/>
        <v>75.29876312815955</v>
      </c>
      <c r="P264" s="63">
        <f t="shared" si="81"/>
        <v>76.011115103656948</v>
      </c>
      <c r="Q264" s="63">
        <f t="shared" si="81"/>
        <v>81.566247682301523</v>
      </c>
      <c r="R264" s="63">
        <f t="shared" si="81"/>
        <v>74.36493266287323</v>
      </c>
      <c r="S264" s="63">
        <f t="shared" si="81"/>
        <v>59.69022957808329</v>
      </c>
      <c r="T264" s="63">
        <f t="shared" si="81"/>
        <v>84.032557323690668</v>
      </c>
      <c r="U264" s="63">
        <f t="shared" si="81"/>
        <v>57.71586269958874</v>
      </c>
      <c r="V264" s="63">
        <f t="shared" si="81"/>
        <v>75.758053086895842</v>
      </c>
    </row>
    <row r="265" spans="3:22" x14ac:dyDescent="0.2">
      <c r="C265" s="89" t="s">
        <v>34</v>
      </c>
      <c r="D265" s="61" t="str">
        <f t="shared" ref="D265:V265" si="82">+IFERROR(IF(D226&gt;0,+((D226/D31)*100)," "),"")</f>
        <v xml:space="preserve"> </v>
      </c>
      <c r="E265" s="61" t="str">
        <f t="shared" si="82"/>
        <v xml:space="preserve"> </v>
      </c>
      <c r="F265" s="61" t="str">
        <f t="shared" si="82"/>
        <v xml:space="preserve"> </v>
      </c>
      <c r="G265" s="61" t="str">
        <f t="shared" si="82"/>
        <v xml:space="preserve"> </v>
      </c>
      <c r="H265" s="61" t="str">
        <f t="shared" si="82"/>
        <v xml:space="preserve"> </v>
      </c>
      <c r="I265" s="61" t="str">
        <f t="shared" si="82"/>
        <v xml:space="preserve"> </v>
      </c>
      <c r="J265" s="61" t="str">
        <f t="shared" si="82"/>
        <v xml:space="preserve"> </v>
      </c>
      <c r="K265" s="61">
        <f t="shared" si="82"/>
        <v>23.432245408957289</v>
      </c>
      <c r="L265" s="61">
        <f t="shared" si="82"/>
        <v>14.101860079779074</v>
      </c>
      <c r="M265" s="61">
        <f t="shared" si="82"/>
        <v>5.1074282857142865</v>
      </c>
      <c r="N265" s="61">
        <f t="shared" si="82"/>
        <v>2.638290707027942</v>
      </c>
      <c r="O265" s="61">
        <f t="shared" si="82"/>
        <v>6.5372432729269625E-2</v>
      </c>
      <c r="P265" s="61">
        <f t="shared" si="82"/>
        <v>6.9474973005319574E-2</v>
      </c>
      <c r="Q265" s="61">
        <f t="shared" si="82"/>
        <v>1.0998877258064514</v>
      </c>
      <c r="R265" s="61">
        <f t="shared" si="82"/>
        <v>15.897355508425335</v>
      </c>
      <c r="S265" s="61" t="str">
        <f t="shared" si="82"/>
        <v xml:space="preserve"> </v>
      </c>
      <c r="T265" s="61">
        <f t="shared" si="82"/>
        <v>0.2403221303486654</v>
      </c>
      <c r="U265" s="61" t="str">
        <f t="shared" si="82"/>
        <v xml:space="preserve"> </v>
      </c>
      <c r="V265" s="61" t="str">
        <f t="shared" si="82"/>
        <v xml:space="preserve"> </v>
      </c>
    </row>
    <row r="266" spans="3:22" x14ac:dyDescent="0.2">
      <c r="C266" s="90" t="s">
        <v>72</v>
      </c>
      <c r="D266" s="63">
        <f t="shared" ref="D266:V266" si="83">+IFERROR(IF(D227&gt;0,+((D227/D32)*100)," "),"")</f>
        <v>71.185511119499438</v>
      </c>
      <c r="E266" s="63">
        <f t="shared" si="83"/>
        <v>73.046173134158423</v>
      </c>
      <c r="F266" s="63">
        <f t="shared" si="83"/>
        <v>47.523060719913147</v>
      </c>
      <c r="G266" s="63">
        <f t="shared" si="83"/>
        <v>46.250121001293167</v>
      </c>
      <c r="H266" s="63">
        <f t="shared" si="83"/>
        <v>37.761972688381753</v>
      </c>
      <c r="I266" s="63">
        <f t="shared" si="83"/>
        <v>45.248734089219859</v>
      </c>
      <c r="J266" s="63">
        <f t="shared" si="83"/>
        <v>64.43561164704262</v>
      </c>
      <c r="K266" s="63">
        <f t="shared" si="83"/>
        <v>70.613967284010059</v>
      </c>
      <c r="L266" s="63">
        <f t="shared" si="83"/>
        <v>85.364427299722905</v>
      </c>
      <c r="M266" s="63">
        <f t="shared" si="83"/>
        <v>94.806113920950352</v>
      </c>
      <c r="N266" s="63">
        <f t="shared" si="83"/>
        <v>85.456797761201059</v>
      </c>
      <c r="O266" s="63">
        <f t="shared" si="83"/>
        <v>65.4545243600096</v>
      </c>
      <c r="P266" s="63">
        <f t="shared" si="83"/>
        <v>78.186866987063553</v>
      </c>
      <c r="Q266" s="63">
        <f t="shared" si="83"/>
        <v>79.697018078136026</v>
      </c>
      <c r="R266" s="63">
        <f t="shared" si="83"/>
        <v>72.992065239434368</v>
      </c>
      <c r="S266" s="63">
        <f t="shared" si="83"/>
        <v>64.082495396779677</v>
      </c>
      <c r="T266" s="63">
        <f t="shared" si="83"/>
        <v>52.319369032988341</v>
      </c>
      <c r="U266" s="63">
        <f t="shared" si="83"/>
        <v>60.268264663824326</v>
      </c>
      <c r="V266" s="63">
        <f t="shared" si="83"/>
        <v>83.074176352554645</v>
      </c>
    </row>
    <row r="267" spans="3:22" x14ac:dyDescent="0.2">
      <c r="C267" s="89" t="s">
        <v>73</v>
      </c>
      <c r="D267" s="61">
        <f t="shared" ref="D267:V267" si="84">+IFERROR(IF(D228&gt;0,+((D228/D33)*100)," "),"")</f>
        <v>100</v>
      </c>
      <c r="E267" s="61" t="str">
        <f t="shared" si="84"/>
        <v xml:space="preserve"> </v>
      </c>
      <c r="F267" s="61" t="str">
        <f t="shared" si="84"/>
        <v xml:space="preserve"> </v>
      </c>
      <c r="G267" s="61" t="str">
        <f t="shared" si="84"/>
        <v xml:space="preserve"> </v>
      </c>
      <c r="H267" s="61">
        <f t="shared" si="84"/>
        <v>45.47033186679996</v>
      </c>
      <c r="I267" s="61">
        <f t="shared" si="84"/>
        <v>47.748295316648402</v>
      </c>
      <c r="J267" s="61" t="str">
        <f t="shared" si="84"/>
        <v xml:space="preserve"> </v>
      </c>
      <c r="K267" s="61" t="str">
        <f t="shared" si="84"/>
        <v xml:space="preserve"> </v>
      </c>
      <c r="L267" s="61" t="str">
        <f t="shared" si="84"/>
        <v xml:space="preserve"> </v>
      </c>
      <c r="M267" s="61" t="str">
        <f t="shared" si="84"/>
        <v xml:space="preserve"> </v>
      </c>
      <c r="N267" s="61" t="str">
        <f t="shared" si="84"/>
        <v xml:space="preserve"> </v>
      </c>
      <c r="O267" s="61" t="str">
        <f t="shared" si="84"/>
        <v xml:space="preserve"> </v>
      </c>
      <c r="P267" s="61">
        <f t="shared" si="84"/>
        <v>7.623102218922144E-2</v>
      </c>
      <c r="Q267" s="61">
        <f t="shared" si="84"/>
        <v>50.862349575365059</v>
      </c>
      <c r="R267" s="61">
        <f t="shared" si="84"/>
        <v>8.6177623181964123</v>
      </c>
      <c r="S267" s="61">
        <f t="shared" si="84"/>
        <v>6.6876714415231184</v>
      </c>
      <c r="T267" s="61">
        <f t="shared" si="84"/>
        <v>91.557205299293742</v>
      </c>
      <c r="U267" s="61">
        <f t="shared" si="84"/>
        <v>91.777205605581329</v>
      </c>
      <c r="V267" s="61">
        <f t="shared" si="84"/>
        <v>36.253216751957154</v>
      </c>
    </row>
    <row r="268" spans="3:22" x14ac:dyDescent="0.2">
      <c r="C268" s="90" t="s">
        <v>35</v>
      </c>
      <c r="D268" s="63" t="str">
        <f t="shared" ref="D268:V268" si="85">+IFERROR(IF(D229&gt;0,+((D229/D34)*100)," "),"")</f>
        <v xml:space="preserve"> </v>
      </c>
      <c r="E268" s="63" t="str">
        <f t="shared" si="85"/>
        <v xml:space="preserve"> </v>
      </c>
      <c r="F268" s="63" t="str">
        <f t="shared" si="85"/>
        <v xml:space="preserve"> </v>
      </c>
      <c r="G268" s="63" t="str">
        <f t="shared" si="85"/>
        <v xml:space="preserve"> </v>
      </c>
      <c r="H268" s="63" t="str">
        <f t="shared" si="85"/>
        <v xml:space="preserve"> </v>
      </c>
      <c r="I268" s="63" t="str">
        <f t="shared" si="85"/>
        <v xml:space="preserve"> </v>
      </c>
      <c r="J268" s="63" t="str">
        <f t="shared" si="85"/>
        <v xml:space="preserve"> </v>
      </c>
      <c r="K268" s="63" t="str">
        <f t="shared" si="85"/>
        <v xml:space="preserve"> </v>
      </c>
      <c r="L268" s="63" t="str">
        <f t="shared" si="85"/>
        <v xml:space="preserve"> </v>
      </c>
      <c r="M268" s="63" t="str">
        <f t="shared" si="85"/>
        <v xml:space="preserve"> </v>
      </c>
      <c r="N268" s="63" t="str">
        <f t="shared" si="85"/>
        <v xml:space="preserve"> </v>
      </c>
      <c r="O268" s="63" t="str">
        <f t="shared" si="85"/>
        <v xml:space="preserve"> </v>
      </c>
      <c r="P268" s="63" t="str">
        <f t="shared" si="85"/>
        <v xml:space="preserve"> </v>
      </c>
      <c r="Q268" s="63" t="str">
        <f t="shared" si="85"/>
        <v xml:space="preserve"> </v>
      </c>
      <c r="R268" s="63" t="str">
        <f t="shared" si="85"/>
        <v xml:space="preserve"> </v>
      </c>
      <c r="S268" s="63" t="str">
        <f t="shared" si="85"/>
        <v xml:space="preserve"> </v>
      </c>
      <c r="T268" s="63" t="str">
        <f t="shared" si="85"/>
        <v xml:space="preserve"> </v>
      </c>
      <c r="U268" s="63" t="str">
        <f t="shared" si="85"/>
        <v xml:space="preserve"> </v>
      </c>
      <c r="V268" s="63" t="str">
        <f t="shared" si="85"/>
        <v xml:space="preserve"> </v>
      </c>
    </row>
    <row r="269" spans="3:22" x14ac:dyDescent="0.2">
      <c r="C269" s="89" t="s">
        <v>74</v>
      </c>
      <c r="D269" s="61">
        <f t="shared" ref="D269:V269" si="86">+IFERROR(IF(D230&gt;0,+((D230/D35)*100)," "),"")</f>
        <v>29.183757689264411</v>
      </c>
      <c r="E269" s="61">
        <f t="shared" si="86"/>
        <v>1.84466628</v>
      </c>
      <c r="F269" s="61">
        <f t="shared" si="86"/>
        <v>1.5325917</v>
      </c>
      <c r="G269" s="61">
        <f t="shared" si="86"/>
        <v>2.5445862375627564</v>
      </c>
      <c r="H269" s="61">
        <f t="shared" si="86"/>
        <v>3.2585170029624613</v>
      </c>
      <c r="I269" s="61">
        <f t="shared" si="86"/>
        <v>16.421329111457521</v>
      </c>
      <c r="J269" s="61">
        <f t="shared" si="86"/>
        <v>40.072326222370407</v>
      </c>
      <c r="K269" s="61">
        <f t="shared" si="86"/>
        <v>21.205883907216496</v>
      </c>
      <c r="L269" s="61">
        <f t="shared" si="86"/>
        <v>28.095038028296752</v>
      </c>
      <c r="M269" s="61">
        <f t="shared" si="86"/>
        <v>79.319850283535999</v>
      </c>
      <c r="N269" s="61">
        <f t="shared" si="86"/>
        <v>19.394025813088202</v>
      </c>
      <c r="O269" s="61">
        <f t="shared" si="86"/>
        <v>12.014792122036358</v>
      </c>
      <c r="P269" s="61">
        <f t="shared" si="86"/>
        <v>39.202849145766578</v>
      </c>
      <c r="Q269" s="61">
        <f t="shared" si="86"/>
        <v>26.547757618763317</v>
      </c>
      <c r="R269" s="61">
        <f t="shared" si="86"/>
        <v>30.307559984466071</v>
      </c>
      <c r="S269" s="61">
        <f t="shared" si="86"/>
        <v>25.583745841589799</v>
      </c>
      <c r="T269" s="61">
        <f t="shared" si="86"/>
        <v>57.349068605049816</v>
      </c>
      <c r="U269" s="61">
        <f t="shared" si="86"/>
        <v>68.668006814565658</v>
      </c>
      <c r="V269" s="61">
        <f t="shared" si="86"/>
        <v>67.834210032281263</v>
      </c>
    </row>
    <row r="270" spans="3:22" x14ac:dyDescent="0.2">
      <c r="C270" s="90" t="s">
        <v>36</v>
      </c>
      <c r="D270" s="63">
        <f t="shared" ref="D270:V270" si="87">+IFERROR(IF(D231&gt;0,+((D231/D36)*100)," "),"")</f>
        <v>64.287880997800002</v>
      </c>
      <c r="E270" s="63">
        <f t="shared" si="87"/>
        <v>54.979904600132265</v>
      </c>
      <c r="F270" s="63">
        <f t="shared" si="87"/>
        <v>16.095974230083137</v>
      </c>
      <c r="G270" s="63">
        <f t="shared" si="87"/>
        <v>99.468425807063042</v>
      </c>
      <c r="H270" s="63">
        <f t="shared" si="87"/>
        <v>48.53537497762008</v>
      </c>
      <c r="I270" s="63">
        <f t="shared" si="87"/>
        <v>74.546475168331298</v>
      </c>
      <c r="J270" s="63">
        <f t="shared" si="87"/>
        <v>48.922332785849513</v>
      </c>
      <c r="K270" s="63">
        <f t="shared" si="87"/>
        <v>65.013081113535563</v>
      </c>
      <c r="L270" s="63">
        <f t="shared" si="87"/>
        <v>85.812918232282243</v>
      </c>
      <c r="M270" s="63">
        <f t="shared" si="87"/>
        <v>59.396129564786058</v>
      </c>
      <c r="N270" s="63">
        <f t="shared" si="87"/>
        <v>94.80881602299975</v>
      </c>
      <c r="O270" s="63">
        <f t="shared" si="87"/>
        <v>84.440273356873945</v>
      </c>
      <c r="P270" s="63">
        <f t="shared" si="87"/>
        <v>86.889060592103746</v>
      </c>
      <c r="Q270" s="63">
        <f t="shared" si="87"/>
        <v>71.862309554116976</v>
      </c>
      <c r="R270" s="63">
        <f t="shared" si="87"/>
        <v>91.489413243528546</v>
      </c>
      <c r="S270" s="63">
        <f t="shared" si="87"/>
        <v>97.522044409211347</v>
      </c>
      <c r="T270" s="63">
        <f t="shared" si="87"/>
        <v>92.628158928326243</v>
      </c>
      <c r="U270" s="63">
        <f t="shared" si="87"/>
        <v>76.738019919560656</v>
      </c>
      <c r="V270" s="63">
        <f t="shared" si="87"/>
        <v>97.706911782576725</v>
      </c>
    </row>
    <row r="271" spans="3:22" x14ac:dyDescent="0.2">
      <c r="C271" s="92" t="s">
        <v>75</v>
      </c>
      <c r="D271" s="62">
        <f t="shared" ref="D271:V271" si="88">+IFERROR(IF(D232&gt;0,+((D232/D37)*100)," "),"")</f>
        <v>70.779904300888447</v>
      </c>
      <c r="E271" s="62">
        <f t="shared" si="88"/>
        <v>80.456155228787907</v>
      </c>
      <c r="F271" s="62">
        <f t="shared" si="88"/>
        <v>76.06405927428699</v>
      </c>
      <c r="G271" s="62">
        <f t="shared" si="88"/>
        <v>69.358643143652316</v>
      </c>
      <c r="H271" s="62">
        <f t="shared" si="88"/>
        <v>71.538615913942166</v>
      </c>
      <c r="I271" s="62">
        <f t="shared" si="88"/>
        <v>73.999192179546384</v>
      </c>
      <c r="J271" s="62">
        <f t="shared" si="88"/>
        <v>76.019085324908744</v>
      </c>
      <c r="K271" s="62">
        <f t="shared" si="88"/>
        <v>82.385876606618126</v>
      </c>
      <c r="L271" s="62">
        <f t="shared" si="88"/>
        <v>90.089668095510305</v>
      </c>
      <c r="M271" s="62">
        <f t="shared" si="88"/>
        <v>83.627607575036038</v>
      </c>
      <c r="N271" s="62">
        <f t="shared" si="88"/>
        <v>87.508964874585331</v>
      </c>
      <c r="O271" s="62">
        <f t="shared" si="88"/>
        <v>61.967191020694443</v>
      </c>
      <c r="P271" s="62">
        <f t="shared" si="88"/>
        <v>77.837226912195973</v>
      </c>
      <c r="Q271" s="62">
        <f t="shared" si="88"/>
        <v>88.102203926728535</v>
      </c>
      <c r="R271" s="62">
        <f t="shared" si="88"/>
        <v>80.214045968958516</v>
      </c>
      <c r="S271" s="62">
        <f t="shared" si="88"/>
        <v>81.347359336968225</v>
      </c>
      <c r="T271" s="62">
        <f t="shared" si="88"/>
        <v>82.86842188881252</v>
      </c>
      <c r="U271" s="62">
        <f t="shared" si="88"/>
        <v>85.398205738167334</v>
      </c>
      <c r="V271" s="62">
        <f t="shared" si="88"/>
        <v>86.431426883159816</v>
      </c>
    </row>
    <row r="272" spans="3:22" ht="22.5" x14ac:dyDescent="0.2">
      <c r="C272" s="91" t="s">
        <v>76</v>
      </c>
      <c r="D272" s="64" t="str">
        <f t="shared" ref="D272:V272" si="89">+IFERROR(IF(D233&gt;0,+((D233/D38)*100)," "),"")</f>
        <v xml:space="preserve"> </v>
      </c>
      <c r="E272" s="64" t="str">
        <f t="shared" si="89"/>
        <v xml:space="preserve"> </v>
      </c>
      <c r="F272" s="64" t="str">
        <f t="shared" si="89"/>
        <v xml:space="preserve"> </v>
      </c>
      <c r="G272" s="64" t="str">
        <f t="shared" si="89"/>
        <v xml:space="preserve"> </v>
      </c>
      <c r="H272" s="64" t="str">
        <f t="shared" si="89"/>
        <v xml:space="preserve"> </v>
      </c>
      <c r="I272" s="64" t="str">
        <f t="shared" si="89"/>
        <v xml:space="preserve"> </v>
      </c>
      <c r="J272" s="64" t="str">
        <f t="shared" si="89"/>
        <v xml:space="preserve"> </v>
      </c>
      <c r="K272" s="64" t="str">
        <f t="shared" si="89"/>
        <v xml:space="preserve"> </v>
      </c>
      <c r="L272" s="64" t="str">
        <f t="shared" si="89"/>
        <v xml:space="preserve"> </v>
      </c>
      <c r="M272" s="64" t="str">
        <f t="shared" si="89"/>
        <v xml:space="preserve"> </v>
      </c>
      <c r="N272" s="64" t="str">
        <f t="shared" si="89"/>
        <v xml:space="preserve"> </v>
      </c>
      <c r="O272" s="64" t="str">
        <f t="shared" si="89"/>
        <v xml:space="preserve"> </v>
      </c>
      <c r="P272" s="64" t="str">
        <f t="shared" si="89"/>
        <v xml:space="preserve"> </v>
      </c>
      <c r="Q272" s="64" t="str">
        <f t="shared" si="89"/>
        <v xml:space="preserve"> </v>
      </c>
      <c r="R272" s="64" t="str">
        <f t="shared" si="89"/>
        <v xml:space="preserve"> </v>
      </c>
      <c r="S272" s="64" t="str">
        <f t="shared" si="89"/>
        <v xml:space="preserve"> </v>
      </c>
      <c r="T272" s="64" t="str">
        <f t="shared" si="89"/>
        <v xml:space="preserve"> </v>
      </c>
      <c r="U272" s="64" t="str">
        <f t="shared" si="89"/>
        <v xml:space="preserve"> </v>
      </c>
      <c r="V272" s="64" t="str">
        <f t="shared" si="89"/>
        <v xml:space="preserve"> </v>
      </c>
    </row>
    <row r="273" spans="3:22" x14ac:dyDescent="0.2">
      <c r="C273" s="89" t="s">
        <v>77</v>
      </c>
      <c r="D273" s="61">
        <f t="shared" ref="D273:V273" si="90">+IFERROR(IF(D234&gt;0,+((D234/D39)*100)," "),"")</f>
        <v>70.648298601861441</v>
      </c>
      <c r="E273" s="61">
        <f t="shared" si="90"/>
        <v>50.138657310689204</v>
      </c>
      <c r="F273" s="61">
        <f t="shared" si="90"/>
        <v>23.584923122680713</v>
      </c>
      <c r="G273" s="61">
        <f t="shared" si="90"/>
        <v>11.050928863844316</v>
      </c>
      <c r="H273" s="61">
        <f t="shared" si="90"/>
        <v>94.812218679100198</v>
      </c>
      <c r="I273" s="61">
        <f t="shared" si="90"/>
        <v>37.136711717644054</v>
      </c>
      <c r="J273" s="61">
        <f t="shared" si="90"/>
        <v>71.689747000766488</v>
      </c>
      <c r="K273" s="61">
        <f t="shared" si="90"/>
        <v>85.989622317497492</v>
      </c>
      <c r="L273" s="61">
        <f t="shared" si="90"/>
        <v>62.359719399144787</v>
      </c>
      <c r="M273" s="61">
        <f t="shared" si="90"/>
        <v>62.738789533412806</v>
      </c>
      <c r="N273" s="61">
        <f t="shared" si="90"/>
        <v>51.324848497026984</v>
      </c>
      <c r="O273" s="61">
        <f t="shared" si="90"/>
        <v>68.390539616361551</v>
      </c>
      <c r="P273" s="61">
        <f t="shared" si="90"/>
        <v>52.7917929593129</v>
      </c>
      <c r="Q273" s="61">
        <f t="shared" si="90"/>
        <v>74.024372414158023</v>
      </c>
      <c r="R273" s="61">
        <f t="shared" si="90"/>
        <v>77.41201959419945</v>
      </c>
      <c r="S273" s="61">
        <f t="shared" si="90"/>
        <v>76.403207009963111</v>
      </c>
      <c r="T273" s="61">
        <f t="shared" si="90"/>
        <v>84.291745677423776</v>
      </c>
      <c r="U273" s="61">
        <f t="shared" si="90"/>
        <v>76.335886404424798</v>
      </c>
      <c r="V273" s="61">
        <f t="shared" si="90"/>
        <v>87.942958715364739</v>
      </c>
    </row>
    <row r="274" spans="3:22" x14ac:dyDescent="0.2">
      <c r="C274" s="90" t="s">
        <v>37</v>
      </c>
      <c r="D274" s="63">
        <f t="shared" ref="D274:V274" si="91">+IFERROR(IF(D235&gt;0,+((D235/D40)*100)," "),"")</f>
        <v>58.050528750604649</v>
      </c>
      <c r="E274" s="63">
        <f t="shared" si="91"/>
        <v>71.847889086077714</v>
      </c>
      <c r="F274" s="63">
        <f t="shared" si="91"/>
        <v>39.67925453589551</v>
      </c>
      <c r="G274" s="63">
        <f t="shared" si="91"/>
        <v>56.990783283590318</v>
      </c>
      <c r="H274" s="63">
        <f t="shared" si="91"/>
        <v>53.866046727135483</v>
      </c>
      <c r="I274" s="63">
        <f t="shared" si="91"/>
        <v>59.338985576148737</v>
      </c>
      <c r="J274" s="63">
        <f t="shared" si="91"/>
        <v>53.844088988973404</v>
      </c>
      <c r="K274" s="63">
        <f t="shared" si="91"/>
        <v>67.200670653721687</v>
      </c>
      <c r="L274" s="63">
        <f t="shared" si="91"/>
        <v>72.297088045918642</v>
      </c>
      <c r="M274" s="63">
        <f t="shared" si="91"/>
        <v>60.132464080495915</v>
      </c>
      <c r="N274" s="63">
        <f t="shared" si="91"/>
        <v>50.118106325326593</v>
      </c>
      <c r="O274" s="63">
        <f t="shared" si="91"/>
        <v>33.670527887992165</v>
      </c>
      <c r="P274" s="63">
        <f t="shared" si="91"/>
        <v>43.74796541983973</v>
      </c>
      <c r="Q274" s="63">
        <f t="shared" si="91"/>
        <v>52.631220595017282</v>
      </c>
      <c r="R274" s="63">
        <f t="shared" si="91"/>
        <v>60.943343351276425</v>
      </c>
      <c r="S274" s="63">
        <f t="shared" si="91"/>
        <v>59.37433949639135</v>
      </c>
      <c r="T274" s="63">
        <f t="shared" si="91"/>
        <v>48.555207948991765</v>
      </c>
      <c r="U274" s="63">
        <f t="shared" si="91"/>
        <v>57.414590140658319</v>
      </c>
      <c r="V274" s="63">
        <f t="shared" si="91"/>
        <v>70.146585988443661</v>
      </c>
    </row>
    <row r="275" spans="3:22" x14ac:dyDescent="0.2">
      <c r="C275" s="89" t="s">
        <v>38</v>
      </c>
      <c r="D275" s="61">
        <f t="shared" ref="D275:V275" si="92">+IFERROR(IF(D236&gt;0,+((D236/D41)*100)," "),"")</f>
        <v>25.47212579</v>
      </c>
      <c r="E275" s="61">
        <f t="shared" si="92"/>
        <v>1.8986253470201739</v>
      </c>
      <c r="F275" s="61">
        <f t="shared" si="92"/>
        <v>5.24451588730998</v>
      </c>
      <c r="G275" s="61" t="str">
        <f t="shared" si="92"/>
        <v xml:space="preserve"> </v>
      </c>
      <c r="H275" s="61" t="str">
        <f t="shared" si="92"/>
        <v xml:space="preserve"> </v>
      </c>
      <c r="I275" s="61" t="str">
        <f t="shared" si="92"/>
        <v xml:space="preserve"> </v>
      </c>
      <c r="J275" s="61" t="str">
        <f t="shared" si="92"/>
        <v xml:space="preserve"> </v>
      </c>
      <c r="K275" s="61" t="str">
        <f t="shared" si="92"/>
        <v xml:space="preserve"> </v>
      </c>
      <c r="L275" s="61" t="str">
        <f t="shared" si="92"/>
        <v xml:space="preserve"> </v>
      </c>
      <c r="M275" s="61" t="str">
        <f t="shared" si="92"/>
        <v xml:space="preserve"> </v>
      </c>
      <c r="N275" s="61" t="str">
        <f t="shared" si="92"/>
        <v xml:space="preserve"> </v>
      </c>
      <c r="O275" s="61" t="str">
        <f t="shared" si="92"/>
        <v xml:space="preserve"> </v>
      </c>
      <c r="P275" s="61" t="str">
        <f t="shared" si="92"/>
        <v xml:space="preserve"> </v>
      </c>
      <c r="Q275" s="61" t="str">
        <f t="shared" si="92"/>
        <v xml:space="preserve"> </v>
      </c>
      <c r="R275" s="61" t="str">
        <f t="shared" si="92"/>
        <v xml:space="preserve"> </v>
      </c>
      <c r="S275" s="61" t="str">
        <f t="shared" si="92"/>
        <v xml:space="preserve"> </v>
      </c>
      <c r="T275" s="61" t="str">
        <f t="shared" si="92"/>
        <v xml:space="preserve"> </v>
      </c>
      <c r="U275" s="61" t="str">
        <f t="shared" si="92"/>
        <v xml:space="preserve"> </v>
      </c>
      <c r="V275" s="61" t="str">
        <f t="shared" si="92"/>
        <v xml:space="preserve"> </v>
      </c>
    </row>
    <row r="276" spans="3:22" x14ac:dyDescent="0.2">
      <c r="C276" s="93" t="s">
        <v>79</v>
      </c>
      <c r="D276" s="65">
        <f t="shared" ref="D276:V276" si="93">+IFERROR(IF(D237&gt;0,+((D237/D42)*100)," "),"")</f>
        <v>66.706236590747295</v>
      </c>
      <c r="E276" s="65">
        <f t="shared" si="93"/>
        <v>72.187385134014079</v>
      </c>
      <c r="F276" s="65">
        <f t="shared" si="93"/>
        <v>64.099136331960011</v>
      </c>
      <c r="G276" s="65">
        <f t="shared" si="93"/>
        <v>69.710130385713427</v>
      </c>
      <c r="H276" s="65">
        <f t="shared" si="93"/>
        <v>68.494279177600816</v>
      </c>
      <c r="I276" s="65">
        <f t="shared" si="93"/>
        <v>66.926072509502049</v>
      </c>
      <c r="J276" s="65">
        <f t="shared" si="93"/>
        <v>70.824889428571822</v>
      </c>
      <c r="K276" s="65">
        <f t="shared" si="93"/>
        <v>73.297379148943918</v>
      </c>
      <c r="L276" s="65">
        <f t="shared" si="93"/>
        <v>79.564379286736582</v>
      </c>
      <c r="M276" s="65">
        <f t="shared" si="93"/>
        <v>79.580703625737996</v>
      </c>
      <c r="N276" s="65">
        <f t="shared" si="93"/>
        <v>74.768495420080612</v>
      </c>
      <c r="O276" s="65">
        <f t="shared" si="93"/>
        <v>62.737724579107159</v>
      </c>
      <c r="P276" s="65">
        <f t="shared" si="93"/>
        <v>74.614776172032023</v>
      </c>
      <c r="Q276" s="65">
        <f t="shared" si="93"/>
        <v>81.313763804677876</v>
      </c>
      <c r="R276" s="65">
        <f t="shared" si="93"/>
        <v>77.006702586635498</v>
      </c>
      <c r="S276" s="65">
        <f t="shared" si="93"/>
        <v>75.069724535706271</v>
      </c>
      <c r="T276" s="65">
        <f t="shared" si="93"/>
        <v>78.27661949106043</v>
      </c>
      <c r="U276" s="65">
        <f t="shared" si="93"/>
        <v>76.050903167497012</v>
      </c>
      <c r="V276" s="65">
        <f t="shared" si="93"/>
        <v>84.430104075100175</v>
      </c>
    </row>
    <row r="277" spans="3:22" x14ac:dyDescent="0.2">
      <c r="C277" s="1" t="s">
        <v>227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9:V9"/>
    <mergeCell ref="D48:V48"/>
    <mergeCell ref="D87:V87"/>
    <mergeCell ref="D127:V127"/>
    <mergeCell ref="D165:V165"/>
    <mergeCell ref="D204:V204"/>
    <mergeCell ref="D242:V242"/>
    <mergeCell ref="P206:P207"/>
    <mergeCell ref="Q206:Q207"/>
    <mergeCell ref="R51:R52"/>
    <mergeCell ref="S51:S52"/>
    <mergeCell ref="L88:Q88"/>
    <mergeCell ref="U90:U91"/>
    <mergeCell ref="C90:C91"/>
    <mergeCell ref="P90:P91"/>
    <mergeCell ref="E90:E91"/>
    <mergeCell ref="F90:F91"/>
    <mergeCell ref="G90:G91"/>
    <mergeCell ref="V168:V169"/>
    <mergeCell ref="T129:T130"/>
    <mergeCell ref="T206:T207"/>
    <mergeCell ref="S90:S91"/>
    <mergeCell ref="U168:U169"/>
    <mergeCell ref="U129:U130"/>
    <mergeCell ref="S168:S169"/>
    <mergeCell ref="T168:T169"/>
    <mergeCell ref="V129:V130"/>
    <mergeCell ref="C206:C207"/>
    <mergeCell ref="D206:D207"/>
    <mergeCell ref="F206:F207"/>
    <mergeCell ref="O206:O207"/>
    <mergeCell ref="P129:P130"/>
    <mergeCell ref="C168:C169"/>
    <mergeCell ref="D168:D169"/>
    <mergeCell ref="E168:E169"/>
    <mergeCell ref="F168:F169"/>
    <mergeCell ref="C129:C130"/>
    <mergeCell ref="G206:G207"/>
    <mergeCell ref="F129:F130"/>
    <mergeCell ref="L168:L169"/>
    <mergeCell ref="N129:N130"/>
    <mergeCell ref="O129:O130"/>
    <mergeCell ref="L206:L207"/>
    <mergeCell ref="N168:N169"/>
    <mergeCell ref="P168:P169"/>
    <mergeCell ref="C245:C246"/>
    <mergeCell ref="O90:O91"/>
    <mergeCell ref="T245:T246"/>
    <mergeCell ref="D245:D246"/>
    <mergeCell ref="E245:E246"/>
    <mergeCell ref="F245:F246"/>
    <mergeCell ref="G245:G246"/>
    <mergeCell ref="R206:R207"/>
    <mergeCell ref="K129:K130"/>
    <mergeCell ref="L129:L130"/>
    <mergeCell ref="M129:M130"/>
    <mergeCell ref="O168:O169"/>
    <mergeCell ref="E206:E207"/>
    <mergeCell ref="M168:M169"/>
    <mergeCell ref="D129:D130"/>
    <mergeCell ref="E129:E130"/>
    <mergeCell ref="G129:G130"/>
    <mergeCell ref="M206:M207"/>
    <mergeCell ref="N206:N207"/>
    <mergeCell ref="H206:H207"/>
    <mergeCell ref="R245:R246"/>
    <mergeCell ref="I245:I246"/>
    <mergeCell ref="Q129:Q130"/>
    <mergeCell ref="R129:R130"/>
    <mergeCell ref="O245:O246"/>
    <mergeCell ref="P245:P246"/>
    <mergeCell ref="Q245:Q246"/>
    <mergeCell ref="H90:H91"/>
    <mergeCell ref="I90:I91"/>
    <mergeCell ref="Q168:Q169"/>
    <mergeCell ref="L166:Q166"/>
    <mergeCell ref="S245:S246"/>
    <mergeCell ref="L245:L246"/>
    <mergeCell ref="R90:R91"/>
    <mergeCell ref="Q90:Q91"/>
    <mergeCell ref="M90:M91"/>
    <mergeCell ref="L90:L91"/>
    <mergeCell ref="J168:J169"/>
    <mergeCell ref="J129:J130"/>
    <mergeCell ref="J245:J246"/>
    <mergeCell ref="K245:K246"/>
    <mergeCell ref="M245:M246"/>
    <mergeCell ref="N90:N91"/>
    <mergeCell ref="E11:E12"/>
    <mergeCell ref="Q51:Q52"/>
    <mergeCell ref="J90:J91"/>
    <mergeCell ref="K51:K52"/>
    <mergeCell ref="K90:K91"/>
    <mergeCell ref="V90:V91"/>
    <mergeCell ref="G11:G12"/>
    <mergeCell ref="V51:V52"/>
    <mergeCell ref="V245:V246"/>
    <mergeCell ref="H245:H246"/>
    <mergeCell ref="I168:I169"/>
    <mergeCell ref="U245:U246"/>
    <mergeCell ref="S129:S130"/>
    <mergeCell ref="S206:S207"/>
    <mergeCell ref="R168:R169"/>
    <mergeCell ref="H129:H130"/>
    <mergeCell ref="I129:I130"/>
    <mergeCell ref="U206:U207"/>
    <mergeCell ref="V206:V207"/>
    <mergeCell ref="I206:I207"/>
    <mergeCell ref="J206:J207"/>
    <mergeCell ref="K206:K207"/>
    <mergeCell ref="L243:Q243"/>
    <mergeCell ref="N245:N246"/>
    <mergeCell ref="F11:F12"/>
    <mergeCell ref="N11:N12"/>
    <mergeCell ref="Q11:Q12"/>
    <mergeCell ref="C11:C12"/>
    <mergeCell ref="U11:U12"/>
    <mergeCell ref="V11:V12"/>
    <mergeCell ref="L11:L12"/>
    <mergeCell ref="T51:T52"/>
    <mergeCell ref="E51:E52"/>
    <mergeCell ref="F51:F52"/>
    <mergeCell ref="G51:G52"/>
    <mergeCell ref="H51:H52"/>
    <mergeCell ref="I51:I52"/>
    <mergeCell ref="J51:J52"/>
    <mergeCell ref="O11:O12"/>
    <mergeCell ref="P11:P12"/>
    <mergeCell ref="H11:H12"/>
    <mergeCell ref="I11:I12"/>
    <mergeCell ref="J11:J12"/>
    <mergeCell ref="P51:P52"/>
    <mergeCell ref="U51:U52"/>
    <mergeCell ref="D11:D12"/>
    <mergeCell ref="T11:T12"/>
    <mergeCell ref="M51:M52"/>
    <mergeCell ref="S6:S7"/>
    <mergeCell ref="T6:T7"/>
    <mergeCell ref="T90:T91"/>
    <mergeCell ref="G168:G169"/>
    <mergeCell ref="H168:H169"/>
    <mergeCell ref="K168:K169"/>
    <mergeCell ref="R11:R12"/>
    <mergeCell ref="K11:K12"/>
    <mergeCell ref="S11:S12"/>
    <mergeCell ref="N51:N52"/>
    <mergeCell ref="O51:O52"/>
    <mergeCell ref="U6:U7"/>
    <mergeCell ref="V6:V7"/>
    <mergeCell ref="C51:C52"/>
    <mergeCell ref="D51:D52"/>
    <mergeCell ref="L51:L52"/>
    <mergeCell ref="D90:D91"/>
    <mergeCell ref="M11:M12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ageMargins left="0.7" right="0.7" top="0.75" bottom="0.75" header="0.3" footer="0.3"/>
  <pageSetup orientation="portrait" r:id="rId1"/>
  <ignoredErrors>
    <ignoredError sqref="N42:U42 E82:U82 E160:U160 E237:U237" formulaRange="1"/>
    <ignoredError sqref="D11:V12 D6:M7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012E-6804-4E4E-996A-393FD24ECB9B}">
  <sheetPr codeName="Hoja27"/>
  <dimension ref="A1:K300"/>
  <sheetViews>
    <sheetView showGridLines="0" zoomScaleNormal="100" workbookViewId="0">
      <pane xSplit="3" ySplit="9" topLeftCell="D237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N298" sqref="N298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10" width="10.7109375" style="9" customWidth="1"/>
    <col min="11" max="11" width="8.85546875" style="9" customWidth="1"/>
    <col min="12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5"/>
      <c r="E2" s="185"/>
      <c r="F2" s="185"/>
      <c r="G2" s="185"/>
      <c r="H2" s="185"/>
      <c r="I2" s="185"/>
      <c r="J2" s="185"/>
      <c r="K2" s="185"/>
    </row>
    <row r="3" spans="1:11" ht="16.5" customHeight="1" x14ac:dyDescent="0.2">
      <c r="D3" s="185"/>
      <c r="E3" s="185"/>
      <c r="F3" s="185"/>
      <c r="G3" s="185"/>
      <c r="H3" s="185"/>
      <c r="I3" s="185"/>
      <c r="J3" s="185"/>
      <c r="K3" s="185"/>
    </row>
    <row r="4" spans="1:11" ht="16.5" customHeight="1" x14ac:dyDescent="0.2">
      <c r="D4" s="185"/>
      <c r="E4" s="185"/>
      <c r="F4" s="185"/>
      <c r="G4" s="185"/>
      <c r="H4" s="185"/>
      <c r="I4" s="185"/>
      <c r="J4" s="185"/>
      <c r="K4" s="185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4"/>
      <c r="E6" s="174"/>
      <c r="F6" s="174"/>
      <c r="G6" s="174"/>
      <c r="H6" s="174"/>
      <c r="I6" s="174"/>
      <c r="J6" s="174"/>
      <c r="K6" s="174"/>
    </row>
    <row r="7" spans="1:11" ht="21" customHeight="1" x14ac:dyDescent="0.2">
      <c r="A7" s="175" t="s">
        <v>219</v>
      </c>
      <c r="B7" s="175"/>
      <c r="C7" s="175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21" customHeight="1" x14ac:dyDescent="0.25">
      <c r="A8" s="175"/>
      <c r="B8" s="175"/>
      <c r="C8" s="175"/>
      <c r="D8" s="171">
        <v>2019</v>
      </c>
      <c r="E8" s="171">
        <v>2020</v>
      </c>
      <c r="F8" s="171">
        <v>2021</v>
      </c>
      <c r="G8" s="171">
        <v>2022</v>
      </c>
      <c r="H8" s="171">
        <v>2023</v>
      </c>
      <c r="I8" s="171">
        <v>2024</v>
      </c>
      <c r="J8" s="171">
        <v>2025</v>
      </c>
      <c r="K8" s="171" t="s">
        <v>178</v>
      </c>
    </row>
    <row r="9" spans="1:11" s="104" customFormat="1" ht="16.5" customHeight="1" x14ac:dyDescent="0.25">
      <c r="A9" s="170" t="s">
        <v>225</v>
      </c>
      <c r="B9" s="170"/>
      <c r="C9" s="170"/>
      <c r="D9" s="171"/>
      <c r="E9" s="171"/>
      <c r="F9" s="171"/>
      <c r="G9" s="171"/>
      <c r="H9" s="171"/>
      <c r="I9" s="171"/>
      <c r="J9" s="171"/>
      <c r="K9" s="171"/>
    </row>
    <row r="10" spans="1:11" s="104" customFormat="1" ht="16.5" customHeight="1" x14ac:dyDescent="0.25">
      <c r="A10" s="101"/>
      <c r="B10" s="100"/>
      <c r="C10" s="100"/>
      <c r="D10" s="139"/>
      <c r="E10" s="139"/>
      <c r="F10" s="139"/>
      <c r="G10" s="139"/>
      <c r="H10" s="139"/>
      <c r="I10" s="139"/>
      <c r="J10" s="139"/>
      <c r="K10" s="139"/>
    </row>
    <row r="11" spans="1:11" ht="16.5" customHeight="1" x14ac:dyDescent="0.2">
      <c r="D11" s="164" t="s">
        <v>139</v>
      </c>
      <c r="E11" s="164"/>
      <c r="F11" s="164"/>
      <c r="G11" s="164"/>
      <c r="H11" s="164"/>
      <c r="I11" s="164"/>
      <c r="J11" s="164"/>
      <c r="K11" s="164"/>
    </row>
    <row r="12" spans="1:11" ht="15.75" customHeight="1" x14ac:dyDescent="0.2">
      <c r="C12" s="157"/>
      <c r="D12" s="157"/>
      <c r="E12" s="157"/>
      <c r="F12" s="157"/>
      <c r="G12" s="157"/>
      <c r="H12" s="157"/>
      <c r="I12" s="157"/>
      <c r="J12" s="157"/>
    </row>
    <row r="13" spans="1:11" ht="9.9499999999999993" customHeight="1" x14ac:dyDescent="0.2">
      <c r="C13" s="182" t="s">
        <v>21</v>
      </c>
      <c r="D13" s="162">
        <v>2019</v>
      </c>
      <c r="E13" s="162">
        <v>2020</v>
      </c>
      <c r="F13" s="162">
        <v>2021</v>
      </c>
      <c r="G13" s="162">
        <v>2022</v>
      </c>
      <c r="H13" s="162">
        <v>2023</v>
      </c>
      <c r="I13" s="162">
        <v>2024</v>
      </c>
      <c r="J13" s="162">
        <v>2025</v>
      </c>
      <c r="K13" s="162" t="s">
        <v>178</v>
      </c>
    </row>
    <row r="14" spans="1:11" ht="9.9499999999999993" customHeight="1" thickBot="1" x14ac:dyDescent="0.25">
      <c r="C14" s="183"/>
      <c r="D14" s="163"/>
      <c r="E14" s="163"/>
      <c r="F14" s="163"/>
      <c r="G14" s="163"/>
      <c r="H14" s="163"/>
      <c r="I14" s="163"/>
      <c r="J14" s="163"/>
      <c r="K14" s="163"/>
    </row>
    <row r="15" spans="1:11" x14ac:dyDescent="0.2">
      <c r="C15" s="89" t="s">
        <v>61</v>
      </c>
      <c r="D15" s="120">
        <v>59.391623000000003</v>
      </c>
      <c r="E15" s="120">
        <v>81.318970766000007</v>
      </c>
      <c r="F15" s="120">
        <v>78.364837856999998</v>
      </c>
      <c r="G15" s="120">
        <v>65.195648766000005</v>
      </c>
      <c r="H15" s="120">
        <v>68.389490578999997</v>
      </c>
      <c r="I15" s="120">
        <v>110.86367322300001</v>
      </c>
      <c r="J15" s="120">
        <v>96.667726576000007</v>
      </c>
      <c r="K15" s="120">
        <v>73.028282000000004</v>
      </c>
    </row>
    <row r="16" spans="1:11" x14ac:dyDescent="0.2">
      <c r="C16" s="90" t="s">
        <v>28</v>
      </c>
      <c r="D16" s="121">
        <v>99.242829764999996</v>
      </c>
      <c r="E16" s="121">
        <v>117.84222731600001</v>
      </c>
      <c r="F16" s="121">
        <v>148.185412378</v>
      </c>
      <c r="G16" s="121">
        <v>162.973423239</v>
      </c>
      <c r="H16" s="121">
        <v>168.77720151299999</v>
      </c>
      <c r="I16" s="121">
        <v>186.024608301</v>
      </c>
      <c r="J16" s="121">
        <v>168.58777878399999</v>
      </c>
      <c r="K16" s="121">
        <v>193.98471730200001</v>
      </c>
    </row>
    <row r="17" spans="3:11" x14ac:dyDescent="0.2">
      <c r="C17" s="89" t="s">
        <v>62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</row>
    <row r="18" spans="3:11" x14ac:dyDescent="0.2">
      <c r="C18" s="90" t="s">
        <v>29</v>
      </c>
      <c r="D18" s="121">
        <v>146.24565314</v>
      </c>
      <c r="E18" s="121">
        <v>175.63080244700001</v>
      </c>
      <c r="F18" s="121">
        <v>174.734708762</v>
      </c>
      <c r="G18" s="121">
        <v>182.077310778</v>
      </c>
      <c r="H18" s="121">
        <v>183.87740264199999</v>
      </c>
      <c r="I18" s="121">
        <v>155.50939244899999</v>
      </c>
      <c r="J18" s="121">
        <v>171.082892829</v>
      </c>
      <c r="K18" s="121">
        <v>124.88148883700001</v>
      </c>
    </row>
    <row r="19" spans="3:11" x14ac:dyDescent="0.2">
      <c r="C19" s="89" t="s">
        <v>63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</row>
    <row r="20" spans="3:11" x14ac:dyDescent="0.2">
      <c r="C20" s="90" t="s">
        <v>30</v>
      </c>
      <c r="D20" s="121">
        <v>7.0728600500000001</v>
      </c>
      <c r="E20" s="121">
        <v>7.7576333000000002</v>
      </c>
      <c r="F20" s="121">
        <v>11.11824477</v>
      </c>
      <c r="G20" s="121">
        <v>18.472189792000002</v>
      </c>
      <c r="H20" s="121">
        <v>11.957243849999999</v>
      </c>
      <c r="I20" s="121">
        <v>14.934398785999999</v>
      </c>
      <c r="J20" s="121">
        <v>15.686940053000001</v>
      </c>
      <c r="K20" s="121">
        <v>19.565566</v>
      </c>
    </row>
    <row r="21" spans="3:11" x14ac:dyDescent="0.2">
      <c r="C21" s="89" t="s">
        <v>64</v>
      </c>
      <c r="D21" s="120">
        <v>76.761977774000002</v>
      </c>
      <c r="E21" s="120">
        <v>54.464014290000001</v>
      </c>
      <c r="F21" s="120">
        <v>75.567359999999994</v>
      </c>
      <c r="G21" s="120">
        <v>59.992489999999997</v>
      </c>
      <c r="H21" s="120">
        <v>62.572000000000003</v>
      </c>
      <c r="I21" s="120">
        <v>90.384</v>
      </c>
      <c r="J21" s="120">
        <v>109.293352333</v>
      </c>
      <c r="K21" s="120">
        <v>127.07899999999999</v>
      </c>
    </row>
    <row r="22" spans="3:11" x14ac:dyDescent="0.2">
      <c r="C22" s="90" t="s">
        <v>65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</row>
    <row r="23" spans="3:11" x14ac:dyDescent="0.2">
      <c r="C23" s="89" t="s">
        <v>66</v>
      </c>
      <c r="D23" s="120">
        <v>9.3391223849999996</v>
      </c>
      <c r="E23" s="120">
        <v>9.88740022</v>
      </c>
      <c r="F23" s="120">
        <v>11.457057952</v>
      </c>
      <c r="G23" s="120">
        <v>12.501880209999999</v>
      </c>
      <c r="H23" s="120">
        <v>16.699282709999999</v>
      </c>
      <c r="I23" s="120">
        <v>19.139687240000001</v>
      </c>
      <c r="J23" s="120">
        <v>21.947315158999999</v>
      </c>
      <c r="K23" s="120">
        <v>42.126860999999998</v>
      </c>
    </row>
    <row r="24" spans="3:11" x14ac:dyDescent="0.2">
      <c r="C24" s="90" t="s">
        <v>67</v>
      </c>
      <c r="D24" s="121">
        <v>306.44719569099999</v>
      </c>
      <c r="E24" s="121">
        <v>239.56302749</v>
      </c>
      <c r="F24" s="121">
        <v>314.24202685</v>
      </c>
      <c r="G24" s="121">
        <v>317.604086413</v>
      </c>
      <c r="H24" s="121">
        <v>373.17773947199998</v>
      </c>
      <c r="I24" s="121">
        <v>356.86031305500001</v>
      </c>
      <c r="J24" s="121">
        <v>380.54815414500001</v>
      </c>
      <c r="K24" s="121">
        <v>401.42282599999999</v>
      </c>
    </row>
    <row r="25" spans="3:11" x14ac:dyDescent="0.2">
      <c r="C25" s="89" t="s">
        <v>68</v>
      </c>
      <c r="D25" s="120">
        <v>58.206000000000003</v>
      </c>
      <c r="E25" s="120">
        <v>51.042372999999998</v>
      </c>
      <c r="F25" s="120">
        <v>78.565592597000006</v>
      </c>
      <c r="G25" s="120">
        <v>29.726940800000001</v>
      </c>
      <c r="H25" s="120">
        <v>40.816742392999998</v>
      </c>
      <c r="I25" s="120">
        <v>28.465002475999999</v>
      </c>
      <c r="J25" s="120">
        <v>20.470647</v>
      </c>
      <c r="K25" s="120">
        <v>16.386816014000001</v>
      </c>
    </row>
    <row r="26" spans="3:11" x14ac:dyDescent="0.2">
      <c r="C26" s="90" t="s">
        <v>31</v>
      </c>
      <c r="D26" s="121">
        <v>37.505000000000003</v>
      </c>
      <c r="E26" s="121">
        <v>46.194195675000003</v>
      </c>
      <c r="F26" s="121">
        <v>74.343999999999994</v>
      </c>
      <c r="G26" s="121">
        <v>81.407244824000003</v>
      </c>
      <c r="H26" s="121">
        <v>80.807081827000005</v>
      </c>
      <c r="I26" s="121">
        <v>74.701453895</v>
      </c>
      <c r="J26" s="121">
        <v>68.772648392999997</v>
      </c>
      <c r="K26" s="121">
        <v>80.609268999999998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3467.4457601630002</v>
      </c>
      <c r="J27" s="120">
        <v>3248.1176763049998</v>
      </c>
      <c r="K27" s="120">
        <v>3354.6892319110002</v>
      </c>
    </row>
    <row r="28" spans="3:11" x14ac:dyDescent="0.2">
      <c r="C28" s="90" t="s">
        <v>69</v>
      </c>
      <c r="D28" s="121">
        <v>2006.944970603</v>
      </c>
      <c r="E28" s="121">
        <v>1946.9010311239999</v>
      </c>
      <c r="F28" s="121">
        <v>2243.8490000000002</v>
      </c>
      <c r="G28" s="121">
        <v>2452.4229999999998</v>
      </c>
      <c r="H28" s="121">
        <v>3038.3677270409999</v>
      </c>
      <c r="I28" s="121">
        <v>0</v>
      </c>
      <c r="J28" s="121">
        <v>0</v>
      </c>
      <c r="K28" s="121">
        <v>0</v>
      </c>
    </row>
    <row r="29" spans="3:11" x14ac:dyDescent="0.2">
      <c r="C29" s="89" t="s">
        <v>70</v>
      </c>
      <c r="D29" s="120">
        <v>41.208440557000003</v>
      </c>
      <c r="E29" s="120">
        <v>32.647898069</v>
      </c>
      <c r="F29" s="120">
        <v>100.295438877</v>
      </c>
      <c r="G29" s="120">
        <v>86.527398774999995</v>
      </c>
      <c r="H29" s="120">
        <v>49.690029584000001</v>
      </c>
      <c r="I29" s="120">
        <v>57.064031157000002</v>
      </c>
      <c r="J29" s="120">
        <v>51.236914024999997</v>
      </c>
      <c r="K29" s="120">
        <v>52.788446</v>
      </c>
    </row>
    <row r="30" spans="3:11" x14ac:dyDescent="0.2">
      <c r="C30" s="90" t="s">
        <v>32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</row>
    <row r="31" spans="3:11" x14ac:dyDescent="0.2">
      <c r="C31" s="89" t="s">
        <v>174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</row>
    <row r="32" spans="3:11" x14ac:dyDescent="0.2">
      <c r="C32" s="90" t="s">
        <v>171</v>
      </c>
      <c r="D32" s="121">
        <v>62.809290072000003</v>
      </c>
      <c r="E32" s="121">
        <v>52.303111520999998</v>
      </c>
      <c r="F32" s="121">
        <v>69.274000000000001</v>
      </c>
      <c r="G32" s="121">
        <v>196.27671432899999</v>
      </c>
      <c r="H32" s="121">
        <v>154.81550999999999</v>
      </c>
      <c r="I32" s="121">
        <v>141.838844636</v>
      </c>
      <c r="J32" s="121">
        <v>260.59710088399999</v>
      </c>
      <c r="K32" s="121">
        <v>183.56424816200001</v>
      </c>
    </row>
    <row r="33" spans="1:11" x14ac:dyDescent="0.2">
      <c r="C33" s="89" t="s">
        <v>71</v>
      </c>
      <c r="D33" s="120">
        <v>309.10708019899999</v>
      </c>
      <c r="E33" s="120">
        <v>171.64651920200001</v>
      </c>
      <c r="F33" s="120">
        <v>506.81968667400002</v>
      </c>
      <c r="G33" s="120">
        <v>496.931818545</v>
      </c>
      <c r="H33" s="120">
        <v>543.07472967900003</v>
      </c>
      <c r="I33" s="120">
        <v>567.82524675900004</v>
      </c>
      <c r="J33" s="120">
        <v>522.88749680800004</v>
      </c>
      <c r="K33" s="120">
        <v>512.07824583199999</v>
      </c>
    </row>
    <row r="34" spans="1:11" x14ac:dyDescent="0.2">
      <c r="C34" s="90" t="s">
        <v>34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0</v>
      </c>
      <c r="J34" s="121">
        <v>0.89881803299999996</v>
      </c>
      <c r="K34" s="121">
        <v>1.041226669</v>
      </c>
    </row>
    <row r="35" spans="1:11" x14ac:dyDescent="0.2">
      <c r="C35" s="89" t="s">
        <v>72</v>
      </c>
      <c r="D35" s="120">
        <v>22.542054681</v>
      </c>
      <c r="E35" s="120">
        <v>22.690551549999999</v>
      </c>
      <c r="F35" s="120">
        <v>23.533999999999999</v>
      </c>
      <c r="G35" s="120">
        <v>29.226941069999999</v>
      </c>
      <c r="H35" s="120">
        <v>29.994499999999999</v>
      </c>
      <c r="I35" s="120">
        <v>33.031999999999996</v>
      </c>
      <c r="J35" s="120">
        <v>38.078000000000003</v>
      </c>
      <c r="K35" s="120">
        <v>33.195536331</v>
      </c>
    </row>
    <row r="36" spans="1:11" x14ac:dyDescent="0.2">
      <c r="C36" s="90" t="s">
        <v>73</v>
      </c>
      <c r="D36" s="121">
        <v>65.340976861000001</v>
      </c>
      <c r="E36" s="121">
        <v>37.175760738999998</v>
      </c>
      <c r="F36" s="121">
        <v>140.24239527700001</v>
      </c>
      <c r="G36" s="121">
        <v>129.934163842</v>
      </c>
      <c r="H36" s="121">
        <v>85.554953355999999</v>
      </c>
      <c r="I36" s="121">
        <v>56.133921012000002</v>
      </c>
      <c r="J36" s="121">
        <v>8.9799188690000005</v>
      </c>
      <c r="K36" s="121">
        <v>54.001583605</v>
      </c>
    </row>
    <row r="37" spans="1:11" x14ac:dyDescent="0.2">
      <c r="C37" s="89" t="s">
        <v>35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</row>
    <row r="38" spans="1:11" x14ac:dyDescent="0.2">
      <c r="C38" s="90" t="s">
        <v>74</v>
      </c>
      <c r="D38" s="121">
        <v>49.833491260999999</v>
      </c>
      <c r="E38" s="121">
        <v>30.764101275000002</v>
      </c>
      <c r="F38" s="121">
        <v>54.61645</v>
      </c>
      <c r="G38" s="121">
        <v>62.857344513000001</v>
      </c>
      <c r="H38" s="121">
        <v>92.715015195999996</v>
      </c>
      <c r="I38" s="121">
        <v>123.506622398</v>
      </c>
      <c r="J38" s="121">
        <v>164.06383026699999</v>
      </c>
      <c r="K38" s="121">
        <v>170.66262143200001</v>
      </c>
    </row>
    <row r="39" spans="1:11" x14ac:dyDescent="0.2">
      <c r="C39" s="89" t="s">
        <v>36</v>
      </c>
      <c r="D39" s="120">
        <v>9.18</v>
      </c>
      <c r="E39" s="120">
        <v>3.1265326290000002</v>
      </c>
      <c r="F39" s="120">
        <v>1.166273946</v>
      </c>
      <c r="G39" s="120">
        <v>4.3079999999999998</v>
      </c>
      <c r="H39" s="120">
        <v>30.520829316</v>
      </c>
      <c r="I39" s="120">
        <v>67.387371775000005</v>
      </c>
      <c r="J39" s="120">
        <v>168.91291403</v>
      </c>
      <c r="K39" s="120">
        <v>191.09296158699999</v>
      </c>
    </row>
    <row r="40" spans="1:11" x14ac:dyDescent="0.2">
      <c r="C40" s="90" t="s">
        <v>172</v>
      </c>
      <c r="D40" s="121">
        <v>122.04812109</v>
      </c>
      <c r="E40" s="121">
        <v>120.039074013</v>
      </c>
      <c r="F40" s="121">
        <v>131.18451393399999</v>
      </c>
      <c r="G40" s="121">
        <v>157.60522069999999</v>
      </c>
      <c r="H40" s="121">
        <v>180.11921599999999</v>
      </c>
      <c r="I40" s="121">
        <v>182.916876989</v>
      </c>
      <c r="J40" s="121">
        <v>148.75739657899999</v>
      </c>
      <c r="K40" s="121">
        <v>402.01204899999999</v>
      </c>
    </row>
    <row r="41" spans="1:11" x14ac:dyDescent="0.2">
      <c r="C41" s="89" t="s">
        <v>76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</row>
    <row r="42" spans="1:11" x14ac:dyDescent="0.2">
      <c r="C42" s="90" t="s">
        <v>77</v>
      </c>
      <c r="D42" s="121">
        <v>1126.589832872</v>
      </c>
      <c r="E42" s="121">
        <v>1268.7833135989999</v>
      </c>
      <c r="F42" s="121">
        <v>1606.6742111829999</v>
      </c>
      <c r="G42" s="121">
        <v>1565.590897309</v>
      </c>
      <c r="H42" s="121">
        <v>1495.2995730939999</v>
      </c>
      <c r="I42" s="121">
        <v>2453.6826136179998</v>
      </c>
      <c r="J42" s="121">
        <v>1395.728136921</v>
      </c>
      <c r="K42" s="121">
        <v>1507.8514725810001</v>
      </c>
    </row>
    <row r="43" spans="1:11" x14ac:dyDescent="0.2">
      <c r="C43" s="89" t="s">
        <v>173</v>
      </c>
      <c r="D43" s="120">
        <v>1569.7180000000001</v>
      </c>
      <c r="E43" s="120">
        <v>1523.3998850810001</v>
      </c>
      <c r="F43" s="120">
        <v>1612.14226607</v>
      </c>
      <c r="G43" s="120">
        <v>1665.025032</v>
      </c>
      <c r="H43" s="120">
        <v>2193.2858501380001</v>
      </c>
      <c r="I43" s="120">
        <v>2160.31034</v>
      </c>
      <c r="J43" s="120">
        <v>2942.4201348669999</v>
      </c>
      <c r="K43" s="120">
        <v>2916.3302640000002</v>
      </c>
    </row>
    <row r="44" spans="1:11" x14ac:dyDescent="0.2">
      <c r="C44" s="90" t="s">
        <v>37</v>
      </c>
      <c r="D44" s="121">
        <v>2143.0736940729998</v>
      </c>
      <c r="E44" s="121">
        <v>2137.7726168129998</v>
      </c>
      <c r="F44" s="121">
        <v>2737.9103850000001</v>
      </c>
      <c r="G44" s="121">
        <v>2614.3714020110001</v>
      </c>
      <c r="H44" s="121">
        <v>2483.922056545</v>
      </c>
      <c r="I44" s="121">
        <v>3168.6955128479999</v>
      </c>
      <c r="J44" s="121">
        <v>3780.0448045150001</v>
      </c>
      <c r="K44" s="121">
        <v>5543.5157839180001</v>
      </c>
    </row>
    <row r="45" spans="1:11" x14ac:dyDescent="0.2">
      <c r="C45" s="89" t="s">
        <v>38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0</v>
      </c>
      <c r="K45" s="120">
        <v>0</v>
      </c>
    </row>
    <row r="46" spans="1:11" ht="21.75" customHeight="1" x14ac:dyDescent="0.2">
      <c r="C46" s="81" t="s">
        <v>79</v>
      </c>
      <c r="D46" s="45">
        <f t="shared" ref="D46:K46" si="0">+SUM(D15:D45)</f>
        <v>8328.6082140739982</v>
      </c>
      <c r="E46" s="45">
        <f t="shared" si="0"/>
        <v>8130.951040119</v>
      </c>
      <c r="F46" s="45">
        <f t="shared" si="0"/>
        <v>10194.287862126999</v>
      </c>
      <c r="G46" s="45">
        <f t="shared" si="0"/>
        <v>10391.029147916001</v>
      </c>
      <c r="H46" s="45">
        <f t="shared" si="0"/>
        <v>11384.434174935001</v>
      </c>
      <c r="I46" s="45">
        <f t="shared" si="0"/>
        <v>13516.721670780002</v>
      </c>
      <c r="J46" s="45">
        <f t="shared" si="0"/>
        <v>13783.780597375</v>
      </c>
      <c r="K46" s="45">
        <f t="shared" si="0"/>
        <v>16001.908497181001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mayo</v>
      </c>
      <c r="D47" s="128">
        <f>+D46-'C7 Ejec. Prop 19-26'!D32</f>
        <v>0</v>
      </c>
      <c r="E47" s="128">
        <f>+E46-'C7 Ejec. Prop 19-26'!E32</f>
        <v>0</v>
      </c>
      <c r="F47" s="128">
        <f>+F46-'C7 Ejec. Prop 19-26'!F32</f>
        <v>0</v>
      </c>
      <c r="G47" s="128">
        <f>+G46-'C7 Ejec. Prop 19-26'!G32</f>
        <v>0</v>
      </c>
      <c r="H47" s="128">
        <f>+H46-'C7 Ejec. Prop 19-26'!H32</f>
        <v>0</v>
      </c>
      <c r="I47" s="128">
        <f>+I46-'C7 Ejec. Prop 19-26'!I32</f>
        <v>0</v>
      </c>
      <c r="J47" s="128">
        <f>+J46-'C7 Ejec. Prop 19-26'!J32</f>
        <v>0</v>
      </c>
      <c r="K47" s="128">
        <f>+K46-'C7 Ejec. Prop 19-26'!K32</f>
        <v>0</v>
      </c>
    </row>
    <row r="48" spans="1:11" x14ac:dyDescent="0.2">
      <c r="C48" s="1" t="s">
        <v>227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4.25" customHeight="1" x14ac:dyDescent="0.2">
      <c r="D53" s="164" t="s">
        <v>140</v>
      </c>
      <c r="E53" s="164"/>
      <c r="F53" s="164"/>
      <c r="G53" s="164"/>
      <c r="H53" s="164"/>
      <c r="I53" s="164"/>
      <c r="J53" s="164"/>
      <c r="K53" s="164"/>
    </row>
    <row r="54" spans="3:11" ht="11.25" hidden="1" customHeight="1" x14ac:dyDescent="0.2">
      <c r="D54" s="29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82" t="s">
        <v>21</v>
      </c>
      <c r="D56" s="162">
        <v>2019</v>
      </c>
      <c r="E56" s="162">
        <v>2020</v>
      </c>
      <c r="F56" s="162">
        <v>2021</v>
      </c>
      <c r="G56" s="162">
        <v>2022</v>
      </c>
      <c r="H56" s="162">
        <v>2023</v>
      </c>
      <c r="I56" s="162">
        <v>2024</v>
      </c>
      <c r="J56" s="162">
        <v>2025</v>
      </c>
      <c r="K56" s="162" t="s">
        <v>178</v>
      </c>
    </row>
    <row r="57" spans="3:11" ht="12" thickBot="1" x14ac:dyDescent="0.25">
      <c r="C57" s="183"/>
      <c r="D57" s="163"/>
      <c r="E57" s="163"/>
      <c r="F57" s="163"/>
      <c r="G57" s="163"/>
      <c r="H57" s="163"/>
      <c r="I57" s="163"/>
      <c r="J57" s="163"/>
      <c r="K57" s="163"/>
    </row>
    <row r="58" spans="3:11" x14ac:dyDescent="0.2">
      <c r="C58" s="89" t="s">
        <v>61</v>
      </c>
      <c r="D58" s="120">
        <v>52.994469102260005</v>
      </c>
      <c r="E58" s="120">
        <v>75.339163431730015</v>
      </c>
      <c r="F58" s="120">
        <v>74.29326591088001</v>
      </c>
      <c r="G58" s="120">
        <v>57.280779292050006</v>
      </c>
      <c r="H58" s="120">
        <v>61.196084037860004</v>
      </c>
      <c r="I58" s="120">
        <v>105.38489283678</v>
      </c>
      <c r="J58" s="120">
        <v>87.957191489050004</v>
      </c>
      <c r="K58" s="120">
        <v>34.532037366699996</v>
      </c>
    </row>
    <row r="59" spans="3:11" x14ac:dyDescent="0.2">
      <c r="C59" s="90" t="s">
        <v>28</v>
      </c>
      <c r="D59" s="121">
        <v>95.523900981959997</v>
      </c>
      <c r="E59" s="121">
        <v>112.22837949245002</v>
      </c>
      <c r="F59" s="121">
        <v>127.23429528279001</v>
      </c>
      <c r="G59" s="121">
        <v>138.58533964589</v>
      </c>
      <c r="H59" s="121">
        <v>143.96138034730001</v>
      </c>
      <c r="I59" s="121">
        <v>154.25854228965002</v>
      </c>
      <c r="J59" s="121">
        <v>159.40243966246001</v>
      </c>
      <c r="K59" s="121">
        <v>132.11313712453</v>
      </c>
    </row>
    <row r="60" spans="3:11" x14ac:dyDescent="0.2">
      <c r="C60" s="89" t="s">
        <v>62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3:11" x14ac:dyDescent="0.2">
      <c r="C61" s="90" t="s">
        <v>29</v>
      </c>
      <c r="D61" s="121">
        <v>141.76744512611003</v>
      </c>
      <c r="E61" s="121">
        <v>164.06486242761002</v>
      </c>
      <c r="F61" s="121">
        <v>154.33154204783</v>
      </c>
      <c r="G61" s="121">
        <v>168.04121533629998</v>
      </c>
      <c r="H61" s="121">
        <v>173.86499120004999</v>
      </c>
      <c r="I61" s="121">
        <v>141.97265949755999</v>
      </c>
      <c r="J61" s="121">
        <v>161.15828186113001</v>
      </c>
      <c r="K61" s="121">
        <v>90.363854122860005</v>
      </c>
    </row>
    <row r="62" spans="3:11" x14ac:dyDescent="0.2">
      <c r="C62" s="89" t="s">
        <v>63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</row>
    <row r="63" spans="3:11" x14ac:dyDescent="0.2">
      <c r="C63" s="90" t="s">
        <v>30</v>
      </c>
      <c r="D63" s="121">
        <v>6.7910886799999997</v>
      </c>
      <c r="E63" s="121">
        <v>7.5710202834899993</v>
      </c>
      <c r="F63" s="121">
        <v>7.08108879167</v>
      </c>
      <c r="G63" s="121">
        <v>17.812943348010002</v>
      </c>
      <c r="H63" s="121">
        <v>9.6760684572100004</v>
      </c>
      <c r="I63" s="121">
        <v>9.1744072961499992</v>
      </c>
      <c r="J63" s="121">
        <v>14.915877594540001</v>
      </c>
      <c r="K63" s="121">
        <v>7.3142396634799995</v>
      </c>
    </row>
    <row r="64" spans="3:11" x14ac:dyDescent="0.2">
      <c r="C64" s="89" t="s">
        <v>64</v>
      </c>
      <c r="D64" s="120">
        <v>74.57160276291998</v>
      </c>
      <c r="E64" s="120">
        <v>52.297197862600008</v>
      </c>
      <c r="F64" s="120">
        <v>63.315903186330011</v>
      </c>
      <c r="G64" s="120">
        <v>47.638199460600006</v>
      </c>
      <c r="H64" s="120">
        <v>42.852185190869996</v>
      </c>
      <c r="I64" s="120">
        <v>75.465761160240007</v>
      </c>
      <c r="J64" s="120">
        <v>108.20363556238</v>
      </c>
      <c r="K64" s="120">
        <v>38.54284637264</v>
      </c>
    </row>
    <row r="65" spans="3:11" x14ac:dyDescent="0.2">
      <c r="C65" s="90" t="s">
        <v>65</v>
      </c>
      <c r="D65" s="121">
        <v>0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v>0</v>
      </c>
      <c r="K65" s="121">
        <v>0</v>
      </c>
    </row>
    <row r="66" spans="3:11" x14ac:dyDescent="0.2">
      <c r="C66" s="89" t="s">
        <v>66</v>
      </c>
      <c r="D66" s="120">
        <v>8.1356572271700003</v>
      </c>
      <c r="E66" s="120">
        <v>7.5493151767099995</v>
      </c>
      <c r="F66" s="120">
        <v>9.43122209673</v>
      </c>
      <c r="G66" s="120">
        <v>10.908374287390002</v>
      </c>
      <c r="H66" s="120">
        <v>14.392001001179999</v>
      </c>
      <c r="I66" s="120">
        <v>18.738179458510004</v>
      </c>
      <c r="J66" s="120">
        <v>20.183500868270002</v>
      </c>
      <c r="K66" s="120">
        <v>18.41560077271</v>
      </c>
    </row>
    <row r="67" spans="3:11" x14ac:dyDescent="0.2">
      <c r="C67" s="90" t="s">
        <v>67</v>
      </c>
      <c r="D67" s="121">
        <v>283.36905985301001</v>
      </c>
      <c r="E67" s="121">
        <v>167.47272491567</v>
      </c>
      <c r="F67" s="121">
        <v>198.21741044494001</v>
      </c>
      <c r="G67" s="121">
        <v>212.18267025194004</v>
      </c>
      <c r="H67" s="121">
        <v>279.10872777604999</v>
      </c>
      <c r="I67" s="121">
        <v>315.00481654626003</v>
      </c>
      <c r="J67" s="121">
        <v>339.35868535973998</v>
      </c>
      <c r="K67" s="121">
        <v>209.76196863498998</v>
      </c>
    </row>
    <row r="68" spans="3:11" x14ac:dyDescent="0.2">
      <c r="C68" s="89" t="s">
        <v>68</v>
      </c>
      <c r="D68" s="120">
        <v>57.936739189139999</v>
      </c>
      <c r="E68" s="120">
        <v>49.7250166587</v>
      </c>
      <c r="F68" s="120">
        <v>73.638142179550002</v>
      </c>
      <c r="G68" s="120">
        <v>28.90595070693</v>
      </c>
      <c r="H68" s="120">
        <v>32.482541311609999</v>
      </c>
      <c r="I68" s="120">
        <v>24.451697496589997</v>
      </c>
      <c r="J68" s="120">
        <v>20.386124039389998</v>
      </c>
      <c r="K68" s="120">
        <v>2.01829292072</v>
      </c>
    </row>
    <row r="69" spans="3:11" x14ac:dyDescent="0.2">
      <c r="C69" s="90" t="s">
        <v>31</v>
      </c>
      <c r="D69" s="121">
        <v>34.357050287869995</v>
      </c>
      <c r="E69" s="121">
        <v>43.793094488329999</v>
      </c>
      <c r="F69" s="121">
        <v>47.894633801559998</v>
      </c>
      <c r="G69" s="121">
        <v>76.020282091260015</v>
      </c>
      <c r="H69" s="121">
        <v>68.990163918510007</v>
      </c>
      <c r="I69" s="121">
        <v>70.841396980639999</v>
      </c>
      <c r="J69" s="121">
        <v>65.195675503290005</v>
      </c>
      <c r="K69" s="121">
        <v>48.150542770310004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3400.4301536883304</v>
      </c>
      <c r="J70" s="120">
        <v>3238.3896305639696</v>
      </c>
      <c r="K70" s="120">
        <v>2320.2172210432295</v>
      </c>
    </row>
    <row r="71" spans="3:11" x14ac:dyDescent="0.2">
      <c r="C71" s="90" t="s">
        <v>69</v>
      </c>
      <c r="D71" s="121">
        <v>1987.0704025626499</v>
      </c>
      <c r="E71" s="121">
        <v>1897.6267735980596</v>
      </c>
      <c r="F71" s="121">
        <v>2041.0932332157502</v>
      </c>
      <c r="G71" s="121">
        <v>2364.2535104539297</v>
      </c>
      <c r="H71" s="121">
        <v>2999.9538354423103</v>
      </c>
      <c r="I71" s="121">
        <v>0</v>
      </c>
      <c r="J71" s="121">
        <v>0</v>
      </c>
      <c r="K71" s="121">
        <v>0</v>
      </c>
    </row>
    <row r="72" spans="3:11" x14ac:dyDescent="0.2">
      <c r="C72" s="89" t="s">
        <v>70</v>
      </c>
      <c r="D72" s="120">
        <v>35.619987255769999</v>
      </c>
      <c r="E72" s="120">
        <v>26.942513475590001</v>
      </c>
      <c r="F72" s="120">
        <v>54.96696780485</v>
      </c>
      <c r="G72" s="120">
        <v>26.353779867329997</v>
      </c>
      <c r="H72" s="120">
        <v>15.013670569970001</v>
      </c>
      <c r="I72" s="120">
        <v>37.291780261169997</v>
      </c>
      <c r="J72" s="120">
        <v>38.281175974020002</v>
      </c>
      <c r="K72" s="120">
        <v>33.626789630860003</v>
      </c>
    </row>
    <row r="73" spans="3:11" x14ac:dyDescent="0.2">
      <c r="C73" s="90" t="s">
        <v>32</v>
      </c>
      <c r="D73" s="121">
        <v>0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21">
        <v>0</v>
      </c>
      <c r="K73" s="121">
        <v>0</v>
      </c>
    </row>
    <row r="74" spans="3:11" x14ac:dyDescent="0.2">
      <c r="C74" s="89" t="s">
        <v>174</v>
      </c>
      <c r="D74" s="120">
        <v>0</v>
      </c>
      <c r="E74" s="120">
        <v>0</v>
      </c>
      <c r="F74" s="120">
        <v>0</v>
      </c>
      <c r="G74" s="120">
        <v>0</v>
      </c>
      <c r="H74" s="120">
        <v>0</v>
      </c>
      <c r="I74" s="120">
        <v>0</v>
      </c>
      <c r="J74" s="120">
        <v>0</v>
      </c>
      <c r="K74" s="120">
        <v>0</v>
      </c>
    </row>
    <row r="75" spans="3:11" x14ac:dyDescent="0.2">
      <c r="C75" s="90" t="s">
        <v>171</v>
      </c>
      <c r="D75" s="121">
        <v>60.16538254444999</v>
      </c>
      <c r="E75" s="121">
        <v>47.945961082349996</v>
      </c>
      <c r="F75" s="121">
        <v>61.046455745959989</v>
      </c>
      <c r="G75" s="121">
        <v>110.21591540948999</v>
      </c>
      <c r="H75" s="121">
        <v>117.90687363022001</v>
      </c>
      <c r="I75" s="121">
        <v>128.72155161436001</v>
      </c>
      <c r="J75" s="121">
        <v>175.96904509842003</v>
      </c>
      <c r="K75" s="121">
        <v>61.505209595270003</v>
      </c>
    </row>
    <row r="76" spans="3:11" x14ac:dyDescent="0.2">
      <c r="C76" s="89" t="s">
        <v>71</v>
      </c>
      <c r="D76" s="120">
        <v>300.85595831846996</v>
      </c>
      <c r="E76" s="120">
        <v>148.77521443840996</v>
      </c>
      <c r="F76" s="120">
        <v>408.49272431872004</v>
      </c>
      <c r="G76" s="120">
        <v>372.61506255115</v>
      </c>
      <c r="H76" s="120">
        <v>276.27858146778999</v>
      </c>
      <c r="I76" s="120">
        <v>532.11797702968011</v>
      </c>
      <c r="J76" s="120">
        <v>507.74777238348997</v>
      </c>
      <c r="K76" s="120">
        <v>135.67508306042998</v>
      </c>
    </row>
    <row r="77" spans="3:11" x14ac:dyDescent="0.2">
      <c r="C77" s="90" t="s">
        <v>34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v>0</v>
      </c>
      <c r="K77" s="121">
        <v>0</v>
      </c>
    </row>
    <row r="78" spans="3:11" x14ac:dyDescent="0.2">
      <c r="C78" s="89" t="s">
        <v>72</v>
      </c>
      <c r="D78" s="120">
        <v>20.881989772169998</v>
      </c>
      <c r="E78" s="120">
        <v>22.166712286389998</v>
      </c>
      <c r="F78" s="120">
        <v>21.829495473290002</v>
      </c>
      <c r="G78" s="120">
        <v>26.63360513328</v>
      </c>
      <c r="H78" s="120">
        <v>21.800150856009999</v>
      </c>
      <c r="I78" s="120">
        <v>23.514069897150002</v>
      </c>
      <c r="J78" s="120">
        <v>17.393453214210002</v>
      </c>
      <c r="K78" s="120">
        <v>22.253467134000001</v>
      </c>
    </row>
    <row r="79" spans="3:11" x14ac:dyDescent="0.2">
      <c r="C79" s="90" t="s">
        <v>73</v>
      </c>
      <c r="D79" s="121">
        <v>39.498300759430002</v>
      </c>
      <c r="E79" s="121">
        <v>12.638679722700001</v>
      </c>
      <c r="F79" s="121">
        <v>84.462653022200001</v>
      </c>
      <c r="G79" s="121">
        <v>76.307822672570012</v>
      </c>
      <c r="H79" s="121">
        <v>9.2525031700000007</v>
      </c>
      <c r="I79" s="121">
        <v>9.9810458623600002</v>
      </c>
      <c r="J79" s="121">
        <v>4.9771371820200008</v>
      </c>
      <c r="K79" s="121">
        <v>4.7397995900799996</v>
      </c>
    </row>
    <row r="80" spans="3:11" x14ac:dyDescent="0.2">
      <c r="C80" s="89" t="s">
        <v>35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120">
        <v>0</v>
      </c>
      <c r="J80" s="120">
        <v>0</v>
      </c>
      <c r="K80" s="120">
        <v>0</v>
      </c>
    </row>
    <row r="81" spans="1:11" x14ac:dyDescent="0.2">
      <c r="C81" s="90" t="s">
        <v>74</v>
      </c>
      <c r="D81" s="121">
        <v>45.785725745339995</v>
      </c>
      <c r="E81" s="121">
        <v>30.407118087000001</v>
      </c>
      <c r="F81" s="121">
        <v>47.431951299929999</v>
      </c>
      <c r="G81" s="121">
        <v>60.378141889989998</v>
      </c>
      <c r="H81" s="121">
        <v>84.49051405357001</v>
      </c>
      <c r="I81" s="121">
        <v>89.144512055310003</v>
      </c>
      <c r="J81" s="121">
        <v>153.2721841476</v>
      </c>
      <c r="K81" s="121">
        <v>90.642907042939996</v>
      </c>
    </row>
    <row r="82" spans="1:11" x14ac:dyDescent="0.2">
      <c r="C82" s="89" t="s">
        <v>36</v>
      </c>
      <c r="D82" s="120">
        <v>9.0958196706100001</v>
      </c>
      <c r="E82" s="120">
        <v>3.0704394376100002</v>
      </c>
      <c r="F82" s="120">
        <v>1.166273946</v>
      </c>
      <c r="G82" s="120">
        <v>1.0729983970000001</v>
      </c>
      <c r="H82" s="120">
        <v>20.695467562139999</v>
      </c>
      <c r="I82" s="120">
        <v>64.111147009020002</v>
      </c>
      <c r="J82" s="120">
        <v>146.91801018156997</v>
      </c>
      <c r="K82" s="120">
        <v>58.51741029187</v>
      </c>
    </row>
    <row r="83" spans="1:11" x14ac:dyDescent="0.2">
      <c r="C83" s="90" t="s">
        <v>172</v>
      </c>
      <c r="D83" s="121">
        <v>101.77986335997001</v>
      </c>
      <c r="E83" s="121">
        <v>110.16219848301002</v>
      </c>
      <c r="F83" s="121">
        <v>114.34457334362003</v>
      </c>
      <c r="G83" s="121">
        <v>133.91699893992001</v>
      </c>
      <c r="H83" s="121">
        <v>147.08032132887001</v>
      </c>
      <c r="I83" s="121">
        <v>157.10975908258001</v>
      </c>
      <c r="J83" s="121">
        <v>144.77329079927</v>
      </c>
      <c r="K83" s="121">
        <v>147.49711569196003</v>
      </c>
    </row>
    <row r="84" spans="1:11" x14ac:dyDescent="0.2">
      <c r="C84" s="89" t="s">
        <v>76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</row>
    <row r="85" spans="1:11" x14ac:dyDescent="0.2">
      <c r="C85" s="90" t="s">
        <v>77</v>
      </c>
      <c r="D85" s="121">
        <v>1035.62759742803</v>
      </c>
      <c r="E85" s="121">
        <v>1264.7809262660198</v>
      </c>
      <c r="F85" s="121">
        <v>1382.9529730831398</v>
      </c>
      <c r="G85" s="121">
        <v>1379.4615238039403</v>
      </c>
      <c r="H85" s="121">
        <v>1466.1474935771405</v>
      </c>
      <c r="I85" s="121">
        <v>2286.69324919473</v>
      </c>
      <c r="J85" s="121">
        <v>1347.1531631994599</v>
      </c>
      <c r="K85" s="121">
        <v>1211.75258842583</v>
      </c>
    </row>
    <row r="86" spans="1:11" x14ac:dyDescent="0.2">
      <c r="C86" s="89" t="s">
        <v>173</v>
      </c>
      <c r="D86" s="120">
        <v>1544.7082573973798</v>
      </c>
      <c r="E86" s="120">
        <v>1491.8421801449999</v>
      </c>
      <c r="F86" s="120">
        <v>1547.2631026589399</v>
      </c>
      <c r="G86" s="120">
        <v>1600.8665969716699</v>
      </c>
      <c r="H86" s="120">
        <v>2141.2406607530602</v>
      </c>
      <c r="I86" s="120">
        <v>2107.6670828307801</v>
      </c>
      <c r="J86" s="120">
        <v>2847.2920902902997</v>
      </c>
      <c r="K86" s="120">
        <v>960.01563925035998</v>
      </c>
    </row>
    <row r="87" spans="1:11" x14ac:dyDescent="0.2">
      <c r="C87" s="90" t="s">
        <v>37</v>
      </c>
      <c r="D87" s="121">
        <v>2069.0128025245399</v>
      </c>
      <c r="E87" s="121">
        <v>2082.4044652377602</v>
      </c>
      <c r="F87" s="121">
        <v>2417.2948636804999</v>
      </c>
      <c r="G87" s="121">
        <v>2343.1301913885004</v>
      </c>
      <c r="H87" s="121">
        <v>1632.2533653416635</v>
      </c>
      <c r="I87" s="121">
        <v>2804.8267195018807</v>
      </c>
      <c r="J87" s="121">
        <v>3559.9028638932805</v>
      </c>
      <c r="K87" s="121">
        <v>1644.51416004918</v>
      </c>
    </row>
    <row r="88" spans="1:11" x14ac:dyDescent="0.2">
      <c r="C88" s="89" t="s">
        <v>38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I88" s="120">
        <v>0</v>
      </c>
      <c r="J88" s="120">
        <v>0</v>
      </c>
      <c r="K88" s="120">
        <v>0</v>
      </c>
    </row>
    <row r="89" spans="1:11" x14ac:dyDescent="0.2">
      <c r="C89" s="81" t="s">
        <v>79</v>
      </c>
      <c r="D89" s="45">
        <f t="shared" ref="D89:G89" si="1">+SUM(D58:D88)</f>
        <v>8005.5491005492495</v>
      </c>
      <c r="E89" s="45">
        <f t="shared" si="1"/>
        <v>7818.8039569971897</v>
      </c>
      <c r="F89" s="45">
        <f t="shared" si="1"/>
        <v>8937.7827713351799</v>
      </c>
      <c r="G89" s="45">
        <f t="shared" si="1"/>
        <v>9252.5819018991406</v>
      </c>
      <c r="H89" s="45">
        <f t="shared" ref="H89:K89" si="2">+SUM(H58:H88)</f>
        <v>9758.6375809933852</v>
      </c>
      <c r="I89" s="45">
        <f t="shared" si="2"/>
        <v>12556.90140158973</v>
      </c>
      <c r="J89" s="45">
        <f t="shared" si="2"/>
        <v>13158.831228867857</v>
      </c>
      <c r="K89" s="45">
        <f t="shared" si="2"/>
        <v>7272.1699105549496</v>
      </c>
    </row>
    <row r="90" spans="1:11" s="32" customFormat="1" x14ac:dyDescent="0.2">
      <c r="A90" s="5"/>
      <c r="B90" s="5"/>
      <c r="C90" s="74" t="str">
        <f>+'C1 Aprop Resumen 2000-2026'!B20</f>
        <v>* Información con corte a 31 de mayo</v>
      </c>
      <c r="D90" s="128">
        <f>+D89-'C7 Ejec. Prop 19-26'!D65</f>
        <v>0</v>
      </c>
      <c r="E90" s="128">
        <f>+E89-'C7 Ejec. Prop 19-26'!E65</f>
        <v>0</v>
      </c>
      <c r="F90" s="128">
        <f>+F89-'C7 Ejec. Prop 19-26'!F65</f>
        <v>0</v>
      </c>
      <c r="G90" s="128">
        <f>+G89-'C7 Ejec. Prop 19-26'!G65</f>
        <v>0</v>
      </c>
      <c r="H90" s="128">
        <f>+H89-'C7 Ejec. Prop 19-26'!H65</f>
        <v>0</v>
      </c>
      <c r="I90" s="128">
        <f>+I89-'C7 Ejec. Prop 19-26'!I65</f>
        <v>0</v>
      </c>
      <c r="J90" s="128">
        <f>+J89-'C7 Ejec. Prop 19-26'!J65</f>
        <v>0</v>
      </c>
      <c r="K90" s="128">
        <f>+K89-'C7 Ejec. Prop 19-26'!K65</f>
        <v>0</v>
      </c>
    </row>
    <row r="91" spans="1:11" x14ac:dyDescent="0.2">
      <c r="C91" s="1" t="s">
        <v>227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8" x14ac:dyDescent="0.2">
      <c r="D95" s="138" t="s">
        <v>141</v>
      </c>
      <c r="E95" s="138"/>
      <c r="F95" s="138"/>
      <c r="G95" s="138"/>
      <c r="H95" s="138"/>
      <c r="I95" s="138"/>
      <c r="J95" s="138"/>
      <c r="K95" s="138"/>
    </row>
    <row r="96" spans="1:11" ht="1.5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82" t="s">
        <v>21</v>
      </c>
      <c r="D98" s="162">
        <v>2019</v>
      </c>
      <c r="E98" s="162">
        <v>2020</v>
      </c>
      <c r="F98" s="162">
        <v>2021</v>
      </c>
      <c r="G98" s="162">
        <v>2022</v>
      </c>
      <c r="H98" s="162">
        <v>2023</v>
      </c>
      <c r="I98" s="162">
        <v>2024</v>
      </c>
      <c r="J98" s="162">
        <v>2025</v>
      </c>
      <c r="K98" s="162" t="s">
        <v>178</v>
      </c>
    </row>
    <row r="99" spans="3:11" ht="12" thickBot="1" x14ac:dyDescent="0.25">
      <c r="C99" s="183"/>
      <c r="D99" s="163"/>
      <c r="E99" s="163"/>
      <c r="F99" s="163"/>
      <c r="G99" s="163"/>
      <c r="H99" s="163"/>
      <c r="I99" s="163"/>
      <c r="J99" s="163"/>
      <c r="K99" s="163"/>
    </row>
    <row r="100" spans="3:11" x14ac:dyDescent="0.2">
      <c r="C100" s="89" t="s">
        <v>61</v>
      </c>
      <c r="D100" s="118">
        <f t="shared" ref="D100:K100" si="3">+IFERROR(IF(D58&gt;0,+((D58/D15)*100)," "),"")</f>
        <v>89.228861622892509</v>
      </c>
      <c r="E100" s="118">
        <f t="shared" si="3"/>
        <v>92.646479317258908</v>
      </c>
      <c r="F100" s="118">
        <f t="shared" si="3"/>
        <v>94.804338198785302</v>
      </c>
      <c r="G100" s="118">
        <f t="shared" si="3"/>
        <v>87.859819445377369</v>
      </c>
      <c r="H100" s="118">
        <f t="shared" si="3"/>
        <v>89.481707671399391</v>
      </c>
      <c r="I100" s="118">
        <f t="shared" si="3"/>
        <v>95.058092315595971</v>
      </c>
      <c r="J100" s="118">
        <f t="shared" si="3"/>
        <v>90.989200433816137</v>
      </c>
      <c r="K100" s="118">
        <f t="shared" si="3"/>
        <v>47.285841075516458</v>
      </c>
    </row>
    <row r="101" spans="3:11" x14ac:dyDescent="0.2">
      <c r="C101" s="90" t="s">
        <v>28</v>
      </c>
      <c r="D101" s="119">
        <f t="shared" ref="D101:K101" si="4">+IFERROR(IF(D59&gt;0,+((D59/D16)*100)," "),"")</f>
        <v>96.252697759781583</v>
      </c>
      <c r="E101" s="119">
        <f t="shared" si="4"/>
        <v>95.236132283467313</v>
      </c>
      <c r="F101" s="119">
        <f t="shared" si="4"/>
        <v>85.861552254707334</v>
      </c>
      <c r="G101" s="119">
        <f t="shared" si="4"/>
        <v>85.035545607123339</v>
      </c>
      <c r="H101" s="119">
        <f t="shared" si="4"/>
        <v>85.296698284342298</v>
      </c>
      <c r="I101" s="119">
        <f t="shared" si="4"/>
        <v>82.923729123003767</v>
      </c>
      <c r="J101" s="119">
        <f t="shared" si="4"/>
        <v>94.551598468291985</v>
      </c>
      <c r="K101" s="119">
        <f t="shared" si="4"/>
        <v>68.104920306094598</v>
      </c>
    </row>
    <row r="102" spans="3:11" x14ac:dyDescent="0.2">
      <c r="C102" s="89" t="s">
        <v>62</v>
      </c>
      <c r="D102" s="118" t="str">
        <f t="shared" ref="D102:K102" si="5">+IFERROR(IF(D60&gt;0,+((D60/D17)*100)," "),"")</f>
        <v xml:space="preserve"> </v>
      </c>
      <c r="E102" s="118" t="str">
        <f t="shared" si="5"/>
        <v xml:space="preserve"> </v>
      </c>
      <c r="F102" s="118" t="str">
        <f t="shared" si="5"/>
        <v xml:space="preserve"> </v>
      </c>
      <c r="G102" s="118" t="str">
        <f t="shared" si="5"/>
        <v xml:space="preserve"> </v>
      </c>
      <c r="H102" s="118" t="str">
        <f t="shared" si="5"/>
        <v xml:space="preserve"> </v>
      </c>
      <c r="I102" s="118" t="str">
        <f t="shared" si="5"/>
        <v xml:space="preserve"> </v>
      </c>
      <c r="J102" s="118" t="str">
        <f t="shared" si="5"/>
        <v xml:space="preserve"> </v>
      </c>
      <c r="K102" s="118" t="str">
        <f t="shared" si="5"/>
        <v xml:space="preserve"> </v>
      </c>
    </row>
    <row r="103" spans="3:11" x14ac:dyDescent="0.2">
      <c r="C103" s="90" t="s">
        <v>29</v>
      </c>
      <c r="D103" s="119">
        <f t="shared" ref="D103:K103" si="6">+IFERROR(IF(D61&gt;0,+((D61/D18)*100)," "),"")</f>
        <v>96.937886413893608</v>
      </c>
      <c r="E103" s="119">
        <f t="shared" si="6"/>
        <v>93.414628949907438</v>
      </c>
      <c r="F103" s="119">
        <f t="shared" si="6"/>
        <v>88.323346369632588</v>
      </c>
      <c r="G103" s="119">
        <f t="shared" si="6"/>
        <v>92.291134254056672</v>
      </c>
      <c r="H103" s="119">
        <f t="shared" si="6"/>
        <v>94.554843989479409</v>
      </c>
      <c r="I103" s="119">
        <f t="shared" si="6"/>
        <v>91.295231279435782</v>
      </c>
      <c r="J103" s="119">
        <f t="shared" si="6"/>
        <v>94.19894601747832</v>
      </c>
      <c r="K103" s="119">
        <f t="shared" si="6"/>
        <v>72.359686743330144</v>
      </c>
    </row>
    <row r="104" spans="3:11" x14ac:dyDescent="0.2">
      <c r="C104" s="89" t="s">
        <v>63</v>
      </c>
      <c r="D104" s="118" t="str">
        <f t="shared" ref="D104:K104" si="7">+IFERROR(IF(D62&gt;0,+((D62/D19)*100)," "),"")</f>
        <v xml:space="preserve"> </v>
      </c>
      <c r="E104" s="118" t="str">
        <f t="shared" si="7"/>
        <v xml:space="preserve"> </v>
      </c>
      <c r="F104" s="118" t="str">
        <f t="shared" si="7"/>
        <v xml:space="preserve"> </v>
      </c>
      <c r="G104" s="118" t="str">
        <f t="shared" si="7"/>
        <v xml:space="preserve"> </v>
      </c>
      <c r="H104" s="118" t="str">
        <f t="shared" si="7"/>
        <v xml:space="preserve"> </v>
      </c>
      <c r="I104" s="118" t="str">
        <f t="shared" si="7"/>
        <v xml:space="preserve"> </v>
      </c>
      <c r="J104" s="118" t="str">
        <f t="shared" si="7"/>
        <v xml:space="preserve"> </v>
      </c>
      <c r="K104" s="118" t="str">
        <f t="shared" si="7"/>
        <v xml:space="preserve"> </v>
      </c>
    </row>
    <row r="105" spans="3:11" x14ac:dyDescent="0.2">
      <c r="C105" s="90" t="s">
        <v>30</v>
      </c>
      <c r="D105" s="119">
        <f t="shared" ref="D105:K105" si="8">+IFERROR(IF(D63&gt;0,+((D63/D20)*100)," "),"")</f>
        <v>96.016160817433388</v>
      </c>
      <c r="E105" s="119">
        <f t="shared" si="8"/>
        <v>97.594459427335906</v>
      </c>
      <c r="F105" s="119">
        <f t="shared" si="8"/>
        <v>63.688908979380201</v>
      </c>
      <c r="G105" s="119">
        <f t="shared" si="8"/>
        <v>96.43114080456499</v>
      </c>
      <c r="H105" s="119">
        <f t="shared" si="8"/>
        <v>80.922230729701155</v>
      </c>
      <c r="I105" s="119">
        <f t="shared" si="8"/>
        <v>61.431380182176419</v>
      </c>
      <c r="J105" s="119">
        <f t="shared" si="8"/>
        <v>95.08468537614803</v>
      </c>
      <c r="K105" s="119">
        <f t="shared" si="8"/>
        <v>37.383225527337153</v>
      </c>
    </row>
    <row r="106" spans="3:11" x14ac:dyDescent="0.2">
      <c r="C106" s="89" t="s">
        <v>64</v>
      </c>
      <c r="D106" s="118">
        <f t="shared" ref="D106:K106" si="9">+IFERROR(IF(D64&gt;0,+((D64/D21)*100)," "),"")</f>
        <v>97.146536508570875</v>
      </c>
      <c r="E106" s="118">
        <f t="shared" si="9"/>
        <v>96.021563126319464</v>
      </c>
      <c r="F106" s="118">
        <f t="shared" si="9"/>
        <v>83.787369555228636</v>
      </c>
      <c r="G106" s="118">
        <f t="shared" si="9"/>
        <v>79.406938202765062</v>
      </c>
      <c r="H106" s="118">
        <f t="shared" si="9"/>
        <v>68.484602043837498</v>
      </c>
      <c r="I106" s="118">
        <f t="shared" si="9"/>
        <v>83.494602097981954</v>
      </c>
      <c r="J106" s="118">
        <f t="shared" si="9"/>
        <v>99.002943228148226</v>
      </c>
      <c r="K106" s="118">
        <f t="shared" si="9"/>
        <v>30.329831343211705</v>
      </c>
    </row>
    <row r="107" spans="3:11" x14ac:dyDescent="0.2">
      <c r="C107" s="90" t="s">
        <v>65</v>
      </c>
      <c r="D107" s="119" t="str">
        <f t="shared" ref="D107:K107" si="10">+IFERROR(IF(D65&gt;0,+((D65/D22)*100)," "),"")</f>
        <v xml:space="preserve"> </v>
      </c>
      <c r="E107" s="119" t="str">
        <f t="shared" si="10"/>
        <v xml:space="preserve"> </v>
      </c>
      <c r="F107" s="119" t="str">
        <f t="shared" si="10"/>
        <v xml:space="preserve"> </v>
      </c>
      <c r="G107" s="119" t="str">
        <f t="shared" si="10"/>
        <v xml:space="preserve"> </v>
      </c>
      <c r="H107" s="119" t="str">
        <f t="shared" si="10"/>
        <v xml:space="preserve"> </v>
      </c>
      <c r="I107" s="119" t="str">
        <f t="shared" si="10"/>
        <v xml:space="preserve"> </v>
      </c>
      <c r="J107" s="119" t="str">
        <f t="shared" si="10"/>
        <v xml:space="preserve"> </v>
      </c>
      <c r="K107" s="119" t="str">
        <f t="shared" si="10"/>
        <v xml:space="preserve"> </v>
      </c>
    </row>
    <row r="108" spans="3:11" x14ac:dyDescent="0.2">
      <c r="C108" s="89" t="s">
        <v>66</v>
      </c>
      <c r="D108" s="118">
        <f t="shared" ref="D108:K108" si="11">+IFERROR(IF(D66&gt;0,+((D66/D23)*100)," "),"")</f>
        <v>87.113723236318847</v>
      </c>
      <c r="E108" s="118">
        <f t="shared" si="11"/>
        <v>76.352883556179137</v>
      </c>
      <c r="F108" s="118">
        <f t="shared" si="11"/>
        <v>82.31800987864986</v>
      </c>
      <c r="G108" s="118">
        <f t="shared" si="11"/>
        <v>87.253869851229382</v>
      </c>
      <c r="H108" s="118">
        <f t="shared" si="11"/>
        <v>86.183348417484211</v>
      </c>
      <c r="I108" s="118">
        <f t="shared" si="11"/>
        <v>97.902223915911819</v>
      </c>
      <c r="J108" s="118">
        <f t="shared" si="11"/>
        <v>91.963416582156725</v>
      </c>
      <c r="K108" s="118">
        <f t="shared" si="11"/>
        <v>43.714628471155258</v>
      </c>
    </row>
    <row r="109" spans="3:11" x14ac:dyDescent="0.2">
      <c r="C109" s="90" t="s">
        <v>67</v>
      </c>
      <c r="D109" s="119">
        <f t="shared" ref="D109:K109" si="12">+IFERROR(IF(D67&gt;0,+((D67/D24)*100)," "),"")</f>
        <v>92.469131334045443</v>
      </c>
      <c r="E109" s="119">
        <f t="shared" si="12"/>
        <v>69.907584100247178</v>
      </c>
      <c r="F109" s="119">
        <f t="shared" si="12"/>
        <v>63.077944230405855</v>
      </c>
      <c r="G109" s="119">
        <f t="shared" si="12"/>
        <v>66.807285966725857</v>
      </c>
      <c r="H109" s="119">
        <f t="shared" si="12"/>
        <v>74.792437558294353</v>
      </c>
      <c r="I109" s="119">
        <f t="shared" si="12"/>
        <v>88.271182034666566</v>
      </c>
      <c r="J109" s="119">
        <f t="shared" si="12"/>
        <v>89.176279444107976</v>
      </c>
      <c r="K109" s="119">
        <f t="shared" si="12"/>
        <v>52.254619082122147</v>
      </c>
    </row>
    <row r="110" spans="3:11" x14ac:dyDescent="0.2">
      <c r="C110" s="89" t="s">
        <v>68</v>
      </c>
      <c r="D110" s="118">
        <f t="shared" ref="D110:K110" si="13">+IFERROR(IF(D68&gt;0,+((D68/D25)*100)," "),"")</f>
        <v>99.537400249355727</v>
      </c>
      <c r="E110" s="118">
        <f t="shared" si="13"/>
        <v>97.419092679527267</v>
      </c>
      <c r="F110" s="118">
        <f t="shared" si="13"/>
        <v>93.728233626741385</v>
      </c>
      <c r="G110" s="118">
        <f t="shared" si="13"/>
        <v>97.238228788513609</v>
      </c>
      <c r="H110" s="118">
        <f t="shared" si="13"/>
        <v>79.58141538796761</v>
      </c>
      <c r="I110" s="118">
        <f t="shared" si="13"/>
        <v>85.900914701153525</v>
      </c>
      <c r="J110" s="118">
        <f t="shared" si="13"/>
        <v>99.587101665081704</v>
      </c>
      <c r="K110" s="118">
        <f t="shared" si="13"/>
        <v>12.316565457229036</v>
      </c>
    </row>
    <row r="111" spans="3:11" x14ac:dyDescent="0.2">
      <c r="C111" s="90" t="s">
        <v>31</v>
      </c>
      <c r="D111" s="119">
        <f t="shared" ref="D111:K111" si="14">+IFERROR(IF(D69&gt;0,+((D69/D26)*100)," "),"")</f>
        <v>91.606586556112504</v>
      </c>
      <c r="E111" s="119">
        <f t="shared" si="14"/>
        <v>94.802158254766482</v>
      </c>
      <c r="F111" s="119">
        <f t="shared" si="14"/>
        <v>64.422998226568382</v>
      </c>
      <c r="G111" s="119">
        <f t="shared" si="14"/>
        <v>93.382698622970921</v>
      </c>
      <c r="H111" s="119">
        <f t="shared" si="14"/>
        <v>85.376383305378042</v>
      </c>
      <c r="I111" s="119">
        <f t="shared" si="14"/>
        <v>94.832688370716738</v>
      </c>
      <c r="J111" s="119">
        <f t="shared" si="14"/>
        <v>94.798843765228511</v>
      </c>
      <c r="K111" s="119">
        <f t="shared" si="14"/>
        <v>59.733258181897178</v>
      </c>
    </row>
    <row r="112" spans="3:11" x14ac:dyDescent="0.2">
      <c r="C112" s="89" t="s">
        <v>168</v>
      </c>
      <c r="D112" s="118" t="str">
        <f t="shared" ref="D112:K112" si="15">+IFERROR(IF(D70&gt;0,+((D70/D27)*100)," "),"")</f>
        <v xml:space="preserve"> </v>
      </c>
      <c r="E112" s="118" t="str">
        <f t="shared" si="15"/>
        <v xml:space="preserve"> </v>
      </c>
      <c r="F112" s="118" t="str">
        <f t="shared" si="15"/>
        <v xml:space="preserve"> </v>
      </c>
      <c r="G112" s="118" t="str">
        <f t="shared" si="15"/>
        <v xml:space="preserve"> </v>
      </c>
      <c r="H112" s="118" t="str">
        <f t="shared" si="15"/>
        <v xml:space="preserve"> </v>
      </c>
      <c r="I112" s="118">
        <f t="shared" si="15"/>
        <v>98.067291859483348</v>
      </c>
      <c r="J112" s="118">
        <f t="shared" si="15"/>
        <v>99.700502053481728</v>
      </c>
      <c r="K112" s="118">
        <f t="shared" si="15"/>
        <v>69.16340264762816</v>
      </c>
    </row>
    <row r="113" spans="3:11" x14ac:dyDescent="0.2">
      <c r="C113" s="90" t="s">
        <v>69</v>
      </c>
      <c r="D113" s="119">
        <f t="shared" ref="D113:K113" si="16">+IFERROR(IF(D71&gt;0,+((D71/D28)*100)," "),"")</f>
        <v>99.009710364187072</v>
      </c>
      <c r="E113" s="119">
        <f t="shared" si="16"/>
        <v>97.46909284353849</v>
      </c>
      <c r="F113" s="119">
        <f t="shared" si="16"/>
        <v>90.963929979947395</v>
      </c>
      <c r="G113" s="119">
        <f t="shared" si="16"/>
        <v>96.404800903185546</v>
      </c>
      <c r="H113" s="119">
        <f t="shared" si="16"/>
        <v>98.735706305171306</v>
      </c>
      <c r="I113" s="119" t="str">
        <f t="shared" si="16"/>
        <v xml:space="preserve"> </v>
      </c>
      <c r="J113" s="119" t="str">
        <f t="shared" si="16"/>
        <v xml:space="preserve"> </v>
      </c>
      <c r="K113" s="119" t="str">
        <f t="shared" si="16"/>
        <v xml:space="preserve"> </v>
      </c>
    </row>
    <row r="114" spans="3:11" x14ac:dyDescent="0.2">
      <c r="C114" s="89" t="s">
        <v>70</v>
      </c>
      <c r="D114" s="118">
        <f t="shared" ref="D114:K114" si="17">+IFERROR(IF(D72&gt;0,+((D72/D29)*100)," "),"")</f>
        <v>86.438571259448679</v>
      </c>
      <c r="E114" s="118">
        <f t="shared" si="17"/>
        <v>82.52449642745178</v>
      </c>
      <c r="F114" s="118">
        <f t="shared" si="17"/>
        <v>54.805052373578242</v>
      </c>
      <c r="G114" s="118">
        <f t="shared" si="17"/>
        <v>30.457150267348943</v>
      </c>
      <c r="H114" s="118">
        <f t="shared" si="17"/>
        <v>30.214654118065461</v>
      </c>
      <c r="I114" s="118">
        <f t="shared" si="17"/>
        <v>65.350763878859681</v>
      </c>
      <c r="J114" s="118">
        <f t="shared" si="17"/>
        <v>74.714054705444383</v>
      </c>
      <c r="K114" s="118">
        <f t="shared" si="17"/>
        <v>63.701041002154149</v>
      </c>
    </row>
    <row r="115" spans="3:11" x14ac:dyDescent="0.2">
      <c r="C115" s="90" t="s">
        <v>32</v>
      </c>
      <c r="D115" s="119" t="str">
        <f t="shared" ref="D115:K115" si="18">+IFERROR(IF(D73&gt;0,+((D73/D30)*100)," "),"")</f>
        <v xml:space="preserve"> </v>
      </c>
      <c r="E115" s="119" t="str">
        <f t="shared" si="18"/>
        <v xml:space="preserve"> </v>
      </c>
      <c r="F115" s="119" t="str">
        <f t="shared" si="18"/>
        <v xml:space="preserve"> </v>
      </c>
      <c r="G115" s="119" t="str">
        <f t="shared" si="18"/>
        <v xml:space="preserve"> </v>
      </c>
      <c r="H115" s="119" t="str">
        <f t="shared" si="18"/>
        <v xml:space="preserve"> </v>
      </c>
      <c r="I115" s="119" t="str">
        <f t="shared" si="18"/>
        <v xml:space="preserve"> </v>
      </c>
      <c r="J115" s="119" t="str">
        <f t="shared" si="18"/>
        <v xml:space="preserve"> </v>
      </c>
      <c r="K115" s="119" t="str">
        <f t="shared" si="18"/>
        <v xml:space="preserve"> </v>
      </c>
    </row>
    <row r="116" spans="3:11" x14ac:dyDescent="0.2">
      <c r="C116" s="89" t="s">
        <v>174</v>
      </c>
      <c r="D116" s="118" t="str">
        <f t="shared" ref="D116:K116" si="19">+IFERROR(IF(D74&gt;0,+((D74/D31)*100)," "),"")</f>
        <v xml:space="preserve"> </v>
      </c>
      <c r="E116" s="118" t="str">
        <f t="shared" si="19"/>
        <v xml:space="preserve"> </v>
      </c>
      <c r="F116" s="118" t="str">
        <f t="shared" si="19"/>
        <v xml:space="preserve"> </v>
      </c>
      <c r="G116" s="118" t="str">
        <f t="shared" si="19"/>
        <v xml:space="preserve"> </v>
      </c>
      <c r="H116" s="118" t="str">
        <f t="shared" si="19"/>
        <v xml:space="preserve"> </v>
      </c>
      <c r="I116" s="118" t="str">
        <f t="shared" si="19"/>
        <v xml:space="preserve"> </v>
      </c>
      <c r="J116" s="118" t="str">
        <f t="shared" si="19"/>
        <v xml:space="preserve"> </v>
      </c>
      <c r="K116" s="118" t="str">
        <f t="shared" si="19"/>
        <v xml:space="preserve"> </v>
      </c>
    </row>
    <row r="117" spans="3:11" x14ac:dyDescent="0.2">
      <c r="C117" s="90" t="s">
        <v>171</v>
      </c>
      <c r="D117" s="119">
        <f t="shared" ref="D117:K117" si="20">+IFERROR(IF(D75&gt;0,+((D75/D32)*100)," "),"")</f>
        <v>95.790578870547279</v>
      </c>
      <c r="E117" s="119">
        <f t="shared" si="20"/>
        <v>91.66942403244866</v>
      </c>
      <c r="F117" s="119">
        <f t="shared" si="20"/>
        <v>88.123185821462584</v>
      </c>
      <c r="G117" s="119">
        <f t="shared" si="20"/>
        <v>56.153332190361382</v>
      </c>
      <c r="H117" s="119">
        <f t="shared" si="20"/>
        <v>76.159600307630683</v>
      </c>
      <c r="I117" s="119">
        <f t="shared" si="20"/>
        <v>90.751974146925122</v>
      </c>
      <c r="J117" s="119">
        <f t="shared" si="20"/>
        <v>67.525327220255377</v>
      </c>
      <c r="K117" s="119">
        <f t="shared" si="20"/>
        <v>33.506094030352862</v>
      </c>
    </row>
    <row r="118" spans="3:11" x14ac:dyDescent="0.2">
      <c r="C118" s="89" t="s">
        <v>71</v>
      </c>
      <c r="D118" s="118">
        <f t="shared" ref="D118:K118" si="21">+IFERROR(IF(D76&gt;0,+((D76/D33)*100)," "),"")</f>
        <v>97.330659046949677</v>
      </c>
      <c r="E118" s="118">
        <f t="shared" si="21"/>
        <v>86.67534601346955</v>
      </c>
      <c r="F118" s="118">
        <f t="shared" si="21"/>
        <v>80.599221983551999</v>
      </c>
      <c r="G118" s="118">
        <f t="shared" si="21"/>
        <v>74.983136246367692</v>
      </c>
      <c r="H118" s="118">
        <f t="shared" si="21"/>
        <v>50.873032083649406</v>
      </c>
      <c r="I118" s="118">
        <f t="shared" si="21"/>
        <v>93.711574127228786</v>
      </c>
      <c r="J118" s="118">
        <f t="shared" si="21"/>
        <v>97.104592380400859</v>
      </c>
      <c r="K118" s="118">
        <f t="shared" si="21"/>
        <v>26.494990592695782</v>
      </c>
    </row>
    <row r="119" spans="3:11" x14ac:dyDescent="0.2">
      <c r="C119" s="90" t="s">
        <v>34</v>
      </c>
      <c r="D119" s="119" t="str">
        <f t="shared" ref="D119:K119" si="22">+IFERROR(IF(D77&gt;0,+((D77/D34)*100)," "),"")</f>
        <v xml:space="preserve"> </v>
      </c>
      <c r="E119" s="119" t="str">
        <f t="shared" si="22"/>
        <v xml:space="preserve"> </v>
      </c>
      <c r="F119" s="119" t="str">
        <f t="shared" si="22"/>
        <v xml:space="preserve"> </v>
      </c>
      <c r="G119" s="119" t="str">
        <f t="shared" si="22"/>
        <v xml:space="preserve"> </v>
      </c>
      <c r="H119" s="119" t="str">
        <f t="shared" si="22"/>
        <v xml:space="preserve"> </v>
      </c>
      <c r="I119" s="119" t="str">
        <f t="shared" si="22"/>
        <v xml:space="preserve"> </v>
      </c>
      <c r="J119" s="119" t="str">
        <f t="shared" si="22"/>
        <v xml:space="preserve"> </v>
      </c>
      <c r="K119" s="119" t="str">
        <f t="shared" si="22"/>
        <v xml:space="preserve"> </v>
      </c>
    </row>
    <row r="120" spans="3:11" x14ac:dyDescent="0.2">
      <c r="C120" s="89" t="s">
        <v>72</v>
      </c>
      <c r="D120" s="118">
        <f t="shared" ref="D120:K120" si="23">+IFERROR(IF(D78&gt;0,+((D78/D35)*100)," "),"")</f>
        <v>92.635698332196753</v>
      </c>
      <c r="E120" s="118">
        <f t="shared" si="23"/>
        <v>97.691377124722194</v>
      </c>
      <c r="F120" s="118">
        <f t="shared" si="23"/>
        <v>92.75726809420415</v>
      </c>
      <c r="G120" s="118">
        <f t="shared" si="23"/>
        <v>91.126899217715504</v>
      </c>
      <c r="H120" s="118">
        <f t="shared" si="23"/>
        <v>72.680494277317507</v>
      </c>
      <c r="I120" s="118">
        <f t="shared" si="23"/>
        <v>71.185728678705502</v>
      </c>
      <c r="J120" s="118">
        <f t="shared" si="23"/>
        <v>45.678484201402384</v>
      </c>
      <c r="K120" s="118">
        <f t="shared" si="23"/>
        <v>67.037528516201036</v>
      </c>
    </row>
    <row r="121" spans="3:11" x14ac:dyDescent="0.2">
      <c r="C121" s="90" t="s">
        <v>73</v>
      </c>
      <c r="D121" s="119">
        <f t="shared" ref="D121:K121" si="24">+IFERROR(IF(D79&gt;0,+((D79/D36)*100)," "),"")</f>
        <v>60.449510639326412</v>
      </c>
      <c r="E121" s="119">
        <f t="shared" si="24"/>
        <v>33.997097763331404</v>
      </c>
      <c r="F121" s="119">
        <f t="shared" si="24"/>
        <v>60.226191128134573</v>
      </c>
      <c r="G121" s="119">
        <f t="shared" si="24"/>
        <v>58.728066904221087</v>
      </c>
      <c r="H121" s="119">
        <f t="shared" si="24"/>
        <v>10.814690216123084</v>
      </c>
      <c r="I121" s="119">
        <f t="shared" si="24"/>
        <v>17.780774409516674</v>
      </c>
      <c r="J121" s="119">
        <f t="shared" si="24"/>
        <v>55.425190969172448</v>
      </c>
      <c r="K121" s="119">
        <f t="shared" si="24"/>
        <v>8.7771492494548653</v>
      </c>
    </row>
    <row r="122" spans="3:11" x14ac:dyDescent="0.2">
      <c r="C122" s="89" t="s">
        <v>35</v>
      </c>
      <c r="D122" s="118" t="str">
        <f t="shared" ref="D122:K122" si="25">+IFERROR(IF(D80&gt;0,+((D80/D37)*100)," "),"")</f>
        <v xml:space="preserve"> </v>
      </c>
      <c r="E122" s="118" t="str">
        <f t="shared" si="25"/>
        <v xml:space="preserve"> </v>
      </c>
      <c r="F122" s="118" t="str">
        <f t="shared" si="25"/>
        <v xml:space="preserve"> </v>
      </c>
      <c r="G122" s="118" t="str">
        <f t="shared" si="25"/>
        <v xml:space="preserve"> </v>
      </c>
      <c r="H122" s="118" t="str">
        <f t="shared" si="25"/>
        <v xml:space="preserve"> </v>
      </c>
      <c r="I122" s="118" t="str">
        <f t="shared" si="25"/>
        <v xml:space="preserve"> </v>
      </c>
      <c r="J122" s="118" t="str">
        <f t="shared" si="25"/>
        <v xml:space="preserve"> </v>
      </c>
      <c r="K122" s="118" t="str">
        <f t="shared" si="25"/>
        <v xml:space="preserve"> </v>
      </c>
    </row>
    <row r="123" spans="3:11" x14ac:dyDescent="0.2">
      <c r="C123" s="90" t="s">
        <v>74</v>
      </c>
      <c r="D123" s="119">
        <f t="shared" ref="D123:K123" si="26">+IFERROR(IF(D81&gt;0,+((D81/D38)*100)," "),"")</f>
        <v>91.877419355469058</v>
      </c>
      <c r="E123" s="119">
        <f t="shared" si="26"/>
        <v>98.839611192249919</v>
      </c>
      <c r="F123" s="119">
        <f t="shared" si="26"/>
        <v>86.845540674888241</v>
      </c>
      <c r="G123" s="119">
        <f t="shared" si="26"/>
        <v>96.055826662392235</v>
      </c>
      <c r="H123" s="119">
        <f t="shared" si="26"/>
        <v>91.129267330600811</v>
      </c>
      <c r="I123" s="119">
        <f t="shared" si="26"/>
        <v>72.17792076609615</v>
      </c>
      <c r="J123" s="119">
        <f t="shared" si="26"/>
        <v>93.4222880802932</v>
      </c>
      <c r="K123" s="119">
        <f t="shared" si="26"/>
        <v>53.112337243135798</v>
      </c>
    </row>
    <row r="124" spans="3:11" x14ac:dyDescent="0.2">
      <c r="C124" s="89" t="s">
        <v>36</v>
      </c>
      <c r="D124" s="118">
        <f t="shared" ref="D124:K124" si="27">+IFERROR(IF(D82&gt;0,+((D82/D39)*100)," "),"")</f>
        <v>99.083002947821356</v>
      </c>
      <c r="E124" s="118">
        <f t="shared" si="27"/>
        <v>98.205897777310554</v>
      </c>
      <c r="F124" s="118">
        <f t="shared" si="27"/>
        <v>100</v>
      </c>
      <c r="G124" s="118">
        <f t="shared" si="27"/>
        <v>24.907112279480039</v>
      </c>
      <c r="H124" s="118">
        <f t="shared" si="27"/>
        <v>67.807684214172937</v>
      </c>
      <c r="I124" s="118">
        <f t="shared" si="27"/>
        <v>95.138221480251516</v>
      </c>
      <c r="J124" s="118">
        <f t="shared" si="27"/>
        <v>86.978554023096422</v>
      </c>
      <c r="K124" s="118">
        <f t="shared" si="27"/>
        <v>30.62248332219627</v>
      </c>
    </row>
    <row r="125" spans="3:11" x14ac:dyDescent="0.2">
      <c r="C125" s="90" t="s">
        <v>172</v>
      </c>
      <c r="D125" s="119">
        <f t="shared" ref="D125:K125" si="28">+IFERROR(IF(D83&gt;0,+((D83/D40)*100)," "),"")</f>
        <v>83.393224288079054</v>
      </c>
      <c r="E125" s="119">
        <f t="shared" si="28"/>
        <v>91.771949582916363</v>
      </c>
      <c r="F125" s="119">
        <f t="shared" si="28"/>
        <v>87.16316424448371</v>
      </c>
      <c r="G125" s="119">
        <f t="shared" si="28"/>
        <v>84.969900327622852</v>
      </c>
      <c r="H125" s="119">
        <f t="shared" si="28"/>
        <v>81.657207151551233</v>
      </c>
      <c r="I125" s="119">
        <f t="shared" si="28"/>
        <v>85.89134128505161</v>
      </c>
      <c r="J125" s="119">
        <f t="shared" si="28"/>
        <v>97.321742735922271</v>
      </c>
      <c r="K125" s="119">
        <f t="shared" si="28"/>
        <v>36.689725111189404</v>
      </c>
    </row>
    <row r="126" spans="3:11" x14ac:dyDescent="0.2">
      <c r="C126" s="89" t="s">
        <v>76</v>
      </c>
      <c r="D126" s="118" t="str">
        <f t="shared" ref="D126:K126" si="29">+IFERROR(IF(D84&gt;0,+((D84/D41)*100)," "),"")</f>
        <v xml:space="preserve"> </v>
      </c>
      <c r="E126" s="118" t="str">
        <f t="shared" si="29"/>
        <v xml:space="preserve"> </v>
      </c>
      <c r="F126" s="118" t="str">
        <f t="shared" si="29"/>
        <v xml:space="preserve"> </v>
      </c>
      <c r="G126" s="118" t="str">
        <f t="shared" si="29"/>
        <v xml:space="preserve"> </v>
      </c>
      <c r="H126" s="118" t="str">
        <f t="shared" si="29"/>
        <v xml:space="preserve"> </v>
      </c>
      <c r="I126" s="118" t="str">
        <f t="shared" si="29"/>
        <v xml:space="preserve"> </v>
      </c>
      <c r="J126" s="118" t="str">
        <f t="shared" si="29"/>
        <v xml:space="preserve"> </v>
      </c>
      <c r="K126" s="118" t="str">
        <f t="shared" si="29"/>
        <v xml:space="preserve"> </v>
      </c>
    </row>
    <row r="127" spans="3:11" x14ac:dyDescent="0.2">
      <c r="C127" s="90" t="s">
        <v>77</v>
      </c>
      <c r="D127" s="119">
        <f t="shared" ref="D127:K127" si="30">+IFERROR(IF(D85&gt;0,+((D85/D42)*100)," "),"")</f>
        <v>91.925878186555153</v>
      </c>
      <c r="E127" s="119">
        <f t="shared" si="30"/>
        <v>99.684549182663275</v>
      </c>
      <c r="F127" s="119">
        <f t="shared" si="30"/>
        <v>86.07550699807814</v>
      </c>
      <c r="G127" s="119">
        <f t="shared" si="30"/>
        <v>88.111238138584852</v>
      </c>
      <c r="H127" s="119">
        <f t="shared" si="30"/>
        <v>98.050418789558051</v>
      </c>
      <c r="I127" s="119">
        <f t="shared" si="30"/>
        <v>93.194337218005515</v>
      </c>
      <c r="J127" s="119">
        <f t="shared" si="30"/>
        <v>96.519739594223751</v>
      </c>
      <c r="K127" s="119">
        <f t="shared" si="30"/>
        <v>80.362861360055888</v>
      </c>
    </row>
    <row r="128" spans="3:11" x14ac:dyDescent="0.2">
      <c r="C128" s="89" t="s">
        <v>173</v>
      </c>
      <c r="D128" s="118">
        <f t="shared" ref="D128:K128" si="31">+IFERROR(IF(D86&gt;0,+((D86/D43)*100)," "),"")</f>
        <v>98.406736585640203</v>
      </c>
      <c r="E128" s="118">
        <f t="shared" si="31"/>
        <v>97.92846873332131</v>
      </c>
      <c r="F128" s="118">
        <f t="shared" si="31"/>
        <v>95.975593173348202</v>
      </c>
      <c r="G128" s="118">
        <f t="shared" si="31"/>
        <v>96.146698470276803</v>
      </c>
      <c r="H128" s="118">
        <f t="shared" si="31"/>
        <v>97.627067653691142</v>
      </c>
      <c r="I128" s="118">
        <f t="shared" si="31"/>
        <v>97.563162283007003</v>
      </c>
      <c r="J128" s="118">
        <f t="shared" si="31"/>
        <v>96.767013539315656</v>
      </c>
      <c r="K128" s="118">
        <f t="shared" si="31"/>
        <v>32.91861868667835</v>
      </c>
    </row>
    <row r="129" spans="1:11" x14ac:dyDescent="0.2">
      <c r="C129" s="90" t="s">
        <v>37</v>
      </c>
      <c r="D129" s="119">
        <f t="shared" ref="D129:K129" si="32">+IFERROR(IF(D87&gt;0,+((D87/D44)*100)," "),"")</f>
        <v>96.544174297258806</v>
      </c>
      <c r="E129" s="119">
        <f t="shared" si="32"/>
        <v>97.410007447013584</v>
      </c>
      <c r="F129" s="119">
        <f t="shared" si="32"/>
        <v>88.289772993446604</v>
      </c>
      <c r="G129" s="119">
        <f t="shared" si="32"/>
        <v>89.624993204337443</v>
      </c>
      <c r="H129" s="119">
        <f t="shared" si="32"/>
        <v>65.712744932586119</v>
      </c>
      <c r="I129" s="119">
        <f t="shared" si="32"/>
        <v>88.516763700685246</v>
      </c>
      <c r="J129" s="119">
        <f t="shared" si="32"/>
        <v>94.176208166665759</v>
      </c>
      <c r="K129" s="119">
        <f t="shared" si="32"/>
        <v>29.665544830231976</v>
      </c>
    </row>
    <row r="130" spans="1:11" x14ac:dyDescent="0.2">
      <c r="C130" s="89" t="s">
        <v>38</v>
      </c>
      <c r="D130" s="118" t="str">
        <f t="shared" ref="D130:K130" si="33">+IFERROR(IF(D88&gt;0,+((D88/D45)*100)," "),"")</f>
        <v xml:space="preserve"> </v>
      </c>
      <c r="E130" s="118" t="str">
        <f t="shared" si="33"/>
        <v xml:space="preserve"> </v>
      </c>
      <c r="F130" s="118" t="str">
        <f t="shared" si="33"/>
        <v xml:space="preserve"> </v>
      </c>
      <c r="G130" s="118" t="str">
        <f t="shared" si="33"/>
        <v xml:space="preserve"> </v>
      </c>
      <c r="H130" s="118" t="str">
        <f t="shared" si="33"/>
        <v xml:space="preserve"> </v>
      </c>
      <c r="I130" s="118" t="str">
        <f t="shared" si="33"/>
        <v xml:space="preserve"> </v>
      </c>
      <c r="J130" s="118" t="str">
        <f t="shared" si="33"/>
        <v xml:space="preserve"> </v>
      </c>
      <c r="K130" s="118" t="str">
        <f t="shared" si="33"/>
        <v xml:space="preserve"> </v>
      </c>
    </row>
    <row r="131" spans="1:11" x14ac:dyDescent="0.2">
      <c r="C131" s="93" t="s">
        <v>79</v>
      </c>
      <c r="D131" s="65">
        <f t="shared" ref="D131:K131" si="34">+IFERROR(IF(D89&gt;0,+((D89/D46)*100)," "),"")</f>
        <v>96.121091240925097</v>
      </c>
      <c r="E131" s="65">
        <f t="shared" si="34"/>
        <v>96.1610015657253</v>
      </c>
      <c r="F131" s="65">
        <f t="shared" si="34"/>
        <v>87.674420147974374</v>
      </c>
      <c r="G131" s="65">
        <f t="shared" si="34"/>
        <v>89.043941367009012</v>
      </c>
      <c r="H131" s="65">
        <f t="shared" si="34"/>
        <v>85.719126932798147</v>
      </c>
      <c r="I131" s="65">
        <f t="shared" si="34"/>
        <v>92.89901580747069</v>
      </c>
      <c r="J131" s="65">
        <f t="shared" si="34"/>
        <v>95.466052552910199</v>
      </c>
      <c r="K131" s="65">
        <f t="shared" si="34"/>
        <v>45.44564113609362</v>
      </c>
    </row>
    <row r="132" spans="1:11" s="32" customFormat="1" x14ac:dyDescent="0.2">
      <c r="A132" s="5"/>
      <c r="B132" s="5"/>
      <c r="C132" s="74" t="str">
        <f>+'C1 Aprop Resumen 2000-2026'!B20</f>
        <v>* Información con corte a 31 de mayo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227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D138" s="164" t="s">
        <v>142</v>
      </c>
      <c r="E138" s="164"/>
      <c r="F138" s="164"/>
      <c r="G138" s="164"/>
      <c r="H138" s="164"/>
      <c r="I138" s="164"/>
      <c r="J138" s="164"/>
      <c r="K138" s="164"/>
    </row>
    <row r="139" spans="1:11" ht="15.75" customHeight="1" x14ac:dyDescent="0.2">
      <c r="C139" s="157"/>
      <c r="D139" s="157"/>
      <c r="E139" s="157"/>
      <c r="F139" s="157"/>
      <c r="G139" s="157"/>
      <c r="H139" s="157"/>
      <c r="I139" s="157"/>
      <c r="J139" s="157"/>
    </row>
    <row r="140" spans="1:11" x14ac:dyDescent="0.2">
      <c r="C140" s="182" t="s">
        <v>21</v>
      </c>
      <c r="D140" s="162">
        <v>2019</v>
      </c>
      <c r="E140" s="162">
        <v>2020</v>
      </c>
      <c r="F140" s="162">
        <v>2021</v>
      </c>
      <c r="G140" s="162">
        <v>2022</v>
      </c>
      <c r="H140" s="162">
        <v>2023</v>
      </c>
      <c r="I140" s="162">
        <v>2024</v>
      </c>
      <c r="J140" s="162">
        <v>2025</v>
      </c>
      <c r="K140" s="162" t="s">
        <v>178</v>
      </c>
    </row>
    <row r="141" spans="1:11" ht="12" thickBot="1" x14ac:dyDescent="0.25">
      <c r="C141" s="183"/>
      <c r="D141" s="163"/>
      <c r="E141" s="163"/>
      <c r="F141" s="163"/>
      <c r="G141" s="163"/>
      <c r="H141" s="163"/>
      <c r="I141" s="163"/>
      <c r="J141" s="163"/>
      <c r="K141" s="163"/>
    </row>
    <row r="142" spans="1:11" x14ac:dyDescent="0.2">
      <c r="C142" s="89" t="s">
        <v>61</v>
      </c>
      <c r="D142" s="120">
        <v>41.96409278742</v>
      </c>
      <c r="E142" s="120">
        <v>74.517426663769996</v>
      </c>
      <c r="F142" s="120">
        <v>74.015194939880004</v>
      </c>
      <c r="G142" s="120">
        <v>56.764231846000001</v>
      </c>
      <c r="H142" s="120">
        <v>50.560565165970004</v>
      </c>
      <c r="I142" s="120">
        <v>85.339899193459985</v>
      </c>
      <c r="J142" s="120">
        <v>77.137602861990004</v>
      </c>
      <c r="K142" s="120">
        <v>12.622064290279999</v>
      </c>
    </row>
    <row r="143" spans="1:11" x14ac:dyDescent="0.2">
      <c r="C143" s="90" t="s">
        <v>28</v>
      </c>
      <c r="D143" s="121">
        <v>93.016234657349997</v>
      </c>
      <c r="E143" s="121">
        <v>104.99752546672002</v>
      </c>
      <c r="F143" s="121">
        <v>117.46250216216001</v>
      </c>
      <c r="G143" s="121">
        <v>126.96314278802001</v>
      </c>
      <c r="H143" s="121">
        <v>124.85921575746998</v>
      </c>
      <c r="I143" s="121">
        <v>132.99724749512998</v>
      </c>
      <c r="J143" s="121">
        <v>147.05108531317998</v>
      </c>
      <c r="K143" s="121">
        <v>41.727074717249998</v>
      </c>
    </row>
    <row r="144" spans="1:11" x14ac:dyDescent="0.2">
      <c r="C144" s="89" t="s">
        <v>62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120">
        <v>0</v>
      </c>
      <c r="J144" s="120">
        <v>0</v>
      </c>
      <c r="K144" s="120">
        <v>0</v>
      </c>
    </row>
    <row r="145" spans="3:11" x14ac:dyDescent="0.2">
      <c r="C145" s="90" t="s">
        <v>29</v>
      </c>
      <c r="D145" s="121">
        <v>140.16522040577001</v>
      </c>
      <c r="E145" s="121">
        <v>161.05927759773004</v>
      </c>
      <c r="F145" s="121">
        <v>153.05495956203001</v>
      </c>
      <c r="G145" s="121">
        <v>163.9514972188</v>
      </c>
      <c r="H145" s="121">
        <v>168.82432937322994</v>
      </c>
      <c r="I145" s="121">
        <v>137.52569783000001</v>
      </c>
      <c r="J145" s="121">
        <v>157.36177427804</v>
      </c>
      <c r="K145" s="121">
        <v>28.345360231540003</v>
      </c>
    </row>
    <row r="146" spans="3:11" x14ac:dyDescent="0.2">
      <c r="C146" s="89" t="s">
        <v>63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I146" s="120">
        <v>0</v>
      </c>
      <c r="J146" s="120">
        <v>0</v>
      </c>
      <c r="K146" s="120">
        <v>0</v>
      </c>
    </row>
    <row r="147" spans="3:11" x14ac:dyDescent="0.2">
      <c r="C147" s="90" t="s">
        <v>30</v>
      </c>
      <c r="D147" s="121">
        <v>6.4334598287500002</v>
      </c>
      <c r="E147" s="121">
        <v>7.0690848405399995</v>
      </c>
      <c r="F147" s="121">
        <v>6.3403487204399998</v>
      </c>
      <c r="G147" s="121">
        <v>8.6572167597499998</v>
      </c>
      <c r="H147" s="121">
        <v>8.3376958529199996</v>
      </c>
      <c r="I147" s="121">
        <v>7.87208562</v>
      </c>
      <c r="J147" s="121">
        <v>13.68878103386</v>
      </c>
      <c r="K147" s="121">
        <v>2.5333025162199996</v>
      </c>
    </row>
    <row r="148" spans="3:11" x14ac:dyDescent="0.2">
      <c r="C148" s="89" t="s">
        <v>64</v>
      </c>
      <c r="D148" s="120">
        <v>63.550628311849998</v>
      </c>
      <c r="E148" s="120">
        <v>47.076212527140001</v>
      </c>
      <c r="F148" s="120">
        <v>49.978927762280016</v>
      </c>
      <c r="G148" s="120">
        <v>33.392829770189998</v>
      </c>
      <c r="H148" s="120">
        <v>24.982065503530002</v>
      </c>
      <c r="I148" s="120">
        <v>52.146150615619995</v>
      </c>
      <c r="J148" s="120">
        <v>78.916465590429993</v>
      </c>
      <c r="K148" s="120">
        <v>4.94633314903</v>
      </c>
    </row>
    <row r="149" spans="3:11" x14ac:dyDescent="0.2">
      <c r="C149" s="90" t="s">
        <v>65</v>
      </c>
      <c r="D149" s="121">
        <v>0</v>
      </c>
      <c r="E149" s="121">
        <v>0</v>
      </c>
      <c r="F149" s="121">
        <v>0</v>
      </c>
      <c r="G149" s="121">
        <v>0</v>
      </c>
      <c r="H149" s="121">
        <v>0</v>
      </c>
      <c r="I149" s="121">
        <v>0</v>
      </c>
      <c r="J149" s="121">
        <v>0</v>
      </c>
      <c r="K149" s="121">
        <v>0</v>
      </c>
    </row>
    <row r="150" spans="3:11" x14ac:dyDescent="0.2">
      <c r="C150" s="89" t="s">
        <v>66</v>
      </c>
      <c r="D150" s="120">
        <v>6.9750614207800004</v>
      </c>
      <c r="E150" s="120">
        <v>4.1022349677399994</v>
      </c>
      <c r="F150" s="120">
        <v>5.9148919455200009</v>
      </c>
      <c r="G150" s="120">
        <v>7.3826975301400006</v>
      </c>
      <c r="H150" s="120">
        <v>10.80001355219</v>
      </c>
      <c r="I150" s="120">
        <v>14.13271113693</v>
      </c>
      <c r="J150" s="120">
        <v>15.17574406081</v>
      </c>
      <c r="K150" s="120">
        <v>3.6842481825000002</v>
      </c>
    </row>
    <row r="151" spans="3:11" x14ac:dyDescent="0.2">
      <c r="C151" s="90" t="s">
        <v>67</v>
      </c>
      <c r="D151" s="121">
        <v>257.78253857751002</v>
      </c>
      <c r="E151" s="121">
        <v>149.98441403063998</v>
      </c>
      <c r="F151" s="121">
        <v>185.60806173229</v>
      </c>
      <c r="G151" s="121">
        <v>192.06985516198</v>
      </c>
      <c r="H151" s="121">
        <v>229.79695981942004</v>
      </c>
      <c r="I151" s="121">
        <v>300.27293315881997</v>
      </c>
      <c r="J151" s="121">
        <v>309.75434429696998</v>
      </c>
      <c r="K151" s="121">
        <v>75.492971889710006</v>
      </c>
    </row>
    <row r="152" spans="3:11" x14ac:dyDescent="0.2">
      <c r="C152" s="89" t="s">
        <v>68</v>
      </c>
      <c r="D152" s="120">
        <v>47.438146629849996</v>
      </c>
      <c r="E152" s="120">
        <v>36.828858065220004</v>
      </c>
      <c r="F152" s="120">
        <v>65.179710983430013</v>
      </c>
      <c r="G152" s="120">
        <v>20.57370866746</v>
      </c>
      <c r="H152" s="120">
        <v>29.561971965870004</v>
      </c>
      <c r="I152" s="120">
        <v>23.786673644659995</v>
      </c>
      <c r="J152" s="120">
        <v>16.815320925039998</v>
      </c>
      <c r="K152" s="120">
        <v>9.8161043279999999E-2</v>
      </c>
    </row>
    <row r="153" spans="3:11" x14ac:dyDescent="0.2">
      <c r="C153" s="90" t="s">
        <v>31</v>
      </c>
      <c r="D153" s="121">
        <v>31.758715734149998</v>
      </c>
      <c r="E153" s="121">
        <v>40.630588783419995</v>
      </c>
      <c r="F153" s="121">
        <v>44.298886474749999</v>
      </c>
      <c r="G153" s="121">
        <v>74.980136202810016</v>
      </c>
      <c r="H153" s="121">
        <v>68.057302073180011</v>
      </c>
      <c r="I153" s="121">
        <v>69.924242294210003</v>
      </c>
      <c r="J153" s="121">
        <v>62.17346713813</v>
      </c>
      <c r="K153" s="121">
        <v>14.75744186313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3101.4062242086698</v>
      </c>
      <c r="J154" s="120">
        <v>3096.04990098183</v>
      </c>
      <c r="K154" s="120">
        <v>1109.74323869722</v>
      </c>
    </row>
    <row r="155" spans="3:11" x14ac:dyDescent="0.2">
      <c r="C155" s="90" t="s">
        <v>69</v>
      </c>
      <c r="D155" s="121">
        <v>1886.9902947432402</v>
      </c>
      <c r="E155" s="121">
        <v>1786.7924978452597</v>
      </c>
      <c r="F155" s="121">
        <v>1919.0390874472598</v>
      </c>
      <c r="G155" s="121">
        <v>2258.9712052905797</v>
      </c>
      <c r="H155" s="121">
        <v>2797.7505485569604</v>
      </c>
      <c r="I155" s="121">
        <v>0</v>
      </c>
      <c r="J155" s="121">
        <v>0</v>
      </c>
      <c r="K155" s="121">
        <v>0</v>
      </c>
    </row>
    <row r="156" spans="3:11" x14ac:dyDescent="0.2">
      <c r="C156" s="89" t="s">
        <v>70</v>
      </c>
      <c r="D156" s="120">
        <v>24.279910619190002</v>
      </c>
      <c r="E156" s="120">
        <v>23.34472846097</v>
      </c>
      <c r="F156" s="120">
        <v>52.579378004360002</v>
      </c>
      <c r="G156" s="120">
        <v>25.506449945540002</v>
      </c>
      <c r="H156" s="120">
        <v>10.182985316010001</v>
      </c>
      <c r="I156" s="120">
        <v>35.987453740190006</v>
      </c>
      <c r="J156" s="120">
        <v>35.759690922460003</v>
      </c>
      <c r="K156" s="120">
        <v>14.124689409930001</v>
      </c>
    </row>
    <row r="157" spans="3:11" x14ac:dyDescent="0.2">
      <c r="C157" s="90" t="s">
        <v>32</v>
      </c>
      <c r="D157" s="121">
        <v>0</v>
      </c>
      <c r="E157" s="121">
        <v>0</v>
      </c>
      <c r="F157" s="121">
        <v>0</v>
      </c>
      <c r="G157" s="121">
        <v>0</v>
      </c>
      <c r="H157" s="121">
        <v>0</v>
      </c>
      <c r="I157" s="121">
        <v>0</v>
      </c>
      <c r="J157" s="121">
        <v>0</v>
      </c>
      <c r="K157" s="121">
        <v>0</v>
      </c>
    </row>
    <row r="158" spans="3:11" x14ac:dyDescent="0.2">
      <c r="C158" s="89" t="s">
        <v>174</v>
      </c>
      <c r="D158" s="120">
        <v>0</v>
      </c>
      <c r="E158" s="120">
        <v>0</v>
      </c>
      <c r="F158" s="120">
        <v>0</v>
      </c>
      <c r="G158" s="120">
        <v>0</v>
      </c>
      <c r="H158" s="120">
        <v>0</v>
      </c>
      <c r="I158" s="120">
        <v>0</v>
      </c>
      <c r="J158" s="120">
        <v>0</v>
      </c>
      <c r="K158" s="120">
        <v>0</v>
      </c>
    </row>
    <row r="159" spans="3:11" x14ac:dyDescent="0.2">
      <c r="C159" s="90" t="s">
        <v>171</v>
      </c>
      <c r="D159" s="121">
        <v>47.110965949720004</v>
      </c>
      <c r="E159" s="121">
        <v>31.400128862510002</v>
      </c>
      <c r="F159" s="121">
        <v>43.282712099999998</v>
      </c>
      <c r="G159" s="121">
        <v>86.332381378909986</v>
      </c>
      <c r="H159" s="121">
        <v>91.050075947029995</v>
      </c>
      <c r="I159" s="121">
        <v>111.12206657677001</v>
      </c>
      <c r="J159" s="121">
        <v>154.43816694783001</v>
      </c>
      <c r="K159" s="121">
        <v>22.341636715989999</v>
      </c>
    </row>
    <row r="160" spans="3:11" x14ac:dyDescent="0.2">
      <c r="C160" s="89" t="s">
        <v>71</v>
      </c>
      <c r="D160" s="120">
        <v>252.91181775140998</v>
      </c>
      <c r="E160" s="120">
        <v>123.47086796256001</v>
      </c>
      <c r="F160" s="120">
        <v>324.92920646915996</v>
      </c>
      <c r="G160" s="120">
        <v>336.99752019281993</v>
      </c>
      <c r="H160" s="120">
        <v>213.09474133982999</v>
      </c>
      <c r="I160" s="120">
        <v>402.88132446838006</v>
      </c>
      <c r="J160" s="120">
        <v>387.75285325903997</v>
      </c>
      <c r="K160" s="120">
        <v>18.778005198279995</v>
      </c>
    </row>
    <row r="161" spans="1:11" x14ac:dyDescent="0.2">
      <c r="C161" s="90" t="s">
        <v>34</v>
      </c>
      <c r="D161" s="121">
        <v>0</v>
      </c>
      <c r="E161" s="121">
        <v>0</v>
      </c>
      <c r="F161" s="121">
        <v>0</v>
      </c>
      <c r="G161" s="121">
        <v>0</v>
      </c>
      <c r="H161" s="121">
        <v>0</v>
      </c>
      <c r="I161" s="121">
        <v>0</v>
      </c>
      <c r="J161" s="121">
        <v>0</v>
      </c>
      <c r="K161" s="121">
        <v>0</v>
      </c>
    </row>
    <row r="162" spans="1:11" x14ac:dyDescent="0.2">
      <c r="C162" s="89" t="s">
        <v>72</v>
      </c>
      <c r="D162" s="120">
        <v>19.60636776143</v>
      </c>
      <c r="E162" s="120">
        <v>21.66352296682</v>
      </c>
      <c r="F162" s="120">
        <v>19.158270381989997</v>
      </c>
      <c r="G162" s="120">
        <v>25.934394019150002</v>
      </c>
      <c r="H162" s="120">
        <v>20.39367335491</v>
      </c>
      <c r="I162" s="120">
        <v>23.226263599150002</v>
      </c>
      <c r="J162" s="120">
        <v>16.390455460120002</v>
      </c>
      <c r="K162" s="120">
        <v>8.3644752672299987</v>
      </c>
    </row>
    <row r="163" spans="1:11" x14ac:dyDescent="0.2">
      <c r="C163" s="90" t="s">
        <v>73</v>
      </c>
      <c r="D163" s="121">
        <v>34.309979685229997</v>
      </c>
      <c r="E163" s="121">
        <v>9.0428390415300015</v>
      </c>
      <c r="F163" s="121">
        <v>49.199150781360004</v>
      </c>
      <c r="G163" s="121">
        <v>69.581227596270011</v>
      </c>
      <c r="H163" s="121">
        <v>6.6913961758100005</v>
      </c>
      <c r="I163" s="121">
        <v>9.3469045963999999</v>
      </c>
      <c r="J163" s="121">
        <v>4.4449155326099996</v>
      </c>
      <c r="K163" s="121">
        <v>1.1612766377999999</v>
      </c>
    </row>
    <row r="164" spans="1:11" x14ac:dyDescent="0.2">
      <c r="C164" s="89" t="s">
        <v>35</v>
      </c>
      <c r="D164" s="120">
        <v>0</v>
      </c>
      <c r="E164" s="120">
        <v>0</v>
      </c>
      <c r="F164" s="120">
        <v>0</v>
      </c>
      <c r="G164" s="120">
        <v>0</v>
      </c>
      <c r="H164" s="120">
        <v>0</v>
      </c>
      <c r="I164" s="120">
        <v>0</v>
      </c>
      <c r="J164" s="120">
        <v>0</v>
      </c>
      <c r="K164" s="120">
        <v>0</v>
      </c>
    </row>
    <row r="165" spans="1:11" x14ac:dyDescent="0.2">
      <c r="C165" s="90" t="s">
        <v>74</v>
      </c>
      <c r="D165" s="121">
        <v>45.670044431339996</v>
      </c>
      <c r="E165" s="121">
        <v>30.363787967</v>
      </c>
      <c r="F165" s="121">
        <v>28.815471356579998</v>
      </c>
      <c r="G165" s="121">
        <v>48.76373414399</v>
      </c>
      <c r="H165" s="121">
        <v>72.442704844399998</v>
      </c>
      <c r="I165" s="121">
        <v>55.589911332050001</v>
      </c>
      <c r="J165" s="121">
        <v>99.783532053469997</v>
      </c>
      <c r="K165" s="121">
        <v>25.671503178999998</v>
      </c>
    </row>
    <row r="166" spans="1:11" x14ac:dyDescent="0.2">
      <c r="C166" s="89" t="s">
        <v>36</v>
      </c>
      <c r="D166" s="120">
        <v>9.0794934626100012</v>
      </c>
      <c r="E166" s="120">
        <v>3.0704394376100002</v>
      </c>
      <c r="F166" s="120">
        <v>1.14634178</v>
      </c>
      <c r="G166" s="120">
        <v>1.0729983970000001</v>
      </c>
      <c r="H166" s="120">
        <v>17.836760640370002</v>
      </c>
      <c r="I166" s="120">
        <v>52.239247518139997</v>
      </c>
      <c r="J166" s="120">
        <v>136.02203496760001</v>
      </c>
      <c r="K166" s="120">
        <v>28.60587065735</v>
      </c>
    </row>
    <row r="167" spans="1:11" x14ac:dyDescent="0.2">
      <c r="C167" s="90" t="s">
        <v>172</v>
      </c>
      <c r="D167" s="121">
        <v>96.694080809709973</v>
      </c>
      <c r="E167" s="121">
        <v>104.48842286789001</v>
      </c>
      <c r="F167" s="121">
        <v>109.73119487096002</v>
      </c>
      <c r="G167" s="121">
        <v>120.33047153797999</v>
      </c>
      <c r="H167" s="121">
        <v>134.09033492299</v>
      </c>
      <c r="I167" s="121">
        <v>140.23862329668</v>
      </c>
      <c r="J167" s="121">
        <v>134.63957693876</v>
      </c>
      <c r="K167" s="121">
        <v>68.963985233279999</v>
      </c>
    </row>
    <row r="168" spans="1:11" x14ac:dyDescent="0.2">
      <c r="C168" s="89" t="s">
        <v>76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120">
        <v>0</v>
      </c>
      <c r="J168" s="120">
        <v>0</v>
      </c>
      <c r="K168" s="120">
        <v>0</v>
      </c>
    </row>
    <row r="169" spans="1:11" x14ac:dyDescent="0.2">
      <c r="C169" s="90" t="s">
        <v>77</v>
      </c>
      <c r="D169" s="121">
        <v>990.05090379036983</v>
      </c>
      <c r="E169" s="121">
        <v>1194.6378041819596</v>
      </c>
      <c r="F169" s="121">
        <v>1257.11616873044</v>
      </c>
      <c r="G169" s="121">
        <v>1234.4492138869402</v>
      </c>
      <c r="H169" s="121">
        <v>1328.28218429712</v>
      </c>
      <c r="I169" s="121">
        <v>1965.8330883862598</v>
      </c>
      <c r="J169" s="121">
        <v>941.40905160411</v>
      </c>
      <c r="K169" s="121">
        <v>471.72354876028993</v>
      </c>
    </row>
    <row r="170" spans="1:11" x14ac:dyDescent="0.2">
      <c r="C170" s="89" t="s">
        <v>173</v>
      </c>
      <c r="D170" s="120">
        <v>1369.7906978185099</v>
      </c>
      <c r="E170" s="120">
        <v>1387.69065948355</v>
      </c>
      <c r="F170" s="120">
        <v>1436.0394799449898</v>
      </c>
      <c r="G170" s="120">
        <v>1553.0451668028504</v>
      </c>
      <c r="H170" s="120">
        <v>2021.8334137752702</v>
      </c>
      <c r="I170" s="120">
        <v>1962.8005085473899</v>
      </c>
      <c r="J170" s="120">
        <v>2565.1245923214601</v>
      </c>
      <c r="K170" s="120">
        <v>602.00281333513999</v>
      </c>
    </row>
    <row r="171" spans="1:11" x14ac:dyDescent="0.2">
      <c r="C171" s="90" t="s">
        <v>37</v>
      </c>
      <c r="D171" s="121">
        <v>1493.8230733246894</v>
      </c>
      <c r="E171" s="121">
        <v>1387.25391226702</v>
      </c>
      <c r="F171" s="121">
        <v>1655.1336634416398</v>
      </c>
      <c r="G171" s="121">
        <v>1216.3952926063798</v>
      </c>
      <c r="H171" s="121">
        <v>929.26088947263008</v>
      </c>
      <c r="I171" s="121">
        <v>1508.9022806479197</v>
      </c>
      <c r="J171" s="121">
        <v>2099.7425774459298</v>
      </c>
      <c r="K171" s="121">
        <v>426.61285265762001</v>
      </c>
    </row>
    <row r="172" spans="1:11" x14ac:dyDescent="0.2">
      <c r="C172" s="89" t="s">
        <v>38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</row>
    <row r="173" spans="1:11" x14ac:dyDescent="0.2">
      <c r="C173" s="81" t="s">
        <v>79</v>
      </c>
      <c r="D173" s="45">
        <f>+SUM(D142:D172)</f>
        <v>6959.4017285008795</v>
      </c>
      <c r="E173" s="45">
        <f t="shared" ref="E173:G173" si="35">+SUM(E142:E172)</f>
        <v>6729.4852342876002</v>
      </c>
      <c r="F173" s="45">
        <f t="shared" si="35"/>
        <v>7598.0236095915188</v>
      </c>
      <c r="G173" s="45">
        <f t="shared" si="35"/>
        <v>7662.1153717435591</v>
      </c>
      <c r="H173" s="45">
        <f t="shared" ref="H173:J173" si="36">+SUM(H142:H172)</f>
        <v>8358.6898277071105</v>
      </c>
      <c r="I173" s="45">
        <f t="shared" si="36"/>
        <v>10193.571537906832</v>
      </c>
      <c r="J173" s="45">
        <f t="shared" si="36"/>
        <v>10549.63193393367</v>
      </c>
      <c r="K173" s="45">
        <f>+SUM(K142:K172)</f>
        <v>2982.3008536320699</v>
      </c>
    </row>
    <row r="174" spans="1:11" s="32" customFormat="1" x14ac:dyDescent="0.2">
      <c r="A174" s="5"/>
      <c r="B174" s="5"/>
      <c r="C174" s="74" t="str">
        <f>+'C1 Aprop Resumen 2000-2026'!B20</f>
        <v>* Información con corte a 31 de mayo</v>
      </c>
      <c r="D174" s="128">
        <f>+D173-'C7 Ejec. Prop 19-26'!D97</f>
        <v>0</v>
      </c>
      <c r="E174" s="128">
        <f>+E173-'C7 Ejec. Prop 19-26'!E97</f>
        <v>0</v>
      </c>
      <c r="F174" s="128">
        <f>+F173-'C7 Ejec. Prop 19-26'!F97</f>
        <v>0</v>
      </c>
      <c r="G174" s="128">
        <f>+G173-'C7 Ejec. Prop 19-26'!G97</f>
        <v>0</v>
      </c>
      <c r="H174" s="128">
        <f>+H173-'C7 Ejec. Prop 19-26'!H97</f>
        <v>0</v>
      </c>
      <c r="I174" s="128">
        <f>+I173-'C7 Ejec. Prop 19-26'!I97</f>
        <v>0</v>
      </c>
      <c r="J174" s="128">
        <f>+J173-'C7 Ejec. Prop 19-26'!J97</f>
        <v>0</v>
      </c>
      <c r="K174" s="128">
        <f>+K173-'C7 Ejec. Prop 19-26'!K97</f>
        <v>0</v>
      </c>
    </row>
    <row r="175" spans="1:11" x14ac:dyDescent="0.2">
      <c r="C175" s="1" t="s">
        <v>227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7.25" customHeight="1" x14ac:dyDescent="0.2">
      <c r="D179" s="138" t="s">
        <v>143</v>
      </c>
      <c r="E179" s="138"/>
      <c r="F179" s="138"/>
      <c r="G179" s="138"/>
      <c r="H179" s="138"/>
      <c r="I179" s="138"/>
      <c r="J179" s="138"/>
      <c r="K179" s="138"/>
    </row>
    <row r="180" spans="3:11" hidden="1" x14ac:dyDescent="0.2">
      <c r="D180" s="29"/>
      <c r="E180" s="29"/>
      <c r="F180" s="29"/>
    </row>
    <row r="181" spans="3:11" x14ac:dyDescent="0.2">
      <c r="E181" s="30"/>
      <c r="F181" s="30"/>
    </row>
    <row r="182" spans="3:11" x14ac:dyDescent="0.2">
      <c r="C182" s="182" t="s">
        <v>21</v>
      </c>
      <c r="D182" s="162">
        <v>2019</v>
      </c>
      <c r="E182" s="162">
        <v>2020</v>
      </c>
      <c r="F182" s="162">
        <v>2021</v>
      </c>
      <c r="G182" s="162">
        <v>2022</v>
      </c>
      <c r="H182" s="162">
        <v>2023</v>
      </c>
      <c r="I182" s="162">
        <v>2024</v>
      </c>
      <c r="J182" s="162">
        <v>2025</v>
      </c>
      <c r="K182" s="162" t="s">
        <v>178</v>
      </c>
    </row>
    <row r="183" spans="3:11" ht="12" thickBot="1" x14ac:dyDescent="0.25">
      <c r="C183" s="183"/>
      <c r="D183" s="163"/>
      <c r="E183" s="163"/>
      <c r="F183" s="163"/>
      <c r="G183" s="163"/>
      <c r="H183" s="163"/>
      <c r="I183" s="163"/>
      <c r="J183" s="163"/>
      <c r="K183" s="163"/>
    </row>
    <row r="184" spans="3:11" x14ac:dyDescent="0.2">
      <c r="C184" s="89" t="s">
        <v>61</v>
      </c>
      <c r="D184" s="118">
        <f t="shared" ref="D184:K184" si="37">+IFERROR(IF(D142&gt;0,+((D142/D15)*100)," "),"")</f>
        <v>70.656585335982484</v>
      </c>
      <c r="E184" s="118">
        <f t="shared" si="37"/>
        <v>91.635968780517601</v>
      </c>
      <c r="F184" s="118">
        <f t="shared" si="37"/>
        <v>94.449496692563557</v>
      </c>
      <c r="G184" s="118">
        <f t="shared" si="37"/>
        <v>87.06751588551252</v>
      </c>
      <c r="H184" s="118">
        <f t="shared" si="37"/>
        <v>73.930314055439638</v>
      </c>
      <c r="I184" s="118">
        <f t="shared" si="37"/>
        <v>76.977333253067059</v>
      </c>
      <c r="J184" s="118">
        <f t="shared" si="37"/>
        <v>79.796645265412906</v>
      </c>
      <c r="K184" s="118">
        <f t="shared" si="37"/>
        <v>17.283802856378298</v>
      </c>
    </row>
    <row r="185" spans="3:11" x14ac:dyDescent="0.2">
      <c r="C185" s="90" t="s">
        <v>28</v>
      </c>
      <c r="D185" s="119">
        <f t="shared" ref="D185:K185" si="38">+IFERROR(IF(D143&gt;0,+((D143/D16)*100)," "),"")</f>
        <v>93.725899269101717</v>
      </c>
      <c r="E185" s="119">
        <f t="shared" si="38"/>
        <v>89.100085646857082</v>
      </c>
      <c r="F185" s="119">
        <f t="shared" si="38"/>
        <v>79.26725058640038</v>
      </c>
      <c r="G185" s="119">
        <f t="shared" si="38"/>
        <v>77.904200736968605</v>
      </c>
      <c r="H185" s="119">
        <f t="shared" si="38"/>
        <v>73.978721437594601</v>
      </c>
      <c r="I185" s="119">
        <f t="shared" si="38"/>
        <v>71.494437596090364</v>
      </c>
      <c r="J185" s="119">
        <f t="shared" si="38"/>
        <v>87.225234458772064</v>
      </c>
      <c r="K185" s="119">
        <f t="shared" si="38"/>
        <v>21.510495928546938</v>
      </c>
    </row>
    <row r="186" spans="3:11" x14ac:dyDescent="0.2">
      <c r="C186" s="89" t="s">
        <v>62</v>
      </c>
      <c r="D186" s="118" t="str">
        <f t="shared" ref="D186:K186" si="39">+IFERROR(IF(D144&gt;0,+((D144/D17)*100)," "),"")</f>
        <v xml:space="preserve"> </v>
      </c>
      <c r="E186" s="118" t="str">
        <f t="shared" si="39"/>
        <v xml:space="preserve"> </v>
      </c>
      <c r="F186" s="118" t="str">
        <f t="shared" si="39"/>
        <v xml:space="preserve"> </v>
      </c>
      <c r="G186" s="118" t="str">
        <f t="shared" si="39"/>
        <v xml:space="preserve"> </v>
      </c>
      <c r="H186" s="118" t="str">
        <f t="shared" si="39"/>
        <v xml:space="preserve"> </v>
      </c>
      <c r="I186" s="118" t="str">
        <f t="shared" si="39"/>
        <v xml:space="preserve"> </v>
      </c>
      <c r="J186" s="118" t="str">
        <f t="shared" si="39"/>
        <v xml:space="preserve"> </v>
      </c>
      <c r="K186" s="118" t="str">
        <f t="shared" si="39"/>
        <v xml:space="preserve"> </v>
      </c>
    </row>
    <row r="187" spans="3:11" x14ac:dyDescent="0.2">
      <c r="C187" s="90" t="s">
        <v>29</v>
      </c>
      <c r="D187" s="119">
        <f t="shared" ref="D187:K187" si="40">+IFERROR(IF(D145&gt;0,+((D145/D18)*100)," "),"")</f>
        <v>95.842315580888254</v>
      </c>
      <c r="E187" s="119">
        <f t="shared" si="40"/>
        <v>91.703320461872167</v>
      </c>
      <c r="F187" s="119">
        <f t="shared" si="40"/>
        <v>87.592763135858021</v>
      </c>
      <c r="G187" s="119">
        <f t="shared" si="40"/>
        <v>90.044990514331516</v>
      </c>
      <c r="H187" s="119">
        <f t="shared" si="40"/>
        <v>91.813527354376646</v>
      </c>
      <c r="I187" s="119">
        <f t="shared" si="40"/>
        <v>88.435621581572434</v>
      </c>
      <c r="J187" s="119">
        <f t="shared" si="40"/>
        <v>91.979841862579164</v>
      </c>
      <c r="K187" s="119">
        <f t="shared" si="40"/>
        <v>22.697807733968826</v>
      </c>
    </row>
    <row r="188" spans="3:11" x14ac:dyDescent="0.2">
      <c r="C188" s="89" t="s">
        <v>63</v>
      </c>
      <c r="D188" s="118" t="str">
        <f t="shared" ref="D188:K188" si="41">+IFERROR(IF(D146&gt;0,+((D146/D19)*100)," "),"")</f>
        <v xml:space="preserve"> </v>
      </c>
      <c r="E188" s="118" t="str">
        <f t="shared" si="41"/>
        <v xml:space="preserve"> </v>
      </c>
      <c r="F188" s="118" t="str">
        <f t="shared" si="41"/>
        <v xml:space="preserve"> </v>
      </c>
      <c r="G188" s="118" t="str">
        <f t="shared" si="41"/>
        <v xml:space="preserve"> </v>
      </c>
      <c r="H188" s="118" t="str">
        <f t="shared" si="41"/>
        <v xml:space="preserve"> </v>
      </c>
      <c r="I188" s="118" t="str">
        <f t="shared" si="41"/>
        <v xml:space="preserve"> </v>
      </c>
      <c r="J188" s="118" t="str">
        <f t="shared" si="41"/>
        <v xml:space="preserve"> </v>
      </c>
      <c r="K188" s="118" t="str">
        <f t="shared" si="41"/>
        <v xml:space="preserve"> </v>
      </c>
    </row>
    <row r="189" spans="3:11" x14ac:dyDescent="0.2">
      <c r="C189" s="90" t="s">
        <v>30</v>
      </c>
      <c r="D189" s="119">
        <f t="shared" ref="D189:K189" si="42">+IFERROR(IF(D147&gt;0,+((D147/D20)*100)," "),"")</f>
        <v>90.959806687395144</v>
      </c>
      <c r="E189" s="119">
        <f t="shared" si="42"/>
        <v>91.124245851373246</v>
      </c>
      <c r="F189" s="119">
        <f t="shared" si="42"/>
        <v>57.02652578352977</v>
      </c>
      <c r="G189" s="119">
        <f t="shared" si="42"/>
        <v>46.866218121574825</v>
      </c>
      <c r="H189" s="119">
        <f t="shared" si="42"/>
        <v>69.729244945690397</v>
      </c>
      <c r="I189" s="119">
        <f t="shared" si="42"/>
        <v>52.711098269182109</v>
      </c>
      <c r="J189" s="119">
        <f t="shared" si="42"/>
        <v>87.262276693931341</v>
      </c>
      <c r="K189" s="119">
        <f t="shared" si="42"/>
        <v>12.947759938148479</v>
      </c>
    </row>
    <row r="190" spans="3:11" x14ac:dyDescent="0.2">
      <c r="C190" s="89" t="s">
        <v>64</v>
      </c>
      <c r="D190" s="118">
        <f t="shared" ref="D190:K190" si="43">+IFERROR(IF(D148&gt;0,+((D148/D21)*100)," "),"")</f>
        <v>82.789201313902566</v>
      </c>
      <c r="E190" s="118">
        <f t="shared" si="43"/>
        <v>86.43544391802854</v>
      </c>
      <c r="F190" s="118">
        <f t="shared" si="43"/>
        <v>66.138247733254175</v>
      </c>
      <c r="G190" s="118">
        <f t="shared" si="43"/>
        <v>55.66168327100609</v>
      </c>
      <c r="H190" s="118">
        <f t="shared" si="43"/>
        <v>39.925310847551621</v>
      </c>
      <c r="I190" s="118">
        <f t="shared" si="43"/>
        <v>57.694006257324304</v>
      </c>
      <c r="J190" s="118">
        <f t="shared" si="43"/>
        <v>72.206098455085993</v>
      </c>
      <c r="K190" s="118">
        <f t="shared" si="43"/>
        <v>3.8923292983341073</v>
      </c>
    </row>
    <row r="191" spans="3:11" x14ac:dyDescent="0.2">
      <c r="C191" s="90" t="s">
        <v>65</v>
      </c>
      <c r="D191" s="119" t="str">
        <f t="shared" ref="D191:K191" si="44">+IFERROR(IF(D149&gt;0,+((D149/D22)*100)," "),"")</f>
        <v xml:space="preserve"> </v>
      </c>
      <c r="E191" s="119" t="str">
        <f t="shared" si="44"/>
        <v xml:space="preserve"> </v>
      </c>
      <c r="F191" s="119" t="str">
        <f t="shared" si="44"/>
        <v xml:space="preserve"> </v>
      </c>
      <c r="G191" s="119" t="str">
        <f t="shared" si="44"/>
        <v xml:space="preserve"> </v>
      </c>
      <c r="H191" s="119" t="str">
        <f t="shared" si="44"/>
        <v xml:space="preserve"> </v>
      </c>
      <c r="I191" s="119" t="str">
        <f t="shared" si="44"/>
        <v xml:space="preserve"> </v>
      </c>
      <c r="J191" s="119" t="str">
        <f t="shared" si="44"/>
        <v xml:space="preserve"> </v>
      </c>
      <c r="K191" s="119" t="str">
        <f t="shared" si="44"/>
        <v xml:space="preserve"> </v>
      </c>
    </row>
    <row r="192" spans="3:11" x14ac:dyDescent="0.2">
      <c r="C192" s="89" t="s">
        <v>66</v>
      </c>
      <c r="D192" s="118">
        <f t="shared" ref="D192:K192" si="45">+IFERROR(IF(D150&gt;0,+((D150/D23)*100)," "),"")</f>
        <v>74.68647623659983</v>
      </c>
      <c r="E192" s="118">
        <f t="shared" si="45"/>
        <v>41.489520768483665</v>
      </c>
      <c r="F192" s="118">
        <f t="shared" si="45"/>
        <v>51.626621514011525</v>
      </c>
      <c r="G192" s="118">
        <f t="shared" si="45"/>
        <v>59.052697723297101</v>
      </c>
      <c r="H192" s="118">
        <f t="shared" si="45"/>
        <v>64.67351765787312</v>
      </c>
      <c r="I192" s="118">
        <f t="shared" si="45"/>
        <v>73.839822770949311</v>
      </c>
      <c r="J192" s="118">
        <f t="shared" si="45"/>
        <v>69.14624386111683</v>
      </c>
      <c r="K192" s="118">
        <f t="shared" si="45"/>
        <v>8.7456033871120855</v>
      </c>
    </row>
    <row r="193" spans="3:11" x14ac:dyDescent="0.2">
      <c r="C193" s="90" t="s">
        <v>67</v>
      </c>
      <c r="D193" s="119">
        <f t="shared" ref="D193:K193" si="46">+IFERROR(IF(D151&gt;0,+((D151/D24)*100)," "),"")</f>
        <v>84.119725095295038</v>
      </c>
      <c r="E193" s="119">
        <f t="shared" si="46"/>
        <v>62.607496491461198</v>
      </c>
      <c r="F193" s="119">
        <f t="shared" si="46"/>
        <v>59.065320954312703</v>
      </c>
      <c r="G193" s="119">
        <f t="shared" si="46"/>
        <v>60.474617103074621</v>
      </c>
      <c r="H193" s="119">
        <f t="shared" si="46"/>
        <v>61.578421088180157</v>
      </c>
      <c r="I193" s="119">
        <f t="shared" si="46"/>
        <v>84.142988775706556</v>
      </c>
      <c r="J193" s="119">
        <f t="shared" si="46"/>
        <v>81.396885235960042</v>
      </c>
      <c r="K193" s="119">
        <f t="shared" si="46"/>
        <v>18.806347571702364</v>
      </c>
    </row>
    <row r="194" spans="3:11" x14ac:dyDescent="0.2">
      <c r="C194" s="89" t="s">
        <v>68</v>
      </c>
      <c r="D194" s="118">
        <f t="shared" ref="D194:K194" si="47">+IFERROR(IF(D152&gt;0,+((D152/D25)*100)," "),"")</f>
        <v>81.5004408993059</v>
      </c>
      <c r="E194" s="118">
        <f t="shared" si="47"/>
        <v>72.153498947276617</v>
      </c>
      <c r="F194" s="118">
        <f t="shared" si="47"/>
        <v>82.962157897500376</v>
      </c>
      <c r="G194" s="118">
        <f t="shared" si="47"/>
        <v>69.208967064179035</v>
      </c>
      <c r="H194" s="118">
        <f t="shared" si="47"/>
        <v>72.426093393822228</v>
      </c>
      <c r="I194" s="118">
        <f t="shared" si="47"/>
        <v>83.564628756718022</v>
      </c>
      <c r="J194" s="118">
        <f t="shared" si="47"/>
        <v>82.143573307868564</v>
      </c>
      <c r="K194" s="118">
        <f t="shared" si="47"/>
        <v>0.59902450357736714</v>
      </c>
    </row>
    <row r="195" spans="3:11" x14ac:dyDescent="0.2">
      <c r="C195" s="90" t="s">
        <v>31</v>
      </c>
      <c r="D195" s="119">
        <f t="shared" ref="D195:K195" si="48">+IFERROR(IF(D153&gt;0,+((D153/D26)*100)," "),"")</f>
        <v>84.678618141981048</v>
      </c>
      <c r="E195" s="119">
        <f t="shared" si="48"/>
        <v>87.956047701917242</v>
      </c>
      <c r="F195" s="119">
        <f t="shared" si="48"/>
        <v>59.586364030385774</v>
      </c>
      <c r="G195" s="119">
        <f t="shared" si="48"/>
        <v>92.104991840609273</v>
      </c>
      <c r="H195" s="119">
        <f t="shared" si="48"/>
        <v>84.221952500257331</v>
      </c>
      <c r="I195" s="119">
        <f t="shared" si="48"/>
        <v>93.604928215313151</v>
      </c>
      <c r="J195" s="119">
        <f t="shared" si="48"/>
        <v>90.404352007561059</v>
      </c>
      <c r="K195" s="119">
        <f t="shared" si="48"/>
        <v>18.30737587153904</v>
      </c>
    </row>
    <row r="196" spans="3:11" x14ac:dyDescent="0.2">
      <c r="C196" s="89" t="s">
        <v>168</v>
      </c>
      <c r="D196" s="118" t="str">
        <f t="shared" ref="D196:K196" si="49">+IFERROR(IF(D154&gt;0,+((D154/D27)*100)," "),"")</f>
        <v xml:space="preserve"> </v>
      </c>
      <c r="E196" s="118" t="str">
        <f t="shared" si="49"/>
        <v xml:space="preserve"> </v>
      </c>
      <c r="F196" s="118" t="str">
        <f t="shared" si="49"/>
        <v xml:space="preserve"> </v>
      </c>
      <c r="G196" s="118" t="str">
        <f t="shared" si="49"/>
        <v xml:space="preserve"> </v>
      </c>
      <c r="H196" s="118" t="str">
        <f t="shared" si="49"/>
        <v xml:space="preserve"> </v>
      </c>
      <c r="I196" s="118">
        <f t="shared" si="49"/>
        <v>89.443539675235655</v>
      </c>
      <c r="J196" s="118">
        <f t="shared" si="49"/>
        <v>95.31827998620544</v>
      </c>
      <c r="K196" s="118">
        <f t="shared" si="49"/>
        <v>33.080358923889179</v>
      </c>
    </row>
    <row r="197" spans="3:11" x14ac:dyDescent="0.2">
      <c r="C197" s="90" t="s">
        <v>69</v>
      </c>
      <c r="D197" s="119">
        <f t="shared" ref="D197:K197" si="50">+IFERROR(IF(D155&gt;0,+((D155/D28)*100)," "),"")</f>
        <v>94.02302117811837</v>
      </c>
      <c r="E197" s="119">
        <f t="shared" si="50"/>
        <v>91.77623665922529</v>
      </c>
      <c r="F197" s="119">
        <f t="shared" si="50"/>
        <v>85.524430897411534</v>
      </c>
      <c r="G197" s="119">
        <f t="shared" si="50"/>
        <v>92.111809638491408</v>
      </c>
      <c r="H197" s="119">
        <f t="shared" si="50"/>
        <v>92.080709114219985</v>
      </c>
      <c r="I197" s="119" t="str">
        <f t="shared" si="50"/>
        <v xml:space="preserve"> </v>
      </c>
      <c r="J197" s="119" t="str">
        <f t="shared" si="50"/>
        <v xml:space="preserve"> </v>
      </c>
      <c r="K197" s="119" t="str">
        <f t="shared" si="50"/>
        <v xml:space="preserve"> </v>
      </c>
    </row>
    <row r="198" spans="3:11" x14ac:dyDescent="0.2">
      <c r="C198" s="89" t="s">
        <v>70</v>
      </c>
      <c r="D198" s="118">
        <f t="shared" ref="D198:K198" si="51">+IFERROR(IF(D156&gt;0,+((D156/D29)*100)," "),"")</f>
        <v>58.919751126242545</v>
      </c>
      <c r="E198" s="118">
        <f t="shared" si="51"/>
        <v>71.504537326206631</v>
      </c>
      <c r="F198" s="118">
        <f t="shared" si="51"/>
        <v>52.424495663100025</v>
      </c>
      <c r="G198" s="118">
        <f t="shared" si="51"/>
        <v>29.477888283531151</v>
      </c>
      <c r="H198" s="118">
        <f t="shared" si="51"/>
        <v>20.493015200958713</v>
      </c>
      <c r="I198" s="118">
        <f t="shared" si="51"/>
        <v>63.065039413668288</v>
      </c>
      <c r="J198" s="118">
        <f t="shared" si="51"/>
        <v>69.792827306132835</v>
      </c>
      <c r="K198" s="118">
        <f t="shared" si="51"/>
        <v>26.757160856620025</v>
      </c>
    </row>
    <row r="199" spans="3:11" x14ac:dyDescent="0.2">
      <c r="C199" s="90" t="s">
        <v>32</v>
      </c>
      <c r="D199" s="119" t="str">
        <f t="shared" ref="D199:K199" si="52">+IFERROR(IF(D157&gt;0,+((D157/D30)*100)," "),"")</f>
        <v xml:space="preserve"> </v>
      </c>
      <c r="E199" s="119" t="str">
        <f t="shared" si="52"/>
        <v xml:space="preserve"> </v>
      </c>
      <c r="F199" s="119" t="str">
        <f t="shared" si="52"/>
        <v xml:space="preserve"> </v>
      </c>
      <c r="G199" s="119" t="str">
        <f t="shared" si="52"/>
        <v xml:space="preserve"> </v>
      </c>
      <c r="H199" s="119" t="str">
        <f t="shared" si="52"/>
        <v xml:space="preserve"> </v>
      </c>
      <c r="I199" s="119" t="str">
        <f t="shared" si="52"/>
        <v xml:space="preserve"> </v>
      </c>
      <c r="J199" s="119" t="str">
        <f t="shared" si="52"/>
        <v xml:space="preserve"> </v>
      </c>
      <c r="K199" s="119" t="str">
        <f t="shared" si="52"/>
        <v xml:space="preserve"> </v>
      </c>
    </row>
    <row r="200" spans="3:11" x14ac:dyDescent="0.2">
      <c r="C200" s="89" t="s">
        <v>174</v>
      </c>
      <c r="D200" s="118" t="str">
        <f t="shared" ref="D200:K200" si="53">+IFERROR(IF(D158&gt;0,+((D158/D31)*100)," "),"")</f>
        <v xml:space="preserve"> </v>
      </c>
      <c r="E200" s="118" t="str">
        <f t="shared" si="53"/>
        <v xml:space="preserve"> </v>
      </c>
      <c r="F200" s="118" t="str">
        <f t="shared" si="53"/>
        <v xml:space="preserve"> </v>
      </c>
      <c r="G200" s="118" t="str">
        <f t="shared" si="53"/>
        <v xml:space="preserve"> </v>
      </c>
      <c r="H200" s="118" t="str">
        <f t="shared" si="53"/>
        <v xml:space="preserve"> </v>
      </c>
      <c r="I200" s="118" t="str">
        <f t="shared" si="53"/>
        <v xml:space="preserve"> </v>
      </c>
      <c r="J200" s="118" t="str">
        <f t="shared" si="53"/>
        <v xml:space="preserve"> </v>
      </c>
      <c r="K200" s="118" t="str">
        <f t="shared" si="53"/>
        <v xml:space="preserve"> </v>
      </c>
    </row>
    <row r="201" spans="3:11" x14ac:dyDescent="0.2">
      <c r="C201" s="90" t="s">
        <v>171</v>
      </c>
      <c r="D201" s="119">
        <f t="shared" ref="D201:K201" si="54">+IFERROR(IF(D159&gt;0,+((D159/D32)*100)," "),"")</f>
        <v>75.006365930446634</v>
      </c>
      <c r="E201" s="119">
        <f t="shared" si="54"/>
        <v>60.034915608993302</v>
      </c>
      <c r="F201" s="119">
        <f t="shared" si="54"/>
        <v>62.480457458786844</v>
      </c>
      <c r="G201" s="119">
        <f t="shared" si="54"/>
        <v>43.985034941128696</v>
      </c>
      <c r="H201" s="119">
        <f t="shared" si="54"/>
        <v>58.811985922489299</v>
      </c>
      <c r="I201" s="119">
        <f t="shared" si="54"/>
        <v>78.343888701252297</v>
      </c>
      <c r="J201" s="119">
        <f t="shared" si="54"/>
        <v>59.263194572749796</v>
      </c>
      <c r="K201" s="119">
        <f t="shared" si="54"/>
        <v>12.171017471916944</v>
      </c>
    </row>
    <row r="202" spans="3:11" x14ac:dyDescent="0.2">
      <c r="C202" s="89" t="s">
        <v>71</v>
      </c>
      <c r="D202" s="118">
        <f t="shared" ref="D202:K202" si="55">+IFERROR(IF(D160&gt;0,+((D160/D33)*100)," "),"")</f>
        <v>81.820130936045828</v>
      </c>
      <c r="E202" s="118">
        <f t="shared" si="55"/>
        <v>71.933219815110206</v>
      </c>
      <c r="F202" s="118">
        <f t="shared" si="55"/>
        <v>64.111401946815676</v>
      </c>
      <c r="G202" s="118">
        <f t="shared" si="55"/>
        <v>67.815645450021208</v>
      </c>
      <c r="H202" s="118">
        <f t="shared" si="55"/>
        <v>39.238566940094188</v>
      </c>
      <c r="I202" s="118">
        <f t="shared" si="55"/>
        <v>70.951639922304039</v>
      </c>
      <c r="J202" s="118">
        <f t="shared" si="55"/>
        <v>74.156076713652922</v>
      </c>
      <c r="K202" s="118">
        <f t="shared" si="55"/>
        <v>3.6670187322194092</v>
      </c>
    </row>
    <row r="203" spans="3:11" x14ac:dyDescent="0.2">
      <c r="C203" s="90" t="s">
        <v>34</v>
      </c>
      <c r="D203" s="119" t="str">
        <f t="shared" ref="D203:K203" si="56">+IFERROR(IF(D161&gt;0,+((D161/D34)*100)," "),"")</f>
        <v xml:space="preserve"> </v>
      </c>
      <c r="E203" s="119" t="str">
        <f t="shared" si="56"/>
        <v xml:space="preserve"> </v>
      </c>
      <c r="F203" s="119" t="str">
        <f t="shared" si="56"/>
        <v xml:space="preserve"> </v>
      </c>
      <c r="G203" s="119" t="str">
        <f t="shared" si="56"/>
        <v xml:space="preserve"> </v>
      </c>
      <c r="H203" s="119" t="str">
        <f t="shared" si="56"/>
        <v xml:space="preserve"> </v>
      </c>
      <c r="I203" s="119" t="str">
        <f t="shared" si="56"/>
        <v xml:space="preserve"> </v>
      </c>
      <c r="J203" s="119" t="str">
        <f t="shared" si="56"/>
        <v xml:space="preserve"> </v>
      </c>
      <c r="K203" s="119" t="str">
        <f t="shared" si="56"/>
        <v xml:space="preserve"> </v>
      </c>
    </row>
    <row r="204" spans="3:11" x14ac:dyDescent="0.2">
      <c r="C204" s="89" t="s">
        <v>72</v>
      </c>
      <c r="D204" s="118">
        <f t="shared" ref="D204:K204" si="57">+IFERROR(IF(D162&gt;0,+((D162/D35)*100)," "),"")</f>
        <v>86.976844120405758</v>
      </c>
      <c r="E204" s="118">
        <f t="shared" si="57"/>
        <v>95.4737610457953</v>
      </c>
      <c r="F204" s="118">
        <f t="shared" si="57"/>
        <v>81.406774802371032</v>
      </c>
      <c r="G204" s="118">
        <f t="shared" si="57"/>
        <v>88.73454788523992</v>
      </c>
      <c r="H204" s="118">
        <f t="shared" si="57"/>
        <v>67.991376268682586</v>
      </c>
      <c r="I204" s="118">
        <f t="shared" si="57"/>
        <v>70.314433274249225</v>
      </c>
      <c r="J204" s="118">
        <f t="shared" si="57"/>
        <v>43.044423184305899</v>
      </c>
      <c r="K204" s="118">
        <f t="shared" si="57"/>
        <v>25.197590374277961</v>
      </c>
    </row>
    <row r="205" spans="3:11" x14ac:dyDescent="0.2">
      <c r="C205" s="90" t="s">
        <v>73</v>
      </c>
      <c r="D205" s="119">
        <f t="shared" ref="D205:K205" si="58">+IFERROR(IF(D163&gt;0,+((D163/D36)*100)," "),"")</f>
        <v>52.509131839607612</v>
      </c>
      <c r="E205" s="119">
        <f t="shared" si="58"/>
        <v>24.324556812749833</v>
      </c>
      <c r="F205" s="119">
        <f t="shared" si="58"/>
        <v>35.081510611811936</v>
      </c>
      <c r="G205" s="119">
        <f t="shared" si="58"/>
        <v>53.551141238635914</v>
      </c>
      <c r="H205" s="119">
        <f t="shared" si="58"/>
        <v>7.8211674641053737</v>
      </c>
      <c r="I205" s="119">
        <f t="shared" si="58"/>
        <v>16.651080893497301</v>
      </c>
      <c r="J205" s="119">
        <f t="shared" si="58"/>
        <v>49.498392997229644</v>
      </c>
      <c r="K205" s="119">
        <f t="shared" si="58"/>
        <v>2.1504492281083354</v>
      </c>
    </row>
    <row r="206" spans="3:11" x14ac:dyDescent="0.2">
      <c r="C206" s="89" t="s">
        <v>35</v>
      </c>
      <c r="D206" s="118" t="str">
        <f t="shared" ref="D206:K206" si="59">+IFERROR(IF(D164&gt;0,+((D164/D37)*100)," "),"")</f>
        <v xml:space="preserve"> </v>
      </c>
      <c r="E206" s="118" t="str">
        <f t="shared" si="59"/>
        <v xml:space="preserve"> </v>
      </c>
      <c r="F206" s="118" t="str">
        <f t="shared" si="59"/>
        <v xml:space="preserve"> </v>
      </c>
      <c r="G206" s="118" t="str">
        <f t="shared" si="59"/>
        <v xml:space="preserve"> </v>
      </c>
      <c r="H206" s="118" t="str">
        <f t="shared" si="59"/>
        <v xml:space="preserve"> </v>
      </c>
      <c r="I206" s="118" t="str">
        <f t="shared" si="59"/>
        <v xml:space="preserve"> </v>
      </c>
      <c r="J206" s="118" t="str">
        <f t="shared" si="59"/>
        <v xml:space="preserve"> </v>
      </c>
      <c r="K206" s="118" t="str">
        <f t="shared" si="59"/>
        <v xml:space="preserve"> </v>
      </c>
    </row>
    <row r="207" spans="3:11" x14ac:dyDescent="0.2">
      <c r="C207" s="90" t="s">
        <v>74</v>
      </c>
      <c r="D207" s="119">
        <f t="shared" ref="D207:K207" si="60">+IFERROR(IF(D165&gt;0,+((D165/D38)*100)," "),"")</f>
        <v>91.645283675080691</v>
      </c>
      <c r="E207" s="119">
        <f t="shared" si="60"/>
        <v>98.698764821953986</v>
      </c>
      <c r="F207" s="119">
        <f t="shared" si="60"/>
        <v>52.759693016627772</v>
      </c>
      <c r="G207" s="119">
        <f t="shared" si="60"/>
        <v>77.578419072261013</v>
      </c>
      <c r="H207" s="119">
        <f t="shared" si="60"/>
        <v>78.1348141843646</v>
      </c>
      <c r="I207" s="119">
        <f t="shared" si="60"/>
        <v>45.009660415545618</v>
      </c>
      <c r="J207" s="119">
        <f t="shared" si="60"/>
        <v>60.819945438967714</v>
      </c>
      <c r="K207" s="119">
        <f t="shared" si="60"/>
        <v>15.042252933650577</v>
      </c>
    </row>
    <row r="208" spans="3:11" x14ac:dyDescent="0.2">
      <c r="C208" s="89" t="s">
        <v>36</v>
      </c>
      <c r="D208" s="118">
        <f t="shared" ref="D208:K208" si="61">+IFERROR(IF(D166&gt;0,+((D166/D39)*100)," "),"")</f>
        <v>98.905157544771257</v>
      </c>
      <c r="E208" s="118">
        <f t="shared" si="61"/>
        <v>98.205897777310554</v>
      </c>
      <c r="F208" s="118">
        <f t="shared" si="61"/>
        <v>98.290953333188838</v>
      </c>
      <c r="G208" s="118">
        <f t="shared" si="61"/>
        <v>24.907112279480039</v>
      </c>
      <c r="H208" s="118">
        <f t="shared" si="61"/>
        <v>58.441271223974901</v>
      </c>
      <c r="I208" s="118">
        <f t="shared" si="61"/>
        <v>77.520826442915521</v>
      </c>
      <c r="J208" s="118">
        <f t="shared" si="61"/>
        <v>80.527907382760347</v>
      </c>
      <c r="K208" s="118">
        <f t="shared" si="61"/>
        <v>14.969609775149378</v>
      </c>
    </row>
    <row r="209" spans="1:11" x14ac:dyDescent="0.2">
      <c r="C209" s="90" t="s">
        <v>172</v>
      </c>
      <c r="D209" s="119">
        <f t="shared" ref="D209:K209" si="62">+IFERROR(IF(D167&gt;0,+((D167/D40)*100)," "),"")</f>
        <v>79.226193689951529</v>
      </c>
      <c r="E209" s="119">
        <f t="shared" si="62"/>
        <v>87.045342299603305</v>
      </c>
      <c r="F209" s="119">
        <f t="shared" si="62"/>
        <v>83.646454585460205</v>
      </c>
      <c r="G209" s="119">
        <f t="shared" si="62"/>
        <v>76.349292874649038</v>
      </c>
      <c r="H209" s="119">
        <f t="shared" si="62"/>
        <v>74.445324547154371</v>
      </c>
      <c r="I209" s="119">
        <f t="shared" si="62"/>
        <v>76.667951916275868</v>
      </c>
      <c r="J209" s="119">
        <f t="shared" si="62"/>
        <v>90.509500727419294</v>
      </c>
      <c r="K209" s="119">
        <f t="shared" si="62"/>
        <v>17.154706035509896</v>
      </c>
    </row>
    <row r="210" spans="1:11" x14ac:dyDescent="0.2">
      <c r="C210" s="89" t="s">
        <v>76</v>
      </c>
      <c r="D210" s="118" t="str">
        <f t="shared" ref="D210:K210" si="63">+IFERROR(IF(D168&gt;0,+((D168/D41)*100)," "),"")</f>
        <v xml:space="preserve"> </v>
      </c>
      <c r="E210" s="118" t="str">
        <f t="shared" si="63"/>
        <v xml:space="preserve"> </v>
      </c>
      <c r="F210" s="118" t="str">
        <f t="shared" si="63"/>
        <v xml:space="preserve"> </v>
      </c>
      <c r="G210" s="118" t="str">
        <f t="shared" si="63"/>
        <v xml:space="preserve"> </v>
      </c>
      <c r="H210" s="118" t="str">
        <f t="shared" si="63"/>
        <v xml:space="preserve"> </v>
      </c>
      <c r="I210" s="118" t="str">
        <f t="shared" si="63"/>
        <v xml:space="preserve"> </v>
      </c>
      <c r="J210" s="118" t="str">
        <f t="shared" si="63"/>
        <v xml:space="preserve"> </v>
      </c>
      <c r="K210" s="118" t="str">
        <f t="shared" si="63"/>
        <v xml:space="preserve"> </v>
      </c>
    </row>
    <row r="211" spans="1:11" x14ac:dyDescent="0.2">
      <c r="C211" s="90" t="s">
        <v>77</v>
      </c>
      <c r="D211" s="119">
        <f t="shared" ref="D211:K211" si="64">+IFERROR(IF(D169&gt;0,+((D169/D42)*100)," "),"")</f>
        <v>87.880333631846</v>
      </c>
      <c r="E211" s="119">
        <f t="shared" si="64"/>
        <v>94.156172403724241</v>
      </c>
      <c r="F211" s="119">
        <f t="shared" si="64"/>
        <v>78.243377529836678</v>
      </c>
      <c r="G211" s="119">
        <f t="shared" si="64"/>
        <v>78.848773074036188</v>
      </c>
      <c r="H211" s="119">
        <f t="shared" si="64"/>
        <v>88.830506488322214</v>
      </c>
      <c r="I211" s="119">
        <f t="shared" si="64"/>
        <v>80.117659777015859</v>
      </c>
      <c r="J211" s="119">
        <f t="shared" si="64"/>
        <v>67.449313852830556</v>
      </c>
      <c r="K211" s="119">
        <f t="shared" si="64"/>
        <v>31.284483739823354</v>
      </c>
    </row>
    <row r="212" spans="1:11" x14ac:dyDescent="0.2">
      <c r="C212" s="89" t="s">
        <v>173</v>
      </c>
      <c r="D212" s="118">
        <f t="shared" ref="D212:K212" si="65">+IFERROR(IF(D170&gt;0,+((D170/D43)*100)," "),"")</f>
        <v>87.263489226632416</v>
      </c>
      <c r="E212" s="118">
        <f t="shared" si="65"/>
        <v>91.091687289300651</v>
      </c>
      <c r="F212" s="118">
        <f t="shared" si="65"/>
        <v>89.076473594709185</v>
      </c>
      <c r="G212" s="118">
        <f t="shared" si="65"/>
        <v>93.274583682226009</v>
      </c>
      <c r="H212" s="118">
        <f t="shared" si="65"/>
        <v>92.182850386239338</v>
      </c>
      <c r="I212" s="118">
        <f t="shared" si="65"/>
        <v>90.857339901793452</v>
      </c>
      <c r="J212" s="118">
        <f t="shared" si="65"/>
        <v>87.177373547894305</v>
      </c>
      <c r="K212" s="118">
        <f t="shared" si="65"/>
        <v>20.642477320433553</v>
      </c>
    </row>
    <row r="213" spans="1:11" x14ac:dyDescent="0.2">
      <c r="C213" s="90" t="s">
        <v>37</v>
      </c>
      <c r="D213" s="119">
        <f t="shared" ref="D213:K213" si="66">+IFERROR(IF(D171&gt;0,+((D171/D44)*100)," "),"")</f>
        <v>69.704699257710416</v>
      </c>
      <c r="E213" s="119">
        <f t="shared" si="66"/>
        <v>64.892491435087422</v>
      </c>
      <c r="F213" s="119">
        <f t="shared" si="66"/>
        <v>60.45244112113771</v>
      </c>
      <c r="G213" s="119">
        <f t="shared" si="66"/>
        <v>46.5272566732759</v>
      </c>
      <c r="H213" s="119">
        <f t="shared" si="66"/>
        <v>37.411032565376921</v>
      </c>
      <c r="I213" s="119">
        <f t="shared" si="66"/>
        <v>47.619036746504229</v>
      </c>
      <c r="J213" s="119">
        <f t="shared" si="66"/>
        <v>55.548087021030376</v>
      </c>
      <c r="K213" s="119">
        <f t="shared" si="66"/>
        <v>7.6957091724216591</v>
      </c>
    </row>
    <row r="214" spans="1:11" x14ac:dyDescent="0.2">
      <c r="C214" s="89" t="s">
        <v>38</v>
      </c>
      <c r="D214" s="118" t="str">
        <f t="shared" ref="D214:K214" si="67">+IFERROR(IF(D172&gt;0,+((D172/D45)*100)," "),"")</f>
        <v xml:space="preserve"> </v>
      </c>
      <c r="E214" s="118" t="str">
        <f t="shared" si="67"/>
        <v xml:space="preserve"> </v>
      </c>
      <c r="F214" s="118" t="str">
        <f t="shared" si="67"/>
        <v xml:space="preserve"> </v>
      </c>
      <c r="G214" s="118" t="str">
        <f t="shared" si="67"/>
        <v xml:space="preserve"> </v>
      </c>
      <c r="H214" s="118" t="str">
        <f t="shared" si="67"/>
        <v xml:space="preserve"> </v>
      </c>
      <c r="I214" s="118" t="str">
        <f t="shared" si="67"/>
        <v xml:space="preserve"> </v>
      </c>
      <c r="J214" s="118" t="str">
        <f t="shared" si="67"/>
        <v xml:space="preserve"> </v>
      </c>
      <c r="K214" s="118" t="str">
        <f t="shared" si="67"/>
        <v xml:space="preserve"> </v>
      </c>
    </row>
    <row r="215" spans="1:11" x14ac:dyDescent="0.2">
      <c r="C215" s="93" t="s">
        <v>79</v>
      </c>
      <c r="D215" s="65">
        <f t="shared" ref="D215:K215" si="68">+IFERROR(IF(D173&gt;0,+((D173/D46)*100)," "),"")</f>
        <v>83.560200571574711</v>
      </c>
      <c r="E215" s="65">
        <f t="shared" si="68"/>
        <v>82.763814479801752</v>
      </c>
      <c r="F215" s="65">
        <f t="shared" si="68"/>
        <v>74.532166565740084</v>
      </c>
      <c r="G215" s="65">
        <f t="shared" si="68"/>
        <v>73.737791153056804</v>
      </c>
      <c r="H215" s="65">
        <f t="shared" si="68"/>
        <v>73.422092826627761</v>
      </c>
      <c r="I215" s="65">
        <f t="shared" si="68"/>
        <v>75.414525697772959</v>
      </c>
      <c r="J215" s="65">
        <f t="shared" si="68"/>
        <v>76.536563096069273</v>
      </c>
      <c r="K215" s="65">
        <f t="shared" si="68"/>
        <v>18.637157275067853</v>
      </c>
    </row>
    <row r="216" spans="1:11" s="32" customFormat="1" x14ac:dyDescent="0.2">
      <c r="A216" s="5"/>
      <c r="B216" s="5"/>
      <c r="C216" s="74" t="str">
        <f>+'C1 Aprop Resumen 2000-2026'!B20</f>
        <v>* Información con corte a 31 de mayo</v>
      </c>
      <c r="D216" s="48"/>
      <c r="E216" s="48"/>
      <c r="F216" s="48"/>
      <c r="G216" s="48"/>
      <c r="H216" s="48"/>
      <c r="I216" s="48"/>
      <c r="J216" s="48"/>
    </row>
    <row r="217" spans="1:11" x14ac:dyDescent="0.2">
      <c r="C217" s="1" t="s">
        <v>227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D221" s="164" t="s">
        <v>144</v>
      </c>
      <c r="E221" s="164"/>
      <c r="F221" s="164"/>
      <c r="G221" s="164"/>
      <c r="H221" s="164"/>
      <c r="I221" s="164"/>
      <c r="J221" s="164"/>
      <c r="K221" s="164"/>
    </row>
    <row r="222" spans="1:11" ht="15.75" customHeight="1" x14ac:dyDescent="0.2">
      <c r="C222" s="157"/>
      <c r="D222" s="157"/>
      <c r="E222" s="157"/>
      <c r="F222" s="157"/>
      <c r="G222" s="157"/>
      <c r="H222" s="157"/>
      <c r="I222" s="157"/>
      <c r="J222" s="157"/>
    </row>
    <row r="223" spans="1:11" x14ac:dyDescent="0.2">
      <c r="C223" s="182" t="s">
        <v>21</v>
      </c>
      <c r="D223" s="162">
        <v>2019</v>
      </c>
      <c r="E223" s="162">
        <v>2020</v>
      </c>
      <c r="F223" s="162">
        <v>2021</v>
      </c>
      <c r="G223" s="162">
        <v>2022</v>
      </c>
      <c r="H223" s="162">
        <v>2023</v>
      </c>
      <c r="I223" s="162">
        <v>2024</v>
      </c>
      <c r="J223" s="162">
        <v>2025</v>
      </c>
      <c r="K223" s="162" t="s">
        <v>178</v>
      </c>
    </row>
    <row r="224" spans="1:11" ht="12" thickBot="1" x14ac:dyDescent="0.25">
      <c r="C224" s="183"/>
      <c r="D224" s="163"/>
      <c r="E224" s="163"/>
      <c r="F224" s="163"/>
      <c r="G224" s="163"/>
      <c r="H224" s="163"/>
      <c r="I224" s="163"/>
      <c r="J224" s="163"/>
      <c r="K224" s="163"/>
    </row>
    <row r="225" spans="3:11" x14ac:dyDescent="0.2">
      <c r="C225" s="89" t="s">
        <v>61</v>
      </c>
      <c r="D225" s="120">
        <v>39.399566675419997</v>
      </c>
      <c r="E225" s="120">
        <v>74.238204721769989</v>
      </c>
      <c r="F225" s="120">
        <v>73.241772836149991</v>
      </c>
      <c r="G225" s="120">
        <v>55.981592546510001</v>
      </c>
      <c r="H225" s="120">
        <v>41.545068410559999</v>
      </c>
      <c r="I225" s="120">
        <v>72.274603507850003</v>
      </c>
      <c r="J225" s="120">
        <v>72.223240094890002</v>
      </c>
      <c r="K225" s="120">
        <v>9.6691018262799986</v>
      </c>
    </row>
    <row r="226" spans="3:11" x14ac:dyDescent="0.2">
      <c r="C226" s="90" t="s">
        <v>28</v>
      </c>
      <c r="D226" s="121">
        <v>90.286059738139997</v>
      </c>
      <c r="E226" s="121">
        <v>102.78713362297002</v>
      </c>
      <c r="F226" s="121">
        <v>114.03426772062001</v>
      </c>
      <c r="G226" s="121">
        <v>126.09207630802</v>
      </c>
      <c r="H226" s="121">
        <v>122.44819226586999</v>
      </c>
      <c r="I226" s="121">
        <v>128.56640378353001</v>
      </c>
      <c r="J226" s="121">
        <v>146.22140397215</v>
      </c>
      <c r="K226" s="121">
        <v>41.683418993250001</v>
      </c>
    </row>
    <row r="227" spans="3:11" x14ac:dyDescent="0.2">
      <c r="C227" s="89" t="s">
        <v>62</v>
      </c>
      <c r="D227" s="120">
        <v>0</v>
      </c>
      <c r="E227" s="120">
        <v>0</v>
      </c>
      <c r="F227" s="120">
        <v>0</v>
      </c>
      <c r="G227" s="120">
        <v>0</v>
      </c>
      <c r="H227" s="120">
        <v>0</v>
      </c>
      <c r="I227" s="120">
        <v>0</v>
      </c>
      <c r="J227" s="120">
        <v>0</v>
      </c>
      <c r="K227" s="120">
        <v>0</v>
      </c>
    </row>
    <row r="228" spans="3:11" x14ac:dyDescent="0.2">
      <c r="C228" s="90" t="s">
        <v>29</v>
      </c>
      <c r="D228" s="121">
        <v>133.48549471671001</v>
      </c>
      <c r="E228" s="121">
        <v>153.13202393237</v>
      </c>
      <c r="F228" s="121">
        <v>149.13113935107998</v>
      </c>
      <c r="G228" s="121">
        <v>157.94779750798</v>
      </c>
      <c r="H228" s="121">
        <v>163.06114303007999</v>
      </c>
      <c r="I228" s="121">
        <v>116.29261857982999</v>
      </c>
      <c r="J228" s="121">
        <v>146.30920537991</v>
      </c>
      <c r="K228" s="121">
        <v>28.210242572300004</v>
      </c>
    </row>
    <row r="229" spans="3:11" x14ac:dyDescent="0.2">
      <c r="C229" s="89" t="s">
        <v>63</v>
      </c>
      <c r="D229" s="120">
        <v>0</v>
      </c>
      <c r="E229" s="120">
        <v>0</v>
      </c>
      <c r="F229" s="120">
        <v>0</v>
      </c>
      <c r="G229" s="120">
        <v>0</v>
      </c>
      <c r="H229" s="120">
        <v>0</v>
      </c>
      <c r="I229" s="120">
        <v>0</v>
      </c>
      <c r="J229" s="120">
        <v>0</v>
      </c>
      <c r="K229" s="120">
        <v>0</v>
      </c>
    </row>
    <row r="230" spans="3:11" x14ac:dyDescent="0.2">
      <c r="C230" s="90" t="s">
        <v>30</v>
      </c>
      <c r="D230" s="121">
        <v>6.4294374877499996</v>
      </c>
      <c r="E230" s="121">
        <v>6.8807029004300002</v>
      </c>
      <c r="F230" s="121">
        <v>6.1543845449700001</v>
      </c>
      <c r="G230" s="121">
        <v>8.4388098983699997</v>
      </c>
      <c r="H230" s="121">
        <v>7.73608470925</v>
      </c>
      <c r="I230" s="121">
        <v>7.1873716267999992</v>
      </c>
      <c r="J230" s="121">
        <v>13.186100256860001</v>
      </c>
      <c r="K230" s="121">
        <v>2.5333025162199996</v>
      </c>
    </row>
    <row r="231" spans="3:11" x14ac:dyDescent="0.2">
      <c r="C231" s="89" t="s">
        <v>64</v>
      </c>
      <c r="D231" s="120">
        <v>53.65452843397</v>
      </c>
      <c r="E231" s="120">
        <v>39.857481481709989</v>
      </c>
      <c r="F231" s="120">
        <v>42.508307133220008</v>
      </c>
      <c r="G231" s="120">
        <v>31.710384366320003</v>
      </c>
      <c r="H231" s="120">
        <v>20.719957483169999</v>
      </c>
      <c r="I231" s="120">
        <v>48.541576594239999</v>
      </c>
      <c r="J231" s="120">
        <v>66.317768609970003</v>
      </c>
      <c r="K231" s="120">
        <v>3.6087892080299997</v>
      </c>
    </row>
    <row r="232" spans="3:11" x14ac:dyDescent="0.2">
      <c r="C232" s="90" t="s">
        <v>65</v>
      </c>
      <c r="D232" s="121">
        <v>0</v>
      </c>
      <c r="E232" s="121">
        <v>0</v>
      </c>
      <c r="F232" s="121">
        <v>0</v>
      </c>
      <c r="G232" s="121">
        <v>0</v>
      </c>
      <c r="H232" s="121">
        <v>0</v>
      </c>
      <c r="I232" s="121">
        <v>0</v>
      </c>
      <c r="J232" s="121">
        <v>0</v>
      </c>
      <c r="K232" s="121">
        <v>0</v>
      </c>
    </row>
    <row r="233" spans="3:11" x14ac:dyDescent="0.2">
      <c r="C233" s="89" t="s">
        <v>66</v>
      </c>
      <c r="D233" s="120">
        <v>6.9750614207800004</v>
      </c>
      <c r="E233" s="120">
        <v>3.8626687227399996</v>
      </c>
      <c r="F233" s="120">
        <v>5.00114107966</v>
      </c>
      <c r="G233" s="120">
        <v>7.3612625301400003</v>
      </c>
      <c r="H233" s="120">
        <v>10.665518948360001</v>
      </c>
      <c r="I233" s="120">
        <v>14.13271113693</v>
      </c>
      <c r="J233" s="120">
        <v>15.17574406081</v>
      </c>
      <c r="K233" s="120">
        <v>3.6224460234999998</v>
      </c>
    </row>
    <row r="234" spans="3:11" x14ac:dyDescent="0.2">
      <c r="C234" s="90" t="s">
        <v>67</v>
      </c>
      <c r="D234" s="121">
        <v>246.02907265631998</v>
      </c>
      <c r="E234" s="121">
        <v>136.84670496923999</v>
      </c>
      <c r="F234" s="121">
        <v>178.73488341590999</v>
      </c>
      <c r="G234" s="121">
        <v>188.25335053521005</v>
      </c>
      <c r="H234" s="121">
        <v>222.14392265288001</v>
      </c>
      <c r="I234" s="121">
        <v>286.20949803864994</v>
      </c>
      <c r="J234" s="121">
        <v>300.07592100604001</v>
      </c>
      <c r="K234" s="121">
        <v>75.061319597280004</v>
      </c>
    </row>
    <row r="235" spans="3:11" x14ac:dyDescent="0.2">
      <c r="C235" s="89" t="s">
        <v>68</v>
      </c>
      <c r="D235" s="120">
        <v>30.89154833285</v>
      </c>
      <c r="E235" s="120">
        <v>29.25859269543</v>
      </c>
      <c r="F235" s="120">
        <v>65.15056328543001</v>
      </c>
      <c r="G235" s="120">
        <v>19.224154982110001</v>
      </c>
      <c r="H235" s="120">
        <v>29.468146941250001</v>
      </c>
      <c r="I235" s="120">
        <v>23.565776346470003</v>
      </c>
      <c r="J235" s="120">
        <v>16.815320925039998</v>
      </c>
      <c r="K235" s="120">
        <v>9.4687521639999994E-2</v>
      </c>
    </row>
    <row r="236" spans="3:11" x14ac:dyDescent="0.2">
      <c r="C236" s="90" t="s">
        <v>31</v>
      </c>
      <c r="D236" s="121">
        <v>28.042456889039997</v>
      </c>
      <c r="E236" s="121">
        <v>38.961897611910004</v>
      </c>
      <c r="F236" s="121">
        <v>40.01252946556</v>
      </c>
      <c r="G236" s="121">
        <v>69.732943334210006</v>
      </c>
      <c r="H236" s="121">
        <v>65.236223514770003</v>
      </c>
      <c r="I236" s="121">
        <v>58.544931713809994</v>
      </c>
      <c r="J236" s="121">
        <v>51.551634303079993</v>
      </c>
      <c r="K236" s="121">
        <v>14.75744186313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2897.2197647171402</v>
      </c>
      <c r="J237" s="120">
        <v>3081.4969021393695</v>
      </c>
      <c r="K237" s="120">
        <v>1109.67338929222</v>
      </c>
    </row>
    <row r="238" spans="3:11" x14ac:dyDescent="0.2">
      <c r="C238" s="90" t="s">
        <v>69</v>
      </c>
      <c r="D238" s="121">
        <v>1831.4842593010103</v>
      </c>
      <c r="E238" s="121">
        <v>1756.8204629122499</v>
      </c>
      <c r="F238" s="121">
        <v>1884.3821972517899</v>
      </c>
      <c r="G238" s="121">
        <v>2231.5945305063697</v>
      </c>
      <c r="H238" s="121">
        <v>2730.4314206475196</v>
      </c>
      <c r="I238" s="121">
        <v>0</v>
      </c>
      <c r="J238" s="121">
        <v>0</v>
      </c>
      <c r="K238" s="121">
        <v>0</v>
      </c>
    </row>
    <row r="239" spans="3:11" x14ac:dyDescent="0.2">
      <c r="C239" s="89" t="s">
        <v>70</v>
      </c>
      <c r="D239" s="120">
        <v>24.07308287447</v>
      </c>
      <c r="E239" s="120">
        <v>22.986509977090002</v>
      </c>
      <c r="F239" s="120">
        <v>49.666076877470005</v>
      </c>
      <c r="G239" s="120">
        <v>25.390258524659998</v>
      </c>
      <c r="H239" s="120">
        <v>9.7868931794199998</v>
      </c>
      <c r="I239" s="120">
        <v>35.687169316000002</v>
      </c>
      <c r="J239" s="120">
        <v>35.644367730639999</v>
      </c>
      <c r="K239" s="120">
        <v>14.124689409930001</v>
      </c>
    </row>
    <row r="240" spans="3:11" x14ac:dyDescent="0.2">
      <c r="C240" s="90" t="s">
        <v>32</v>
      </c>
      <c r="D240" s="121">
        <v>0</v>
      </c>
      <c r="E240" s="121">
        <v>0</v>
      </c>
      <c r="F240" s="121">
        <v>0</v>
      </c>
      <c r="G240" s="121">
        <v>0</v>
      </c>
      <c r="H240" s="121">
        <v>0</v>
      </c>
      <c r="I240" s="121">
        <v>0</v>
      </c>
      <c r="J240" s="121">
        <v>0</v>
      </c>
      <c r="K240" s="121">
        <v>0</v>
      </c>
    </row>
    <row r="241" spans="3:11" x14ac:dyDescent="0.2">
      <c r="C241" s="89" t="s">
        <v>174</v>
      </c>
      <c r="D241" s="120">
        <v>0</v>
      </c>
      <c r="E241" s="120">
        <v>0</v>
      </c>
      <c r="F241" s="120">
        <v>0</v>
      </c>
      <c r="G241" s="120">
        <v>0</v>
      </c>
      <c r="H241" s="120">
        <v>0</v>
      </c>
      <c r="I241" s="120">
        <v>0</v>
      </c>
      <c r="J241" s="120">
        <v>0</v>
      </c>
      <c r="K241" s="120">
        <v>0</v>
      </c>
    </row>
    <row r="242" spans="3:11" x14ac:dyDescent="0.2">
      <c r="C242" s="90" t="s">
        <v>171</v>
      </c>
      <c r="D242" s="121">
        <v>40.051010219229994</v>
      </c>
      <c r="E242" s="121">
        <v>31.36421886251</v>
      </c>
      <c r="F242" s="121">
        <v>38.245474118750003</v>
      </c>
      <c r="G242" s="121">
        <v>78.605107542679988</v>
      </c>
      <c r="H242" s="121">
        <v>90.304930180810004</v>
      </c>
      <c r="I242" s="121">
        <v>92.528527093850002</v>
      </c>
      <c r="J242" s="121">
        <v>145.45981500413001</v>
      </c>
      <c r="K242" s="121">
        <v>22.020810693989997</v>
      </c>
    </row>
    <row r="243" spans="3:11" x14ac:dyDescent="0.2">
      <c r="C243" s="89" t="s">
        <v>71</v>
      </c>
      <c r="D243" s="120">
        <v>241.17571338528001</v>
      </c>
      <c r="E243" s="120">
        <v>118.11306199412999</v>
      </c>
      <c r="F243" s="120">
        <v>311.27096187729001</v>
      </c>
      <c r="G243" s="120">
        <v>323.84606070403999</v>
      </c>
      <c r="H243" s="120">
        <v>129.92802379721002</v>
      </c>
      <c r="I243" s="120">
        <v>318.62848516984002</v>
      </c>
      <c r="J243" s="120">
        <v>382.84314915078005</v>
      </c>
      <c r="K243" s="120">
        <v>17.529032473920001</v>
      </c>
    </row>
    <row r="244" spans="3:11" x14ac:dyDescent="0.2">
      <c r="C244" s="90" t="s">
        <v>34</v>
      </c>
      <c r="D244" s="121">
        <v>0</v>
      </c>
      <c r="E244" s="121">
        <v>0</v>
      </c>
      <c r="F244" s="121">
        <v>0</v>
      </c>
      <c r="G244" s="121">
        <v>0</v>
      </c>
      <c r="H244" s="121">
        <v>0</v>
      </c>
      <c r="I244" s="121">
        <v>0</v>
      </c>
      <c r="J244" s="121">
        <v>0</v>
      </c>
      <c r="K244" s="121">
        <v>0</v>
      </c>
    </row>
    <row r="245" spans="3:11" x14ac:dyDescent="0.2">
      <c r="C245" s="89" t="s">
        <v>72</v>
      </c>
      <c r="D245" s="120">
        <v>18.290443763510002</v>
      </c>
      <c r="E245" s="120">
        <v>20.87862824586</v>
      </c>
      <c r="F245" s="120">
        <v>18.815348402000001</v>
      </c>
      <c r="G245" s="120">
        <v>23.772072770160001</v>
      </c>
      <c r="H245" s="120">
        <v>17.787441348810002</v>
      </c>
      <c r="I245" s="120">
        <v>22.482761731900002</v>
      </c>
      <c r="J245" s="120">
        <v>11.159026670120003</v>
      </c>
      <c r="K245" s="120">
        <v>8.1657249862299999</v>
      </c>
    </row>
    <row r="246" spans="3:11" x14ac:dyDescent="0.2">
      <c r="C246" s="90" t="s">
        <v>73</v>
      </c>
      <c r="D246" s="121">
        <v>28.51178707623</v>
      </c>
      <c r="E246" s="121">
        <v>9.0428390415300015</v>
      </c>
      <c r="F246" s="121">
        <v>49.199150781360004</v>
      </c>
      <c r="G246" s="121">
        <v>69.581227596270011</v>
      </c>
      <c r="H246" s="121">
        <v>6.6913961758100005</v>
      </c>
      <c r="I246" s="121">
        <v>9.3425418583999988</v>
      </c>
      <c r="J246" s="121">
        <v>4.4449155326099996</v>
      </c>
      <c r="K246" s="121">
        <v>1.1612766377999999</v>
      </c>
    </row>
    <row r="247" spans="3:11" x14ac:dyDescent="0.2">
      <c r="C247" s="89" t="s">
        <v>35</v>
      </c>
      <c r="D247" s="120">
        <v>0</v>
      </c>
      <c r="E247" s="120">
        <v>0</v>
      </c>
      <c r="F247" s="120">
        <v>0</v>
      </c>
      <c r="G247" s="120">
        <v>0</v>
      </c>
      <c r="H247" s="120">
        <v>0</v>
      </c>
      <c r="I247" s="120">
        <v>0</v>
      </c>
      <c r="J247" s="120">
        <v>0</v>
      </c>
      <c r="K247" s="120">
        <v>0</v>
      </c>
    </row>
    <row r="248" spans="3:11" x14ac:dyDescent="0.2">
      <c r="C248" s="90" t="s">
        <v>74</v>
      </c>
      <c r="D248" s="121">
        <v>41.02808181999</v>
      </c>
      <c r="E248" s="121">
        <v>27.490047026999999</v>
      </c>
      <c r="F248" s="121">
        <v>28.762407546079999</v>
      </c>
      <c r="G248" s="121">
        <v>46.537228116990001</v>
      </c>
      <c r="H248" s="121">
        <v>70.898801455200001</v>
      </c>
      <c r="I248" s="121">
        <v>40.04599349643</v>
      </c>
      <c r="J248" s="121">
        <v>99.646286142530002</v>
      </c>
      <c r="K248" s="121">
        <v>25.671503178999998</v>
      </c>
    </row>
    <row r="249" spans="3:11" x14ac:dyDescent="0.2">
      <c r="C249" s="89" t="s">
        <v>36</v>
      </c>
      <c r="D249" s="120">
        <v>8.9348978774999992</v>
      </c>
      <c r="E249" s="120">
        <v>2.9887141026099999</v>
      </c>
      <c r="F249" s="120">
        <v>1.14634178</v>
      </c>
      <c r="G249" s="120">
        <v>1.0729983970000001</v>
      </c>
      <c r="H249" s="120">
        <v>17.800760640370004</v>
      </c>
      <c r="I249" s="120">
        <v>50.13435654348001</v>
      </c>
      <c r="J249" s="120">
        <v>128.68067849357999</v>
      </c>
      <c r="K249" s="120">
        <v>28.537134149580002</v>
      </c>
    </row>
    <row r="250" spans="3:11" x14ac:dyDescent="0.2">
      <c r="C250" s="90" t="s">
        <v>172</v>
      </c>
      <c r="D250" s="121">
        <v>88.997436113130007</v>
      </c>
      <c r="E250" s="121">
        <v>92.104828077680025</v>
      </c>
      <c r="F250" s="121">
        <v>104.68059267830002</v>
      </c>
      <c r="G250" s="121">
        <v>108.94110629469999</v>
      </c>
      <c r="H250" s="121">
        <v>120.05849712368</v>
      </c>
      <c r="I250" s="121">
        <v>121.18878561864</v>
      </c>
      <c r="J250" s="121">
        <v>110.44850214388002</v>
      </c>
      <c r="K250" s="121">
        <v>68.495649300279993</v>
      </c>
    </row>
    <row r="251" spans="3:11" x14ac:dyDescent="0.2">
      <c r="C251" s="89" t="s">
        <v>76</v>
      </c>
      <c r="D251" s="120">
        <v>0</v>
      </c>
      <c r="E251" s="120">
        <v>0</v>
      </c>
      <c r="F251" s="120">
        <v>0</v>
      </c>
      <c r="G251" s="120">
        <v>0</v>
      </c>
      <c r="H251" s="120">
        <v>0</v>
      </c>
      <c r="I251" s="120">
        <v>0</v>
      </c>
      <c r="J251" s="120">
        <v>0</v>
      </c>
      <c r="K251" s="120">
        <v>0</v>
      </c>
    </row>
    <row r="252" spans="3:11" x14ac:dyDescent="0.2">
      <c r="C252" s="90" t="s">
        <v>77</v>
      </c>
      <c r="D252" s="121">
        <v>887.10403857458994</v>
      </c>
      <c r="E252" s="121">
        <v>938.82415410774013</v>
      </c>
      <c r="F252" s="121">
        <v>1186.4120829333101</v>
      </c>
      <c r="G252" s="121">
        <v>1119.63767808898</v>
      </c>
      <c r="H252" s="121">
        <v>1214.3116098075402</v>
      </c>
      <c r="I252" s="121">
        <v>1679.1170389762099</v>
      </c>
      <c r="J252" s="121">
        <v>903.24777717943994</v>
      </c>
      <c r="K252" s="121">
        <v>440.799935452</v>
      </c>
    </row>
    <row r="253" spans="3:11" x14ac:dyDescent="0.2">
      <c r="C253" s="89" t="s">
        <v>173</v>
      </c>
      <c r="D253" s="120">
        <v>1357.0374039793498</v>
      </c>
      <c r="E253" s="120">
        <v>1385.53100447926</v>
      </c>
      <c r="F253" s="120">
        <v>1432.6135280768399</v>
      </c>
      <c r="G253" s="120">
        <v>1549.5542174218399</v>
      </c>
      <c r="H253" s="120">
        <v>2004.7614636106903</v>
      </c>
      <c r="I253" s="120">
        <v>1937.93899084035</v>
      </c>
      <c r="J253" s="120">
        <v>2526.7010048619495</v>
      </c>
      <c r="K253" s="120">
        <v>600.92662733743009</v>
      </c>
    </row>
    <row r="254" spans="3:11" x14ac:dyDescent="0.2">
      <c r="C254" s="90" t="s">
        <v>37</v>
      </c>
      <c r="D254" s="121">
        <v>1331.0512154351595</v>
      </c>
      <c r="E254" s="121">
        <v>1241.8966822831401</v>
      </c>
      <c r="F254" s="121">
        <v>1536.5033302536997</v>
      </c>
      <c r="G254" s="121">
        <v>1078.5834155244795</v>
      </c>
      <c r="H254" s="121">
        <v>812.49827776128006</v>
      </c>
      <c r="I254" s="121">
        <v>1432.25631537507</v>
      </c>
      <c r="J254" s="121">
        <v>1949.4494426092697</v>
      </c>
      <c r="K254" s="121">
        <v>410.39537899918992</v>
      </c>
    </row>
    <row r="255" spans="3:11" x14ac:dyDescent="0.2">
      <c r="C255" s="89" t="s">
        <v>38</v>
      </c>
      <c r="D255" s="120">
        <v>0</v>
      </c>
      <c r="E255" s="120">
        <v>0</v>
      </c>
      <c r="F255" s="120">
        <v>0</v>
      </c>
      <c r="G255" s="120">
        <v>0</v>
      </c>
      <c r="H255" s="120">
        <v>0</v>
      </c>
      <c r="I255" s="120">
        <v>0</v>
      </c>
      <c r="J255" s="120">
        <v>0</v>
      </c>
      <c r="K255" s="120">
        <v>0</v>
      </c>
    </row>
    <row r="256" spans="3:11" x14ac:dyDescent="0.2">
      <c r="C256" s="81" t="s">
        <v>79</v>
      </c>
      <c r="D256" s="45">
        <f>+SUM(D225:D255)</f>
        <v>6532.9325967704299</v>
      </c>
      <c r="E256" s="45">
        <f t="shared" ref="E256:G256" si="69">+SUM(E225:E255)</f>
        <v>6233.8665617693705</v>
      </c>
      <c r="F256" s="45">
        <f t="shared" si="69"/>
        <v>7315.6664814094893</v>
      </c>
      <c r="G256" s="45">
        <f t="shared" si="69"/>
        <v>7321.8582734970387</v>
      </c>
      <c r="H256" s="45">
        <f t="shared" ref="H256:J256" si="70">+SUM(H225:H255)</f>
        <v>7908.2837736845304</v>
      </c>
      <c r="I256" s="45">
        <f t="shared" si="70"/>
        <v>9391.886222065421</v>
      </c>
      <c r="J256" s="45">
        <f t="shared" si="70"/>
        <v>10207.09820626705</v>
      </c>
      <c r="K256" s="45">
        <f>+SUM(K225:K255)</f>
        <v>2926.7419020331999</v>
      </c>
    </row>
    <row r="257" spans="1:11" s="32" customFormat="1" x14ac:dyDescent="0.2">
      <c r="A257" s="5"/>
      <c r="B257" s="5"/>
      <c r="C257" s="74" t="str">
        <f>+'C1 Aprop Resumen 2000-2026'!B20</f>
        <v>* Información con corte a 31 de mayo</v>
      </c>
      <c r="D257" s="128">
        <f>+D256-'C7 Ejec. Prop 19-26'!D130</f>
        <v>0</v>
      </c>
      <c r="E257" s="128">
        <f>+E256-'C7 Ejec. Prop 19-26'!E130</f>
        <v>0</v>
      </c>
      <c r="F257" s="128">
        <f>+F256-'C7 Ejec. Prop 19-26'!F130</f>
        <v>0</v>
      </c>
      <c r="G257" s="128">
        <f>+G256-'C7 Ejec. Prop 19-26'!G130</f>
        <v>0</v>
      </c>
      <c r="H257" s="128">
        <f>+H256-'C7 Ejec. Prop 19-26'!H130</f>
        <v>0</v>
      </c>
      <c r="I257" s="128">
        <f>+I256-'C7 Ejec. Prop 19-26'!I130</f>
        <v>0</v>
      </c>
      <c r="J257" s="128">
        <f>+J256-'C7 Ejec. Prop 19-26'!J130</f>
        <v>0</v>
      </c>
      <c r="K257" s="128">
        <f>+K256-'C7 Ejec. Prop 19-26'!K130</f>
        <v>0</v>
      </c>
    </row>
    <row r="258" spans="1:11" x14ac:dyDescent="0.2">
      <c r="C258" s="1" t="s">
        <v>227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x14ac:dyDescent="0.2">
      <c r="D262" s="138" t="s">
        <v>145</v>
      </c>
      <c r="E262" s="138"/>
      <c r="F262" s="138"/>
      <c r="G262" s="138"/>
      <c r="H262" s="138"/>
      <c r="I262" s="138"/>
      <c r="J262" s="138"/>
      <c r="K262" s="138"/>
    </row>
    <row r="263" spans="1:11" hidden="1" x14ac:dyDescent="0.2">
      <c r="D263" s="29"/>
      <c r="E263" s="29"/>
      <c r="F263" s="29"/>
    </row>
    <row r="264" spans="1:11" x14ac:dyDescent="0.2">
      <c r="D264" s="30"/>
      <c r="E264" s="30"/>
      <c r="F264" s="30"/>
    </row>
    <row r="265" spans="1:11" ht="13.5" customHeight="1" x14ac:dyDescent="0.2">
      <c r="C265" s="182" t="s">
        <v>21</v>
      </c>
      <c r="D265" s="162">
        <v>2019</v>
      </c>
      <c r="E265" s="162">
        <v>2020</v>
      </c>
      <c r="F265" s="162">
        <v>2021</v>
      </c>
      <c r="G265" s="162">
        <v>2022</v>
      </c>
      <c r="H265" s="162">
        <v>2023</v>
      </c>
      <c r="I265" s="162">
        <v>2024</v>
      </c>
      <c r="J265" s="162">
        <v>2025</v>
      </c>
      <c r="K265" s="162" t="s">
        <v>178</v>
      </c>
    </row>
    <row r="266" spans="1:11" ht="12" thickBot="1" x14ac:dyDescent="0.25">
      <c r="C266" s="183"/>
      <c r="D266" s="163"/>
      <c r="E266" s="163"/>
      <c r="F266" s="163"/>
      <c r="G266" s="163"/>
      <c r="H266" s="163"/>
      <c r="I266" s="163"/>
      <c r="J266" s="163"/>
      <c r="K266" s="163"/>
    </row>
    <row r="267" spans="1:11" x14ac:dyDescent="0.2">
      <c r="C267" s="89" t="s">
        <v>61</v>
      </c>
      <c r="D267" s="118">
        <f t="shared" ref="D267:K267" si="71">+IFERROR(IF(D225&gt;0,+((D225/D15)*100)," "),"")</f>
        <v>66.338592355726661</v>
      </c>
      <c r="E267" s="118">
        <f t="shared" si="71"/>
        <v>91.292602479432105</v>
      </c>
      <c r="F267" s="118">
        <f t="shared" si="71"/>
        <v>93.462546263161343</v>
      </c>
      <c r="G267" s="118">
        <f t="shared" si="71"/>
        <v>85.867068747852997</v>
      </c>
      <c r="H267" s="118">
        <f t="shared" si="71"/>
        <v>60.74773778665493</v>
      </c>
      <c r="I267" s="118">
        <f t="shared" si="71"/>
        <v>65.192322612720147</v>
      </c>
      <c r="J267" s="118">
        <f t="shared" si="71"/>
        <v>74.71287745461585</v>
      </c>
      <c r="K267" s="118">
        <f t="shared" si="71"/>
        <v>13.240215381596951</v>
      </c>
    </row>
    <row r="268" spans="1:11" x14ac:dyDescent="0.2">
      <c r="C268" s="90" t="s">
        <v>28</v>
      </c>
      <c r="D268" s="119">
        <f t="shared" ref="D268:K268" si="72">+IFERROR(IF(D226&gt;0,+((D226/D16)*100)," "),"")</f>
        <v>90.974894561079125</v>
      </c>
      <c r="E268" s="119">
        <f t="shared" si="72"/>
        <v>87.224364274226602</v>
      </c>
      <c r="F268" s="119">
        <f t="shared" si="72"/>
        <v>76.953774255278745</v>
      </c>
      <c r="G268" s="119">
        <f t="shared" si="72"/>
        <v>77.369716977170171</v>
      </c>
      <c r="H268" s="119">
        <f t="shared" si="72"/>
        <v>72.550197045682424</v>
      </c>
      <c r="I268" s="119">
        <f t="shared" si="72"/>
        <v>69.112578683945486</v>
      </c>
      <c r="J268" s="119">
        <f t="shared" si="72"/>
        <v>86.733098346051236</v>
      </c>
      <c r="K268" s="119">
        <f t="shared" si="72"/>
        <v>21.487991205181523</v>
      </c>
    </row>
    <row r="269" spans="1:11" x14ac:dyDescent="0.2">
      <c r="C269" s="89" t="s">
        <v>62</v>
      </c>
      <c r="D269" s="118" t="str">
        <f t="shared" ref="D269:K269" si="73">+IFERROR(IF(D227&gt;0,+((D227/D17)*100)," "),"")</f>
        <v xml:space="preserve"> </v>
      </c>
      <c r="E269" s="118" t="str">
        <f t="shared" si="73"/>
        <v xml:space="preserve"> </v>
      </c>
      <c r="F269" s="118" t="str">
        <f t="shared" si="73"/>
        <v xml:space="preserve"> </v>
      </c>
      <c r="G269" s="118" t="str">
        <f t="shared" si="73"/>
        <v xml:space="preserve"> </v>
      </c>
      <c r="H269" s="118" t="str">
        <f t="shared" si="73"/>
        <v xml:space="preserve"> </v>
      </c>
      <c r="I269" s="118" t="str">
        <f t="shared" si="73"/>
        <v xml:space="preserve"> </v>
      </c>
      <c r="J269" s="118" t="str">
        <f t="shared" si="73"/>
        <v xml:space="preserve"> </v>
      </c>
      <c r="K269" s="118" t="str">
        <f t="shared" si="73"/>
        <v xml:space="preserve"> </v>
      </c>
    </row>
    <row r="270" spans="1:11" x14ac:dyDescent="0.2">
      <c r="C270" s="90" t="s">
        <v>29</v>
      </c>
      <c r="D270" s="119">
        <f t="shared" ref="D270:K270" si="74">+IFERROR(IF(D228&gt;0,+((D228/D18)*100)," "),"")</f>
        <v>91.274846021526002</v>
      </c>
      <c r="E270" s="119">
        <f t="shared" si="74"/>
        <v>87.189730843814004</v>
      </c>
      <c r="F270" s="119">
        <f t="shared" si="74"/>
        <v>85.347175960447714</v>
      </c>
      <c r="G270" s="119">
        <f t="shared" si="74"/>
        <v>86.747655066456801</v>
      </c>
      <c r="H270" s="119">
        <f t="shared" si="74"/>
        <v>88.679272540928693</v>
      </c>
      <c r="I270" s="119">
        <f t="shared" si="74"/>
        <v>74.781732954148524</v>
      </c>
      <c r="J270" s="119">
        <f t="shared" si="74"/>
        <v>85.519482959730126</v>
      </c>
      <c r="K270" s="119">
        <f t="shared" si="74"/>
        <v>22.589611026435684</v>
      </c>
    </row>
    <row r="271" spans="1:11" x14ac:dyDescent="0.2">
      <c r="C271" s="89" t="s">
        <v>63</v>
      </c>
      <c r="D271" s="118" t="str">
        <f t="shared" ref="D271:K271" si="75">+IFERROR(IF(D229&gt;0,+((D229/D19)*100)," "),"")</f>
        <v xml:space="preserve"> </v>
      </c>
      <c r="E271" s="118" t="str">
        <f t="shared" si="75"/>
        <v xml:space="preserve"> </v>
      </c>
      <c r="F271" s="118" t="str">
        <f t="shared" si="75"/>
        <v xml:space="preserve"> </v>
      </c>
      <c r="G271" s="118" t="str">
        <f t="shared" si="75"/>
        <v xml:space="preserve"> </v>
      </c>
      <c r="H271" s="118" t="str">
        <f t="shared" si="75"/>
        <v xml:space="preserve"> </v>
      </c>
      <c r="I271" s="118" t="str">
        <f t="shared" si="75"/>
        <v xml:space="preserve"> </v>
      </c>
      <c r="J271" s="118" t="str">
        <f t="shared" si="75"/>
        <v xml:space="preserve"> </v>
      </c>
      <c r="K271" s="118" t="str">
        <f t="shared" si="75"/>
        <v xml:space="preserve"> </v>
      </c>
    </row>
    <row r="272" spans="1:11" x14ac:dyDescent="0.2">
      <c r="C272" s="90" t="s">
        <v>30</v>
      </c>
      <c r="D272" s="119">
        <f t="shared" ref="D272:K272" si="76">+IFERROR(IF(D230&gt;0,+((D230/D20)*100)," "),"")</f>
        <v>90.902936609780639</v>
      </c>
      <c r="E272" s="119">
        <f t="shared" si="76"/>
        <v>88.695902917066221</v>
      </c>
      <c r="F272" s="119">
        <f t="shared" si="76"/>
        <v>55.353922064894419</v>
      </c>
      <c r="G272" s="119">
        <f t="shared" si="76"/>
        <v>45.683863112021008</v>
      </c>
      <c r="H272" s="119">
        <f t="shared" si="76"/>
        <v>64.697891974913603</v>
      </c>
      <c r="I272" s="119">
        <f t="shared" si="76"/>
        <v>48.126287035656766</v>
      </c>
      <c r="J272" s="119">
        <f t="shared" si="76"/>
        <v>84.057822700344076</v>
      </c>
      <c r="K272" s="119">
        <f t="shared" si="76"/>
        <v>12.947759938148479</v>
      </c>
    </row>
    <row r="273" spans="3:11" x14ac:dyDescent="0.2">
      <c r="C273" s="89" t="s">
        <v>64</v>
      </c>
      <c r="D273" s="118">
        <f t="shared" ref="D273:K273" si="77">+IFERROR(IF(D231&gt;0,+((D231/D21)*100)," "),"")</f>
        <v>69.897272047807107</v>
      </c>
      <c r="E273" s="118">
        <f t="shared" si="77"/>
        <v>73.18131430688193</v>
      </c>
      <c r="F273" s="118">
        <f t="shared" si="77"/>
        <v>56.252206155170711</v>
      </c>
      <c r="G273" s="118">
        <f t="shared" si="77"/>
        <v>52.857256577148249</v>
      </c>
      <c r="H273" s="118">
        <f t="shared" si="77"/>
        <v>33.113784892875401</v>
      </c>
      <c r="I273" s="118">
        <f t="shared" si="77"/>
        <v>53.705939761727741</v>
      </c>
      <c r="J273" s="118">
        <f t="shared" si="77"/>
        <v>60.678684654040062</v>
      </c>
      <c r="K273" s="118">
        <f t="shared" si="77"/>
        <v>2.839799815886181</v>
      </c>
    </row>
    <row r="274" spans="3:11" x14ac:dyDescent="0.2">
      <c r="C274" s="90" t="s">
        <v>65</v>
      </c>
      <c r="D274" s="119" t="str">
        <f t="shared" ref="D274:K274" si="78">+IFERROR(IF(D232&gt;0,+((D232/D22)*100)," "),"")</f>
        <v xml:space="preserve"> </v>
      </c>
      <c r="E274" s="119" t="str">
        <f t="shared" si="78"/>
        <v xml:space="preserve"> </v>
      </c>
      <c r="F274" s="119" t="str">
        <f t="shared" si="78"/>
        <v xml:space="preserve"> </v>
      </c>
      <c r="G274" s="119" t="str">
        <f t="shared" si="78"/>
        <v xml:space="preserve"> </v>
      </c>
      <c r="H274" s="119" t="str">
        <f t="shared" si="78"/>
        <v xml:space="preserve"> </v>
      </c>
      <c r="I274" s="119" t="str">
        <f t="shared" si="78"/>
        <v xml:space="preserve"> </v>
      </c>
      <c r="J274" s="119" t="str">
        <f t="shared" si="78"/>
        <v xml:space="preserve"> </v>
      </c>
      <c r="K274" s="119" t="str">
        <f t="shared" si="78"/>
        <v xml:space="preserve"> </v>
      </c>
    </row>
    <row r="275" spans="3:11" x14ac:dyDescent="0.2">
      <c r="C275" s="89" t="s">
        <v>66</v>
      </c>
      <c r="D275" s="118">
        <f t="shared" ref="D275:K275" si="79">+IFERROR(IF(D233&gt;0,+((D233/D23)*100)," "),"")</f>
        <v>74.68647623659983</v>
      </c>
      <c r="E275" s="118">
        <f t="shared" si="79"/>
        <v>39.066576013851289</v>
      </c>
      <c r="F275" s="118">
        <f t="shared" si="79"/>
        <v>43.651180788406293</v>
      </c>
      <c r="G275" s="118">
        <f t="shared" si="79"/>
        <v>58.881243512890777</v>
      </c>
      <c r="H275" s="118">
        <f t="shared" si="79"/>
        <v>63.86812615594075</v>
      </c>
      <c r="I275" s="118">
        <f t="shared" si="79"/>
        <v>73.839822770949311</v>
      </c>
      <c r="J275" s="118">
        <f t="shared" si="79"/>
        <v>69.14624386111683</v>
      </c>
      <c r="K275" s="118">
        <f t="shared" si="79"/>
        <v>8.5988985115696135</v>
      </c>
    </row>
    <row r="276" spans="3:11" x14ac:dyDescent="0.2">
      <c r="C276" s="90" t="s">
        <v>67</v>
      </c>
      <c r="D276" s="119">
        <f t="shared" ref="D276:K276" si="80">+IFERROR(IF(D234&gt;0,+((D234/D24)*100)," "),"")</f>
        <v>80.28432830052671</v>
      </c>
      <c r="E276" s="119">
        <f t="shared" si="80"/>
        <v>57.123466172154778</v>
      </c>
      <c r="F276" s="119">
        <f t="shared" si="80"/>
        <v>56.878096544746107</v>
      </c>
      <c r="G276" s="119">
        <f t="shared" si="80"/>
        <v>59.272962341678657</v>
      </c>
      <c r="H276" s="119">
        <f t="shared" si="80"/>
        <v>59.527645718414504</v>
      </c>
      <c r="I276" s="119">
        <f t="shared" si="80"/>
        <v>80.202109219844459</v>
      </c>
      <c r="J276" s="119">
        <f t="shared" si="80"/>
        <v>78.853600454386196</v>
      </c>
      <c r="K276" s="119">
        <f t="shared" si="80"/>
        <v>18.698816991856862</v>
      </c>
    </row>
    <row r="277" spans="3:11" x14ac:dyDescent="0.2">
      <c r="C277" s="89" t="s">
        <v>68</v>
      </c>
      <c r="D277" s="118">
        <f t="shared" ref="D277:K277" si="81">+IFERROR(IF(D235&gt;0,+((D235/D25)*100)," "),"")</f>
        <v>53.072790318609762</v>
      </c>
      <c r="E277" s="118">
        <f t="shared" si="81"/>
        <v>57.322163872416354</v>
      </c>
      <c r="F277" s="118">
        <f t="shared" si="81"/>
        <v>82.925058071690486</v>
      </c>
      <c r="G277" s="118">
        <f t="shared" si="81"/>
        <v>64.669133334130365</v>
      </c>
      <c r="H277" s="118">
        <f t="shared" si="81"/>
        <v>72.196224425552742</v>
      </c>
      <c r="I277" s="118">
        <f t="shared" si="81"/>
        <v>82.78859756411147</v>
      </c>
      <c r="J277" s="118">
        <f t="shared" si="81"/>
        <v>82.143573307868564</v>
      </c>
      <c r="K277" s="118">
        <f t="shared" si="81"/>
        <v>0.57782745323499174</v>
      </c>
    </row>
    <row r="278" spans="3:11" x14ac:dyDescent="0.2">
      <c r="C278" s="90" t="s">
        <v>31</v>
      </c>
      <c r="D278" s="119">
        <f t="shared" ref="D278:K278" si="82">+IFERROR(IF(D236&gt;0,+((D236/D26)*100)," "),"")</f>
        <v>74.769915715344609</v>
      </c>
      <c r="E278" s="119">
        <f t="shared" si="82"/>
        <v>84.343708213964916</v>
      </c>
      <c r="F278" s="119">
        <f t="shared" si="82"/>
        <v>53.820791813138925</v>
      </c>
      <c r="G278" s="119">
        <f t="shared" si="82"/>
        <v>85.659382632308109</v>
      </c>
      <c r="H278" s="119">
        <f t="shared" si="82"/>
        <v>80.730824625537551</v>
      </c>
      <c r="I278" s="119">
        <f t="shared" si="82"/>
        <v>78.371877200811198</v>
      </c>
      <c r="J278" s="119">
        <f t="shared" si="82"/>
        <v>74.959501353632845</v>
      </c>
      <c r="K278" s="119">
        <f t="shared" si="82"/>
        <v>18.30737587153904</v>
      </c>
    </row>
    <row r="279" spans="3:11" x14ac:dyDescent="0.2">
      <c r="C279" s="89" t="s">
        <v>168</v>
      </c>
      <c r="D279" s="118" t="str">
        <f t="shared" ref="D279:K279" si="83">+IFERROR(IF(D237&gt;0,+((D237/D27)*100)," "),"")</f>
        <v xml:space="preserve"> </v>
      </c>
      <c r="E279" s="118" t="str">
        <f t="shared" si="83"/>
        <v xml:space="preserve"> </v>
      </c>
      <c r="F279" s="118" t="str">
        <f t="shared" si="83"/>
        <v xml:space="preserve"> </v>
      </c>
      <c r="G279" s="118" t="str">
        <f t="shared" si="83"/>
        <v xml:space="preserve"> </v>
      </c>
      <c r="H279" s="118" t="str">
        <f t="shared" si="83"/>
        <v xml:space="preserve"> </v>
      </c>
      <c r="I279" s="118">
        <f t="shared" si="83"/>
        <v>83.554869062492429</v>
      </c>
      <c r="J279" s="118">
        <f t="shared" si="83"/>
        <v>94.87023590982777</v>
      </c>
      <c r="K279" s="118">
        <f t="shared" si="83"/>
        <v>33.078276781545398</v>
      </c>
    </row>
    <row r="280" spans="3:11" x14ac:dyDescent="0.2">
      <c r="C280" s="90" t="s">
        <v>69</v>
      </c>
      <c r="D280" s="119">
        <f t="shared" ref="D280:K280" si="84">+IFERROR(IF(D238&gt;0,+((D238/D28)*100)," "),"")</f>
        <v>91.257323251405779</v>
      </c>
      <c r="E280" s="119">
        <f t="shared" si="84"/>
        <v>90.236762671905751</v>
      </c>
      <c r="F280" s="119">
        <f t="shared" si="84"/>
        <v>83.979902268458787</v>
      </c>
      <c r="G280" s="119">
        <f t="shared" si="84"/>
        <v>90.995498350258899</v>
      </c>
      <c r="H280" s="119">
        <f t="shared" si="84"/>
        <v>89.865074472293287</v>
      </c>
      <c r="I280" s="119" t="str">
        <f t="shared" si="84"/>
        <v xml:space="preserve"> </v>
      </c>
      <c r="J280" s="119" t="str">
        <f t="shared" si="84"/>
        <v xml:space="preserve"> </v>
      </c>
      <c r="K280" s="119" t="str">
        <f t="shared" si="84"/>
        <v xml:space="preserve"> </v>
      </c>
    </row>
    <row r="281" spans="3:11" x14ac:dyDescent="0.2">
      <c r="C281" s="89" t="s">
        <v>70</v>
      </c>
      <c r="D281" s="118">
        <f t="shared" ref="D281:K281" si="85">+IFERROR(IF(D239&gt;0,+((D239/D29)*100)," "),"")</f>
        <v>58.417844861592926</v>
      </c>
      <c r="E281" s="118">
        <f t="shared" si="85"/>
        <v>70.407319725481116</v>
      </c>
      <c r="F281" s="118">
        <f t="shared" si="85"/>
        <v>49.519776206751864</v>
      </c>
      <c r="G281" s="118">
        <f t="shared" si="85"/>
        <v>29.343605475397581</v>
      </c>
      <c r="H281" s="118">
        <f t="shared" si="85"/>
        <v>19.695889218329913</v>
      </c>
      <c r="I281" s="118">
        <f t="shared" si="85"/>
        <v>62.538815769629139</v>
      </c>
      <c r="J281" s="118">
        <f t="shared" si="85"/>
        <v>69.567748973421899</v>
      </c>
      <c r="K281" s="118">
        <f t="shared" si="85"/>
        <v>26.757160856620025</v>
      </c>
    </row>
    <row r="282" spans="3:11" x14ac:dyDescent="0.2">
      <c r="C282" s="90" t="s">
        <v>32</v>
      </c>
      <c r="D282" s="119" t="str">
        <f t="shared" ref="D282:K282" si="86">+IFERROR(IF(D240&gt;0,+((D240/D30)*100)," "),"")</f>
        <v xml:space="preserve"> </v>
      </c>
      <c r="E282" s="119" t="str">
        <f t="shared" si="86"/>
        <v xml:space="preserve"> </v>
      </c>
      <c r="F282" s="119" t="str">
        <f t="shared" si="86"/>
        <v xml:space="preserve"> </v>
      </c>
      <c r="G282" s="119" t="str">
        <f t="shared" si="86"/>
        <v xml:space="preserve"> </v>
      </c>
      <c r="H282" s="119" t="str">
        <f t="shared" si="86"/>
        <v xml:space="preserve"> </v>
      </c>
      <c r="I282" s="119" t="str">
        <f t="shared" si="86"/>
        <v xml:space="preserve"> </v>
      </c>
      <c r="J282" s="119" t="str">
        <f t="shared" si="86"/>
        <v xml:space="preserve"> </v>
      </c>
      <c r="K282" s="119" t="str">
        <f t="shared" si="86"/>
        <v xml:space="preserve"> </v>
      </c>
    </row>
    <row r="283" spans="3:11" x14ac:dyDescent="0.2">
      <c r="C283" s="89" t="s">
        <v>174</v>
      </c>
      <c r="D283" s="118" t="str">
        <f t="shared" ref="D283:K283" si="87">+IFERROR(IF(D241&gt;0,+((D241/D31)*100)," "),"")</f>
        <v xml:space="preserve"> </v>
      </c>
      <c r="E283" s="118" t="str">
        <f t="shared" si="87"/>
        <v xml:space="preserve"> </v>
      </c>
      <c r="F283" s="118" t="str">
        <f t="shared" si="87"/>
        <v xml:space="preserve"> </v>
      </c>
      <c r="G283" s="118" t="str">
        <f t="shared" si="87"/>
        <v xml:space="preserve"> </v>
      </c>
      <c r="H283" s="118" t="str">
        <f t="shared" si="87"/>
        <v xml:space="preserve"> </v>
      </c>
      <c r="I283" s="118" t="str">
        <f t="shared" si="87"/>
        <v xml:space="preserve"> </v>
      </c>
      <c r="J283" s="118" t="str">
        <f t="shared" si="87"/>
        <v xml:space="preserve"> </v>
      </c>
      <c r="K283" s="118" t="str">
        <f t="shared" si="87"/>
        <v xml:space="preserve"> </v>
      </c>
    </row>
    <row r="284" spans="3:11" x14ac:dyDescent="0.2">
      <c r="C284" s="90" t="s">
        <v>171</v>
      </c>
      <c r="D284" s="119">
        <f t="shared" ref="D284:K284" si="88">+IFERROR(IF(D242&gt;0,+((D242/D32)*100)," "),"")</f>
        <v>63.766060997216222</v>
      </c>
      <c r="E284" s="119">
        <f t="shared" si="88"/>
        <v>59.966258125804018</v>
      </c>
      <c r="F284" s="119">
        <f t="shared" si="88"/>
        <v>55.208987670338082</v>
      </c>
      <c r="G284" s="119">
        <f t="shared" si="88"/>
        <v>40.048106476309627</v>
      </c>
      <c r="H284" s="119">
        <f t="shared" si="88"/>
        <v>58.330673832880187</v>
      </c>
      <c r="I284" s="119">
        <f t="shared" si="88"/>
        <v>65.234969539765558</v>
      </c>
      <c r="J284" s="119">
        <f t="shared" si="88"/>
        <v>55.817894562410643</v>
      </c>
      <c r="K284" s="119">
        <f t="shared" si="88"/>
        <v>11.996241596324401</v>
      </c>
    </row>
    <row r="285" spans="3:11" x14ac:dyDescent="0.2">
      <c r="C285" s="89" t="s">
        <v>71</v>
      </c>
      <c r="D285" s="118">
        <f t="shared" ref="D285:K285" si="89">+IFERROR(IF(D243&gt;0,+((D243/D33)*100)," "),"")</f>
        <v>78.023354634909538</v>
      </c>
      <c r="E285" s="118">
        <f t="shared" si="89"/>
        <v>68.811801452920889</v>
      </c>
      <c r="F285" s="118">
        <f t="shared" si="89"/>
        <v>61.416509670333276</v>
      </c>
      <c r="G285" s="118">
        <f t="shared" si="89"/>
        <v>65.169113471592652</v>
      </c>
      <c r="H285" s="118">
        <f t="shared" si="89"/>
        <v>23.924520272561335</v>
      </c>
      <c r="I285" s="118">
        <f t="shared" si="89"/>
        <v>56.113828504190188</v>
      </c>
      <c r="J285" s="118">
        <f t="shared" si="89"/>
        <v>73.21711677710222</v>
      </c>
      <c r="K285" s="118">
        <f t="shared" si="89"/>
        <v>3.4231160211540863</v>
      </c>
    </row>
    <row r="286" spans="3:11" x14ac:dyDescent="0.2">
      <c r="C286" s="90" t="s">
        <v>34</v>
      </c>
      <c r="D286" s="119" t="str">
        <f t="shared" ref="D286:K286" si="90">+IFERROR(IF(D244&gt;0,+((D244/D34)*100)," "),"")</f>
        <v xml:space="preserve"> </v>
      </c>
      <c r="E286" s="119" t="str">
        <f t="shared" si="90"/>
        <v xml:space="preserve"> </v>
      </c>
      <c r="F286" s="119" t="str">
        <f t="shared" si="90"/>
        <v xml:space="preserve"> </v>
      </c>
      <c r="G286" s="119" t="str">
        <f t="shared" si="90"/>
        <v xml:space="preserve"> </v>
      </c>
      <c r="H286" s="119" t="str">
        <f t="shared" si="90"/>
        <v xml:space="preserve"> </v>
      </c>
      <c r="I286" s="119" t="str">
        <f t="shared" si="90"/>
        <v xml:space="preserve"> </v>
      </c>
      <c r="J286" s="119" t="str">
        <f t="shared" si="90"/>
        <v xml:space="preserve"> </v>
      </c>
      <c r="K286" s="119" t="str">
        <f t="shared" si="90"/>
        <v xml:space="preserve"> </v>
      </c>
    </row>
    <row r="287" spans="3:11" x14ac:dyDescent="0.2">
      <c r="C287" s="89" t="s">
        <v>72</v>
      </c>
      <c r="D287" s="118">
        <f t="shared" ref="D287:K287" si="91">+IFERROR(IF(D245&gt;0,+((D245/D35)*100)," "),"")</f>
        <v>81.139204133536467</v>
      </c>
      <c r="E287" s="118">
        <f t="shared" si="91"/>
        <v>92.014635254029344</v>
      </c>
      <c r="F287" s="118">
        <f t="shared" si="91"/>
        <v>79.94964052859693</v>
      </c>
      <c r="G287" s="118">
        <f t="shared" si="91"/>
        <v>81.336164168616506</v>
      </c>
      <c r="H287" s="118">
        <f t="shared" si="91"/>
        <v>59.30234325896415</v>
      </c>
      <c r="I287" s="118">
        <f t="shared" si="91"/>
        <v>68.063579958525082</v>
      </c>
      <c r="J287" s="118">
        <f t="shared" si="91"/>
        <v>29.305705840958041</v>
      </c>
      <c r="K287" s="118">
        <f t="shared" si="91"/>
        <v>24.598864452159347</v>
      </c>
    </row>
    <row r="288" spans="3:11" x14ac:dyDescent="0.2">
      <c r="C288" s="90" t="s">
        <v>73</v>
      </c>
      <c r="D288" s="119">
        <f t="shared" ref="D288:K288" si="92">+IFERROR(IF(D246&gt;0,+((D246/D36)*100)," "),"")</f>
        <v>43.635385398175458</v>
      </c>
      <c r="E288" s="119">
        <f t="shared" si="92"/>
        <v>24.324556812749833</v>
      </c>
      <c r="F288" s="119">
        <f t="shared" si="92"/>
        <v>35.081510611811936</v>
      </c>
      <c r="G288" s="119">
        <f t="shared" si="92"/>
        <v>53.551141238635914</v>
      </c>
      <c r="H288" s="119">
        <f t="shared" si="92"/>
        <v>7.8211674641053737</v>
      </c>
      <c r="I288" s="119">
        <f t="shared" si="92"/>
        <v>16.64330887629033</v>
      </c>
      <c r="J288" s="119">
        <f t="shared" si="92"/>
        <v>49.498392997229644</v>
      </c>
      <c r="K288" s="119">
        <f t="shared" si="92"/>
        <v>2.1504492281083354</v>
      </c>
    </row>
    <row r="289" spans="1:11" x14ac:dyDescent="0.2">
      <c r="C289" s="89" t="s">
        <v>35</v>
      </c>
      <c r="D289" s="118" t="str">
        <f t="shared" ref="D289:K289" si="93">+IFERROR(IF(D247&gt;0,+((D247/D37)*100)," "),"")</f>
        <v xml:space="preserve"> </v>
      </c>
      <c r="E289" s="118" t="str">
        <f t="shared" si="93"/>
        <v xml:space="preserve"> </v>
      </c>
      <c r="F289" s="118" t="str">
        <f t="shared" si="93"/>
        <v xml:space="preserve"> </v>
      </c>
      <c r="G289" s="118" t="str">
        <f t="shared" si="93"/>
        <v xml:space="preserve"> </v>
      </c>
      <c r="H289" s="118" t="str">
        <f t="shared" si="93"/>
        <v xml:space="preserve"> </v>
      </c>
      <c r="I289" s="118" t="str">
        <f t="shared" si="93"/>
        <v xml:space="preserve"> </v>
      </c>
      <c r="J289" s="118" t="str">
        <f t="shared" si="93"/>
        <v xml:space="preserve"> </v>
      </c>
      <c r="K289" s="118" t="str">
        <f t="shared" si="93"/>
        <v xml:space="preserve"> </v>
      </c>
    </row>
    <row r="290" spans="1:11" x14ac:dyDescent="0.2">
      <c r="C290" s="90" t="s">
        <v>74</v>
      </c>
      <c r="D290" s="119">
        <f t="shared" ref="D290:K290" si="94">+IFERROR(IF(D248&gt;0,+((D248/D38)*100)," "),"")</f>
        <v>82.330338055400972</v>
      </c>
      <c r="E290" s="119">
        <f t="shared" si="94"/>
        <v>89.357549506376728</v>
      </c>
      <c r="F290" s="119">
        <f t="shared" si="94"/>
        <v>52.662535822229387</v>
      </c>
      <c r="G290" s="119">
        <f t="shared" si="94"/>
        <v>74.036261756755067</v>
      </c>
      <c r="H290" s="119">
        <f t="shared" si="94"/>
        <v>76.469600210192041</v>
      </c>
      <c r="I290" s="119">
        <f t="shared" si="94"/>
        <v>32.42416699517684</v>
      </c>
      <c r="J290" s="119">
        <f t="shared" si="94"/>
        <v>60.736291466781012</v>
      </c>
      <c r="K290" s="119">
        <f t="shared" si="94"/>
        <v>15.042252933650577</v>
      </c>
    </row>
    <row r="291" spans="1:11" x14ac:dyDescent="0.2">
      <c r="C291" s="89" t="s">
        <v>36</v>
      </c>
      <c r="D291" s="118">
        <f t="shared" ref="D291:K291" si="95">+IFERROR(IF(D249&gt;0,+((D249/D39)*100)," "),"")</f>
        <v>97.330042238562086</v>
      </c>
      <c r="E291" s="118">
        <f t="shared" si="95"/>
        <v>95.591969035868317</v>
      </c>
      <c r="F291" s="118">
        <f t="shared" si="95"/>
        <v>98.290953333188838</v>
      </c>
      <c r="G291" s="118">
        <f t="shared" si="95"/>
        <v>24.907112279480039</v>
      </c>
      <c r="H291" s="118">
        <f t="shared" si="95"/>
        <v>58.323318990019288</v>
      </c>
      <c r="I291" s="118">
        <f t="shared" si="95"/>
        <v>74.397257561659828</v>
      </c>
      <c r="J291" s="118">
        <f t="shared" si="95"/>
        <v>76.181669845992644</v>
      </c>
      <c r="K291" s="118">
        <f t="shared" si="95"/>
        <v>14.933639581794717</v>
      </c>
    </row>
    <row r="292" spans="1:11" x14ac:dyDescent="0.2">
      <c r="C292" s="90" t="s">
        <v>172</v>
      </c>
      <c r="D292" s="119">
        <f t="shared" ref="D292:K292" si="96">+IFERROR(IF(D250&gt;0,+((D250/D40)*100)," "),"")</f>
        <v>72.919955930744777</v>
      </c>
      <c r="E292" s="119">
        <f t="shared" si="96"/>
        <v>76.729039135794437</v>
      </c>
      <c r="F292" s="119">
        <f t="shared" si="96"/>
        <v>79.796455800389438</v>
      </c>
      <c r="G292" s="119">
        <f t="shared" si="96"/>
        <v>69.122777666146192</v>
      </c>
      <c r="H292" s="119">
        <f t="shared" si="96"/>
        <v>66.655018709208676</v>
      </c>
      <c r="I292" s="119">
        <f t="shared" si="96"/>
        <v>66.253474044348508</v>
      </c>
      <c r="J292" s="119">
        <f t="shared" si="96"/>
        <v>74.247401933539876</v>
      </c>
      <c r="K292" s="119">
        <f t="shared" si="96"/>
        <v>17.038208051391017</v>
      </c>
    </row>
    <row r="293" spans="1:11" x14ac:dyDescent="0.2">
      <c r="C293" s="89" t="s">
        <v>76</v>
      </c>
      <c r="D293" s="118" t="str">
        <f t="shared" ref="D293:K293" si="97">+IFERROR(IF(D251&gt;0,+((D251/D41)*100)," "),"")</f>
        <v xml:space="preserve"> </v>
      </c>
      <c r="E293" s="118" t="str">
        <f t="shared" si="97"/>
        <v xml:space="preserve"> </v>
      </c>
      <c r="F293" s="118" t="str">
        <f t="shared" si="97"/>
        <v xml:space="preserve"> </v>
      </c>
      <c r="G293" s="118" t="str">
        <f t="shared" si="97"/>
        <v xml:space="preserve"> </v>
      </c>
      <c r="H293" s="118" t="str">
        <f t="shared" si="97"/>
        <v xml:space="preserve"> </v>
      </c>
      <c r="I293" s="118" t="str">
        <f t="shared" si="97"/>
        <v xml:space="preserve"> </v>
      </c>
      <c r="J293" s="118" t="str">
        <f t="shared" si="97"/>
        <v xml:space="preserve"> </v>
      </c>
      <c r="K293" s="118" t="str">
        <f t="shared" si="97"/>
        <v xml:space="preserve"> </v>
      </c>
    </row>
    <row r="294" spans="1:11" x14ac:dyDescent="0.2">
      <c r="C294" s="90" t="s">
        <v>77</v>
      </c>
      <c r="D294" s="119">
        <f t="shared" ref="D294:K294" si="98">+IFERROR(IF(D252&gt;0,+((D252/D42)*100)," "),"")</f>
        <v>78.742414736080818</v>
      </c>
      <c r="E294" s="119">
        <f t="shared" si="98"/>
        <v>73.994049578465393</v>
      </c>
      <c r="F294" s="119">
        <f t="shared" si="98"/>
        <v>73.842728953728013</v>
      </c>
      <c r="G294" s="119">
        <f t="shared" si="98"/>
        <v>71.51534158849914</v>
      </c>
      <c r="H294" s="119">
        <f t="shared" si="98"/>
        <v>81.208583995977918</v>
      </c>
      <c r="I294" s="119">
        <f t="shared" si="98"/>
        <v>68.432527893260058</v>
      </c>
      <c r="J294" s="119">
        <f t="shared" si="98"/>
        <v>64.715165746534282</v>
      </c>
      <c r="K294" s="119">
        <f t="shared" si="98"/>
        <v>29.233644259237256</v>
      </c>
    </row>
    <row r="295" spans="1:11" x14ac:dyDescent="0.2">
      <c r="C295" s="89" t="s">
        <v>173</v>
      </c>
      <c r="D295" s="118">
        <f t="shared" ref="D295:K295" si="99">+IFERROR(IF(D253&gt;0,+((D253/D43)*100)," "),"")</f>
        <v>86.451031585249694</v>
      </c>
      <c r="E295" s="118">
        <f t="shared" si="99"/>
        <v>90.949921819482768</v>
      </c>
      <c r="F295" s="118">
        <f t="shared" si="99"/>
        <v>88.863964318061932</v>
      </c>
      <c r="G295" s="118">
        <f t="shared" si="99"/>
        <v>93.064920204865714</v>
      </c>
      <c r="H295" s="118">
        <f t="shared" si="99"/>
        <v>91.404477144853331</v>
      </c>
      <c r="I295" s="118">
        <f t="shared" si="99"/>
        <v>89.706509058339734</v>
      </c>
      <c r="J295" s="118">
        <f t="shared" si="99"/>
        <v>85.871523747446034</v>
      </c>
      <c r="K295" s="118">
        <f t="shared" si="99"/>
        <v>20.605575258585667</v>
      </c>
    </row>
    <row r="296" spans="1:11" x14ac:dyDescent="0.2">
      <c r="C296" s="90" t="s">
        <v>37</v>
      </c>
      <c r="D296" s="119">
        <f t="shared" ref="D296:K296" si="100">+IFERROR(IF(D254&gt;0,+((D254/D44)*100)," "),"")</f>
        <v>62.109446778073305</v>
      </c>
      <c r="E296" s="119">
        <f t="shared" si="100"/>
        <v>58.093020394964398</v>
      </c>
      <c r="F296" s="119">
        <f t="shared" si="100"/>
        <v>56.119562520074936</v>
      </c>
      <c r="G296" s="119">
        <f t="shared" si="100"/>
        <v>41.255936883903431</v>
      </c>
      <c r="H296" s="119">
        <f t="shared" si="100"/>
        <v>32.710296831593048</v>
      </c>
      <c r="I296" s="119">
        <f t="shared" si="100"/>
        <v>45.200187571439102</v>
      </c>
      <c r="J296" s="119">
        <f t="shared" si="100"/>
        <v>51.572125290176139</v>
      </c>
      <c r="K296" s="119">
        <f t="shared" si="100"/>
        <v>7.4031606474318377</v>
      </c>
    </row>
    <row r="297" spans="1:11" x14ac:dyDescent="0.2">
      <c r="C297" s="89" t="s">
        <v>38</v>
      </c>
      <c r="D297" s="118" t="str">
        <f t="shared" ref="D297:K297" si="101">+IFERROR(IF(D255&gt;0,+((D255/D45)*100)," "),"")</f>
        <v xml:space="preserve"> </v>
      </c>
      <c r="E297" s="118" t="str">
        <f t="shared" si="101"/>
        <v xml:space="preserve"> </v>
      </c>
      <c r="F297" s="118" t="str">
        <f t="shared" si="101"/>
        <v xml:space="preserve"> </v>
      </c>
      <c r="G297" s="118" t="str">
        <f t="shared" si="101"/>
        <v xml:space="preserve"> </v>
      </c>
      <c r="H297" s="118" t="str">
        <f t="shared" si="101"/>
        <v xml:space="preserve"> </v>
      </c>
      <c r="I297" s="118" t="str">
        <f t="shared" si="101"/>
        <v xml:space="preserve"> </v>
      </c>
      <c r="J297" s="118" t="str">
        <f t="shared" si="101"/>
        <v xml:space="preserve"> </v>
      </c>
      <c r="K297" s="118" t="str">
        <f t="shared" si="101"/>
        <v xml:space="preserve"> </v>
      </c>
    </row>
    <row r="298" spans="1:11" x14ac:dyDescent="0.2">
      <c r="C298" s="93" t="s">
        <v>79</v>
      </c>
      <c r="D298" s="65">
        <f t="shared" ref="D298:K298" si="102">+IFERROR(IF(D256&gt;0,+((D256/D46)*100)," "),"")</f>
        <v>78.439667575319888</v>
      </c>
      <c r="E298" s="65">
        <f t="shared" si="102"/>
        <v>76.668356887291438</v>
      </c>
      <c r="F298" s="65">
        <f t="shared" si="102"/>
        <v>71.762408324646856</v>
      </c>
      <c r="G298" s="65">
        <f t="shared" si="102"/>
        <v>70.463263737119746</v>
      </c>
      <c r="H298" s="65">
        <f t="shared" si="102"/>
        <v>69.465760459980714</v>
      </c>
      <c r="I298" s="65">
        <f t="shared" si="102"/>
        <v>69.483462416545038</v>
      </c>
      <c r="J298" s="65">
        <f t="shared" si="102"/>
        <v>74.051513909115059</v>
      </c>
      <c r="K298" s="65">
        <f t="shared" si="102"/>
        <v>18.289955242206226</v>
      </c>
    </row>
    <row r="299" spans="1:11" s="32" customFormat="1" x14ac:dyDescent="0.2">
      <c r="A299" s="5"/>
      <c r="B299" s="5"/>
      <c r="C299" s="74" t="str">
        <f>+'C1 Aprop Resumen 2000-2026'!B20</f>
        <v>* Información con corte a 31 de mayo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227</v>
      </c>
      <c r="D300" s="11"/>
    </row>
  </sheetData>
  <mergeCells count="79">
    <mergeCell ref="A7:C8"/>
    <mergeCell ref="A9:C9"/>
    <mergeCell ref="D11:K11"/>
    <mergeCell ref="D53:K53"/>
    <mergeCell ref="D138:K138"/>
    <mergeCell ref="G98:G99"/>
    <mergeCell ref="H98:H99"/>
    <mergeCell ref="I98:I99"/>
    <mergeCell ref="J98:J99"/>
    <mergeCell ref="D98:D99"/>
    <mergeCell ref="E98:E99"/>
    <mergeCell ref="F98:F99"/>
    <mergeCell ref="H56:H57"/>
    <mergeCell ref="I56:I57"/>
    <mergeCell ref="J56:J57"/>
    <mergeCell ref="C98:C99"/>
    <mergeCell ref="K265:K266"/>
    <mergeCell ref="G223:G224"/>
    <mergeCell ref="H223:H224"/>
    <mergeCell ref="I223:I224"/>
    <mergeCell ref="J223:J224"/>
    <mergeCell ref="K56:K57"/>
    <mergeCell ref="K98:K99"/>
    <mergeCell ref="K140:K141"/>
    <mergeCell ref="K182:K183"/>
    <mergeCell ref="K223:K224"/>
    <mergeCell ref="D265:D266"/>
    <mergeCell ref="E265:E266"/>
    <mergeCell ref="F265:F266"/>
    <mergeCell ref="C265:C266"/>
    <mergeCell ref="D182:D183"/>
    <mergeCell ref="E182:E183"/>
    <mergeCell ref="F182:F183"/>
    <mergeCell ref="D223:D224"/>
    <mergeCell ref="E223:E224"/>
    <mergeCell ref="F223:F224"/>
    <mergeCell ref="C223:C224"/>
    <mergeCell ref="D221:K221"/>
    <mergeCell ref="G265:G266"/>
    <mergeCell ref="H265:H266"/>
    <mergeCell ref="I265:I266"/>
    <mergeCell ref="J265:J266"/>
    <mergeCell ref="J140:J141"/>
    <mergeCell ref="C182:C183"/>
    <mergeCell ref="D140:D141"/>
    <mergeCell ref="E140:E141"/>
    <mergeCell ref="F140:F141"/>
    <mergeCell ref="G140:G141"/>
    <mergeCell ref="G182:G183"/>
    <mergeCell ref="H182:H183"/>
    <mergeCell ref="I182:I183"/>
    <mergeCell ref="J182:J183"/>
    <mergeCell ref="C140:C141"/>
    <mergeCell ref="H140:H141"/>
    <mergeCell ref="I140:I141"/>
    <mergeCell ref="D56:D57"/>
    <mergeCell ref="E56:E57"/>
    <mergeCell ref="F56:F57"/>
    <mergeCell ref="G56:G57"/>
    <mergeCell ref="C56:C57"/>
    <mergeCell ref="C13:C14"/>
    <mergeCell ref="J13:J14"/>
    <mergeCell ref="H13:H14"/>
    <mergeCell ref="I13:I14"/>
    <mergeCell ref="D13:D14"/>
    <mergeCell ref="E13:E14"/>
    <mergeCell ref="F13:F14"/>
    <mergeCell ref="G13:G14"/>
    <mergeCell ref="K13:K14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E55"/>
  <sheetViews>
    <sheetView showGridLines="0" zoomScaleNormal="100" workbookViewId="0">
      <pane xSplit="3" ySplit="7" topLeftCell="D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B21" sqref="B21"/>
    </sheetView>
  </sheetViews>
  <sheetFormatPr baseColWidth="10" defaultColWidth="11.42578125" defaultRowHeight="11.25" x14ac:dyDescent="0.2"/>
  <cols>
    <col min="1" max="2" width="2.7109375" style="3" customWidth="1"/>
    <col min="3" max="3" width="46.28515625" style="3" customWidth="1"/>
    <col min="4" max="33" width="10.7109375" style="3" customWidth="1"/>
    <col min="34" max="16384" width="11.42578125" style="3"/>
  </cols>
  <sheetData>
    <row r="1" spans="1:30" ht="16.5" customHeight="1" x14ac:dyDescent="0.25">
      <c r="C1"/>
      <c r="E1" s="136"/>
      <c r="F1" s="136"/>
      <c r="G1" s="136"/>
    </row>
    <row r="2" spans="1:30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</row>
    <row r="3" spans="1:30" s="100" customFormat="1" ht="16.5" customHeight="1" x14ac:dyDescent="0.25"/>
    <row r="4" spans="1:30" s="100" customFormat="1" ht="16.5" customHeight="1" x14ac:dyDescent="0.25">
      <c r="A4" s="127"/>
      <c r="C4" s="137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</row>
    <row r="5" spans="1:30" s="100" customFormat="1" ht="16.5" customHeight="1" x14ac:dyDescent="0.25">
      <c r="A5" s="172" t="s">
        <v>195</v>
      </c>
      <c r="B5" s="172"/>
      <c r="C5" s="172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</row>
    <row r="6" spans="1:30" s="100" customFormat="1" ht="16.5" customHeight="1" x14ac:dyDescent="0.25">
      <c r="A6" s="172"/>
      <c r="B6" s="172"/>
      <c r="C6" s="172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  <c r="W6" s="171">
        <v>2019</v>
      </c>
      <c r="X6" s="171">
        <v>2020</v>
      </c>
      <c r="Y6" s="171">
        <v>2021</v>
      </c>
      <c r="Z6" s="171">
        <v>2022</v>
      </c>
      <c r="AA6" s="171">
        <v>2023</v>
      </c>
      <c r="AB6" s="171">
        <v>2024</v>
      </c>
      <c r="AC6" s="171">
        <v>2025</v>
      </c>
      <c r="AD6" s="171" t="s">
        <v>178</v>
      </c>
    </row>
    <row r="7" spans="1:30" s="100" customFormat="1" ht="16.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0" s="100" customFormat="1" ht="12.75" x14ac:dyDescent="0.25">
      <c r="A8" s="101"/>
      <c r="B8" s="132"/>
      <c r="C8" s="13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</row>
    <row r="9" spans="1:30" s="100" customFormat="1" ht="18" x14ac:dyDescent="0.25">
      <c r="D9" s="164" t="s">
        <v>87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</row>
    <row r="10" spans="1:30" x14ac:dyDescent="0.2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</row>
    <row r="11" spans="1:30" x14ac:dyDescent="0.2">
      <c r="B11" s="166"/>
      <c r="C11" s="168" t="s">
        <v>0</v>
      </c>
      <c r="D11" s="162" t="s">
        <v>17</v>
      </c>
      <c r="E11" s="162" t="s">
        <v>18</v>
      </c>
      <c r="F11" s="162" t="s">
        <v>19</v>
      </c>
      <c r="G11" s="162" t="s">
        <v>20</v>
      </c>
      <c r="H11" s="162">
        <v>2004</v>
      </c>
      <c r="I11" s="162" t="s">
        <v>23</v>
      </c>
      <c r="J11" s="162" t="s">
        <v>24</v>
      </c>
      <c r="K11" s="162" t="s">
        <v>25</v>
      </c>
      <c r="L11" s="162" t="s">
        <v>26</v>
      </c>
      <c r="M11" s="162" t="s">
        <v>41</v>
      </c>
      <c r="N11" s="162">
        <v>2010</v>
      </c>
      <c r="O11" s="162">
        <v>2011</v>
      </c>
      <c r="P11" s="162">
        <v>2012</v>
      </c>
      <c r="Q11" s="162">
        <v>2013</v>
      </c>
      <c r="R11" s="162">
        <v>2014</v>
      </c>
      <c r="S11" s="162">
        <v>2015</v>
      </c>
      <c r="T11" s="162">
        <v>2016</v>
      </c>
      <c r="U11" s="162">
        <v>2017</v>
      </c>
      <c r="V11" s="162">
        <v>2018</v>
      </c>
      <c r="W11" s="162">
        <v>2019</v>
      </c>
      <c r="X11" s="162">
        <v>2020</v>
      </c>
      <c r="Y11" s="162">
        <v>2021</v>
      </c>
      <c r="Z11" s="162">
        <v>2022</v>
      </c>
      <c r="AA11" s="162">
        <v>2023</v>
      </c>
      <c r="AB11" s="162">
        <v>2024</v>
      </c>
      <c r="AC11" s="162">
        <v>2025</v>
      </c>
      <c r="AD11" s="162" t="s">
        <v>178</v>
      </c>
    </row>
    <row r="12" spans="1:30" ht="12" thickBot="1" x14ac:dyDescent="0.25">
      <c r="B12" s="167"/>
      <c r="C12" s="169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</row>
    <row r="13" spans="1:30" x14ac:dyDescent="0.2">
      <c r="B13" s="35" t="s">
        <v>1</v>
      </c>
      <c r="C13" s="78" t="s">
        <v>2</v>
      </c>
      <c r="D13" s="36">
        <f>+D27+D46</f>
        <v>26426.512842272947</v>
      </c>
      <c r="E13" s="36">
        <f t="shared" ref="E13:AC13" si="0">+E27+E46</f>
        <v>29882.690929580764</v>
      </c>
      <c r="F13" s="36">
        <f t="shared" si="0"/>
        <v>33160.958066465209</v>
      </c>
      <c r="G13" s="36">
        <f t="shared" si="0"/>
        <v>35440.326015702703</v>
      </c>
      <c r="H13" s="36">
        <f t="shared" si="0"/>
        <v>43643.465478351922</v>
      </c>
      <c r="I13" s="36">
        <f t="shared" si="0"/>
        <v>49318.673258585492</v>
      </c>
      <c r="J13" s="36">
        <f t="shared" si="0"/>
        <v>52011.240789677693</v>
      </c>
      <c r="K13" s="36">
        <f t="shared" si="0"/>
        <v>56867.139498513781</v>
      </c>
      <c r="L13" s="36">
        <f t="shared" si="0"/>
        <v>64316.692192783557</v>
      </c>
      <c r="M13" s="36">
        <f t="shared" si="0"/>
        <v>73821.221063868565</v>
      </c>
      <c r="N13" s="36">
        <f t="shared" si="0"/>
        <v>84183.55298319635</v>
      </c>
      <c r="O13" s="36">
        <f t="shared" si="0"/>
        <v>83264.388722994481</v>
      </c>
      <c r="P13" s="36">
        <f t="shared" si="0"/>
        <v>91127.853056711901</v>
      </c>
      <c r="Q13" s="36">
        <f t="shared" si="0"/>
        <v>100774.11529375642</v>
      </c>
      <c r="R13" s="36">
        <f t="shared" si="0"/>
        <v>111524.24981195091</v>
      </c>
      <c r="S13" s="36">
        <f t="shared" si="0"/>
        <v>114529.27718311267</v>
      </c>
      <c r="T13" s="36">
        <f t="shared" si="0"/>
        <v>122578.8820573613</v>
      </c>
      <c r="U13" s="36">
        <f t="shared" si="0"/>
        <v>138890.60011911482</v>
      </c>
      <c r="V13" s="36">
        <f t="shared" si="0"/>
        <v>146708.53054854862</v>
      </c>
      <c r="W13" s="36">
        <f t="shared" si="0"/>
        <v>156678.5787035024</v>
      </c>
      <c r="X13" s="36">
        <f t="shared" si="0"/>
        <v>211842.68940887001</v>
      </c>
      <c r="Y13" s="36">
        <f t="shared" si="0"/>
        <v>213884.62990880199</v>
      </c>
      <c r="Z13" s="36">
        <f t="shared" si="0"/>
        <v>211311.82299115599</v>
      </c>
      <c r="AA13" s="36">
        <f t="shared" si="0"/>
        <v>261335.82214938398</v>
      </c>
      <c r="AB13" s="36">
        <f t="shared" si="0"/>
        <v>290160.86584679352</v>
      </c>
      <c r="AC13" s="36">
        <f t="shared" si="0"/>
        <v>319754.16961304197</v>
      </c>
      <c r="AD13" s="36">
        <v>365820.62873394601</v>
      </c>
    </row>
    <row r="14" spans="1:30" x14ac:dyDescent="0.2">
      <c r="B14" s="35" t="s">
        <v>7</v>
      </c>
      <c r="C14" s="78" t="s">
        <v>8</v>
      </c>
      <c r="D14" s="36">
        <f>+D15+D16</f>
        <v>16547.062398965001</v>
      </c>
      <c r="E14" s="36">
        <f t="shared" ref="E14:AC14" si="1">+E15+E16</f>
        <v>21403.047713264001</v>
      </c>
      <c r="F14" s="36">
        <f t="shared" si="1"/>
        <v>22964.40760459772</v>
      </c>
      <c r="G14" s="36">
        <f t="shared" si="1"/>
        <v>27340.918301723003</v>
      </c>
      <c r="H14" s="36">
        <f t="shared" si="1"/>
        <v>26888.096433384999</v>
      </c>
      <c r="I14" s="36">
        <f t="shared" si="1"/>
        <v>31558.043481933004</v>
      </c>
      <c r="J14" s="36">
        <f t="shared" si="1"/>
        <v>38929.959043120005</v>
      </c>
      <c r="K14" s="36">
        <f t="shared" si="1"/>
        <v>39319.793204602</v>
      </c>
      <c r="L14" s="36">
        <f t="shared" si="1"/>
        <v>38884.340951852995</v>
      </c>
      <c r="M14" s="36">
        <f t="shared" si="1"/>
        <v>37034.310711218997</v>
      </c>
      <c r="N14" s="36">
        <f t="shared" si="1"/>
        <v>39891.121891734001</v>
      </c>
      <c r="O14" s="36">
        <f t="shared" si="1"/>
        <v>35186.694458148995</v>
      </c>
      <c r="P14" s="36">
        <f t="shared" si="1"/>
        <v>36411.031884334996</v>
      </c>
      <c r="Q14" s="36">
        <f t="shared" si="1"/>
        <v>44540.817290563995</v>
      </c>
      <c r="R14" s="36">
        <f t="shared" si="1"/>
        <v>40952.239146442997</v>
      </c>
      <c r="S14" s="36">
        <f t="shared" si="1"/>
        <v>46977.000600332001</v>
      </c>
      <c r="T14" s="36">
        <f t="shared" si="1"/>
        <v>46706.204085001002</v>
      </c>
      <c r="U14" s="36">
        <f t="shared" si="1"/>
        <v>50006.964751298001</v>
      </c>
      <c r="V14" s="36">
        <f t="shared" si="1"/>
        <v>47929.988215443998</v>
      </c>
      <c r="W14" s="36">
        <f t="shared" si="1"/>
        <v>51934.813661444001</v>
      </c>
      <c r="X14" s="36">
        <f t="shared" si="1"/>
        <v>53613.700937252004</v>
      </c>
      <c r="Y14" s="36">
        <f t="shared" si="1"/>
        <v>70519.715412512</v>
      </c>
      <c r="Z14" s="36">
        <f t="shared" si="1"/>
        <v>71664.579597668999</v>
      </c>
      <c r="AA14" s="36">
        <f t="shared" si="1"/>
        <v>78497.998934296003</v>
      </c>
      <c r="AB14" s="36">
        <f t="shared" si="1"/>
        <v>94432.847301682996</v>
      </c>
      <c r="AC14" s="36">
        <f t="shared" si="1"/>
        <v>112605.186394034</v>
      </c>
      <c r="AD14" s="36">
        <f>+AD15+AD16</f>
        <v>100449.70846832701</v>
      </c>
    </row>
    <row r="15" spans="1:30" x14ac:dyDescent="0.2">
      <c r="B15" s="33"/>
      <c r="C15" s="79" t="s">
        <v>9</v>
      </c>
      <c r="D15" s="34">
        <f>+D29+D48</f>
        <v>5125.1481368320001</v>
      </c>
      <c r="E15" s="34">
        <f t="shared" ref="E15:AC15" si="2">+E29+E48</f>
        <v>7934.4802174839997</v>
      </c>
      <c r="F15" s="34">
        <f t="shared" si="2"/>
        <v>9595.6719252610001</v>
      </c>
      <c r="G15" s="34">
        <f t="shared" si="2"/>
        <v>13349.390118575731</v>
      </c>
      <c r="H15" s="34">
        <f t="shared" si="2"/>
        <v>9406.5821276569986</v>
      </c>
      <c r="I15" s="34">
        <f t="shared" si="2"/>
        <v>13102.218678132002</v>
      </c>
      <c r="J15" s="34">
        <f t="shared" si="2"/>
        <v>10619.304248106</v>
      </c>
      <c r="K15" s="34">
        <f t="shared" si="2"/>
        <v>7716.1645223568594</v>
      </c>
      <c r="L15" s="34">
        <f t="shared" si="2"/>
        <v>8192.5148176610001</v>
      </c>
      <c r="M15" s="34">
        <f t="shared" si="2"/>
        <v>8269.5396859300017</v>
      </c>
      <c r="N15" s="34">
        <f t="shared" si="2"/>
        <v>8621.7367109399984</v>
      </c>
      <c r="O15" s="34">
        <f t="shared" si="2"/>
        <v>7030.8549004199995</v>
      </c>
      <c r="P15" s="34">
        <f t="shared" si="2"/>
        <v>6561.6395241379996</v>
      </c>
      <c r="Q15" s="34">
        <f t="shared" si="2"/>
        <v>7059.8358756950001</v>
      </c>
      <c r="R15" s="34">
        <f t="shared" si="2"/>
        <v>9012.4489359769996</v>
      </c>
      <c r="S15" s="34">
        <f t="shared" si="2"/>
        <v>11138.006237387999</v>
      </c>
      <c r="T15" s="34">
        <f t="shared" si="2"/>
        <v>9677.6558894137579</v>
      </c>
      <c r="U15" s="34">
        <f t="shared" si="2"/>
        <v>14406.145663066001</v>
      </c>
      <c r="V15" s="34">
        <f t="shared" si="2"/>
        <v>11174.496063340001</v>
      </c>
      <c r="W15" s="34">
        <f t="shared" si="2"/>
        <v>14397.630715367</v>
      </c>
      <c r="X15" s="34">
        <f t="shared" si="2"/>
        <v>14993.475928439</v>
      </c>
      <c r="Y15" s="34">
        <f t="shared" si="2"/>
        <v>25207.139061341</v>
      </c>
      <c r="Z15" s="34">
        <f t="shared" si="2"/>
        <v>16786.348786879</v>
      </c>
      <c r="AA15" s="34">
        <f t="shared" si="2"/>
        <v>26544.488231480002</v>
      </c>
      <c r="AB15" s="34">
        <f t="shared" si="2"/>
        <v>37259.837390134999</v>
      </c>
      <c r="AC15" s="34">
        <f t="shared" si="2"/>
        <v>53818.411999999997</v>
      </c>
      <c r="AD15" s="34">
        <v>38406.044999037003</v>
      </c>
    </row>
    <row r="16" spans="1:30" x14ac:dyDescent="0.2">
      <c r="B16" s="33"/>
      <c r="C16" s="79" t="s">
        <v>12</v>
      </c>
      <c r="D16" s="34">
        <f>+D30+D49</f>
        <v>11421.914262133001</v>
      </c>
      <c r="E16" s="34">
        <f t="shared" ref="E16:AC16" si="3">+E30+E49</f>
        <v>13468.567495780002</v>
      </c>
      <c r="F16" s="34">
        <f t="shared" si="3"/>
        <v>13368.735679336718</v>
      </c>
      <c r="G16" s="34">
        <f t="shared" si="3"/>
        <v>13991.528183147271</v>
      </c>
      <c r="H16" s="34">
        <f t="shared" si="3"/>
        <v>17481.514305728</v>
      </c>
      <c r="I16" s="34">
        <f t="shared" si="3"/>
        <v>18455.824803801002</v>
      </c>
      <c r="J16" s="34">
        <f t="shared" si="3"/>
        <v>28310.654795014001</v>
      </c>
      <c r="K16" s="34">
        <f t="shared" si="3"/>
        <v>31603.62868224514</v>
      </c>
      <c r="L16" s="34">
        <f t="shared" si="3"/>
        <v>30691.826134191997</v>
      </c>
      <c r="M16" s="34">
        <f t="shared" si="3"/>
        <v>28764.771025288996</v>
      </c>
      <c r="N16" s="34">
        <f t="shared" si="3"/>
        <v>31269.385180794001</v>
      </c>
      <c r="O16" s="34">
        <f t="shared" si="3"/>
        <v>28155.839557728999</v>
      </c>
      <c r="P16" s="34">
        <f t="shared" si="3"/>
        <v>29849.392360196998</v>
      </c>
      <c r="Q16" s="34">
        <f t="shared" si="3"/>
        <v>37480.981414868998</v>
      </c>
      <c r="R16" s="34">
        <f t="shared" si="3"/>
        <v>31939.790210465999</v>
      </c>
      <c r="S16" s="34">
        <f t="shared" si="3"/>
        <v>35838.994362944002</v>
      </c>
      <c r="T16" s="34">
        <f t="shared" si="3"/>
        <v>37028.548195587246</v>
      </c>
      <c r="U16" s="34">
        <f t="shared" si="3"/>
        <v>35600.819088231998</v>
      </c>
      <c r="V16" s="34">
        <f t="shared" si="3"/>
        <v>36755.492152104001</v>
      </c>
      <c r="W16" s="34">
        <f t="shared" si="3"/>
        <v>37537.182946077002</v>
      </c>
      <c r="X16" s="34">
        <f t="shared" si="3"/>
        <v>38620.225008813002</v>
      </c>
      <c r="Y16" s="34">
        <f t="shared" si="3"/>
        <v>45312.576351171003</v>
      </c>
      <c r="Z16" s="34">
        <f t="shared" si="3"/>
        <v>54878.230810790003</v>
      </c>
      <c r="AA16" s="34">
        <f t="shared" si="3"/>
        <v>51953.510702815998</v>
      </c>
      <c r="AB16" s="34">
        <f t="shared" si="3"/>
        <v>57173.009911547997</v>
      </c>
      <c r="AC16" s="34">
        <f t="shared" si="3"/>
        <v>58786.774394034001</v>
      </c>
      <c r="AD16" s="34">
        <v>62043.663469289997</v>
      </c>
    </row>
    <row r="17" spans="2:30" x14ac:dyDescent="0.2">
      <c r="B17" s="35" t="s">
        <v>13</v>
      </c>
      <c r="C17" s="78" t="s">
        <v>110</v>
      </c>
      <c r="D17" s="36">
        <f>+D31+D50</f>
        <v>7620.8328149909994</v>
      </c>
      <c r="E17" s="36">
        <f t="shared" ref="E17:AC17" si="4">+E31+E50</f>
        <v>11466.40575979717</v>
      </c>
      <c r="F17" s="36">
        <f t="shared" si="4"/>
        <v>10632.66055313017</v>
      </c>
      <c r="G17" s="36">
        <f t="shared" si="4"/>
        <v>8962.8546656788803</v>
      </c>
      <c r="H17" s="36">
        <f t="shared" si="4"/>
        <v>11175.57457430955</v>
      </c>
      <c r="I17" s="36">
        <f t="shared" si="4"/>
        <v>12598.451246417841</v>
      </c>
      <c r="J17" s="36">
        <f t="shared" si="4"/>
        <v>14981.811998555411</v>
      </c>
      <c r="K17" s="36">
        <f t="shared" si="4"/>
        <v>20992.218870549001</v>
      </c>
      <c r="L17" s="36">
        <f t="shared" si="4"/>
        <v>22090.14870084494</v>
      </c>
      <c r="M17" s="36">
        <f t="shared" si="4"/>
        <v>31189.933565961001</v>
      </c>
      <c r="N17" s="36">
        <f t="shared" si="4"/>
        <v>25684.611083310439</v>
      </c>
      <c r="O17" s="36">
        <f t="shared" si="4"/>
        <v>32860.724673777004</v>
      </c>
      <c r="P17" s="36">
        <f t="shared" si="4"/>
        <v>38080.336370912999</v>
      </c>
      <c r="Q17" s="36">
        <f t="shared" si="4"/>
        <v>43645.57719672408</v>
      </c>
      <c r="R17" s="36">
        <f t="shared" si="4"/>
        <v>44484.787084584001</v>
      </c>
      <c r="S17" s="36">
        <f t="shared" si="4"/>
        <v>46088.679177236321</v>
      </c>
      <c r="T17" s="36">
        <f t="shared" si="4"/>
        <v>41141.051917831166</v>
      </c>
      <c r="U17" s="36">
        <f t="shared" si="4"/>
        <v>40418.517539096996</v>
      </c>
      <c r="V17" s="36">
        <f t="shared" si="4"/>
        <v>38621.701515496898</v>
      </c>
      <c r="W17" s="36">
        <f t="shared" si="4"/>
        <v>41797.831084841993</v>
      </c>
      <c r="X17" s="36">
        <f t="shared" si="4"/>
        <v>43764.039284271996</v>
      </c>
      <c r="Y17" s="36">
        <f t="shared" si="4"/>
        <v>59571.784327827001</v>
      </c>
      <c r="Z17" s="36">
        <f t="shared" si="4"/>
        <v>69682.271053019998</v>
      </c>
      <c r="AA17" s="36">
        <f t="shared" si="4"/>
        <v>83338.849852273997</v>
      </c>
      <c r="AB17" s="36">
        <f t="shared" si="4"/>
        <v>90602.397361801995</v>
      </c>
      <c r="AC17" s="36">
        <f t="shared" si="4"/>
        <v>78119.566893955343</v>
      </c>
      <c r="AD17" s="36">
        <v>89458.217092419</v>
      </c>
    </row>
    <row r="18" spans="2:30" ht="14.25" customHeight="1" x14ac:dyDescent="0.2">
      <c r="B18" s="37" t="s">
        <v>14</v>
      </c>
      <c r="C18" s="80" t="s">
        <v>16</v>
      </c>
      <c r="D18" s="38">
        <f>+D13+D17</f>
        <v>34047.345657263948</v>
      </c>
      <c r="E18" s="38">
        <f t="shared" ref="E18:AC18" si="5">+E13+E17</f>
        <v>41349.096689377933</v>
      </c>
      <c r="F18" s="38">
        <f t="shared" si="5"/>
        <v>43793.618619595378</v>
      </c>
      <c r="G18" s="38">
        <f t="shared" si="5"/>
        <v>44403.180681381586</v>
      </c>
      <c r="H18" s="38">
        <f t="shared" si="5"/>
        <v>54819.040052661469</v>
      </c>
      <c r="I18" s="38">
        <f t="shared" si="5"/>
        <v>61917.124505003332</v>
      </c>
      <c r="J18" s="38">
        <f t="shared" si="5"/>
        <v>66993.052788233108</v>
      </c>
      <c r="K18" s="38">
        <f t="shared" si="5"/>
        <v>77859.358369062786</v>
      </c>
      <c r="L18" s="38">
        <f t="shared" si="5"/>
        <v>86406.840893628498</v>
      </c>
      <c r="M18" s="38">
        <f t="shared" si="5"/>
        <v>105011.15462982957</v>
      </c>
      <c r="N18" s="38">
        <f t="shared" si="5"/>
        <v>109868.16406650678</v>
      </c>
      <c r="O18" s="38">
        <f t="shared" si="5"/>
        <v>116125.11339677148</v>
      </c>
      <c r="P18" s="38">
        <f t="shared" si="5"/>
        <v>129208.18942762489</v>
      </c>
      <c r="Q18" s="38">
        <f t="shared" si="5"/>
        <v>144419.69249048049</v>
      </c>
      <c r="R18" s="38">
        <f t="shared" si="5"/>
        <v>156009.0368965349</v>
      </c>
      <c r="S18" s="38">
        <f t="shared" si="5"/>
        <v>160617.956360349</v>
      </c>
      <c r="T18" s="38">
        <f t="shared" si="5"/>
        <v>163719.93397519249</v>
      </c>
      <c r="U18" s="38">
        <f t="shared" si="5"/>
        <v>179309.11765821182</v>
      </c>
      <c r="V18" s="38">
        <f t="shared" si="5"/>
        <v>185330.2320640455</v>
      </c>
      <c r="W18" s="38">
        <f t="shared" si="5"/>
        <v>198476.4097883444</v>
      </c>
      <c r="X18" s="38">
        <f t="shared" si="5"/>
        <v>255606.72869314201</v>
      </c>
      <c r="Y18" s="38">
        <f t="shared" si="5"/>
        <v>273456.41423662897</v>
      </c>
      <c r="Z18" s="38">
        <f t="shared" si="5"/>
        <v>280994.09404417599</v>
      </c>
      <c r="AA18" s="38">
        <f t="shared" si="5"/>
        <v>344674.67200165801</v>
      </c>
      <c r="AB18" s="38">
        <f t="shared" si="5"/>
        <v>380763.26320859551</v>
      </c>
      <c r="AC18" s="38">
        <f t="shared" si="5"/>
        <v>397873.73650699732</v>
      </c>
      <c r="AD18" s="38">
        <f>+AD13+AD17</f>
        <v>455278.845826365</v>
      </c>
    </row>
    <row r="19" spans="2:30" ht="14.25" customHeight="1" x14ac:dyDescent="0.2">
      <c r="B19" s="39" t="s">
        <v>15</v>
      </c>
      <c r="C19" s="80" t="s">
        <v>50</v>
      </c>
      <c r="D19" s="40">
        <f>+D14+D18</f>
        <v>50594.408056228945</v>
      </c>
      <c r="E19" s="40">
        <f t="shared" ref="E19:AC19" si="6">+E14+E18</f>
        <v>62752.144402641934</v>
      </c>
      <c r="F19" s="40">
        <f t="shared" si="6"/>
        <v>66758.026224193105</v>
      </c>
      <c r="G19" s="40">
        <f t="shared" si="6"/>
        <v>71744.098983104588</v>
      </c>
      <c r="H19" s="40">
        <f t="shared" si="6"/>
        <v>81707.136486046467</v>
      </c>
      <c r="I19" s="40">
        <f t="shared" si="6"/>
        <v>93475.167986936343</v>
      </c>
      <c r="J19" s="40">
        <f t="shared" si="6"/>
        <v>105923.01183135311</v>
      </c>
      <c r="K19" s="40">
        <f t="shared" si="6"/>
        <v>117179.15157366479</v>
      </c>
      <c r="L19" s="40">
        <f t="shared" si="6"/>
        <v>125291.18184548149</v>
      </c>
      <c r="M19" s="40">
        <f t="shared" si="6"/>
        <v>142045.46534104858</v>
      </c>
      <c r="N19" s="40">
        <f t="shared" si="6"/>
        <v>149759.2859582408</v>
      </c>
      <c r="O19" s="40">
        <f t="shared" si="6"/>
        <v>151311.80785492048</v>
      </c>
      <c r="P19" s="40">
        <f t="shared" si="6"/>
        <v>165619.2213119599</v>
      </c>
      <c r="Q19" s="40">
        <f t="shared" si="6"/>
        <v>188960.5097810445</v>
      </c>
      <c r="R19" s="40">
        <f t="shared" si="6"/>
        <v>196961.2760429779</v>
      </c>
      <c r="S19" s="40">
        <f t="shared" si="6"/>
        <v>207594.95696068101</v>
      </c>
      <c r="T19" s="40">
        <f t="shared" si="6"/>
        <v>210426.13806019348</v>
      </c>
      <c r="U19" s="40">
        <f t="shared" si="6"/>
        <v>229316.08240950981</v>
      </c>
      <c r="V19" s="40">
        <f t="shared" si="6"/>
        <v>233260.2202794895</v>
      </c>
      <c r="W19" s="40">
        <f t="shared" si="6"/>
        <v>250411.22344978841</v>
      </c>
      <c r="X19" s="40">
        <f t="shared" si="6"/>
        <v>309220.42963039404</v>
      </c>
      <c r="Y19" s="40">
        <f t="shared" si="6"/>
        <v>343976.12964914099</v>
      </c>
      <c r="Z19" s="40">
        <f t="shared" si="6"/>
        <v>352658.673641845</v>
      </c>
      <c r="AA19" s="40">
        <f t="shared" si="6"/>
        <v>423172.67093595403</v>
      </c>
      <c r="AB19" s="40">
        <f t="shared" si="6"/>
        <v>475196.11051027849</v>
      </c>
      <c r="AC19" s="40">
        <f t="shared" si="6"/>
        <v>510478.92290103133</v>
      </c>
      <c r="AD19" s="40">
        <f>+AD14+AD18</f>
        <v>555728.554294692</v>
      </c>
    </row>
    <row r="20" spans="2:30" x14ac:dyDescent="0.2">
      <c r="B20" s="74" t="s">
        <v>226</v>
      </c>
      <c r="R20" s="8"/>
    </row>
    <row r="21" spans="2:30" x14ac:dyDescent="0.2">
      <c r="B21" s="1" t="s">
        <v>227</v>
      </c>
      <c r="R21" s="8"/>
    </row>
    <row r="22" spans="2:30" x14ac:dyDescent="0.2">
      <c r="B22" s="1"/>
      <c r="R22" s="8"/>
    </row>
    <row r="23" spans="2:30" ht="18" x14ac:dyDescent="0.2">
      <c r="C23" s="138"/>
      <c r="D23" s="164" t="s">
        <v>111</v>
      </c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</row>
    <row r="24" spans="2:30" x14ac:dyDescent="0.2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</row>
    <row r="25" spans="2:30" x14ac:dyDescent="0.2">
      <c r="B25" s="166"/>
      <c r="C25" s="168" t="s">
        <v>0</v>
      </c>
      <c r="D25" s="162" t="s">
        <v>17</v>
      </c>
      <c r="E25" s="162" t="s">
        <v>18</v>
      </c>
      <c r="F25" s="162" t="s">
        <v>19</v>
      </c>
      <c r="G25" s="162" t="s">
        <v>20</v>
      </c>
      <c r="H25" s="162">
        <v>2004</v>
      </c>
      <c r="I25" s="162" t="s">
        <v>23</v>
      </c>
      <c r="J25" s="162" t="s">
        <v>24</v>
      </c>
      <c r="K25" s="162" t="s">
        <v>25</v>
      </c>
      <c r="L25" s="162" t="s">
        <v>26</v>
      </c>
      <c r="M25" s="162" t="s">
        <v>41</v>
      </c>
      <c r="N25" s="162">
        <v>2010</v>
      </c>
      <c r="O25" s="162">
        <v>2011</v>
      </c>
      <c r="P25" s="162">
        <v>2012</v>
      </c>
      <c r="Q25" s="162">
        <v>2013</v>
      </c>
      <c r="R25" s="162">
        <v>2014</v>
      </c>
      <c r="S25" s="162">
        <v>2015</v>
      </c>
      <c r="T25" s="162">
        <v>2016</v>
      </c>
      <c r="U25" s="162">
        <v>2017</v>
      </c>
      <c r="V25" s="162">
        <v>2018</v>
      </c>
      <c r="W25" s="162">
        <v>2019</v>
      </c>
      <c r="X25" s="162">
        <v>2020</v>
      </c>
      <c r="Y25" s="162">
        <v>2021</v>
      </c>
      <c r="Z25" s="162">
        <v>2022</v>
      </c>
      <c r="AA25" s="162">
        <v>2023</v>
      </c>
      <c r="AB25" s="162">
        <v>2024</v>
      </c>
      <c r="AC25" s="162">
        <v>2025</v>
      </c>
      <c r="AD25" s="162" t="s">
        <v>178</v>
      </c>
    </row>
    <row r="26" spans="2:30" ht="12" thickBot="1" x14ac:dyDescent="0.25">
      <c r="B26" s="167"/>
      <c r="C26" s="169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</row>
    <row r="27" spans="2:30" x14ac:dyDescent="0.2">
      <c r="B27" s="35" t="s">
        <v>1</v>
      </c>
      <c r="C27" s="78" t="s">
        <v>2</v>
      </c>
      <c r="D27" s="36">
        <v>24624.058214002998</v>
      </c>
      <c r="E27" s="36">
        <v>27903.542245754263</v>
      </c>
      <c r="F27" s="36">
        <v>31051.649580253372</v>
      </c>
      <c r="G27" s="36">
        <v>33240.860153500791</v>
      </c>
      <c r="H27" s="36">
        <v>39137.888852602315</v>
      </c>
      <c r="I27" s="36">
        <v>44992.089038632803</v>
      </c>
      <c r="J27" s="36">
        <v>49274.034925990476</v>
      </c>
      <c r="K27" s="36">
        <v>54094.04024128148</v>
      </c>
      <c r="L27" s="36">
        <v>61379.630372517</v>
      </c>
      <c r="M27" s="36">
        <v>70099.835293442011</v>
      </c>
      <c r="N27" s="36">
        <v>79059.301844891175</v>
      </c>
      <c r="O27" s="36">
        <v>78195.918324144994</v>
      </c>
      <c r="P27" s="36">
        <v>86113.940763905906</v>
      </c>
      <c r="Q27" s="36">
        <v>95291.720963454005</v>
      </c>
      <c r="R27" s="36">
        <v>106016.73674220139</v>
      </c>
      <c r="S27" s="36">
        <v>108631.88004631967</v>
      </c>
      <c r="T27" s="36">
        <v>116955.5174934963</v>
      </c>
      <c r="U27" s="36">
        <v>132991.64281715141</v>
      </c>
      <c r="V27" s="36">
        <v>140635.92235945299</v>
      </c>
      <c r="W27" s="36">
        <v>150153.64613968099</v>
      </c>
      <c r="X27" s="36">
        <v>205166.44008954702</v>
      </c>
      <c r="Y27" s="36">
        <v>205343.450850703</v>
      </c>
      <c r="Z27" s="36">
        <v>202823.239448963</v>
      </c>
      <c r="AA27" s="36">
        <v>250994.41150578699</v>
      </c>
      <c r="AB27" s="36">
        <v>276692.86279894499</v>
      </c>
      <c r="AC27" s="36">
        <v>307210.35149332997</v>
      </c>
      <c r="AD27" s="36">
        <v>352135.70035247301</v>
      </c>
    </row>
    <row r="28" spans="2:30" x14ac:dyDescent="0.2">
      <c r="B28" s="35" t="s">
        <v>7</v>
      </c>
      <c r="C28" s="78" t="s">
        <v>8</v>
      </c>
      <c r="D28" s="36">
        <f>+D29+D30</f>
        <v>16507.857815784002</v>
      </c>
      <c r="E28" s="36">
        <f t="shared" ref="E28:AC28" si="7">+E29+E30</f>
        <v>21399.109408085002</v>
      </c>
      <c r="F28" s="36">
        <f t="shared" si="7"/>
        <v>22959.745401147717</v>
      </c>
      <c r="G28" s="36">
        <f t="shared" si="7"/>
        <v>27336.194515588002</v>
      </c>
      <c r="H28" s="36">
        <f t="shared" si="7"/>
        <v>26884.081833385</v>
      </c>
      <c r="I28" s="36">
        <f t="shared" si="7"/>
        <v>31553.848221423003</v>
      </c>
      <c r="J28" s="36">
        <f t="shared" si="7"/>
        <v>38926.960243120004</v>
      </c>
      <c r="K28" s="36">
        <f t="shared" si="7"/>
        <v>39316.938072602003</v>
      </c>
      <c r="L28" s="36">
        <f t="shared" si="7"/>
        <v>38882.003251852999</v>
      </c>
      <c r="M28" s="36">
        <f t="shared" si="7"/>
        <v>37030.316011218994</v>
      </c>
      <c r="N28" s="36">
        <f t="shared" si="7"/>
        <v>39888.852391733999</v>
      </c>
      <c r="O28" s="36">
        <f t="shared" si="7"/>
        <v>35184.803858148996</v>
      </c>
      <c r="P28" s="36">
        <f t="shared" si="7"/>
        <v>36409.811684335</v>
      </c>
      <c r="Q28" s="36">
        <f t="shared" si="7"/>
        <v>44539.439290563998</v>
      </c>
      <c r="R28" s="36">
        <f t="shared" si="7"/>
        <v>40951.185746443</v>
      </c>
      <c r="S28" s="36">
        <f t="shared" si="7"/>
        <v>46975.429566492006</v>
      </c>
      <c r="T28" s="36">
        <f t="shared" si="7"/>
        <v>46704.916283876002</v>
      </c>
      <c r="U28" s="36">
        <f t="shared" si="7"/>
        <v>50005.419651297998</v>
      </c>
      <c r="V28" s="36">
        <f t="shared" si="7"/>
        <v>47928.701422083002</v>
      </c>
      <c r="W28" s="36">
        <f t="shared" si="7"/>
        <v>51933.497661444002</v>
      </c>
      <c r="X28" s="36">
        <f t="shared" si="7"/>
        <v>53612.535937252003</v>
      </c>
      <c r="Y28" s="36">
        <f t="shared" si="7"/>
        <v>70518.431412512</v>
      </c>
      <c r="Z28" s="36">
        <f t="shared" si="7"/>
        <v>71647.360619882005</v>
      </c>
      <c r="AA28" s="36">
        <f t="shared" si="7"/>
        <v>78445.389058201996</v>
      </c>
      <c r="AB28" s="36">
        <f t="shared" si="7"/>
        <v>94432.847301682996</v>
      </c>
      <c r="AC28" s="36">
        <f t="shared" si="7"/>
        <v>112605.186394034</v>
      </c>
      <c r="AD28" s="36">
        <f>+AD29+AD30</f>
        <v>100449.70846832701</v>
      </c>
    </row>
    <row r="29" spans="2:30" x14ac:dyDescent="0.2">
      <c r="B29" s="33"/>
      <c r="C29" s="79" t="s">
        <v>9</v>
      </c>
      <c r="D29" s="34">
        <v>5118.6850434959997</v>
      </c>
      <c r="E29" s="34">
        <v>7930.9468174839994</v>
      </c>
      <c r="F29" s="34">
        <v>9592.132325261</v>
      </c>
      <c r="G29" s="34">
        <v>13345.908340545731</v>
      </c>
      <c r="H29" s="34">
        <v>9403.7637276569985</v>
      </c>
      <c r="I29" s="34">
        <v>13099.977408416002</v>
      </c>
      <c r="J29" s="34">
        <v>10617.952448106</v>
      </c>
      <c r="K29" s="34">
        <v>7714.8939903568598</v>
      </c>
      <c r="L29" s="34">
        <v>8191.3550176609997</v>
      </c>
      <c r="M29" s="34">
        <v>8268.5366859300011</v>
      </c>
      <c r="N29" s="34">
        <v>8620.5836565319987</v>
      </c>
      <c r="O29" s="34">
        <v>7029.9212004199999</v>
      </c>
      <c r="P29" s="34">
        <v>6561.469324138</v>
      </c>
      <c r="Q29" s="34">
        <v>7059.3167756949997</v>
      </c>
      <c r="R29" s="34">
        <v>9012.2802359769994</v>
      </c>
      <c r="S29" s="34">
        <v>11137.815655388</v>
      </c>
      <c r="T29" s="34">
        <v>9677.4243293787586</v>
      </c>
      <c r="U29" s="34">
        <v>14405.848663066001</v>
      </c>
      <c r="V29" s="34">
        <v>11174.355063340001</v>
      </c>
      <c r="W29" s="34">
        <v>14397.630715367</v>
      </c>
      <c r="X29" s="34">
        <v>14993.475928439</v>
      </c>
      <c r="Y29" s="34">
        <v>25207.139061341</v>
      </c>
      <c r="Z29" s="34">
        <v>16786.348786879</v>
      </c>
      <c r="AA29" s="34">
        <v>26544.488231480002</v>
      </c>
      <c r="AB29" s="34">
        <v>37259.837390134999</v>
      </c>
      <c r="AC29" s="34">
        <v>53818.411999999997</v>
      </c>
      <c r="AD29" s="34">
        <v>38406.044999037003</v>
      </c>
    </row>
    <row r="30" spans="2:30" x14ac:dyDescent="0.2">
      <c r="B30" s="33"/>
      <c r="C30" s="79" t="s">
        <v>12</v>
      </c>
      <c r="D30" s="34">
        <v>11389.172772288</v>
      </c>
      <c r="E30" s="34">
        <v>13468.162590601001</v>
      </c>
      <c r="F30" s="34">
        <v>13367.613075886718</v>
      </c>
      <c r="G30" s="34">
        <v>13990.286175042271</v>
      </c>
      <c r="H30" s="34">
        <v>17480.318105728002</v>
      </c>
      <c r="I30" s="34">
        <v>18453.870813007001</v>
      </c>
      <c r="J30" s="34">
        <v>28309.007795014</v>
      </c>
      <c r="K30" s="34">
        <v>31602.044082245142</v>
      </c>
      <c r="L30" s="34">
        <v>30690.648234191998</v>
      </c>
      <c r="M30" s="34">
        <v>28761.779325288997</v>
      </c>
      <c r="N30" s="34">
        <v>31268.268735202</v>
      </c>
      <c r="O30" s="34">
        <v>28154.882657728998</v>
      </c>
      <c r="P30" s="34">
        <v>29848.342360196999</v>
      </c>
      <c r="Q30" s="34">
        <v>37480.122514868999</v>
      </c>
      <c r="R30" s="34">
        <v>31938.905510466</v>
      </c>
      <c r="S30" s="34">
        <v>35837.613911104003</v>
      </c>
      <c r="T30" s="34">
        <v>37027.491954497244</v>
      </c>
      <c r="U30" s="34">
        <v>35599.570988232001</v>
      </c>
      <c r="V30" s="34">
        <v>36754.346358743001</v>
      </c>
      <c r="W30" s="34">
        <v>37535.866946077003</v>
      </c>
      <c r="X30" s="34">
        <v>38619.060008813001</v>
      </c>
      <c r="Y30" s="34">
        <v>45311.292351171003</v>
      </c>
      <c r="Z30" s="34">
        <v>54861.011833003002</v>
      </c>
      <c r="AA30" s="34">
        <v>51900.900826721998</v>
      </c>
      <c r="AB30" s="34">
        <v>57173.009911547997</v>
      </c>
      <c r="AC30" s="34">
        <v>58786.774394034001</v>
      </c>
      <c r="AD30" s="34">
        <v>62043.663469289997</v>
      </c>
    </row>
    <row r="31" spans="2:30" x14ac:dyDescent="0.2">
      <c r="B31" s="35" t="s">
        <v>13</v>
      </c>
      <c r="C31" s="78" t="s">
        <v>110</v>
      </c>
      <c r="D31" s="36">
        <v>5282.4619392019995</v>
      </c>
      <c r="E31" s="36">
        <v>8682.7105998520001</v>
      </c>
      <c r="F31" s="36">
        <v>7691.3376000711705</v>
      </c>
      <c r="G31" s="36">
        <v>6270.8732041030999</v>
      </c>
      <c r="H31" s="36">
        <v>7963.9756075135001</v>
      </c>
      <c r="I31" s="36">
        <v>9163.7395024174712</v>
      </c>
      <c r="J31" s="36">
        <v>10749.153149743241</v>
      </c>
      <c r="K31" s="36">
        <v>16125.835038255002</v>
      </c>
      <c r="L31" s="36">
        <v>16219.015949432418</v>
      </c>
      <c r="M31" s="36">
        <v>23698.743583883002</v>
      </c>
      <c r="N31" s="36">
        <v>18202.990813339438</v>
      </c>
      <c r="O31" s="36">
        <v>25037.590831206999</v>
      </c>
      <c r="P31" s="36">
        <v>29848.254958600999</v>
      </c>
      <c r="Q31" s="36">
        <v>34723.833070973145</v>
      </c>
      <c r="R31" s="36">
        <v>38578.938422624</v>
      </c>
      <c r="S31" s="36">
        <v>39728.758478916323</v>
      </c>
      <c r="T31" s="36">
        <v>33408.035879606396</v>
      </c>
      <c r="U31" s="36">
        <v>31702.147465306</v>
      </c>
      <c r="V31" s="36">
        <v>30951.1046466839</v>
      </c>
      <c r="W31" s="36">
        <v>33469.222870767997</v>
      </c>
      <c r="X31" s="36">
        <v>35633.088244152998</v>
      </c>
      <c r="Y31" s="36">
        <v>49377.496465700002</v>
      </c>
      <c r="Z31" s="36">
        <v>59291.241905103998</v>
      </c>
      <c r="AA31" s="36">
        <v>71954.415677338999</v>
      </c>
      <c r="AB31" s="36">
        <v>77085.675691021999</v>
      </c>
      <c r="AC31" s="36">
        <v>64335.786296580343</v>
      </c>
      <c r="AD31" s="36">
        <v>73456.308595238006</v>
      </c>
    </row>
    <row r="32" spans="2:30" x14ac:dyDescent="0.2">
      <c r="B32" s="37" t="s">
        <v>14</v>
      </c>
      <c r="C32" s="80" t="s">
        <v>16</v>
      </c>
      <c r="D32" s="38">
        <f>+D27+D31</f>
        <v>29906.520153204998</v>
      </c>
      <c r="E32" s="38">
        <f t="shared" ref="E32:AC32" si="8">+E27+E31</f>
        <v>36586.252845606265</v>
      </c>
      <c r="F32" s="38">
        <f t="shared" si="8"/>
        <v>38742.987180324541</v>
      </c>
      <c r="G32" s="38">
        <f t="shared" si="8"/>
        <v>39511.733357603895</v>
      </c>
      <c r="H32" s="38">
        <f t="shared" si="8"/>
        <v>47101.864460115816</v>
      </c>
      <c r="I32" s="38">
        <f t="shared" si="8"/>
        <v>54155.828541050272</v>
      </c>
      <c r="J32" s="38">
        <f t="shared" si="8"/>
        <v>60023.18807573372</v>
      </c>
      <c r="K32" s="38">
        <f t="shared" si="8"/>
        <v>70219.875279536485</v>
      </c>
      <c r="L32" s="38">
        <f t="shared" si="8"/>
        <v>77598.646321949418</v>
      </c>
      <c r="M32" s="38">
        <f t="shared" si="8"/>
        <v>93798.57887732501</v>
      </c>
      <c r="N32" s="38">
        <f t="shared" si="8"/>
        <v>97262.29265823061</v>
      </c>
      <c r="O32" s="38">
        <f t="shared" si="8"/>
        <v>103233.50915535199</v>
      </c>
      <c r="P32" s="38">
        <f t="shared" si="8"/>
        <v>115962.19572250691</v>
      </c>
      <c r="Q32" s="38">
        <f t="shared" si="8"/>
        <v>130015.55403442716</v>
      </c>
      <c r="R32" s="38">
        <f t="shared" si="8"/>
        <v>144595.6751648254</v>
      </c>
      <c r="S32" s="38">
        <f t="shared" si="8"/>
        <v>148360.63852523599</v>
      </c>
      <c r="T32" s="38">
        <f t="shared" si="8"/>
        <v>150363.55337310268</v>
      </c>
      <c r="U32" s="38">
        <f t="shared" si="8"/>
        <v>164693.79028245743</v>
      </c>
      <c r="V32" s="38">
        <f t="shared" si="8"/>
        <v>171587.02700613689</v>
      </c>
      <c r="W32" s="38">
        <f t="shared" si="8"/>
        <v>183622.86901044898</v>
      </c>
      <c r="X32" s="38">
        <f t="shared" si="8"/>
        <v>240799.52833370003</v>
      </c>
      <c r="Y32" s="38">
        <f t="shared" si="8"/>
        <v>254720.94731640301</v>
      </c>
      <c r="Z32" s="38">
        <f t="shared" si="8"/>
        <v>262114.48135406699</v>
      </c>
      <c r="AA32" s="38">
        <f t="shared" si="8"/>
        <v>322948.82718312601</v>
      </c>
      <c r="AB32" s="38">
        <f t="shared" si="8"/>
        <v>353778.538489967</v>
      </c>
      <c r="AC32" s="38">
        <f t="shared" si="8"/>
        <v>371546.13778991031</v>
      </c>
      <c r="AD32" s="38">
        <f>+AD27+AD31</f>
        <v>425592.00894771103</v>
      </c>
    </row>
    <row r="33" spans="2:31" x14ac:dyDescent="0.2">
      <c r="B33" s="39" t="s">
        <v>15</v>
      </c>
      <c r="C33" s="80" t="s">
        <v>50</v>
      </c>
      <c r="D33" s="40">
        <f>+D28+D32</f>
        <v>46414.377968989</v>
      </c>
      <c r="E33" s="40">
        <f t="shared" ref="E33:AD33" si="9">+E28+E32</f>
        <v>57985.362253691266</v>
      </c>
      <c r="F33" s="40">
        <f t="shared" si="9"/>
        <v>61702.732581472257</v>
      </c>
      <c r="G33" s="40">
        <f t="shared" si="9"/>
        <v>66847.927873191889</v>
      </c>
      <c r="H33" s="40">
        <f t="shared" si="9"/>
        <v>73985.94629350082</v>
      </c>
      <c r="I33" s="40">
        <f t="shared" si="9"/>
        <v>85709.676762473275</v>
      </c>
      <c r="J33" s="40">
        <f t="shared" si="9"/>
        <v>98950.148318853724</v>
      </c>
      <c r="K33" s="40">
        <f t="shared" si="9"/>
        <v>109536.81335213849</v>
      </c>
      <c r="L33" s="40">
        <f t="shared" si="9"/>
        <v>116480.64957380242</v>
      </c>
      <c r="M33" s="40">
        <f t="shared" si="9"/>
        <v>130828.894888544</v>
      </c>
      <c r="N33" s="40">
        <f t="shared" si="9"/>
        <v>137151.1450499646</v>
      </c>
      <c r="O33" s="40">
        <f t="shared" si="9"/>
        <v>138418.313013501</v>
      </c>
      <c r="P33" s="40">
        <f t="shared" si="9"/>
        <v>152372.00740684191</v>
      </c>
      <c r="Q33" s="40">
        <f t="shared" si="9"/>
        <v>174554.99332499114</v>
      </c>
      <c r="R33" s="40">
        <f t="shared" si="9"/>
        <v>185546.86091126839</v>
      </c>
      <c r="S33" s="40">
        <f t="shared" si="9"/>
        <v>195336.068091728</v>
      </c>
      <c r="T33" s="40">
        <f t="shared" si="9"/>
        <v>197068.46965697868</v>
      </c>
      <c r="U33" s="40">
        <f t="shared" si="9"/>
        <v>214699.20993375542</v>
      </c>
      <c r="V33" s="40">
        <f t="shared" si="9"/>
        <v>219515.72842821991</v>
      </c>
      <c r="W33" s="40">
        <f t="shared" si="9"/>
        <v>235556.36667189299</v>
      </c>
      <c r="X33" s="40">
        <f t="shared" si="9"/>
        <v>294412.06427095202</v>
      </c>
      <c r="Y33" s="40">
        <f t="shared" si="9"/>
        <v>325239.37872891501</v>
      </c>
      <c r="Z33" s="40">
        <f t="shared" si="9"/>
        <v>333761.84197394899</v>
      </c>
      <c r="AA33" s="40">
        <f t="shared" si="9"/>
        <v>401394.21624132799</v>
      </c>
      <c r="AB33" s="40">
        <f t="shared" si="9"/>
        <v>448211.38579164998</v>
      </c>
      <c r="AC33" s="40">
        <f t="shared" si="9"/>
        <v>484151.32418394432</v>
      </c>
      <c r="AD33" s="40">
        <f t="shared" si="9"/>
        <v>526041.71741603804</v>
      </c>
    </row>
    <row r="34" spans="2:31" x14ac:dyDescent="0.2">
      <c r="B34" s="74" t="str">
        <f>+B20</f>
        <v>* Información con corte a 31 de mayo</v>
      </c>
    </row>
    <row r="35" spans="2:31" x14ac:dyDescent="0.2">
      <c r="B35" s="1" t="s">
        <v>227</v>
      </c>
      <c r="AB35" s="8"/>
    </row>
    <row r="37" spans="2:31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2:31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31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2" spans="2:31" ht="18" x14ac:dyDescent="0.2">
      <c r="C42" s="138"/>
      <c r="D42" s="164" t="s">
        <v>170</v>
      </c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</row>
    <row r="43" spans="2:31" x14ac:dyDescent="0.2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</row>
    <row r="44" spans="2:31" x14ac:dyDescent="0.2">
      <c r="B44" s="166"/>
      <c r="C44" s="168" t="s">
        <v>0</v>
      </c>
      <c r="D44" s="162" t="s">
        <v>17</v>
      </c>
      <c r="E44" s="162" t="s">
        <v>18</v>
      </c>
      <c r="F44" s="162" t="s">
        <v>19</v>
      </c>
      <c r="G44" s="162" t="s">
        <v>20</v>
      </c>
      <c r="H44" s="162">
        <v>2004</v>
      </c>
      <c r="I44" s="162" t="s">
        <v>23</v>
      </c>
      <c r="J44" s="162" t="s">
        <v>24</v>
      </c>
      <c r="K44" s="162" t="s">
        <v>25</v>
      </c>
      <c r="L44" s="162" t="s">
        <v>26</v>
      </c>
      <c r="M44" s="162" t="s">
        <v>41</v>
      </c>
      <c r="N44" s="162">
        <v>2010</v>
      </c>
      <c r="O44" s="162">
        <v>2011</v>
      </c>
      <c r="P44" s="162">
        <v>2012</v>
      </c>
      <c r="Q44" s="162">
        <v>2013</v>
      </c>
      <c r="R44" s="162">
        <v>2014</v>
      </c>
      <c r="S44" s="162">
        <v>2015</v>
      </c>
      <c r="T44" s="162">
        <v>2016</v>
      </c>
      <c r="U44" s="162">
        <v>2017</v>
      </c>
      <c r="V44" s="162">
        <v>2018</v>
      </c>
      <c r="W44" s="162">
        <v>2019</v>
      </c>
      <c r="X44" s="162">
        <v>2020</v>
      </c>
      <c r="Y44" s="162">
        <v>2021</v>
      </c>
      <c r="Z44" s="162">
        <v>2022</v>
      </c>
      <c r="AA44" s="162">
        <v>2023</v>
      </c>
      <c r="AB44" s="162">
        <v>2024</v>
      </c>
      <c r="AC44" s="162">
        <v>2025</v>
      </c>
      <c r="AD44" s="162" t="s">
        <v>178</v>
      </c>
    </row>
    <row r="45" spans="2:31" ht="12" thickBot="1" x14ac:dyDescent="0.25">
      <c r="B45" s="167"/>
      <c r="C45" s="169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</row>
    <row r="46" spans="2:31" x14ac:dyDescent="0.2">
      <c r="B46" s="35" t="s">
        <v>1</v>
      </c>
      <c r="C46" s="78" t="s">
        <v>2</v>
      </c>
      <c r="D46" s="36">
        <v>1802.4546282699503</v>
      </c>
      <c r="E46" s="36">
        <v>1979.1486838265</v>
      </c>
      <c r="F46" s="36">
        <v>2109.3084862118403</v>
      </c>
      <c r="G46" s="36">
        <v>2199.4658622019101</v>
      </c>
      <c r="H46" s="36">
        <v>4505.5766257496107</v>
      </c>
      <c r="I46" s="36">
        <v>4326.5842199526905</v>
      </c>
      <c r="J46" s="36">
        <v>2737.2058636872202</v>
      </c>
      <c r="K46" s="36">
        <v>2773.0992572322998</v>
      </c>
      <c r="L46" s="36">
        <v>2937.0618202665605</v>
      </c>
      <c r="M46" s="36">
        <v>3721.3857704265502</v>
      </c>
      <c r="N46" s="36">
        <v>5124.2511383051806</v>
      </c>
      <c r="O46" s="36">
        <v>5068.4703988494903</v>
      </c>
      <c r="P46" s="36">
        <v>5013.9122928060006</v>
      </c>
      <c r="Q46" s="36">
        <v>5482.3943303024189</v>
      </c>
      <c r="R46" s="36">
        <v>5507.5130697495206</v>
      </c>
      <c r="S46" s="36">
        <v>5897.3971367930008</v>
      </c>
      <c r="T46" s="36">
        <v>5623.3645638649996</v>
      </c>
      <c r="U46" s="36">
        <v>5898.9573019633999</v>
      </c>
      <c r="V46" s="36">
        <v>6072.6081890956202</v>
      </c>
      <c r="W46" s="36">
        <v>6524.9325638214004</v>
      </c>
      <c r="X46" s="36">
        <v>6676.2493193230002</v>
      </c>
      <c r="Y46" s="36">
        <v>8541.179058099</v>
      </c>
      <c r="Z46" s="36">
        <v>8488.5835421930005</v>
      </c>
      <c r="AA46" s="36">
        <v>10341.410643597001</v>
      </c>
      <c r="AB46" s="36">
        <v>13468.003047848501</v>
      </c>
      <c r="AC46" s="36">
        <v>12543.818119711999</v>
      </c>
      <c r="AD46" s="36">
        <v>13684.928381473001</v>
      </c>
      <c r="AE46" s="100"/>
    </row>
    <row r="47" spans="2:31" x14ac:dyDescent="0.2">
      <c r="B47" s="35" t="s">
        <v>7</v>
      </c>
      <c r="C47" s="78" t="s">
        <v>8</v>
      </c>
      <c r="D47" s="36">
        <f>+D48+D49</f>
        <v>39.204583180999997</v>
      </c>
      <c r="E47" s="36">
        <f t="shared" ref="E47:AD47" si="10">+E48+E49</f>
        <v>3.9383051790000003</v>
      </c>
      <c r="F47" s="36">
        <f t="shared" si="10"/>
        <v>4.6622034499999998</v>
      </c>
      <c r="G47" s="36">
        <f t="shared" si="10"/>
        <v>4.7237861349999992</v>
      </c>
      <c r="H47" s="36">
        <f t="shared" si="10"/>
        <v>4.0145999999999997</v>
      </c>
      <c r="I47" s="36">
        <f t="shared" si="10"/>
        <v>4.1952605100000007</v>
      </c>
      <c r="J47" s="36">
        <f t="shared" si="10"/>
        <v>2.9988000000000001</v>
      </c>
      <c r="K47" s="36">
        <f t="shared" si="10"/>
        <v>2.8551320000000002</v>
      </c>
      <c r="L47" s="36">
        <f t="shared" si="10"/>
        <v>2.3377000000000003</v>
      </c>
      <c r="M47" s="36">
        <f t="shared" si="10"/>
        <v>3.9946999999999999</v>
      </c>
      <c r="N47" s="36">
        <f t="shared" si="10"/>
        <v>2.2694999999999999</v>
      </c>
      <c r="O47" s="36">
        <f t="shared" si="10"/>
        <v>1.8906000000000001</v>
      </c>
      <c r="P47" s="36">
        <f t="shared" si="10"/>
        <v>1.2202</v>
      </c>
      <c r="Q47" s="36">
        <f t="shared" si="10"/>
        <v>1.3780000000000001</v>
      </c>
      <c r="R47" s="36">
        <f t="shared" si="10"/>
        <v>1.0533999999999999</v>
      </c>
      <c r="S47" s="36">
        <f t="shared" si="10"/>
        <v>1.5710338399999999</v>
      </c>
      <c r="T47" s="36">
        <f t="shared" si="10"/>
        <v>1.2878011250000001</v>
      </c>
      <c r="U47" s="36">
        <f t="shared" si="10"/>
        <v>1.5450999999999999</v>
      </c>
      <c r="V47" s="36">
        <f t="shared" si="10"/>
        <v>1.286793361</v>
      </c>
      <c r="W47" s="36">
        <f t="shared" si="10"/>
        <v>1.3160000000000001</v>
      </c>
      <c r="X47" s="36">
        <f t="shared" si="10"/>
        <v>1.165</v>
      </c>
      <c r="Y47" s="36">
        <f t="shared" si="10"/>
        <v>1.284</v>
      </c>
      <c r="Z47" s="36">
        <f t="shared" si="10"/>
        <v>17.218977787</v>
      </c>
      <c r="AA47" s="36">
        <f t="shared" si="10"/>
        <v>52.609876094000001</v>
      </c>
      <c r="AB47" s="36">
        <f t="shared" si="10"/>
        <v>0</v>
      </c>
      <c r="AC47" s="36">
        <f t="shared" si="10"/>
        <v>0</v>
      </c>
      <c r="AD47" s="36">
        <f t="shared" si="10"/>
        <v>0</v>
      </c>
    </row>
    <row r="48" spans="2:31" x14ac:dyDescent="0.2">
      <c r="B48" s="33"/>
      <c r="C48" s="79" t="s">
        <v>9</v>
      </c>
      <c r="D48" s="34">
        <v>6.463093336</v>
      </c>
      <c r="E48" s="34">
        <v>3.5334000000000003</v>
      </c>
      <c r="F48" s="34">
        <v>3.5396000000000001</v>
      </c>
      <c r="G48" s="34">
        <v>3.4817780299999996</v>
      </c>
      <c r="H48" s="34">
        <v>2.8184</v>
      </c>
      <c r="I48" s="34">
        <v>2.2412697160000001</v>
      </c>
      <c r="J48" s="34">
        <v>1.3518000000000001</v>
      </c>
      <c r="K48" s="34">
        <v>1.2705320000000002</v>
      </c>
      <c r="L48" s="34">
        <v>1.1598000000000002</v>
      </c>
      <c r="M48" s="34">
        <v>1.0030000000000001</v>
      </c>
      <c r="N48" s="34">
        <v>1.153054408</v>
      </c>
      <c r="O48" s="34">
        <v>0.93370000000000009</v>
      </c>
      <c r="P48" s="34">
        <v>0.17019999999999999</v>
      </c>
      <c r="Q48" s="34">
        <v>0.51910000000000001</v>
      </c>
      <c r="R48" s="34">
        <v>0.16869999999999999</v>
      </c>
      <c r="S48" s="34">
        <v>0.190582</v>
      </c>
      <c r="T48" s="34">
        <v>0.231560035</v>
      </c>
      <c r="U48" s="34">
        <v>0.29699999999999999</v>
      </c>
      <c r="V48" s="34">
        <v>0.14100000000000001</v>
      </c>
      <c r="W48" s="34"/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</row>
    <row r="49" spans="2:30" x14ac:dyDescent="0.2">
      <c r="B49" s="33"/>
      <c r="C49" s="79" t="s">
        <v>12</v>
      </c>
      <c r="D49" s="34">
        <v>32.741489844999997</v>
      </c>
      <c r="E49" s="34">
        <v>0.404905179</v>
      </c>
      <c r="F49" s="34">
        <v>1.1226034500000002</v>
      </c>
      <c r="G49" s="34">
        <v>1.242008105</v>
      </c>
      <c r="H49" s="34">
        <v>1.1961999999999999</v>
      </c>
      <c r="I49" s="34">
        <v>1.9539907940000001</v>
      </c>
      <c r="J49" s="34">
        <v>1.6470000000000002</v>
      </c>
      <c r="K49" s="34">
        <v>1.5846000000000002</v>
      </c>
      <c r="L49" s="34">
        <v>1.1779000000000002</v>
      </c>
      <c r="M49" s="34">
        <v>2.9916999999999998</v>
      </c>
      <c r="N49" s="34">
        <v>1.1164455919999998</v>
      </c>
      <c r="O49" s="34">
        <v>0.95689999999999997</v>
      </c>
      <c r="P49" s="34">
        <v>1.05</v>
      </c>
      <c r="Q49" s="34">
        <v>0.8589</v>
      </c>
      <c r="R49" s="34">
        <v>0.88469999999999993</v>
      </c>
      <c r="S49" s="34">
        <v>1.3804518399999999</v>
      </c>
      <c r="T49" s="34">
        <v>1.0562410900000001</v>
      </c>
      <c r="U49" s="34">
        <v>1.2481</v>
      </c>
      <c r="V49" s="34">
        <v>1.145793361</v>
      </c>
      <c r="W49" s="34">
        <v>1.3160000000000001</v>
      </c>
      <c r="X49" s="34">
        <v>1.165</v>
      </c>
      <c r="Y49" s="34">
        <v>1.284</v>
      </c>
      <c r="Z49" s="34">
        <v>17.218977787</v>
      </c>
      <c r="AA49" s="34">
        <v>52.609876094000001</v>
      </c>
      <c r="AB49" s="34">
        <v>0</v>
      </c>
      <c r="AC49" s="34">
        <v>0</v>
      </c>
      <c r="AD49" s="34">
        <v>0</v>
      </c>
    </row>
    <row r="50" spans="2:30" x14ac:dyDescent="0.2">
      <c r="B50" s="35" t="s">
        <v>13</v>
      </c>
      <c r="C50" s="78" t="s">
        <v>110</v>
      </c>
      <c r="D50" s="36">
        <v>2338.3708757889999</v>
      </c>
      <c r="E50" s="36">
        <v>2783.6951599451695</v>
      </c>
      <c r="F50" s="36">
        <v>2941.3229530590002</v>
      </c>
      <c r="G50" s="36">
        <v>2691.98146157578</v>
      </c>
      <c r="H50" s="36">
        <v>3211.5989667960498</v>
      </c>
      <c r="I50" s="36">
        <v>3434.7117440003694</v>
      </c>
      <c r="J50" s="36">
        <v>4232.6588488121706</v>
      </c>
      <c r="K50" s="36">
        <v>4866.3838322940001</v>
      </c>
      <c r="L50" s="36">
        <v>5871.1327514125205</v>
      </c>
      <c r="M50" s="36">
        <v>7491.189982078</v>
      </c>
      <c r="N50" s="36">
        <v>7481.6202699710002</v>
      </c>
      <c r="O50" s="36">
        <v>7823.1338425700014</v>
      </c>
      <c r="P50" s="36">
        <v>8232.0814123119999</v>
      </c>
      <c r="Q50" s="36">
        <v>8921.7441257509345</v>
      </c>
      <c r="R50" s="36">
        <v>5905.8486619599998</v>
      </c>
      <c r="S50" s="36">
        <v>6359.9206983200002</v>
      </c>
      <c r="T50" s="36">
        <v>7733.0160382247695</v>
      </c>
      <c r="U50" s="36">
        <v>8716.3700737910003</v>
      </c>
      <c r="V50" s="36">
        <v>7670.5968688129997</v>
      </c>
      <c r="W50" s="36">
        <v>8328.608214074</v>
      </c>
      <c r="X50" s="36">
        <v>8130.951040119</v>
      </c>
      <c r="Y50" s="36">
        <v>10194.287862126999</v>
      </c>
      <c r="Z50" s="36">
        <v>10391.029147916001</v>
      </c>
      <c r="AA50" s="36">
        <v>11384.434174935001</v>
      </c>
      <c r="AB50" s="36">
        <v>13516.72167078</v>
      </c>
      <c r="AC50" s="36">
        <v>13783.780597375</v>
      </c>
      <c r="AD50" s="36">
        <v>16001.908497181001</v>
      </c>
    </row>
    <row r="51" spans="2:30" x14ac:dyDescent="0.2">
      <c r="B51" s="37" t="s">
        <v>14</v>
      </c>
      <c r="C51" s="80" t="s">
        <v>16</v>
      </c>
      <c r="D51" s="38">
        <f>+D46+D50</f>
        <v>4140.8255040589502</v>
      </c>
      <c r="E51" s="38">
        <f t="shared" ref="E51:AD51" si="11">+E46+E50</f>
        <v>4762.8438437716695</v>
      </c>
      <c r="F51" s="38">
        <f t="shared" si="11"/>
        <v>5050.6314392708409</v>
      </c>
      <c r="G51" s="38">
        <f t="shared" si="11"/>
        <v>4891.4473237776901</v>
      </c>
      <c r="H51" s="38">
        <f t="shared" si="11"/>
        <v>7717.17559254566</v>
      </c>
      <c r="I51" s="38">
        <f t="shared" si="11"/>
        <v>7761.29596395306</v>
      </c>
      <c r="J51" s="38">
        <f t="shared" si="11"/>
        <v>6969.8647124993913</v>
      </c>
      <c r="K51" s="38">
        <f t="shared" si="11"/>
        <v>7639.4830895263003</v>
      </c>
      <c r="L51" s="38">
        <f t="shared" si="11"/>
        <v>8808.1945716790815</v>
      </c>
      <c r="M51" s="38">
        <f t="shared" si="11"/>
        <v>11212.57575250455</v>
      </c>
      <c r="N51" s="38">
        <f t="shared" si="11"/>
        <v>12605.87140827618</v>
      </c>
      <c r="O51" s="38">
        <f t="shared" si="11"/>
        <v>12891.604241419493</v>
      </c>
      <c r="P51" s="38">
        <f t="shared" si="11"/>
        <v>13245.993705118</v>
      </c>
      <c r="Q51" s="38">
        <f t="shared" si="11"/>
        <v>14404.138456053353</v>
      </c>
      <c r="R51" s="38">
        <f t="shared" si="11"/>
        <v>11413.36173170952</v>
      </c>
      <c r="S51" s="38">
        <f t="shared" si="11"/>
        <v>12257.317835113001</v>
      </c>
      <c r="T51" s="38">
        <f t="shared" si="11"/>
        <v>13356.380602089768</v>
      </c>
      <c r="U51" s="38">
        <f t="shared" si="11"/>
        <v>14615.327375754401</v>
      </c>
      <c r="V51" s="38">
        <f t="shared" si="11"/>
        <v>13743.205057908621</v>
      </c>
      <c r="W51" s="38">
        <f t="shared" si="11"/>
        <v>14853.5407778954</v>
      </c>
      <c r="X51" s="38">
        <f t="shared" si="11"/>
        <v>14807.200359442</v>
      </c>
      <c r="Y51" s="38">
        <f t="shared" si="11"/>
        <v>18735.466920225997</v>
      </c>
      <c r="Z51" s="38">
        <f t="shared" si="11"/>
        <v>18879.612690109003</v>
      </c>
      <c r="AA51" s="38">
        <f t="shared" si="11"/>
        <v>21725.844818532001</v>
      </c>
      <c r="AB51" s="38">
        <f t="shared" si="11"/>
        <v>26984.724718628502</v>
      </c>
      <c r="AC51" s="38">
        <f t="shared" si="11"/>
        <v>26327.598717086999</v>
      </c>
      <c r="AD51" s="38">
        <f t="shared" si="11"/>
        <v>29686.836878654001</v>
      </c>
    </row>
    <row r="52" spans="2:30" x14ac:dyDescent="0.2">
      <c r="B52" s="39" t="s">
        <v>15</v>
      </c>
      <c r="C52" s="80" t="s">
        <v>50</v>
      </c>
      <c r="D52" s="40">
        <f>+D47+D51</f>
        <v>4180.0300872399503</v>
      </c>
      <c r="E52" s="40">
        <f t="shared" ref="E52:AD52" si="12">+E47+E51</f>
        <v>4766.7821489506696</v>
      </c>
      <c r="F52" s="40">
        <f t="shared" si="12"/>
        <v>5055.2936427208406</v>
      </c>
      <c r="G52" s="40">
        <f t="shared" si="12"/>
        <v>4896.1711099126906</v>
      </c>
      <c r="H52" s="40">
        <f t="shared" si="12"/>
        <v>7721.1901925456605</v>
      </c>
      <c r="I52" s="40">
        <f t="shared" si="12"/>
        <v>7765.4912244630596</v>
      </c>
      <c r="J52" s="40">
        <f t="shared" si="12"/>
        <v>6972.8635124993916</v>
      </c>
      <c r="K52" s="40">
        <f t="shared" si="12"/>
        <v>7642.3382215263</v>
      </c>
      <c r="L52" s="40">
        <f t="shared" si="12"/>
        <v>8810.5322716790815</v>
      </c>
      <c r="M52" s="40">
        <f t="shared" si="12"/>
        <v>11216.570452504549</v>
      </c>
      <c r="N52" s="40">
        <f t="shared" si="12"/>
        <v>12608.14090827618</v>
      </c>
      <c r="O52" s="40">
        <f t="shared" si="12"/>
        <v>12893.494841419493</v>
      </c>
      <c r="P52" s="40">
        <f t="shared" si="12"/>
        <v>13247.213905118</v>
      </c>
      <c r="Q52" s="40">
        <f t="shared" si="12"/>
        <v>14405.516456053354</v>
      </c>
      <c r="R52" s="40">
        <f t="shared" si="12"/>
        <v>11414.41513170952</v>
      </c>
      <c r="S52" s="40">
        <f t="shared" si="12"/>
        <v>12258.888868953001</v>
      </c>
      <c r="T52" s="40">
        <f t="shared" si="12"/>
        <v>13357.668403214768</v>
      </c>
      <c r="U52" s="40">
        <f t="shared" si="12"/>
        <v>14616.872475754401</v>
      </c>
      <c r="V52" s="40">
        <f t="shared" si="12"/>
        <v>13744.49185126962</v>
      </c>
      <c r="W52" s="40">
        <f t="shared" si="12"/>
        <v>14854.8567778954</v>
      </c>
      <c r="X52" s="40">
        <f t="shared" si="12"/>
        <v>14808.365359442001</v>
      </c>
      <c r="Y52" s="40">
        <f t="shared" si="12"/>
        <v>18736.750920225997</v>
      </c>
      <c r="Z52" s="40">
        <f t="shared" si="12"/>
        <v>18896.831667896004</v>
      </c>
      <c r="AA52" s="40">
        <f t="shared" si="12"/>
        <v>21778.454694626002</v>
      </c>
      <c r="AB52" s="40">
        <f t="shared" si="12"/>
        <v>26984.724718628502</v>
      </c>
      <c r="AC52" s="40">
        <f t="shared" si="12"/>
        <v>26327.598717086999</v>
      </c>
      <c r="AD52" s="40">
        <f t="shared" si="12"/>
        <v>29686.836878654001</v>
      </c>
    </row>
    <row r="53" spans="2:30" x14ac:dyDescent="0.2">
      <c r="B53" s="74" t="str">
        <f>+B20</f>
        <v>* Información con corte a 31 de mayo</v>
      </c>
    </row>
    <row r="54" spans="2:30" x14ac:dyDescent="0.2">
      <c r="B54" s="1" t="s">
        <v>227</v>
      </c>
    </row>
    <row r="55" spans="2:30" x14ac:dyDescent="0.2">
      <c r="B55" s="7"/>
      <c r="AB55" s="8"/>
    </row>
  </sheetData>
  <mergeCells count="124">
    <mergeCell ref="B43:AD43"/>
    <mergeCell ref="B44:B45"/>
    <mergeCell ref="C44:C45"/>
    <mergeCell ref="D2:AD2"/>
    <mergeCell ref="D4:AD4"/>
    <mergeCell ref="R6:R7"/>
    <mergeCell ref="S6:S7"/>
    <mergeCell ref="T6:T7"/>
    <mergeCell ref="U6:U7"/>
    <mergeCell ref="V6:V7"/>
    <mergeCell ref="W6:W7"/>
    <mergeCell ref="Q6:Q7"/>
    <mergeCell ref="X6:X7"/>
    <mergeCell ref="Y6:Y7"/>
    <mergeCell ref="Z6:Z7"/>
    <mergeCell ref="AA6:AA7"/>
    <mergeCell ref="AB6:AB7"/>
    <mergeCell ref="AC6:AC7"/>
    <mergeCell ref="AD6:AD7"/>
    <mergeCell ref="F6:F7"/>
    <mergeCell ref="G6:G7"/>
    <mergeCell ref="H6:H7"/>
    <mergeCell ref="I6:I7"/>
    <mergeCell ref="J6:J7"/>
    <mergeCell ref="AD11:AD12"/>
    <mergeCell ref="D11:D12"/>
    <mergeCell ref="H11:H12"/>
    <mergeCell ref="I11:I12"/>
    <mergeCell ref="J11:J12"/>
    <mergeCell ref="K11:K12"/>
    <mergeCell ref="O11:O12"/>
    <mergeCell ref="W11:W12"/>
    <mergeCell ref="U11:U12"/>
    <mergeCell ref="V11:V12"/>
    <mergeCell ref="AC11:AC12"/>
    <mergeCell ref="A7:C7"/>
    <mergeCell ref="B11:B12"/>
    <mergeCell ref="F11:F12"/>
    <mergeCell ref="E11:E12"/>
    <mergeCell ref="E6:E7"/>
    <mergeCell ref="A5:C6"/>
    <mergeCell ref="Q11:Q12"/>
    <mergeCell ref="R11:R12"/>
    <mergeCell ref="S11:S12"/>
    <mergeCell ref="C11:C12"/>
    <mergeCell ref="D9:AD9"/>
    <mergeCell ref="N11:N12"/>
    <mergeCell ref="AB11:AB12"/>
    <mergeCell ref="L11:L12"/>
    <mergeCell ref="M11:M12"/>
    <mergeCell ref="T11:T12"/>
    <mergeCell ref="C10:AD10"/>
    <mergeCell ref="K6:K7"/>
    <mergeCell ref="L6:L7"/>
    <mergeCell ref="M6:M7"/>
    <mergeCell ref="N6:N7"/>
    <mergeCell ref="O6:O7"/>
    <mergeCell ref="P6:P7"/>
    <mergeCell ref="D6:D7"/>
    <mergeCell ref="D44:D45"/>
    <mergeCell ref="E44:E45"/>
    <mergeCell ref="B25:B26"/>
    <mergeCell ref="C25:C26"/>
    <mergeCell ref="D25:D26"/>
    <mergeCell ref="F44:F45"/>
    <mergeCell ref="E25:E26"/>
    <mergeCell ref="Y25:Y26"/>
    <mergeCell ref="Z44:Z45"/>
    <mergeCell ref="P25:P26"/>
    <mergeCell ref="Q25:Q26"/>
    <mergeCell ref="U44:U45"/>
    <mergeCell ref="V25:V26"/>
    <mergeCell ref="J25:J26"/>
    <mergeCell ref="K25:K26"/>
    <mergeCell ref="L25:L26"/>
    <mergeCell ref="J44:J45"/>
    <mergeCell ref="X44:X45"/>
    <mergeCell ref="G25:G26"/>
    <mergeCell ref="H25:H26"/>
    <mergeCell ref="D42:AD42"/>
    <mergeCell ref="AC44:AC45"/>
    <mergeCell ref="G44:G45"/>
    <mergeCell ref="H44:H45"/>
    <mergeCell ref="AB25:AB26"/>
    <mergeCell ref="W25:W26"/>
    <mergeCell ref="Z11:Z12"/>
    <mergeCell ref="Z25:Z26"/>
    <mergeCell ref="O25:O26"/>
    <mergeCell ref="M25:M26"/>
    <mergeCell ref="Y11:Y12"/>
    <mergeCell ref="X11:X12"/>
    <mergeCell ref="X25:X26"/>
    <mergeCell ref="D23:AD23"/>
    <mergeCell ref="AD25:AD26"/>
    <mergeCell ref="I25:I26"/>
    <mergeCell ref="N25:N26"/>
    <mergeCell ref="T25:T26"/>
    <mergeCell ref="B24:AD24"/>
    <mergeCell ref="AC25:AC26"/>
    <mergeCell ref="AA11:AA12"/>
    <mergeCell ref="AA25:AA26"/>
    <mergeCell ref="G11:G12"/>
    <mergeCell ref="P11:P12"/>
    <mergeCell ref="F25:F26"/>
    <mergeCell ref="R25:R26"/>
    <mergeCell ref="S25:S26"/>
    <mergeCell ref="U25:U26"/>
    <mergeCell ref="Y44:Y45"/>
    <mergeCell ref="K44:K45"/>
    <mergeCell ref="AD44:AD45"/>
    <mergeCell ref="I44:I45"/>
    <mergeCell ref="L44:L45"/>
    <mergeCell ref="V44:V45"/>
    <mergeCell ref="W44:W45"/>
    <mergeCell ref="O44:O45"/>
    <mergeCell ref="P44:P45"/>
    <mergeCell ref="Q44:Q45"/>
    <mergeCell ref="R44:R45"/>
    <mergeCell ref="S44:S45"/>
    <mergeCell ref="M44:M45"/>
    <mergeCell ref="T44:T45"/>
    <mergeCell ref="N44:N45"/>
    <mergeCell ref="AB44:AB45"/>
    <mergeCell ref="AA44:AA45"/>
  </mergeCells>
  <pageMargins left="0.7" right="0.7" top="0.75" bottom="0.75" header="0.3" footer="0.3"/>
  <pageSetup orientation="portrait" r:id="rId1"/>
  <ignoredErrors>
    <ignoredError sqref="D11:M12 D25:O26 D44:N45 D6:M7" numberStoredAsText="1"/>
    <ignoredError sqref="K14:AC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AD181"/>
  <sheetViews>
    <sheetView showGridLines="0" zoomScaleNormal="100" workbookViewId="0">
      <pane xSplit="3" ySplit="7" topLeftCell="D28" activePane="bottomRight" state="frozen"/>
      <selection activeCell="O5" sqref="O5:O6"/>
      <selection pane="topRight" activeCell="O5" sqref="O5:O6"/>
      <selection pane="bottomLeft" activeCell="O5" sqref="O5:O6"/>
      <selection pane="bottomRight" activeCell="B28" sqref="B28"/>
    </sheetView>
  </sheetViews>
  <sheetFormatPr baseColWidth="10" defaultColWidth="11.42578125" defaultRowHeight="11.25" x14ac:dyDescent="0.2"/>
  <cols>
    <col min="1" max="2" width="2.7109375" style="3" customWidth="1"/>
    <col min="3" max="3" width="45" style="3" customWidth="1"/>
    <col min="4" max="33" width="10.7109375" style="3" customWidth="1"/>
    <col min="34" max="16384" width="11.42578125" style="3"/>
  </cols>
  <sheetData>
    <row r="1" spans="1:30" s="100" customFormat="1" ht="16.5" customHeight="1" x14ac:dyDescent="0.25"/>
    <row r="2" spans="1:30" s="100" customFormat="1" ht="16.5" customHeight="1" x14ac:dyDescent="0.25">
      <c r="A2" s="127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30" s="100" customFormat="1" ht="16.5" customHeight="1" x14ac:dyDescent="0.25">
      <c r="A3" s="127"/>
    </row>
    <row r="4" spans="1:30" s="100" customFormat="1" ht="16.5" customHeight="1" x14ac:dyDescent="0.25">
      <c r="A4" s="127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40"/>
      <c r="X4" s="140"/>
      <c r="Y4" s="140"/>
      <c r="Z4" s="140"/>
      <c r="AA4" s="140"/>
      <c r="AB4" s="140"/>
      <c r="AC4" s="140"/>
      <c r="AD4" s="140"/>
    </row>
    <row r="5" spans="1:30" s="100" customFormat="1" ht="16.5" customHeight="1" x14ac:dyDescent="0.25">
      <c r="A5" s="175" t="s">
        <v>196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40"/>
      <c r="X5" s="140"/>
      <c r="Y5" s="140"/>
      <c r="Z5" s="140"/>
      <c r="AA5" s="140"/>
      <c r="AB5" s="140"/>
      <c r="AC5" s="140"/>
      <c r="AD5" s="140"/>
    </row>
    <row r="6" spans="1:30" s="100" customFormat="1" ht="16.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  <c r="W6" s="171"/>
      <c r="X6" s="171"/>
      <c r="Y6" s="171"/>
      <c r="Z6" s="171"/>
      <c r="AA6" s="171"/>
      <c r="AB6" s="171"/>
      <c r="AC6" s="171"/>
      <c r="AD6" s="171"/>
    </row>
    <row r="7" spans="1:30" s="100" customFormat="1" ht="16.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0" s="100" customFormat="1" ht="15" customHeight="1" x14ac:dyDescent="0.25">
      <c r="A8" s="101"/>
      <c r="B8" s="132"/>
      <c r="C8" s="13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</row>
    <row r="9" spans="1:30" ht="18" x14ac:dyDescent="0.2">
      <c r="C9" s="138"/>
      <c r="D9" s="164" t="s">
        <v>80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spans="1:30" ht="18" x14ac:dyDescent="0.2">
      <c r="B10" s="151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</row>
    <row r="11" spans="1:30" ht="15" customHeight="1" x14ac:dyDescent="0.2">
      <c r="C11" s="147" t="s">
        <v>0</v>
      </c>
      <c r="D11" s="162">
        <v>2000</v>
      </c>
      <c r="E11" s="162">
        <v>2001</v>
      </c>
      <c r="F11" s="162">
        <v>2002</v>
      </c>
      <c r="G11" s="162">
        <v>2003</v>
      </c>
      <c r="H11" s="162">
        <v>2004</v>
      </c>
      <c r="I11" s="162">
        <v>2005</v>
      </c>
      <c r="J11" s="162">
        <v>2006</v>
      </c>
      <c r="K11" s="162">
        <v>2007</v>
      </c>
      <c r="L11" s="162">
        <v>2008</v>
      </c>
      <c r="M11" s="162">
        <v>2009</v>
      </c>
      <c r="N11" s="162">
        <v>2010</v>
      </c>
      <c r="O11" s="162">
        <v>2011</v>
      </c>
      <c r="P11" s="162">
        <v>2012</v>
      </c>
      <c r="Q11" s="162">
        <v>2013</v>
      </c>
      <c r="R11" s="162">
        <v>2014</v>
      </c>
      <c r="S11" s="162">
        <v>2015</v>
      </c>
      <c r="T11" s="162">
        <v>2016</v>
      </c>
      <c r="U11" s="162">
        <v>2017</v>
      </c>
      <c r="V11" s="162">
        <v>2018</v>
      </c>
      <c r="W11" s="50"/>
      <c r="X11" s="50"/>
      <c r="Y11" s="50"/>
      <c r="Z11" s="50"/>
      <c r="AA11" s="50"/>
      <c r="AB11" s="50"/>
      <c r="AC11" s="50"/>
      <c r="AD11" s="50"/>
    </row>
    <row r="12" spans="1:30" ht="12" thickBot="1" x14ac:dyDescent="0.25">
      <c r="B12" s="133"/>
      <c r="C12" s="134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30" x14ac:dyDescent="0.2">
      <c r="B13" s="35" t="s">
        <v>1</v>
      </c>
      <c r="C13" s="78" t="s">
        <v>2</v>
      </c>
      <c r="D13" s="36">
        <f>+D14+D15+D16+D17</f>
        <v>26426.51284227295</v>
      </c>
      <c r="E13" s="36">
        <f t="shared" ref="E13:V13" si="0">+E14+E15+E16+E17</f>
        <v>29882.690929580767</v>
      </c>
      <c r="F13" s="36">
        <f t="shared" si="0"/>
        <v>33160.958066465209</v>
      </c>
      <c r="G13" s="36">
        <f t="shared" si="0"/>
        <v>35440.326015702696</v>
      </c>
      <c r="H13" s="36">
        <f t="shared" si="0"/>
        <v>43643.465478351929</v>
      </c>
      <c r="I13" s="36">
        <f t="shared" si="0"/>
        <v>49318.673258585499</v>
      </c>
      <c r="J13" s="36">
        <f t="shared" si="0"/>
        <v>52011.240789677693</v>
      </c>
      <c r="K13" s="36">
        <f t="shared" si="0"/>
        <v>56867.139498513781</v>
      </c>
      <c r="L13" s="36">
        <f t="shared" si="0"/>
        <v>64316.692192783557</v>
      </c>
      <c r="M13" s="36">
        <f t="shared" si="0"/>
        <v>73821.221063868565</v>
      </c>
      <c r="N13" s="36">
        <f t="shared" si="0"/>
        <v>84183.55298319635</v>
      </c>
      <c r="O13" s="36">
        <f t="shared" si="0"/>
        <v>83264.38872299451</v>
      </c>
      <c r="P13" s="36">
        <f t="shared" si="0"/>
        <v>91127.853056711931</v>
      </c>
      <c r="Q13" s="36">
        <f t="shared" si="0"/>
        <v>100774.11529375642</v>
      </c>
      <c r="R13" s="36">
        <f t="shared" si="0"/>
        <v>111524.24981195093</v>
      </c>
      <c r="S13" s="36">
        <f t="shared" si="0"/>
        <v>114529.27718311266</v>
      </c>
      <c r="T13" s="36">
        <f t="shared" si="0"/>
        <v>122578.8820573613</v>
      </c>
      <c r="U13" s="36">
        <f t="shared" si="0"/>
        <v>138890.60011911485</v>
      </c>
      <c r="V13" s="36">
        <f t="shared" si="0"/>
        <v>146708.53054854862</v>
      </c>
    </row>
    <row r="14" spans="1:30" x14ac:dyDescent="0.2">
      <c r="B14" s="41"/>
      <c r="C14" s="79" t="s">
        <v>3</v>
      </c>
      <c r="D14" s="34">
        <v>6350.8208290289203</v>
      </c>
      <c r="E14" s="34">
        <v>6865.3367275342698</v>
      </c>
      <c r="F14" s="34">
        <v>7377.30776703215</v>
      </c>
      <c r="G14" s="34">
        <v>7984.1985822802599</v>
      </c>
      <c r="H14" s="34">
        <v>8757.6540747175695</v>
      </c>
      <c r="I14" s="34">
        <v>9312.4400904664981</v>
      </c>
      <c r="J14" s="34">
        <v>10394.925423277135</v>
      </c>
      <c r="K14" s="34">
        <v>11444.099862695839</v>
      </c>
      <c r="L14" s="34">
        <v>12826.561773209543</v>
      </c>
      <c r="M14" s="34">
        <v>14437.750923713571</v>
      </c>
      <c r="N14" s="34">
        <v>15821.807850430268</v>
      </c>
      <c r="O14" s="34">
        <v>16210.73915870044</v>
      </c>
      <c r="P14" s="34">
        <v>18512.809247167661</v>
      </c>
      <c r="Q14" s="34">
        <v>20879.29464993166</v>
      </c>
      <c r="R14" s="34">
        <v>23398.309720274799</v>
      </c>
      <c r="S14" s="34">
        <v>24611.102769040641</v>
      </c>
      <c r="T14" s="34">
        <v>26048.17281622305</v>
      </c>
      <c r="U14" s="34">
        <v>28040.931545718122</v>
      </c>
      <c r="V14" s="34">
        <v>31596.692041150582</v>
      </c>
    </row>
    <row r="15" spans="1:30" x14ac:dyDescent="0.2">
      <c r="B15" s="41"/>
      <c r="C15" s="79" t="s">
        <v>4</v>
      </c>
      <c r="D15" s="34">
        <v>1714.1645636733397</v>
      </c>
      <c r="E15" s="34">
        <v>1912.4342869924596</v>
      </c>
      <c r="F15" s="34">
        <v>2299.4840053039798</v>
      </c>
      <c r="G15" s="34">
        <v>2474.23329626649</v>
      </c>
      <c r="H15" s="34">
        <v>2898.5175396393602</v>
      </c>
      <c r="I15" s="34">
        <v>3147.7206760619902</v>
      </c>
      <c r="J15" s="34">
        <v>3489.9325968006897</v>
      </c>
      <c r="K15" s="34">
        <v>3839.4481097528901</v>
      </c>
      <c r="L15" s="34">
        <v>4114.8113844609306</v>
      </c>
      <c r="M15" s="34">
        <v>4809.0827248117494</v>
      </c>
      <c r="N15" s="34">
        <v>5254.9602124017811</v>
      </c>
      <c r="O15" s="34">
        <v>5725.7712289884403</v>
      </c>
      <c r="P15" s="34">
        <v>6590.9083725090013</v>
      </c>
      <c r="Q15" s="34">
        <v>7517.0621085126895</v>
      </c>
      <c r="R15" s="34">
        <v>7910.7282203168097</v>
      </c>
      <c r="S15" s="34">
        <v>7738.5875700996794</v>
      </c>
      <c r="T15" s="34">
        <v>7952.5527806481095</v>
      </c>
      <c r="U15" s="34">
        <v>7995.3687425445996</v>
      </c>
      <c r="V15" s="34">
        <v>8648.0372390620105</v>
      </c>
    </row>
    <row r="16" spans="1:30" x14ac:dyDescent="0.2">
      <c r="B16" s="41"/>
      <c r="C16" s="79" t="s">
        <v>5</v>
      </c>
      <c r="D16" s="34">
        <v>17971.33343248074</v>
      </c>
      <c r="E16" s="34">
        <v>20683.275105762026</v>
      </c>
      <c r="F16" s="34">
        <v>22950.48900510255</v>
      </c>
      <c r="G16" s="34">
        <v>24374.09150176504</v>
      </c>
      <c r="H16" s="34">
        <v>31397.663536989308</v>
      </c>
      <c r="I16" s="34">
        <v>36050.425770213398</v>
      </c>
      <c r="J16" s="34">
        <v>37181.974383246277</v>
      </c>
      <c r="K16" s="34">
        <v>40731.300644993244</v>
      </c>
      <c r="L16" s="34">
        <v>46457.416813203527</v>
      </c>
      <c r="M16" s="34">
        <v>53429.721147284923</v>
      </c>
      <c r="N16" s="34">
        <v>61693.558550447124</v>
      </c>
      <c r="O16" s="34">
        <v>59782.118122811124</v>
      </c>
      <c r="P16" s="34">
        <v>64413.404826894257</v>
      </c>
      <c r="Q16" s="34">
        <v>70782.976460263468</v>
      </c>
      <c r="R16" s="34">
        <v>78646.047439334376</v>
      </c>
      <c r="S16" s="34">
        <v>80437.027945230468</v>
      </c>
      <c r="T16" s="34">
        <v>86850.120987469621</v>
      </c>
      <c r="U16" s="34">
        <v>101265.16352489607</v>
      </c>
      <c r="V16" s="34">
        <v>104873.6409106144</v>
      </c>
    </row>
    <row r="17" spans="2:22" x14ac:dyDescent="0.2">
      <c r="B17" s="41"/>
      <c r="C17" s="79" t="s">
        <v>6</v>
      </c>
      <c r="D17" s="34">
        <v>390.19401708995002</v>
      </c>
      <c r="E17" s="34">
        <v>421.64480929200994</v>
      </c>
      <c r="F17" s="34">
        <v>533.67728902653005</v>
      </c>
      <c r="G17" s="34">
        <v>607.80263539091004</v>
      </c>
      <c r="H17" s="34">
        <v>589.63032700569011</v>
      </c>
      <c r="I17" s="34">
        <v>808.08672184361001</v>
      </c>
      <c r="J17" s="34">
        <v>944.40838635359</v>
      </c>
      <c r="K17" s="34">
        <v>852.29088107181008</v>
      </c>
      <c r="L17" s="34">
        <v>917.90222190956001</v>
      </c>
      <c r="M17" s="34">
        <v>1144.6662680583202</v>
      </c>
      <c r="N17" s="34">
        <v>1413.2263699171799</v>
      </c>
      <c r="O17" s="34">
        <v>1545.7602124944899</v>
      </c>
      <c r="P17" s="34">
        <v>1610.7306101409999</v>
      </c>
      <c r="Q17" s="34">
        <v>1594.7820750485998</v>
      </c>
      <c r="R17" s="34">
        <v>1569.16443202493</v>
      </c>
      <c r="S17" s="34">
        <v>1742.5588987418798</v>
      </c>
      <c r="T17" s="34">
        <v>1728.0354730205202</v>
      </c>
      <c r="U17" s="34">
        <v>1589.1363059560399</v>
      </c>
      <c r="V17" s="34">
        <v>1590.1603577216201</v>
      </c>
    </row>
    <row r="18" spans="2:22" x14ac:dyDescent="0.2">
      <c r="B18" s="35" t="s">
        <v>7</v>
      </c>
      <c r="C18" s="78" t="s">
        <v>8</v>
      </c>
      <c r="D18" s="36">
        <f>+D19+D22</f>
        <v>16547.062398964998</v>
      </c>
      <c r="E18" s="36">
        <f t="shared" ref="E18:V18" si="1">+E19+E22</f>
        <v>21403.047713264001</v>
      </c>
      <c r="F18" s="36">
        <f t="shared" si="1"/>
        <v>22964.40760459772</v>
      </c>
      <c r="G18" s="36">
        <f t="shared" si="1"/>
        <v>27340.918301723003</v>
      </c>
      <c r="H18" s="36">
        <f t="shared" si="1"/>
        <v>26888.096433384999</v>
      </c>
      <c r="I18" s="36">
        <f t="shared" si="1"/>
        <v>31558.043481933</v>
      </c>
      <c r="J18" s="36">
        <f t="shared" si="1"/>
        <v>38929.959043120005</v>
      </c>
      <c r="K18" s="36">
        <f t="shared" si="1"/>
        <v>39319.793204602</v>
      </c>
      <c r="L18" s="36">
        <f t="shared" si="1"/>
        <v>38884.340951852995</v>
      </c>
      <c r="M18" s="36">
        <f t="shared" si="1"/>
        <v>37034.310711218997</v>
      </c>
      <c r="N18" s="36">
        <f t="shared" si="1"/>
        <v>39891.121891734001</v>
      </c>
      <c r="O18" s="36">
        <f t="shared" si="1"/>
        <v>35186.694458148995</v>
      </c>
      <c r="P18" s="36">
        <f t="shared" si="1"/>
        <v>36411.031884335003</v>
      </c>
      <c r="Q18" s="36">
        <f t="shared" si="1"/>
        <v>44540.817290564009</v>
      </c>
      <c r="R18" s="36">
        <f t="shared" si="1"/>
        <v>40952.239146442997</v>
      </c>
      <c r="S18" s="36">
        <f t="shared" si="1"/>
        <v>46977.000600332001</v>
      </c>
      <c r="T18" s="36">
        <f t="shared" si="1"/>
        <v>46706.204085000994</v>
      </c>
      <c r="U18" s="36">
        <f t="shared" si="1"/>
        <v>50006.964751298001</v>
      </c>
      <c r="V18" s="36">
        <f t="shared" si="1"/>
        <v>47929.988215443998</v>
      </c>
    </row>
    <row r="19" spans="2:22" x14ac:dyDescent="0.2">
      <c r="B19" s="35"/>
      <c r="C19" s="78" t="s">
        <v>9</v>
      </c>
      <c r="D19" s="36">
        <f>+D20+D21</f>
        <v>5125.1481368320001</v>
      </c>
      <c r="E19" s="36">
        <f t="shared" ref="E19:V19" si="2">+E20+E21</f>
        <v>7934.4802174839997</v>
      </c>
      <c r="F19" s="36">
        <f t="shared" si="2"/>
        <v>9595.6719252610001</v>
      </c>
      <c r="G19" s="36">
        <f t="shared" si="2"/>
        <v>13349.390118575731</v>
      </c>
      <c r="H19" s="36">
        <f t="shared" si="2"/>
        <v>9406.5821276569986</v>
      </c>
      <c r="I19" s="36">
        <f t="shared" si="2"/>
        <v>13102.218678132002</v>
      </c>
      <c r="J19" s="36">
        <f t="shared" si="2"/>
        <v>10619.304248106</v>
      </c>
      <c r="K19" s="36">
        <f t="shared" si="2"/>
        <v>7716.1645223568594</v>
      </c>
      <c r="L19" s="36">
        <f t="shared" si="2"/>
        <v>8192.5148176610001</v>
      </c>
      <c r="M19" s="36">
        <f t="shared" si="2"/>
        <v>8269.5396859299999</v>
      </c>
      <c r="N19" s="36">
        <f t="shared" si="2"/>
        <v>8621.7367109400002</v>
      </c>
      <c r="O19" s="36">
        <f t="shared" si="2"/>
        <v>7030.8549004199995</v>
      </c>
      <c r="P19" s="36">
        <f t="shared" si="2"/>
        <v>6561.6395241379996</v>
      </c>
      <c r="Q19" s="36">
        <f t="shared" si="2"/>
        <v>7059.8358756950001</v>
      </c>
      <c r="R19" s="36">
        <f t="shared" si="2"/>
        <v>9012.4489359769996</v>
      </c>
      <c r="S19" s="36">
        <f t="shared" si="2"/>
        <v>11138.006237387999</v>
      </c>
      <c r="T19" s="36">
        <f t="shared" si="2"/>
        <v>9677.6558894137597</v>
      </c>
      <c r="U19" s="36">
        <f t="shared" si="2"/>
        <v>14406.145663066</v>
      </c>
      <c r="V19" s="36">
        <f t="shared" si="2"/>
        <v>11174.496063340001</v>
      </c>
    </row>
    <row r="20" spans="2:22" x14ac:dyDescent="0.2">
      <c r="B20" s="33"/>
      <c r="C20" s="79" t="s">
        <v>10</v>
      </c>
      <c r="D20" s="34">
        <v>2597.811754969</v>
      </c>
      <c r="E20" s="34">
        <v>4468.950432136</v>
      </c>
      <c r="F20" s="34">
        <v>5714.4922992439997</v>
      </c>
      <c r="G20" s="34">
        <v>7912.4386258260001</v>
      </c>
      <c r="H20" s="34">
        <v>4471.9029374829997</v>
      </c>
      <c r="I20" s="34">
        <v>8569.800247307001</v>
      </c>
      <c r="J20" s="34">
        <v>5421.2947651099994</v>
      </c>
      <c r="K20" s="34">
        <v>3721.7109980417999</v>
      </c>
      <c r="L20" s="34">
        <v>4133.1994200089994</v>
      </c>
      <c r="M20" s="34">
        <v>3405.2215449540004</v>
      </c>
      <c r="N20" s="34">
        <v>3880.2393243860001</v>
      </c>
      <c r="O20" s="34">
        <v>3024.2369623669997</v>
      </c>
      <c r="P20" s="34">
        <v>3394.2048537799997</v>
      </c>
      <c r="Q20" s="34">
        <v>2963.4264979220002</v>
      </c>
      <c r="R20" s="34">
        <v>4984.3817378120002</v>
      </c>
      <c r="S20" s="34">
        <v>6079.6149948279999</v>
      </c>
      <c r="T20" s="34">
        <v>3557.1665603084698</v>
      </c>
      <c r="U20" s="34">
        <v>7884.659597283</v>
      </c>
      <c r="V20" s="34">
        <v>3074.6341577620001</v>
      </c>
    </row>
    <row r="21" spans="2:22" x14ac:dyDescent="0.2">
      <c r="B21" s="33"/>
      <c r="C21" s="79" t="s">
        <v>11</v>
      </c>
      <c r="D21" s="34">
        <v>2527.3363818629996</v>
      </c>
      <c r="E21" s="34">
        <v>3465.5297853479997</v>
      </c>
      <c r="F21" s="34">
        <v>3881.1796260169999</v>
      </c>
      <c r="G21" s="34">
        <v>5436.9514927497312</v>
      </c>
      <c r="H21" s="34">
        <v>4934.6791901739998</v>
      </c>
      <c r="I21" s="34">
        <v>4532.4184308250005</v>
      </c>
      <c r="J21" s="34">
        <v>5198.0094829959999</v>
      </c>
      <c r="K21" s="34">
        <v>3994.4535243150599</v>
      </c>
      <c r="L21" s="34">
        <v>4059.3153976520002</v>
      </c>
      <c r="M21" s="34">
        <v>4864.318140976</v>
      </c>
      <c r="N21" s="34">
        <v>4741.4973865539996</v>
      </c>
      <c r="O21" s="34">
        <v>4006.6179380529998</v>
      </c>
      <c r="P21" s="34">
        <v>3167.4346703580004</v>
      </c>
      <c r="Q21" s="34">
        <v>4096.4093777729995</v>
      </c>
      <c r="R21" s="34">
        <v>4028.0671981649998</v>
      </c>
      <c r="S21" s="34">
        <v>5058.3912425600001</v>
      </c>
      <c r="T21" s="34">
        <v>6120.4893291052895</v>
      </c>
      <c r="U21" s="34">
        <v>6521.4860657829995</v>
      </c>
      <c r="V21" s="34">
        <v>8099.861905578</v>
      </c>
    </row>
    <row r="22" spans="2:22" x14ac:dyDescent="0.2">
      <c r="B22" s="35"/>
      <c r="C22" s="78" t="s">
        <v>12</v>
      </c>
      <c r="D22" s="36">
        <f>+D23+D24</f>
        <v>11421.914262132999</v>
      </c>
      <c r="E22" s="36">
        <f t="shared" ref="E22:V22" si="3">+E23+E24</f>
        <v>13468.56749578</v>
      </c>
      <c r="F22" s="36">
        <f t="shared" si="3"/>
        <v>13368.735679336718</v>
      </c>
      <c r="G22" s="36">
        <f t="shared" si="3"/>
        <v>13991.528183147271</v>
      </c>
      <c r="H22" s="36">
        <f t="shared" si="3"/>
        <v>17481.514305728</v>
      </c>
      <c r="I22" s="36">
        <f t="shared" si="3"/>
        <v>18455.824803800999</v>
      </c>
      <c r="J22" s="36">
        <f t="shared" si="3"/>
        <v>28310.654795014001</v>
      </c>
      <c r="K22" s="36">
        <f t="shared" si="3"/>
        <v>31603.628682245144</v>
      </c>
      <c r="L22" s="36">
        <f t="shared" si="3"/>
        <v>30691.826134191997</v>
      </c>
      <c r="M22" s="36">
        <f t="shared" si="3"/>
        <v>28764.771025288999</v>
      </c>
      <c r="N22" s="36">
        <f t="shared" si="3"/>
        <v>31269.385180793997</v>
      </c>
      <c r="O22" s="36">
        <f t="shared" si="3"/>
        <v>28155.839557728999</v>
      </c>
      <c r="P22" s="36">
        <f t="shared" si="3"/>
        <v>29849.392360197002</v>
      </c>
      <c r="Q22" s="36">
        <f t="shared" si="3"/>
        <v>37480.981414869006</v>
      </c>
      <c r="R22" s="36">
        <f t="shared" si="3"/>
        <v>31939.790210465999</v>
      </c>
      <c r="S22" s="36">
        <f t="shared" si="3"/>
        <v>35838.994362944002</v>
      </c>
      <c r="T22" s="36">
        <f t="shared" si="3"/>
        <v>37028.548195587238</v>
      </c>
      <c r="U22" s="36">
        <f t="shared" si="3"/>
        <v>35600.819088232005</v>
      </c>
      <c r="V22" s="36">
        <f t="shared" si="3"/>
        <v>36755.492152104001</v>
      </c>
    </row>
    <row r="23" spans="2:22" x14ac:dyDescent="0.2">
      <c r="B23" s="33"/>
      <c r="C23" s="79" t="s">
        <v>10</v>
      </c>
      <c r="D23" s="34">
        <v>6406.7424579019998</v>
      </c>
      <c r="E23" s="34">
        <v>8411.1729141220003</v>
      </c>
      <c r="F23" s="34">
        <v>8119.8279819679992</v>
      </c>
      <c r="G23" s="34">
        <v>7146.9083900740015</v>
      </c>
      <c r="H23" s="34">
        <v>9691.9186902620004</v>
      </c>
      <c r="I23" s="34">
        <v>9625.750090896001</v>
      </c>
      <c r="J23" s="34">
        <v>17122.887944680002</v>
      </c>
      <c r="K23" s="34">
        <v>19127.609879646141</v>
      </c>
      <c r="L23" s="34">
        <v>18574.594791486998</v>
      </c>
      <c r="M23" s="34">
        <v>16048.553246971</v>
      </c>
      <c r="N23" s="34">
        <v>18160.896332400996</v>
      </c>
      <c r="O23" s="34">
        <v>14794.362256999999</v>
      </c>
      <c r="P23" s="34">
        <v>16672.829632408</v>
      </c>
      <c r="Q23" s="34">
        <v>22809.372832281002</v>
      </c>
      <c r="R23" s="34">
        <v>17783.707620986999</v>
      </c>
      <c r="S23" s="34">
        <v>20399.347354253001</v>
      </c>
      <c r="T23" s="34">
        <v>19919.967142334532</v>
      </c>
      <c r="U23" s="34">
        <v>17105.835220066001</v>
      </c>
      <c r="V23" s="34">
        <v>16114.577057565</v>
      </c>
    </row>
    <row r="24" spans="2:22" x14ac:dyDescent="0.2">
      <c r="B24" s="33"/>
      <c r="C24" s="79" t="s">
        <v>11</v>
      </c>
      <c r="D24" s="34">
        <v>5015.1718042310004</v>
      </c>
      <c r="E24" s="34">
        <v>5057.3945816580008</v>
      </c>
      <c r="F24" s="34">
        <v>5248.9076973687197</v>
      </c>
      <c r="G24" s="34">
        <v>6844.6197930732696</v>
      </c>
      <c r="H24" s="34">
        <v>7789.5956154659998</v>
      </c>
      <c r="I24" s="34">
        <v>8830.0747129049996</v>
      </c>
      <c r="J24" s="34">
        <v>11187.766850333999</v>
      </c>
      <c r="K24" s="34">
        <v>12476.018802599001</v>
      </c>
      <c r="L24" s="34">
        <v>12117.231342704999</v>
      </c>
      <c r="M24" s="34">
        <v>12716.217778318</v>
      </c>
      <c r="N24" s="34">
        <v>13108.488848393001</v>
      </c>
      <c r="O24" s="34">
        <v>13361.477300728999</v>
      </c>
      <c r="P24" s="34">
        <v>13176.562727789</v>
      </c>
      <c r="Q24" s="34">
        <v>14671.608582588</v>
      </c>
      <c r="R24" s="34">
        <v>14156.082589479</v>
      </c>
      <c r="S24" s="34">
        <v>15439.647008690999</v>
      </c>
      <c r="T24" s="34">
        <v>17108.58105325271</v>
      </c>
      <c r="U24" s="34">
        <v>18494.983868166</v>
      </c>
      <c r="V24" s="34">
        <v>20640.915094538999</v>
      </c>
    </row>
    <row r="25" spans="2:22" x14ac:dyDescent="0.2">
      <c r="B25" s="35" t="s">
        <v>13</v>
      </c>
      <c r="C25" s="78" t="s">
        <v>110</v>
      </c>
      <c r="D25" s="36">
        <v>7620.8328149909994</v>
      </c>
      <c r="E25" s="36">
        <v>11466.40575979717</v>
      </c>
      <c r="F25" s="36">
        <v>10632.66055313017</v>
      </c>
      <c r="G25" s="36">
        <v>8962.8546656788803</v>
      </c>
      <c r="H25" s="36">
        <v>11175.57457430955</v>
      </c>
      <c r="I25" s="36">
        <v>12598.451246417841</v>
      </c>
      <c r="J25" s="36">
        <v>14981.811998555411</v>
      </c>
      <c r="K25" s="36">
        <v>20992.218870549001</v>
      </c>
      <c r="L25" s="36">
        <v>22090.14870084494</v>
      </c>
      <c r="M25" s="36">
        <v>31189.933565961001</v>
      </c>
      <c r="N25" s="36">
        <v>25684.611083310439</v>
      </c>
      <c r="O25" s="36">
        <v>32860.724673777004</v>
      </c>
      <c r="P25" s="36">
        <v>38080.336370912999</v>
      </c>
      <c r="Q25" s="36">
        <v>43645.57719672408</v>
      </c>
      <c r="R25" s="36">
        <v>44484.787084584001</v>
      </c>
      <c r="S25" s="36">
        <v>46088.679177236321</v>
      </c>
      <c r="T25" s="36">
        <v>41141.051917831166</v>
      </c>
      <c r="U25" s="36">
        <v>40418.517539096996</v>
      </c>
      <c r="V25" s="36">
        <v>38621.701515496898</v>
      </c>
    </row>
    <row r="26" spans="2:22" ht="14.25" customHeight="1" x14ac:dyDescent="0.2">
      <c r="B26" s="37" t="s">
        <v>14</v>
      </c>
      <c r="C26" s="80" t="s">
        <v>16</v>
      </c>
      <c r="D26" s="38">
        <f>+D13+D25</f>
        <v>34047.345657263948</v>
      </c>
      <c r="E26" s="38">
        <f t="shared" ref="E26:V26" si="4">+E13+E25</f>
        <v>41349.09668937794</v>
      </c>
      <c r="F26" s="38">
        <f t="shared" si="4"/>
        <v>43793.618619595378</v>
      </c>
      <c r="G26" s="38">
        <f t="shared" si="4"/>
        <v>44403.180681381578</v>
      </c>
      <c r="H26" s="38">
        <f t="shared" si="4"/>
        <v>54819.040052661483</v>
      </c>
      <c r="I26" s="38">
        <f t="shared" si="4"/>
        <v>61917.124505003339</v>
      </c>
      <c r="J26" s="38">
        <f t="shared" si="4"/>
        <v>66993.052788233108</v>
      </c>
      <c r="K26" s="38">
        <f t="shared" si="4"/>
        <v>77859.358369062786</v>
      </c>
      <c r="L26" s="38">
        <f t="shared" si="4"/>
        <v>86406.840893628498</v>
      </c>
      <c r="M26" s="38">
        <f t="shared" si="4"/>
        <v>105011.15462982957</v>
      </c>
      <c r="N26" s="38">
        <f t="shared" si="4"/>
        <v>109868.16406650678</v>
      </c>
      <c r="O26" s="38">
        <f>+O13+O25</f>
        <v>116125.11339677151</v>
      </c>
      <c r="P26" s="38">
        <f t="shared" si="4"/>
        <v>129208.18942762492</v>
      </c>
      <c r="Q26" s="38">
        <f t="shared" si="4"/>
        <v>144419.69249048049</v>
      </c>
      <c r="R26" s="38">
        <f>+R13+R25</f>
        <v>156009.03689653493</v>
      </c>
      <c r="S26" s="38">
        <f t="shared" si="4"/>
        <v>160617.95636034897</v>
      </c>
      <c r="T26" s="38">
        <f t="shared" si="4"/>
        <v>163719.93397519249</v>
      </c>
      <c r="U26" s="38">
        <f t="shared" si="4"/>
        <v>179309.11765821185</v>
      </c>
      <c r="V26" s="38">
        <f t="shared" si="4"/>
        <v>185330.2320640455</v>
      </c>
    </row>
    <row r="27" spans="2:22" ht="14.25" customHeight="1" x14ac:dyDescent="0.2">
      <c r="B27" s="39" t="s">
        <v>15</v>
      </c>
      <c r="C27" s="81" t="s">
        <v>50</v>
      </c>
      <c r="D27" s="40">
        <f>+D18+D26</f>
        <v>50594.408056228945</v>
      </c>
      <c r="E27" s="40">
        <f t="shared" ref="E27:V27" si="5">+E18+E26</f>
        <v>62752.144402641941</v>
      </c>
      <c r="F27" s="40">
        <f t="shared" si="5"/>
        <v>66758.026224193105</v>
      </c>
      <c r="G27" s="40">
        <f t="shared" si="5"/>
        <v>71744.098983104574</v>
      </c>
      <c r="H27" s="40">
        <f t="shared" si="5"/>
        <v>81707.136486046482</v>
      </c>
      <c r="I27" s="40">
        <f t="shared" si="5"/>
        <v>93475.167986936343</v>
      </c>
      <c r="J27" s="40">
        <f t="shared" si="5"/>
        <v>105923.01183135311</v>
      </c>
      <c r="K27" s="40">
        <f t="shared" si="5"/>
        <v>117179.15157366479</v>
      </c>
      <c r="L27" s="40">
        <f t="shared" si="5"/>
        <v>125291.18184548149</v>
      </c>
      <c r="M27" s="40">
        <f t="shared" si="5"/>
        <v>142045.46534104858</v>
      </c>
      <c r="N27" s="40">
        <f t="shared" si="5"/>
        <v>149759.2859582408</v>
      </c>
      <c r="O27" s="40">
        <f t="shared" si="5"/>
        <v>151311.80785492051</v>
      </c>
      <c r="P27" s="40">
        <f t="shared" si="5"/>
        <v>165619.22131195993</v>
      </c>
      <c r="Q27" s="40">
        <f t="shared" si="5"/>
        <v>188960.5097810445</v>
      </c>
      <c r="R27" s="40">
        <f t="shared" si="5"/>
        <v>196961.27604297793</v>
      </c>
      <c r="S27" s="40">
        <f t="shared" si="5"/>
        <v>207594.95696068095</v>
      </c>
      <c r="T27" s="40">
        <f t="shared" si="5"/>
        <v>210426.13806019348</v>
      </c>
      <c r="U27" s="40">
        <f t="shared" si="5"/>
        <v>229316.08240950987</v>
      </c>
      <c r="V27" s="40">
        <f t="shared" si="5"/>
        <v>233260.2202794895</v>
      </c>
    </row>
    <row r="28" spans="2:22" x14ac:dyDescent="0.2">
      <c r="B28" s="1" t="s">
        <v>227</v>
      </c>
      <c r="C28" s="7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x14ac:dyDescent="0.2">
      <c r="B29" s="1"/>
    </row>
    <row r="32" spans="2:22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5" spans="1:22" ht="18" x14ac:dyDescent="0.2">
      <c r="C35" s="138"/>
      <c r="D35" s="164" t="s">
        <v>81</v>
      </c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</row>
    <row r="36" spans="1:22" x14ac:dyDescent="0.2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</row>
    <row r="37" spans="1:22" x14ac:dyDescent="0.2">
      <c r="A37" s="18"/>
      <c r="B37" s="166"/>
      <c r="C37" s="168" t="s">
        <v>0</v>
      </c>
      <c r="D37" s="162">
        <v>2000</v>
      </c>
      <c r="E37" s="162">
        <v>2001</v>
      </c>
      <c r="F37" s="162">
        <v>2002</v>
      </c>
      <c r="G37" s="162">
        <v>2003</v>
      </c>
      <c r="H37" s="162">
        <v>2004</v>
      </c>
      <c r="I37" s="162">
        <v>2005</v>
      </c>
      <c r="J37" s="162">
        <v>2006</v>
      </c>
      <c r="K37" s="162">
        <v>2007</v>
      </c>
      <c r="L37" s="162">
        <v>2008</v>
      </c>
      <c r="M37" s="162">
        <v>2009</v>
      </c>
      <c r="N37" s="162">
        <v>2010</v>
      </c>
      <c r="O37" s="162">
        <v>2011</v>
      </c>
      <c r="P37" s="162">
        <v>2012</v>
      </c>
      <c r="Q37" s="162">
        <v>2013</v>
      </c>
      <c r="R37" s="162">
        <v>2014</v>
      </c>
      <c r="S37" s="162">
        <v>2015</v>
      </c>
      <c r="T37" s="162">
        <v>2016</v>
      </c>
      <c r="U37" s="162">
        <v>2017</v>
      </c>
      <c r="V37" s="162">
        <v>2018</v>
      </c>
    </row>
    <row r="38" spans="1:22" ht="12" thickBot="1" x14ac:dyDescent="0.25">
      <c r="A38" s="18"/>
      <c r="B38" s="167"/>
      <c r="C38" s="169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</row>
    <row r="39" spans="1:22" x14ac:dyDescent="0.2">
      <c r="A39" s="19"/>
      <c r="B39" s="35" t="s">
        <v>1</v>
      </c>
      <c r="C39" s="78" t="s">
        <v>2</v>
      </c>
      <c r="D39" s="42">
        <f>+D40+D41+D42+D43</f>
        <v>25087.293686634395</v>
      </c>
      <c r="E39" s="42">
        <f t="shared" ref="E39:V39" si="6">+E40+E41+E42+E43</f>
        <v>28758.420846956396</v>
      </c>
      <c r="F39" s="42">
        <f t="shared" si="6"/>
        <v>32462.421232937115</v>
      </c>
      <c r="G39" s="42">
        <f t="shared" si="6"/>
        <v>34783.460645227009</v>
      </c>
      <c r="H39" s="42">
        <f t="shared" si="6"/>
        <v>43042.224495928138</v>
      </c>
      <c r="I39" s="42">
        <f t="shared" si="6"/>
        <v>48411.413459229436</v>
      </c>
      <c r="J39" s="42">
        <f t="shared" si="6"/>
        <v>50911.798492299597</v>
      </c>
      <c r="K39" s="42">
        <f t="shared" si="6"/>
        <v>54410.362672928786</v>
      </c>
      <c r="L39" s="42">
        <f t="shared" si="6"/>
        <v>62724.029685728929</v>
      </c>
      <c r="M39" s="42">
        <f t="shared" si="6"/>
        <v>69782.530687886465</v>
      </c>
      <c r="N39" s="42">
        <f t="shared" si="6"/>
        <v>77434.801828606476</v>
      </c>
      <c r="O39" s="42">
        <f t="shared" si="6"/>
        <v>81651.420349196313</v>
      </c>
      <c r="P39" s="42">
        <f t="shared" si="6"/>
        <v>89092.70810292993</v>
      </c>
      <c r="Q39" s="42">
        <f t="shared" si="6"/>
        <v>97413.89964698565</v>
      </c>
      <c r="R39" s="42">
        <f t="shared" si="6"/>
        <v>106035.77429765579</v>
      </c>
      <c r="S39" s="42">
        <f t="shared" si="6"/>
        <v>112039.74264786553</v>
      </c>
      <c r="T39" s="42">
        <f t="shared" si="6"/>
        <v>121300.24183102226</v>
      </c>
      <c r="U39" s="42">
        <f t="shared" si="6"/>
        <v>137691.99422723398</v>
      </c>
      <c r="V39" s="42">
        <f t="shared" si="6"/>
        <v>142601.18394355764</v>
      </c>
    </row>
    <row r="40" spans="1:22" x14ac:dyDescent="0.2">
      <c r="A40" s="20"/>
      <c r="B40" s="41"/>
      <c r="C40" s="79" t="s">
        <v>3</v>
      </c>
      <c r="D40" s="43">
        <v>6229.3447091481321</v>
      </c>
      <c r="E40" s="43">
        <v>6726.4665010346498</v>
      </c>
      <c r="F40" s="43">
        <v>7268.3137054101298</v>
      </c>
      <c r="G40" s="43">
        <v>7871.3360849766641</v>
      </c>
      <c r="H40" s="43">
        <v>8637.7507258709666</v>
      </c>
      <c r="I40" s="43">
        <v>9205.814921234205</v>
      </c>
      <c r="J40" s="43">
        <v>10208.71699300462</v>
      </c>
      <c r="K40" s="43">
        <v>11156.113070575993</v>
      </c>
      <c r="L40" s="43">
        <v>12493.004910224272</v>
      </c>
      <c r="M40" s="43">
        <v>14056.360398261939</v>
      </c>
      <c r="N40" s="43">
        <v>15117.711165502875</v>
      </c>
      <c r="O40" s="43">
        <v>15971.712153019997</v>
      </c>
      <c r="P40" s="43">
        <v>18009.241434895517</v>
      </c>
      <c r="Q40" s="43">
        <v>19954.066249794734</v>
      </c>
      <c r="R40" s="43">
        <v>22135.443381668239</v>
      </c>
      <c r="S40" s="43">
        <v>23620.592875443817</v>
      </c>
      <c r="T40" s="43">
        <v>25682.022112883624</v>
      </c>
      <c r="U40" s="43">
        <v>27697.222739604138</v>
      </c>
      <c r="V40" s="43">
        <v>30597.136973496159</v>
      </c>
    </row>
    <row r="41" spans="1:22" x14ac:dyDescent="0.2">
      <c r="A41" s="20"/>
      <c r="B41" s="41"/>
      <c r="C41" s="79" t="s">
        <v>4</v>
      </c>
      <c r="D41" s="43">
        <v>1596.5700762746908</v>
      </c>
      <c r="E41" s="43">
        <v>1829.5427838393305</v>
      </c>
      <c r="F41" s="43">
        <v>2226.0547073777207</v>
      </c>
      <c r="G41" s="43">
        <v>2417.680165747171</v>
      </c>
      <c r="H41" s="43">
        <v>2828.1477028928603</v>
      </c>
      <c r="I41" s="43">
        <v>3077.4043118111304</v>
      </c>
      <c r="J41" s="43">
        <v>3405.4197016744779</v>
      </c>
      <c r="K41" s="43">
        <v>3660.5723215917492</v>
      </c>
      <c r="L41" s="43">
        <v>4040.3234625005584</v>
      </c>
      <c r="M41" s="43">
        <v>4714.565570078671</v>
      </c>
      <c r="N41" s="43">
        <v>5115.033288759877</v>
      </c>
      <c r="O41" s="43">
        <v>5538.6444603554473</v>
      </c>
      <c r="P41" s="43">
        <v>6339.2739152642253</v>
      </c>
      <c r="Q41" s="43">
        <v>7298.7546603110231</v>
      </c>
      <c r="R41" s="43">
        <v>7705.7529421135068</v>
      </c>
      <c r="S41" s="43">
        <v>7555.743073592118</v>
      </c>
      <c r="T41" s="43">
        <v>7831.4894336926591</v>
      </c>
      <c r="U41" s="43">
        <v>7888.5947815027803</v>
      </c>
      <c r="V41" s="43">
        <v>8495.012456258708</v>
      </c>
    </row>
    <row r="42" spans="1:22" x14ac:dyDescent="0.2">
      <c r="A42" s="20"/>
      <c r="B42" s="41"/>
      <c r="C42" s="79" t="s">
        <v>5</v>
      </c>
      <c r="D42" s="43">
        <v>16896.717733324054</v>
      </c>
      <c r="E42" s="43">
        <v>19814.752764402707</v>
      </c>
      <c r="F42" s="43">
        <v>22488.235040550375</v>
      </c>
      <c r="G42" s="43">
        <v>23913.582753292801</v>
      </c>
      <c r="H42" s="43">
        <v>31009.468146421943</v>
      </c>
      <c r="I42" s="43">
        <v>35355.953492400324</v>
      </c>
      <c r="J42" s="43">
        <v>36413.040092094212</v>
      </c>
      <c r="K42" s="43">
        <v>38831.553695848423</v>
      </c>
      <c r="L42" s="43">
        <v>45345.352949232401</v>
      </c>
      <c r="M42" s="43">
        <v>49968.282484189273</v>
      </c>
      <c r="N42" s="43">
        <v>55854.780206257063</v>
      </c>
      <c r="O42" s="43">
        <v>58806.182798149137</v>
      </c>
      <c r="P42" s="43">
        <v>63379.465980190456</v>
      </c>
      <c r="Q42" s="43">
        <v>68834.539531424889</v>
      </c>
      <c r="R42" s="43">
        <v>74778.565351660422</v>
      </c>
      <c r="S42" s="43">
        <v>79382.531331979073</v>
      </c>
      <c r="T42" s="43">
        <v>86181.636079903852</v>
      </c>
      <c r="U42" s="43">
        <v>100569.72908547585</v>
      </c>
      <c r="V42" s="43">
        <v>101954.56256270407</v>
      </c>
    </row>
    <row r="43" spans="1:22" x14ac:dyDescent="0.2">
      <c r="A43" s="20"/>
      <c r="B43" s="41"/>
      <c r="C43" s="79" t="s">
        <v>6</v>
      </c>
      <c r="D43" s="43">
        <v>364.66116788752004</v>
      </c>
      <c r="E43" s="43">
        <v>387.65879767971012</v>
      </c>
      <c r="F43" s="43">
        <v>479.81777959888996</v>
      </c>
      <c r="G43" s="43">
        <v>580.86164121036995</v>
      </c>
      <c r="H43" s="43">
        <v>566.85792074236997</v>
      </c>
      <c r="I43" s="43">
        <v>772.24073378377022</v>
      </c>
      <c r="J43" s="43">
        <v>884.62170552628004</v>
      </c>
      <c r="K43" s="43">
        <v>762.12358491262012</v>
      </c>
      <c r="L43" s="43">
        <v>845.34836377169006</v>
      </c>
      <c r="M43" s="43">
        <v>1043.32223535658</v>
      </c>
      <c r="N43" s="43">
        <v>1347.2771680866601</v>
      </c>
      <c r="O43" s="43">
        <v>1334.8809376717397</v>
      </c>
      <c r="P43" s="43">
        <v>1364.7267725797301</v>
      </c>
      <c r="Q43" s="43">
        <v>1326.539205454997</v>
      </c>
      <c r="R43" s="43">
        <v>1416.0126222136303</v>
      </c>
      <c r="S43" s="43">
        <v>1480.8753668505299</v>
      </c>
      <c r="T43" s="43">
        <v>1605.0942045421298</v>
      </c>
      <c r="U43" s="43">
        <v>1536.4476206512304</v>
      </c>
      <c r="V43" s="43">
        <v>1554.4719510987104</v>
      </c>
    </row>
    <row r="44" spans="1:22" x14ac:dyDescent="0.2">
      <c r="A44" s="21"/>
      <c r="B44" s="35" t="s">
        <v>7</v>
      </c>
      <c r="C44" s="78" t="s">
        <v>8</v>
      </c>
      <c r="D44" s="42">
        <f>+D45+D48</f>
        <v>15741.877792265128</v>
      </c>
      <c r="E44" s="42">
        <f t="shared" ref="E44:V44" si="7">+E45+E48</f>
        <v>21106.62886526735</v>
      </c>
      <c r="F44" s="42">
        <f t="shared" si="7"/>
        <v>22726.711179657148</v>
      </c>
      <c r="G44" s="42">
        <f t="shared" si="7"/>
        <v>27120.559283242073</v>
      </c>
      <c r="H44" s="42">
        <f t="shared" si="7"/>
        <v>25680.075799398273</v>
      </c>
      <c r="I44" s="42">
        <f t="shared" si="7"/>
        <v>30876.02670720953</v>
      </c>
      <c r="J44" s="42">
        <f t="shared" si="7"/>
        <v>37592.235246041571</v>
      </c>
      <c r="K44" s="42">
        <f t="shared" si="7"/>
        <v>38018.249640013084</v>
      </c>
      <c r="L44" s="42">
        <f t="shared" si="7"/>
        <v>35577.457181515521</v>
      </c>
      <c r="M44" s="42">
        <f t="shared" si="7"/>
        <v>32748.637825956721</v>
      </c>
      <c r="N44" s="42">
        <f t="shared" si="7"/>
        <v>32346.389964887981</v>
      </c>
      <c r="O44" s="42">
        <f t="shared" si="7"/>
        <v>33713.705410291404</v>
      </c>
      <c r="P44" s="42">
        <f t="shared" si="7"/>
        <v>36242.959989869079</v>
      </c>
      <c r="Q44" s="42">
        <f t="shared" si="7"/>
        <v>37934.255667092249</v>
      </c>
      <c r="R44" s="42">
        <f t="shared" si="7"/>
        <v>39988.832320607791</v>
      </c>
      <c r="S44" s="42">
        <f t="shared" si="7"/>
        <v>46315.264174428252</v>
      </c>
      <c r="T44" s="42">
        <f t="shared" si="7"/>
        <v>39669.604062096849</v>
      </c>
      <c r="U44" s="42">
        <f t="shared" si="7"/>
        <v>48920.136053502458</v>
      </c>
      <c r="V44" s="42">
        <f t="shared" si="7"/>
        <v>46971.008122522282</v>
      </c>
    </row>
    <row r="45" spans="1:22" x14ac:dyDescent="0.2">
      <c r="A45" s="21"/>
      <c r="B45" s="35"/>
      <c r="C45" s="78" t="s">
        <v>9</v>
      </c>
      <c r="D45" s="42">
        <f>+D46+D47</f>
        <v>4985.3838374961906</v>
      </c>
      <c r="E45" s="42">
        <f t="shared" ref="E45:V45" si="8">+E46+E47</f>
        <v>7794.5281634554185</v>
      </c>
      <c r="F45" s="42">
        <f t="shared" si="8"/>
        <v>9453.46946268385</v>
      </c>
      <c r="G45" s="42">
        <f t="shared" si="8"/>
        <v>13251.336088522141</v>
      </c>
      <c r="H45" s="42">
        <f t="shared" si="8"/>
        <v>8489.401667362501</v>
      </c>
      <c r="I45" s="42">
        <f t="shared" si="8"/>
        <v>12815.372534923586</v>
      </c>
      <c r="J45" s="42">
        <f t="shared" si="8"/>
        <v>9644.3447942123803</v>
      </c>
      <c r="K45" s="42">
        <f t="shared" si="8"/>
        <v>7452.2394448357709</v>
      </c>
      <c r="L45" s="42">
        <f t="shared" si="8"/>
        <v>7336.4403351509609</v>
      </c>
      <c r="M45" s="42">
        <f t="shared" si="8"/>
        <v>6871.0902210457498</v>
      </c>
      <c r="N45" s="42">
        <f t="shared" si="8"/>
        <v>7038.2920826871105</v>
      </c>
      <c r="O45" s="42">
        <f t="shared" si="8"/>
        <v>6126.2814291458644</v>
      </c>
      <c r="P45" s="42">
        <f t="shared" si="8"/>
        <v>6477.5108822533248</v>
      </c>
      <c r="Q45" s="42">
        <f t="shared" si="8"/>
        <v>6862.7395608581</v>
      </c>
      <c r="R45" s="42">
        <f t="shared" si="8"/>
        <v>8843.2435779754524</v>
      </c>
      <c r="S45" s="42">
        <f t="shared" si="8"/>
        <v>11011.512256200329</v>
      </c>
      <c r="T45" s="42">
        <f t="shared" si="8"/>
        <v>9294.7516942353705</v>
      </c>
      <c r="U45" s="42">
        <f t="shared" si="8"/>
        <v>13980.848956715719</v>
      </c>
      <c r="V45" s="42">
        <f t="shared" si="8"/>
        <v>11169.061059183401</v>
      </c>
    </row>
    <row r="46" spans="1:22" x14ac:dyDescent="0.2">
      <c r="A46" s="21"/>
      <c r="B46" s="33"/>
      <c r="C46" s="79" t="s">
        <v>10</v>
      </c>
      <c r="D46" s="43">
        <v>2529.1228563879304</v>
      </c>
      <c r="E46" s="43">
        <v>4401.0849114574985</v>
      </c>
      <c r="F46" s="43">
        <v>5653.356391425169</v>
      </c>
      <c r="G46" s="43">
        <v>7846.018086669621</v>
      </c>
      <c r="H46" s="43">
        <v>4063.2054549756003</v>
      </c>
      <c r="I46" s="43">
        <v>8412.986397762088</v>
      </c>
      <c r="J46" s="43">
        <v>4943.7683566434407</v>
      </c>
      <c r="K46" s="43">
        <v>3520.3664087899801</v>
      </c>
      <c r="L46" s="43">
        <v>3472.5737967656601</v>
      </c>
      <c r="M46" s="43">
        <v>2846.3246608105701</v>
      </c>
      <c r="N46" s="43">
        <v>3361.86607698633</v>
      </c>
      <c r="O46" s="43">
        <v>2373.5093858785435</v>
      </c>
      <c r="P46" s="43">
        <v>3393.4166161716425</v>
      </c>
      <c r="Q46" s="43">
        <v>2909.2608661240001</v>
      </c>
      <c r="R46" s="43">
        <v>4841.0192400746209</v>
      </c>
      <c r="S46" s="43">
        <v>5998.7069798392185</v>
      </c>
      <c r="T46" s="43">
        <v>3415.5068560390905</v>
      </c>
      <c r="U46" s="43">
        <v>7662.7172892550198</v>
      </c>
      <c r="V46" s="43">
        <v>3074.4656612358694</v>
      </c>
    </row>
    <row r="47" spans="1:22" x14ac:dyDescent="0.2">
      <c r="A47" s="21"/>
      <c r="B47" s="33"/>
      <c r="C47" s="79" t="s">
        <v>11</v>
      </c>
      <c r="D47" s="43">
        <v>2456.2609811082598</v>
      </c>
      <c r="E47" s="43">
        <v>3393.44325199792</v>
      </c>
      <c r="F47" s="43">
        <v>3800.1130712586801</v>
      </c>
      <c r="G47" s="43">
        <v>5405.318001852519</v>
      </c>
      <c r="H47" s="43">
        <v>4426.1962123868998</v>
      </c>
      <c r="I47" s="43">
        <v>4402.3861371614994</v>
      </c>
      <c r="J47" s="43">
        <v>4700.5764375689396</v>
      </c>
      <c r="K47" s="43">
        <v>3931.8730360457907</v>
      </c>
      <c r="L47" s="43">
        <v>3863.8665383853004</v>
      </c>
      <c r="M47" s="43">
        <v>4024.7655602351801</v>
      </c>
      <c r="N47" s="43">
        <v>3676.42600570078</v>
      </c>
      <c r="O47" s="43">
        <v>3752.7720432673209</v>
      </c>
      <c r="P47" s="43">
        <v>3084.0942660816822</v>
      </c>
      <c r="Q47" s="43">
        <v>3953.4786947340999</v>
      </c>
      <c r="R47" s="43">
        <v>4002.2243379008305</v>
      </c>
      <c r="S47" s="43">
        <v>5012.8052763611104</v>
      </c>
      <c r="T47" s="43">
        <v>5879.2448381962795</v>
      </c>
      <c r="U47" s="43">
        <v>6318.1316674607006</v>
      </c>
      <c r="V47" s="43">
        <v>8094.5953979475307</v>
      </c>
    </row>
    <row r="48" spans="1:22" x14ac:dyDescent="0.2">
      <c r="A48" s="21"/>
      <c r="B48" s="35"/>
      <c r="C48" s="78" t="s">
        <v>12</v>
      </c>
      <c r="D48" s="42">
        <f>+D49+D50</f>
        <v>10756.493954768937</v>
      </c>
      <c r="E48" s="42">
        <f t="shared" ref="E48:V48" si="9">+E49+E50</f>
        <v>13312.100701811931</v>
      </c>
      <c r="F48" s="42">
        <f t="shared" si="9"/>
        <v>13273.2417169733</v>
      </c>
      <c r="G48" s="42">
        <f t="shared" si="9"/>
        <v>13869.223194719933</v>
      </c>
      <c r="H48" s="42">
        <f t="shared" si="9"/>
        <v>17190.674132035772</v>
      </c>
      <c r="I48" s="42">
        <f t="shared" si="9"/>
        <v>18060.654172285944</v>
      </c>
      <c r="J48" s="42">
        <f t="shared" si="9"/>
        <v>27947.890451829193</v>
      </c>
      <c r="K48" s="42">
        <f t="shared" si="9"/>
        <v>30566.01019517731</v>
      </c>
      <c r="L48" s="42">
        <f t="shared" si="9"/>
        <v>28241.01684636456</v>
      </c>
      <c r="M48" s="42">
        <f t="shared" si="9"/>
        <v>25877.547604910971</v>
      </c>
      <c r="N48" s="42">
        <f t="shared" si="9"/>
        <v>25308.097882200869</v>
      </c>
      <c r="O48" s="42">
        <f t="shared" si="9"/>
        <v>27587.423981145537</v>
      </c>
      <c r="P48" s="42">
        <f t="shared" si="9"/>
        <v>29765.449107615757</v>
      </c>
      <c r="Q48" s="42">
        <f t="shared" si="9"/>
        <v>31071.516106234147</v>
      </c>
      <c r="R48" s="42">
        <f t="shared" si="9"/>
        <v>31145.588742632339</v>
      </c>
      <c r="S48" s="42">
        <f t="shared" si="9"/>
        <v>35303.751918227921</v>
      </c>
      <c r="T48" s="42">
        <f t="shared" si="9"/>
        <v>30374.85236786148</v>
      </c>
      <c r="U48" s="42">
        <f t="shared" si="9"/>
        <v>34939.287096786742</v>
      </c>
      <c r="V48" s="42">
        <f t="shared" si="9"/>
        <v>35801.947063338885</v>
      </c>
    </row>
    <row r="49" spans="1:23" x14ac:dyDescent="0.2">
      <c r="A49" s="21"/>
      <c r="B49" s="33"/>
      <c r="C49" s="79" t="s">
        <v>10</v>
      </c>
      <c r="D49" s="43">
        <v>6097.3360698846091</v>
      </c>
      <c r="E49" s="43">
        <v>8299.7192135325204</v>
      </c>
      <c r="F49" s="43">
        <v>8073.9692020216999</v>
      </c>
      <c r="G49" s="43">
        <v>7122.0053814460607</v>
      </c>
      <c r="H49" s="43">
        <v>9585.3309568958812</v>
      </c>
      <c r="I49" s="43">
        <v>9500.5541498484818</v>
      </c>
      <c r="J49" s="43">
        <v>17042.966050457842</v>
      </c>
      <c r="K49" s="43">
        <v>18284.211751330611</v>
      </c>
      <c r="L49" s="43">
        <v>16320.613595234932</v>
      </c>
      <c r="M49" s="43">
        <v>13697.437571946741</v>
      </c>
      <c r="N49" s="43">
        <v>13846.335123802697</v>
      </c>
      <c r="O49" s="43">
        <v>14339.7438762528</v>
      </c>
      <c r="P49" s="43">
        <v>16597.515321149629</v>
      </c>
      <c r="Q49" s="43">
        <v>18015.934824314958</v>
      </c>
      <c r="R49" s="43">
        <v>17332.165457605388</v>
      </c>
      <c r="S49" s="43">
        <v>20378.02562861118</v>
      </c>
      <c r="T49" s="43">
        <v>13863.08318087063</v>
      </c>
      <c r="U49" s="43">
        <v>17064.107607291931</v>
      </c>
      <c r="V49" s="43">
        <v>15625.534116747329</v>
      </c>
    </row>
    <row r="50" spans="1:23" x14ac:dyDescent="0.2">
      <c r="A50" s="21"/>
      <c r="B50" s="33"/>
      <c r="C50" s="79" t="s">
        <v>11</v>
      </c>
      <c r="D50" s="43">
        <v>4659.1578848843283</v>
      </c>
      <c r="E50" s="43">
        <v>5012.3814882794113</v>
      </c>
      <c r="F50" s="43">
        <v>5199.2725149516</v>
      </c>
      <c r="G50" s="43">
        <v>6747.2178132738718</v>
      </c>
      <c r="H50" s="43">
        <v>7605.3431751398903</v>
      </c>
      <c r="I50" s="43">
        <v>8560.100022437462</v>
      </c>
      <c r="J50" s="43">
        <v>10904.924401371351</v>
      </c>
      <c r="K50" s="43">
        <v>12281.798443846701</v>
      </c>
      <c r="L50" s="43">
        <v>11920.40325112963</v>
      </c>
      <c r="M50" s="43">
        <v>12180.110032964229</v>
      </c>
      <c r="N50" s="43">
        <v>11461.76275839817</v>
      </c>
      <c r="O50" s="43">
        <v>13247.680104892737</v>
      </c>
      <c r="P50" s="43">
        <v>13167.93378646613</v>
      </c>
      <c r="Q50" s="43">
        <v>13055.581281919189</v>
      </c>
      <c r="R50" s="43">
        <v>13813.423285026949</v>
      </c>
      <c r="S50" s="43">
        <v>14925.726289616739</v>
      </c>
      <c r="T50" s="43">
        <v>16511.769186990852</v>
      </c>
      <c r="U50" s="43">
        <v>17875.179489494811</v>
      </c>
      <c r="V50" s="43">
        <v>20176.412946591558</v>
      </c>
      <c r="W50" s="8"/>
    </row>
    <row r="51" spans="1:23" x14ac:dyDescent="0.2">
      <c r="A51" s="21"/>
      <c r="B51" s="35" t="s">
        <v>13</v>
      </c>
      <c r="C51" s="78" t="s">
        <v>110</v>
      </c>
      <c r="D51" s="42">
        <v>6121.6940921714804</v>
      </c>
      <c r="E51" s="42">
        <v>10492.469354464771</v>
      </c>
      <c r="F51" s="42">
        <v>9102.4498369170706</v>
      </c>
      <c r="G51" s="42">
        <v>8778.3198527249388</v>
      </c>
      <c r="H51" s="42">
        <v>10641.527226276243</v>
      </c>
      <c r="I51" s="42">
        <v>11840.030893932166</v>
      </c>
      <c r="J51" s="42">
        <v>13883.960604705231</v>
      </c>
      <c r="K51" s="42">
        <v>18532.054998068874</v>
      </c>
      <c r="L51" s="42">
        <v>21521.435365871017</v>
      </c>
      <c r="M51" s="42">
        <v>29111.393845051873</v>
      </c>
      <c r="N51" s="42">
        <v>24032.317521214794</v>
      </c>
      <c r="O51" s="42">
        <v>31114.366688839655</v>
      </c>
      <c r="P51" s="42">
        <v>35903.267656393436</v>
      </c>
      <c r="Q51" s="42">
        <v>41561.213122672285</v>
      </c>
      <c r="R51" s="42">
        <v>42707.114764135942</v>
      </c>
      <c r="S51" s="42">
        <v>44603.172557093203</v>
      </c>
      <c r="T51" s="42">
        <v>39927.716434517795</v>
      </c>
      <c r="U51" s="42">
        <v>39636.135805074424</v>
      </c>
      <c r="V51" s="42">
        <v>37423.573046152902</v>
      </c>
    </row>
    <row r="52" spans="1:23" x14ac:dyDescent="0.2">
      <c r="A52" s="22"/>
      <c r="B52" s="37" t="s">
        <v>14</v>
      </c>
      <c r="C52" s="80" t="s">
        <v>16</v>
      </c>
      <c r="D52" s="44">
        <f>+D39+D51</f>
        <v>31208.987778805877</v>
      </c>
      <c r="E52" s="44">
        <f t="shared" ref="E52:V52" si="10">+E39+E51</f>
        <v>39250.890201421164</v>
      </c>
      <c r="F52" s="44">
        <f t="shared" si="10"/>
        <v>41564.871069854184</v>
      </c>
      <c r="G52" s="44">
        <f t="shared" si="10"/>
        <v>43561.78049795195</v>
      </c>
      <c r="H52" s="44">
        <f t="shared" si="10"/>
        <v>53683.751722204383</v>
      </c>
      <c r="I52" s="44">
        <f t="shared" si="10"/>
        <v>60251.444353161598</v>
      </c>
      <c r="J52" s="44">
        <f t="shared" si="10"/>
        <v>64795.759097004826</v>
      </c>
      <c r="K52" s="44">
        <f t="shared" si="10"/>
        <v>72942.41767099766</v>
      </c>
      <c r="L52" s="44">
        <f t="shared" si="10"/>
        <v>84245.465051599953</v>
      </c>
      <c r="M52" s="44">
        <f t="shared" si="10"/>
        <v>98893.924532938341</v>
      </c>
      <c r="N52" s="44">
        <f t="shared" si="10"/>
        <v>101467.11934982127</v>
      </c>
      <c r="O52" s="44">
        <f t="shared" si="10"/>
        <v>112765.78703803597</v>
      </c>
      <c r="P52" s="44">
        <f t="shared" si="10"/>
        <v>124995.97575932337</v>
      </c>
      <c r="Q52" s="44">
        <f t="shared" si="10"/>
        <v>138975.11276965792</v>
      </c>
      <c r="R52" s="44">
        <f t="shared" si="10"/>
        <v>148742.88906179174</v>
      </c>
      <c r="S52" s="44">
        <f t="shared" si="10"/>
        <v>156642.91520495873</v>
      </c>
      <c r="T52" s="44">
        <f t="shared" si="10"/>
        <v>161227.95826554004</v>
      </c>
      <c r="U52" s="44">
        <f t="shared" si="10"/>
        <v>177328.1300323084</v>
      </c>
      <c r="V52" s="44">
        <f t="shared" si="10"/>
        <v>180024.75698971056</v>
      </c>
    </row>
    <row r="53" spans="1:23" x14ac:dyDescent="0.2">
      <c r="A53" s="21"/>
      <c r="B53" s="39" t="s">
        <v>15</v>
      </c>
      <c r="C53" s="81" t="s">
        <v>51</v>
      </c>
      <c r="D53" s="45">
        <f>+D39+D44+D51</f>
        <v>46950.865571071001</v>
      </c>
      <c r="E53" s="45">
        <f t="shared" ref="E53:V53" si="11">+E39+E44+E51</f>
        <v>60357.519066688517</v>
      </c>
      <c r="F53" s="45">
        <f t="shared" si="11"/>
        <v>64291.582249511332</v>
      </c>
      <c r="G53" s="45">
        <f t="shared" si="11"/>
        <v>70682.339781194023</v>
      </c>
      <c r="H53" s="45">
        <f t="shared" si="11"/>
        <v>79363.827521602652</v>
      </c>
      <c r="I53" s="45">
        <f t="shared" si="11"/>
        <v>91127.471060371128</v>
      </c>
      <c r="J53" s="45">
        <f t="shared" si="11"/>
        <v>102387.9943430464</v>
      </c>
      <c r="K53" s="45">
        <f t="shared" si="11"/>
        <v>110960.66731101074</v>
      </c>
      <c r="L53" s="45">
        <f t="shared" si="11"/>
        <v>119822.92223311546</v>
      </c>
      <c r="M53" s="45">
        <f t="shared" si="11"/>
        <v>131642.56235889505</v>
      </c>
      <c r="N53" s="45">
        <f t="shared" si="11"/>
        <v>133813.50931470926</v>
      </c>
      <c r="O53" s="45">
        <f t="shared" si="11"/>
        <v>146479.49244832736</v>
      </c>
      <c r="P53" s="45">
        <f t="shared" si="11"/>
        <v>161238.93574919243</v>
      </c>
      <c r="Q53" s="45">
        <f t="shared" si="11"/>
        <v>176909.3684367502</v>
      </c>
      <c r="R53" s="45">
        <f t="shared" si="11"/>
        <v>188731.72138239953</v>
      </c>
      <c r="S53" s="45">
        <f t="shared" si="11"/>
        <v>202958.17937938697</v>
      </c>
      <c r="T53" s="45">
        <f t="shared" si="11"/>
        <v>200897.5623276369</v>
      </c>
      <c r="U53" s="45">
        <f t="shared" si="11"/>
        <v>226248.26608581084</v>
      </c>
      <c r="V53" s="45">
        <f t="shared" si="11"/>
        <v>226995.76511223282</v>
      </c>
    </row>
    <row r="54" spans="1:23" x14ac:dyDescent="0.2">
      <c r="A54" s="21"/>
      <c r="B54" s="37" t="s">
        <v>52</v>
      </c>
      <c r="C54" s="80" t="s">
        <v>53</v>
      </c>
      <c r="D54" s="44">
        <f>+D26</f>
        <v>34047.345657263948</v>
      </c>
      <c r="E54" s="44">
        <f t="shared" ref="E54:V54" si="12">+E26</f>
        <v>41349.09668937794</v>
      </c>
      <c r="F54" s="44">
        <f t="shared" si="12"/>
        <v>43793.618619595378</v>
      </c>
      <c r="G54" s="44">
        <f t="shared" si="12"/>
        <v>44403.180681381578</v>
      </c>
      <c r="H54" s="44">
        <f t="shared" si="12"/>
        <v>54819.040052661483</v>
      </c>
      <c r="I54" s="44">
        <f t="shared" si="12"/>
        <v>61917.124505003339</v>
      </c>
      <c r="J54" s="44">
        <f t="shared" si="12"/>
        <v>66993.052788233108</v>
      </c>
      <c r="K54" s="44">
        <f t="shared" si="12"/>
        <v>77859.358369062786</v>
      </c>
      <c r="L54" s="44">
        <f t="shared" si="12"/>
        <v>86406.840893628498</v>
      </c>
      <c r="M54" s="44">
        <f t="shared" si="12"/>
        <v>105011.15462982957</v>
      </c>
      <c r="N54" s="44">
        <f t="shared" si="12"/>
        <v>109868.16406650678</v>
      </c>
      <c r="O54" s="44">
        <f t="shared" si="12"/>
        <v>116125.11339677151</v>
      </c>
      <c r="P54" s="44">
        <f t="shared" si="12"/>
        <v>129208.18942762492</v>
      </c>
      <c r="Q54" s="44">
        <f t="shared" si="12"/>
        <v>144419.69249048049</v>
      </c>
      <c r="R54" s="44">
        <f t="shared" si="12"/>
        <v>156009.03689653493</v>
      </c>
      <c r="S54" s="44">
        <f t="shared" si="12"/>
        <v>160617.95636034897</v>
      </c>
      <c r="T54" s="44">
        <f t="shared" si="12"/>
        <v>163719.93397519249</v>
      </c>
      <c r="U54" s="44">
        <f t="shared" si="12"/>
        <v>179309.11765821185</v>
      </c>
      <c r="V54" s="44">
        <f t="shared" si="12"/>
        <v>185330.2320640455</v>
      </c>
    </row>
    <row r="55" spans="1:23" x14ac:dyDescent="0.2">
      <c r="A55" s="23"/>
      <c r="B55" s="39" t="s">
        <v>54</v>
      </c>
      <c r="C55" s="81" t="s">
        <v>56</v>
      </c>
      <c r="D55" s="46">
        <f>+D52/D$26*100</f>
        <v>91.663497333888316</v>
      </c>
      <c r="E55" s="46">
        <f t="shared" ref="E55:U55" si="13">+E52/E$26*100</f>
        <v>94.925629201240142</v>
      </c>
      <c r="F55" s="46">
        <f t="shared" si="13"/>
        <v>94.910793809708281</v>
      </c>
      <c r="G55" s="46">
        <f t="shared" si="13"/>
        <v>98.105090287411699</v>
      </c>
      <c r="H55" s="46">
        <f t="shared" si="13"/>
        <v>97.929025518567101</v>
      </c>
      <c r="I55" s="46">
        <f t="shared" si="13"/>
        <v>97.309823146410579</v>
      </c>
      <c r="J55" s="46">
        <f t="shared" si="13"/>
        <v>96.720117087104555</v>
      </c>
      <c r="K55" s="46">
        <f t="shared" si="13"/>
        <v>93.684843028427963</v>
      </c>
      <c r="L55" s="46">
        <f t="shared" si="13"/>
        <v>97.498605643169711</v>
      </c>
      <c r="M55" s="46">
        <f t="shared" si="13"/>
        <v>94.174685424177255</v>
      </c>
      <c r="N55" s="46">
        <f t="shared" si="13"/>
        <v>92.353522252724559</v>
      </c>
      <c r="O55" s="46">
        <f t="shared" si="13"/>
        <v>97.107149125221909</v>
      </c>
      <c r="P55" s="46">
        <f t="shared" si="13"/>
        <v>96.739979341122961</v>
      </c>
      <c r="Q55" s="46">
        <f t="shared" si="13"/>
        <v>96.23002955695847</v>
      </c>
      <c r="R55" s="46">
        <f t="shared" si="13"/>
        <v>95.342482730944553</v>
      </c>
      <c r="S55" s="46">
        <f t="shared" si="13"/>
        <v>97.525157681329119</v>
      </c>
      <c r="T55" s="46">
        <f t="shared" si="13"/>
        <v>98.477903301604044</v>
      </c>
      <c r="U55" s="46">
        <f t="shared" si="13"/>
        <v>98.895210878411945</v>
      </c>
      <c r="V55" s="46">
        <f>+V52/V$26*100</f>
        <v>97.137285689848213</v>
      </c>
    </row>
    <row r="56" spans="1:23" x14ac:dyDescent="0.2">
      <c r="B56" s="1" t="s">
        <v>227</v>
      </c>
      <c r="C56" s="16"/>
      <c r="D56" s="12"/>
      <c r="E56" s="12"/>
      <c r="F56" s="12"/>
      <c r="G56" s="1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3" x14ac:dyDescent="0.2">
      <c r="V57" s="24"/>
    </row>
    <row r="61" spans="1:23" ht="18" x14ac:dyDescent="0.2">
      <c r="C61" s="138"/>
      <c r="D61" s="164" t="s">
        <v>86</v>
      </c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</row>
    <row r="62" spans="1:23" x14ac:dyDescent="0.2">
      <c r="U62" s="30"/>
      <c r="V62" s="30"/>
    </row>
    <row r="63" spans="1:23" x14ac:dyDescent="0.2">
      <c r="B63" s="166"/>
      <c r="C63" s="168" t="s">
        <v>0</v>
      </c>
      <c r="D63" s="162">
        <v>2000</v>
      </c>
      <c r="E63" s="162">
        <v>2001</v>
      </c>
      <c r="F63" s="162">
        <v>2002</v>
      </c>
      <c r="G63" s="162">
        <v>2003</v>
      </c>
      <c r="H63" s="162">
        <v>2004</v>
      </c>
      <c r="I63" s="162">
        <v>2005</v>
      </c>
      <c r="J63" s="162">
        <v>2006</v>
      </c>
      <c r="K63" s="162">
        <v>2007</v>
      </c>
      <c r="L63" s="162">
        <v>2008</v>
      </c>
      <c r="M63" s="162">
        <v>2009</v>
      </c>
      <c r="N63" s="162">
        <v>2010</v>
      </c>
      <c r="O63" s="162">
        <v>2011</v>
      </c>
      <c r="P63" s="162">
        <v>2012</v>
      </c>
      <c r="Q63" s="162">
        <v>2013</v>
      </c>
      <c r="R63" s="162">
        <v>2014</v>
      </c>
      <c r="S63" s="162">
        <v>2015</v>
      </c>
      <c r="T63" s="162">
        <v>2016</v>
      </c>
      <c r="U63" s="162">
        <v>2017</v>
      </c>
      <c r="V63" s="162">
        <v>2018</v>
      </c>
    </row>
    <row r="64" spans="1:23" ht="12" thickBot="1" x14ac:dyDescent="0.25">
      <c r="B64" s="167"/>
      <c r="C64" s="169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</row>
    <row r="65" spans="2:22" ht="12.75" customHeight="1" x14ac:dyDescent="0.2">
      <c r="B65" s="35" t="s">
        <v>1</v>
      </c>
      <c r="C65" s="78" t="s">
        <v>2</v>
      </c>
      <c r="D65" s="47">
        <f>+IFERROR(IF(D39&gt;0,+((D39/D13)*100)," "),"")</f>
        <v>94.932289539555583</v>
      </c>
      <c r="E65" s="47">
        <f t="shared" ref="E65:V65" si="14">+IFERROR(IF(E39&gt;0,+((E39/E13)*100)," "),"")</f>
        <v>96.237721411121441</v>
      </c>
      <c r="F65" s="47">
        <f t="shared" si="14"/>
        <v>97.893496224903984</v>
      </c>
      <c r="G65" s="47">
        <f t="shared" si="14"/>
        <v>98.146559458328213</v>
      </c>
      <c r="H65" s="47">
        <f t="shared" si="14"/>
        <v>98.622380290304818</v>
      </c>
      <c r="I65" s="47">
        <f t="shared" si="14"/>
        <v>98.160413207794221</v>
      </c>
      <c r="J65" s="47">
        <f t="shared" si="14"/>
        <v>97.886144839681862</v>
      </c>
      <c r="K65" s="47">
        <f t="shared" si="14"/>
        <v>95.679795313690434</v>
      </c>
      <c r="L65" s="47">
        <f t="shared" si="14"/>
        <v>97.523718256093204</v>
      </c>
      <c r="M65" s="47">
        <f t="shared" si="14"/>
        <v>94.529092965709808</v>
      </c>
      <c r="N65" s="47">
        <f t="shared" si="14"/>
        <v>91.983290185035344</v>
      </c>
      <c r="O65" s="47">
        <f t="shared" si="14"/>
        <v>98.062835266629705</v>
      </c>
      <c r="P65" s="47">
        <f t="shared" si="14"/>
        <v>97.766714692032224</v>
      </c>
      <c r="Q65" s="47">
        <f t="shared" si="14"/>
        <v>96.665596480826707</v>
      </c>
      <c r="R65" s="47">
        <f t="shared" si="14"/>
        <v>95.078670761247309</v>
      </c>
      <c r="S65" s="47">
        <f t="shared" si="14"/>
        <v>97.826289839176411</v>
      </c>
      <c r="T65" s="47">
        <f t="shared" si="14"/>
        <v>98.956883759356927</v>
      </c>
      <c r="U65" s="47">
        <f t="shared" si="14"/>
        <v>99.137014390568595</v>
      </c>
      <c r="V65" s="47">
        <f t="shared" si="14"/>
        <v>97.200335529479133</v>
      </c>
    </row>
    <row r="66" spans="2:22" x14ac:dyDescent="0.2">
      <c r="B66" s="41"/>
      <c r="C66" s="79" t="s">
        <v>3</v>
      </c>
      <c r="D66" s="48">
        <f t="shared" ref="D66:U66" si="15">+IFERROR(IF(D40&gt;0,+((D40/D14)*100)," "),"")</f>
        <v>98.087237490222776</v>
      </c>
      <c r="E66" s="48">
        <f t="shared" si="15"/>
        <v>97.97722628895005</v>
      </c>
      <c r="F66" s="48">
        <f t="shared" si="15"/>
        <v>98.522576730374539</v>
      </c>
      <c r="G66" s="48">
        <f t="shared" si="15"/>
        <v>98.58642672598252</v>
      </c>
      <c r="H66" s="48">
        <f t="shared" si="15"/>
        <v>98.630873658360727</v>
      </c>
      <c r="I66" s="48">
        <f t="shared" si="15"/>
        <v>98.855024373886181</v>
      </c>
      <c r="J66" s="48">
        <f t="shared" si="15"/>
        <v>98.208660257864452</v>
      </c>
      <c r="K66" s="48">
        <f t="shared" si="15"/>
        <v>97.483534785828013</v>
      </c>
      <c r="L66" s="48">
        <f t="shared" si="15"/>
        <v>97.399483440044222</v>
      </c>
      <c r="M66" s="48">
        <f t="shared" si="15"/>
        <v>97.358379934195909</v>
      </c>
      <c r="N66" s="48">
        <f t="shared" si="15"/>
        <v>95.549834180875564</v>
      </c>
      <c r="O66" s="48">
        <f t="shared" si="15"/>
        <v>98.525502117205093</v>
      </c>
      <c r="P66" s="48">
        <f t="shared" si="15"/>
        <v>97.279895203645623</v>
      </c>
      <c r="Q66" s="48">
        <f t="shared" si="15"/>
        <v>95.568679806240709</v>
      </c>
      <c r="R66" s="48">
        <f t="shared" si="15"/>
        <v>94.602745438862712</v>
      </c>
      <c r="S66" s="48">
        <f t="shared" si="15"/>
        <v>95.975353469967914</v>
      </c>
      <c r="T66" s="48">
        <f t="shared" si="15"/>
        <v>98.594332485726653</v>
      </c>
      <c r="U66" s="48">
        <f t="shared" si="15"/>
        <v>98.774260385916207</v>
      </c>
      <c r="V66" s="48">
        <f>+IFERROR(IF(V40&gt;0,+((V40/V14)*100)," "),"")</f>
        <v>96.836519891536014</v>
      </c>
    </row>
    <row r="67" spans="2:22" x14ac:dyDescent="0.2">
      <c r="B67" s="41"/>
      <c r="C67" s="79" t="s">
        <v>4</v>
      </c>
      <c r="D67" s="48">
        <f t="shared" ref="D67:V67" si="16">+IFERROR(IF(D41&gt;0,+((D41/D15)*100)," "),"")</f>
        <v>93.13983675250806</v>
      </c>
      <c r="E67" s="48">
        <f t="shared" si="16"/>
        <v>95.665654829715152</v>
      </c>
      <c r="F67" s="48">
        <f t="shared" si="16"/>
        <v>96.806705427961788</v>
      </c>
      <c r="G67" s="48">
        <f t="shared" si="16"/>
        <v>97.714316972265507</v>
      </c>
      <c r="H67" s="48">
        <f t="shared" si="16"/>
        <v>97.572212836936785</v>
      </c>
      <c r="I67" s="48">
        <f t="shared" si="16"/>
        <v>97.766118042632982</v>
      </c>
      <c r="J67" s="48">
        <f t="shared" si="16"/>
        <v>97.578380304430894</v>
      </c>
      <c r="K67" s="48">
        <f t="shared" si="16"/>
        <v>95.341106767226151</v>
      </c>
      <c r="L67" s="48">
        <f t="shared" si="16"/>
        <v>98.189760963487501</v>
      </c>
      <c r="M67" s="48">
        <f t="shared" si="16"/>
        <v>98.03461158516923</v>
      </c>
      <c r="N67" s="48">
        <f t="shared" si="16"/>
        <v>97.337241044914578</v>
      </c>
      <c r="O67" s="48">
        <f t="shared" si="16"/>
        <v>96.73185041544086</v>
      </c>
      <c r="P67" s="48">
        <f t="shared" si="16"/>
        <v>96.182097473933098</v>
      </c>
      <c r="Q67" s="48">
        <f t="shared" si="16"/>
        <v>97.09584083448712</v>
      </c>
      <c r="R67" s="48">
        <f t="shared" si="16"/>
        <v>97.408894952592689</v>
      </c>
      <c r="S67" s="48">
        <f t="shared" si="16"/>
        <v>97.637236836163282</v>
      </c>
      <c r="T67" s="48">
        <f t="shared" si="16"/>
        <v>98.477679428295673</v>
      </c>
      <c r="U67" s="48">
        <f t="shared" si="16"/>
        <v>98.664552386762878</v>
      </c>
      <c r="V67" s="48">
        <f t="shared" si="16"/>
        <v>98.23052585721868</v>
      </c>
    </row>
    <row r="68" spans="2:22" x14ac:dyDescent="0.2">
      <c r="B68" s="41"/>
      <c r="C68" s="79" t="s">
        <v>5</v>
      </c>
      <c r="D68" s="48">
        <f t="shared" ref="D68:V68" si="17">+IFERROR(IF(D42&gt;0,+((D42/D16)*100)," "),"")</f>
        <v>94.020389732380877</v>
      </c>
      <c r="E68" s="48">
        <f t="shared" si="17"/>
        <v>95.80084712446066</v>
      </c>
      <c r="F68" s="48">
        <f t="shared" si="17"/>
        <v>97.985864421235618</v>
      </c>
      <c r="G68" s="48">
        <f t="shared" si="17"/>
        <v>98.110662920753825</v>
      </c>
      <c r="H68" s="48">
        <f t="shared" si="17"/>
        <v>98.763616948407531</v>
      </c>
      <c r="I68" s="48">
        <f t="shared" si="17"/>
        <v>98.073608666261919</v>
      </c>
      <c r="J68" s="48">
        <f t="shared" si="17"/>
        <v>97.931970251965595</v>
      </c>
      <c r="K68" s="48">
        <f t="shared" si="17"/>
        <v>95.335904036793039</v>
      </c>
      <c r="L68" s="48">
        <f t="shared" si="17"/>
        <v>97.606272711109781</v>
      </c>
      <c r="M68" s="48">
        <f t="shared" si="17"/>
        <v>93.521510895492383</v>
      </c>
      <c r="N68" s="48">
        <f t="shared" si="17"/>
        <v>90.535837968536597</v>
      </c>
      <c r="O68" s="48">
        <f t="shared" si="17"/>
        <v>98.367512969920014</v>
      </c>
      <c r="P68" s="48">
        <f t="shared" si="17"/>
        <v>98.39483900985762</v>
      </c>
      <c r="Q68" s="48">
        <f t="shared" si="17"/>
        <v>97.247308567290318</v>
      </c>
      <c r="R68" s="48">
        <f t="shared" si="17"/>
        <v>95.082420269553609</v>
      </c>
      <c r="S68" s="48">
        <f t="shared" si="17"/>
        <v>98.689040805971345</v>
      </c>
      <c r="T68" s="48">
        <f t="shared" si="17"/>
        <v>99.230300545393348</v>
      </c>
      <c r="U68" s="48">
        <f t="shared" si="17"/>
        <v>99.313254020224591</v>
      </c>
      <c r="V68" s="48">
        <f t="shared" si="17"/>
        <v>97.216575754818791</v>
      </c>
    </row>
    <row r="69" spans="2:22" x14ac:dyDescent="0.2">
      <c r="B69" s="41"/>
      <c r="C69" s="79" t="s">
        <v>6</v>
      </c>
      <c r="D69" s="48">
        <f t="shared" ref="D69:V69" si="18">+IFERROR(IF(D43&gt;0,+((D43/D17)*100)," "),"")</f>
        <v>93.456370911872796</v>
      </c>
      <c r="E69" s="48">
        <f t="shared" si="18"/>
        <v>91.93965848426636</v>
      </c>
      <c r="F69" s="48">
        <f t="shared" si="18"/>
        <v>89.907850580285299</v>
      </c>
      <c r="G69" s="48">
        <f t="shared" si="18"/>
        <v>95.567476576798171</v>
      </c>
      <c r="H69" s="48">
        <f t="shared" si="18"/>
        <v>96.13785023932455</v>
      </c>
      <c r="I69" s="48">
        <f t="shared" si="18"/>
        <v>95.564091440822224</v>
      </c>
      <c r="J69" s="48">
        <f t="shared" si="18"/>
        <v>93.669403862649986</v>
      </c>
      <c r="K69" s="48">
        <f t="shared" si="18"/>
        <v>89.420595930136102</v>
      </c>
      <c r="L69" s="48">
        <f t="shared" si="18"/>
        <v>92.095687709859504</v>
      </c>
      <c r="M69" s="48">
        <f t="shared" si="18"/>
        <v>91.146412231256846</v>
      </c>
      <c r="N69" s="48">
        <f t="shared" si="18"/>
        <v>95.333429715553308</v>
      </c>
      <c r="O69" s="48">
        <f t="shared" si="18"/>
        <v>86.357568714849947</v>
      </c>
      <c r="P69" s="48">
        <f t="shared" si="18"/>
        <v>84.727189263527109</v>
      </c>
      <c r="Q69" s="48">
        <f t="shared" si="18"/>
        <v>83.179967107077729</v>
      </c>
      <c r="R69" s="48">
        <f t="shared" si="18"/>
        <v>90.239913250285383</v>
      </c>
      <c r="S69" s="48">
        <f t="shared" si="18"/>
        <v>84.982801322796931</v>
      </c>
      <c r="T69" s="48">
        <f t="shared" si="18"/>
        <v>92.885489308648559</v>
      </c>
      <c r="U69" s="48">
        <f t="shared" si="18"/>
        <v>96.684445185266128</v>
      </c>
      <c r="V69" s="48">
        <f t="shared" si="18"/>
        <v>97.755672473558334</v>
      </c>
    </row>
    <row r="70" spans="2:22" x14ac:dyDescent="0.2">
      <c r="B70" s="35" t="s">
        <v>7</v>
      </c>
      <c r="C70" s="78" t="s">
        <v>8</v>
      </c>
      <c r="D70" s="47">
        <f t="shared" ref="D70:V70" si="19">+IFERROR(IF(D44&gt;0,+((D44/D18)*100)," "),"")</f>
        <v>95.133972500458853</v>
      </c>
      <c r="E70" s="47">
        <f t="shared" si="19"/>
        <v>98.615062434248784</v>
      </c>
      <c r="F70" s="47">
        <f t="shared" si="19"/>
        <v>98.964935525299666</v>
      </c>
      <c r="G70" s="47">
        <f t="shared" si="19"/>
        <v>99.194032124125684</v>
      </c>
      <c r="H70" s="47">
        <f t="shared" si="19"/>
        <v>95.507228869921732</v>
      </c>
      <c r="I70" s="47">
        <f t="shared" si="19"/>
        <v>97.838849626042489</v>
      </c>
      <c r="J70" s="47">
        <f t="shared" si="19"/>
        <v>96.563767776902282</v>
      </c>
      <c r="K70" s="47">
        <f t="shared" si="19"/>
        <v>96.689851450092107</v>
      </c>
      <c r="L70" s="47">
        <f t="shared" si="19"/>
        <v>91.495590025732739</v>
      </c>
      <c r="M70" s="47">
        <f t="shared" si="19"/>
        <v>88.427831373235207</v>
      </c>
      <c r="N70" s="47">
        <f t="shared" si="19"/>
        <v>81.086689044939106</v>
      </c>
      <c r="O70" s="47">
        <f t="shared" si="19"/>
        <v>95.813789642532171</v>
      </c>
      <c r="P70" s="47">
        <f t="shared" si="19"/>
        <v>99.538403923844214</v>
      </c>
      <c r="Q70" s="47">
        <f t="shared" si="19"/>
        <v>85.167399196171999</v>
      </c>
      <c r="R70" s="47">
        <f t="shared" si="19"/>
        <v>97.647486814115055</v>
      </c>
      <c r="S70" s="47">
        <f t="shared" si="19"/>
        <v>98.591360841587928</v>
      </c>
      <c r="T70" s="47">
        <f t="shared" si="19"/>
        <v>84.934335468371231</v>
      </c>
      <c r="U70" s="47">
        <f t="shared" si="19"/>
        <v>97.826645341902434</v>
      </c>
      <c r="V70" s="47">
        <f t="shared" si="19"/>
        <v>97.999206491328295</v>
      </c>
    </row>
    <row r="71" spans="2:22" x14ac:dyDescent="0.2">
      <c r="B71" s="35"/>
      <c r="C71" s="78" t="s">
        <v>9</v>
      </c>
      <c r="D71" s="47">
        <f t="shared" ref="D71:V71" si="20">+IFERROR(IF(D45&gt;0,+((D45/D19)*100)," "),"")</f>
        <v>97.272970544375298</v>
      </c>
      <c r="E71" s="47">
        <f t="shared" si="20"/>
        <v>98.236153469509063</v>
      </c>
      <c r="F71" s="47">
        <f t="shared" si="20"/>
        <v>98.51805622696628</v>
      </c>
      <c r="G71" s="47">
        <f t="shared" si="20"/>
        <v>99.26547932764997</v>
      </c>
      <c r="H71" s="47">
        <f t="shared" si="20"/>
        <v>90.249588555679267</v>
      </c>
      <c r="I71" s="47">
        <f t="shared" si="20"/>
        <v>97.810705573956199</v>
      </c>
      <c r="J71" s="47">
        <f t="shared" si="20"/>
        <v>90.818989350761768</v>
      </c>
      <c r="K71" s="47">
        <f t="shared" si="20"/>
        <v>96.57958203513688</v>
      </c>
      <c r="L71" s="47">
        <f t="shared" si="20"/>
        <v>89.550528725751491</v>
      </c>
      <c r="M71" s="47">
        <f t="shared" si="20"/>
        <v>83.089149843931381</v>
      </c>
      <c r="N71" s="47">
        <f t="shared" si="20"/>
        <v>81.634272985352482</v>
      </c>
      <c r="O71" s="47">
        <f t="shared" si="20"/>
        <v>87.134232122752252</v>
      </c>
      <c r="P71" s="47">
        <f t="shared" si="20"/>
        <v>98.717871629869407</v>
      </c>
      <c r="Q71" s="47">
        <f t="shared" si="20"/>
        <v>97.208202594121957</v>
      </c>
      <c r="R71" s="47">
        <f t="shared" si="20"/>
        <v>98.122537401281775</v>
      </c>
      <c r="S71" s="47">
        <f t="shared" si="20"/>
        <v>98.864303193123959</v>
      </c>
      <c r="T71" s="47">
        <f t="shared" si="20"/>
        <v>96.04342002284622</v>
      </c>
      <c r="U71" s="47">
        <f t="shared" si="20"/>
        <v>97.047810592109713</v>
      </c>
      <c r="V71" s="47">
        <f t="shared" si="20"/>
        <v>99.951362422736622</v>
      </c>
    </row>
    <row r="72" spans="2:22" x14ac:dyDescent="0.2">
      <c r="B72" s="33"/>
      <c r="C72" s="79" t="s">
        <v>10</v>
      </c>
      <c r="D72" s="48">
        <f t="shared" ref="D72:V72" si="21">+IFERROR(IF(D46&gt;0,+((D46/D20)*100)," "),"")</f>
        <v>97.355893919192411</v>
      </c>
      <c r="E72" s="48">
        <f t="shared" si="21"/>
        <v>98.481399118001306</v>
      </c>
      <c r="F72" s="48">
        <f t="shared" si="21"/>
        <v>98.93016029040902</v>
      </c>
      <c r="G72" s="48">
        <f t="shared" si="21"/>
        <v>99.160555395152343</v>
      </c>
      <c r="H72" s="48">
        <f t="shared" si="21"/>
        <v>90.8607702756305</v>
      </c>
      <c r="I72" s="48">
        <f t="shared" si="21"/>
        <v>98.17015747135774</v>
      </c>
      <c r="J72" s="48">
        <f t="shared" si="21"/>
        <v>91.191653854725061</v>
      </c>
      <c r="K72" s="48">
        <f t="shared" si="21"/>
        <v>94.589999348209503</v>
      </c>
      <c r="L72" s="48">
        <f t="shared" si="21"/>
        <v>84.016604182096273</v>
      </c>
      <c r="M72" s="48">
        <f t="shared" si="21"/>
        <v>83.587062493140081</v>
      </c>
      <c r="N72" s="48">
        <f t="shared" si="21"/>
        <v>86.640688780666991</v>
      </c>
      <c r="O72" s="48">
        <f t="shared" si="21"/>
        <v>78.482917027138413</v>
      </c>
      <c r="P72" s="48">
        <f t="shared" si="21"/>
        <v>99.976776958306473</v>
      </c>
      <c r="Q72" s="48">
        <f t="shared" si="21"/>
        <v>98.172195874067341</v>
      </c>
      <c r="R72" s="48">
        <f t="shared" si="21"/>
        <v>97.123765688935549</v>
      </c>
      <c r="S72" s="48">
        <f t="shared" si="21"/>
        <v>98.669191798204153</v>
      </c>
      <c r="T72" s="48">
        <f t="shared" si="21"/>
        <v>96.017625211873835</v>
      </c>
      <c r="U72" s="48">
        <f t="shared" si="21"/>
        <v>97.185137731190579</v>
      </c>
      <c r="V72" s="48">
        <f t="shared" si="21"/>
        <v>99.994519786176667</v>
      </c>
    </row>
    <row r="73" spans="2:22" x14ac:dyDescent="0.2">
      <c r="B73" s="33"/>
      <c r="C73" s="79" t="s">
        <v>11</v>
      </c>
      <c r="D73" s="48">
        <f t="shared" ref="D73:V73" si="22">+IFERROR(IF(D47&gt;0,+((D47/D21)*100)," "),"")</f>
        <v>97.187734831627466</v>
      </c>
      <c r="E73" s="48">
        <f t="shared" si="22"/>
        <v>97.919898606704919</v>
      </c>
      <c r="F73" s="48">
        <f t="shared" si="22"/>
        <v>97.911290829857492</v>
      </c>
      <c r="G73" s="48">
        <f t="shared" si="22"/>
        <v>99.418175958726209</v>
      </c>
      <c r="H73" s="48">
        <f t="shared" si="22"/>
        <v>89.695723709869569</v>
      </c>
      <c r="I73" s="48">
        <f t="shared" si="22"/>
        <v>97.13106158118255</v>
      </c>
      <c r="J73" s="48">
        <f t="shared" si="22"/>
        <v>90.430316699992773</v>
      </c>
      <c r="K73" s="48">
        <f t="shared" si="22"/>
        <v>98.433315398756577</v>
      </c>
      <c r="L73" s="48">
        <f t="shared" si="22"/>
        <v>95.185176806420316</v>
      </c>
      <c r="M73" s="48">
        <f t="shared" si="22"/>
        <v>82.740590635538325</v>
      </c>
      <c r="N73" s="48">
        <f t="shared" si="22"/>
        <v>77.537235729085012</v>
      </c>
      <c r="O73" s="48">
        <f t="shared" si="22"/>
        <v>93.664334890163389</v>
      </c>
      <c r="P73" s="48">
        <f t="shared" si="22"/>
        <v>97.368835889300328</v>
      </c>
      <c r="Q73" s="48">
        <f t="shared" si="22"/>
        <v>96.510830098807077</v>
      </c>
      <c r="R73" s="48">
        <f t="shared" si="22"/>
        <v>99.358430259655492</v>
      </c>
      <c r="S73" s="48">
        <f t="shared" si="22"/>
        <v>99.098805054552898</v>
      </c>
      <c r="T73" s="48">
        <f t="shared" si="22"/>
        <v>96.058411706367991</v>
      </c>
      <c r="U73" s="48">
        <f t="shared" si="22"/>
        <v>96.881778228596389</v>
      </c>
      <c r="V73" s="48">
        <f t="shared" si="22"/>
        <v>99.93498027877682</v>
      </c>
    </row>
    <row r="74" spans="2:22" x14ac:dyDescent="0.2">
      <c r="B74" s="35"/>
      <c r="C74" s="78" t="s">
        <v>12</v>
      </c>
      <c r="D74" s="47">
        <f t="shared" ref="D74:V74" si="23">+IFERROR(IF(D48&gt;0,+((D48/D22)*100)," "),"")</f>
        <v>94.17417875767002</v>
      </c>
      <c r="E74" s="47">
        <f t="shared" si="23"/>
        <v>98.838281843877652</v>
      </c>
      <c r="F74" s="47">
        <f t="shared" si="23"/>
        <v>99.285691895973244</v>
      </c>
      <c r="G74" s="47">
        <f t="shared" si="23"/>
        <v>99.125863974067869</v>
      </c>
      <c r="H74" s="47">
        <f t="shared" si="23"/>
        <v>98.33629874045333</v>
      </c>
      <c r="I74" s="47">
        <f t="shared" si="23"/>
        <v>97.85882974228457</v>
      </c>
      <c r="J74" s="47">
        <f t="shared" si="23"/>
        <v>98.718629626155106</v>
      </c>
      <c r="K74" s="47">
        <f t="shared" si="23"/>
        <v>96.716774211276686</v>
      </c>
      <c r="L74" s="47">
        <f t="shared" si="23"/>
        <v>92.014781795283497</v>
      </c>
      <c r="M74" s="47">
        <f t="shared" si="23"/>
        <v>89.962640697401426</v>
      </c>
      <c r="N74" s="47">
        <f t="shared" si="23"/>
        <v>80.935706717205889</v>
      </c>
      <c r="O74" s="47">
        <f t="shared" si="23"/>
        <v>97.981180509932869</v>
      </c>
      <c r="P74" s="47">
        <f t="shared" si="23"/>
        <v>99.718777348736992</v>
      </c>
      <c r="Q74" s="47">
        <f t="shared" si="23"/>
        <v>82.899419741201939</v>
      </c>
      <c r="R74" s="47">
        <f t="shared" si="23"/>
        <v>97.513441814738613</v>
      </c>
      <c r="S74" s="47">
        <f t="shared" si="23"/>
        <v>98.506536095026433</v>
      </c>
      <c r="T74" s="47">
        <f t="shared" si="23"/>
        <v>82.030902771071396</v>
      </c>
      <c r="U74" s="47">
        <f t="shared" si="23"/>
        <v>98.141806822461746</v>
      </c>
      <c r="V74" s="47">
        <f t="shared" si="23"/>
        <v>97.405707193855292</v>
      </c>
    </row>
    <row r="75" spans="2:22" x14ac:dyDescent="0.2">
      <c r="B75" s="33"/>
      <c r="C75" s="79" t="s">
        <v>10</v>
      </c>
      <c r="D75" s="48">
        <f t="shared" ref="D75:V75" si="24">+IFERROR(IF(D49&gt;0,+((D49/D23)*100)," "),"")</f>
        <v>95.170612990135524</v>
      </c>
      <c r="E75" s="48">
        <f t="shared" si="24"/>
        <v>98.674932714766157</v>
      </c>
      <c r="F75" s="48">
        <f t="shared" si="24"/>
        <v>99.435224735694646</v>
      </c>
      <c r="G75" s="48">
        <f t="shared" si="24"/>
        <v>99.651555508077777</v>
      </c>
      <c r="H75" s="48">
        <f t="shared" si="24"/>
        <v>98.900241151700811</v>
      </c>
      <c r="I75" s="48">
        <f t="shared" si="24"/>
        <v>98.699364310674042</v>
      </c>
      <c r="J75" s="48">
        <f t="shared" si="24"/>
        <v>99.53324524180519</v>
      </c>
      <c r="K75" s="48">
        <f t="shared" si="24"/>
        <v>95.590676861237128</v>
      </c>
      <c r="L75" s="48">
        <f t="shared" si="24"/>
        <v>87.865247013167163</v>
      </c>
      <c r="M75" s="48">
        <f t="shared" si="24"/>
        <v>85.349983647479206</v>
      </c>
      <c r="N75" s="48">
        <f t="shared" si="24"/>
        <v>76.242575643688596</v>
      </c>
      <c r="O75" s="48">
        <f t="shared" si="24"/>
        <v>96.927083622465076</v>
      </c>
      <c r="P75" s="48">
        <f t="shared" si="24"/>
        <v>99.548281168110904</v>
      </c>
      <c r="Q75" s="48">
        <f t="shared" si="24"/>
        <v>78.984788213106313</v>
      </c>
      <c r="R75" s="48">
        <f t="shared" si="24"/>
        <v>97.460922249707167</v>
      </c>
      <c r="S75" s="48">
        <f t="shared" si="24"/>
        <v>99.895478393148807</v>
      </c>
      <c r="T75" s="48">
        <f t="shared" si="24"/>
        <v>69.593905862466883</v>
      </c>
      <c r="U75" s="48">
        <f t="shared" si="24"/>
        <v>99.756062114259578</v>
      </c>
      <c r="V75" s="48">
        <f t="shared" si="24"/>
        <v>96.965213923575561</v>
      </c>
    </row>
    <row r="76" spans="2:22" x14ac:dyDescent="0.2">
      <c r="B76" s="33"/>
      <c r="C76" s="79" t="s">
        <v>11</v>
      </c>
      <c r="D76" s="48">
        <f t="shared" ref="D76:V76" si="25">+IFERROR(IF(D50&gt;0,+((D50/D24)*100)," "),"")</f>
        <v>92.901261746480458</v>
      </c>
      <c r="E76" s="48">
        <f t="shared" si="25"/>
        <v>99.109954885825175</v>
      </c>
      <c r="F76" s="48">
        <f t="shared" si="25"/>
        <v>99.054371208661152</v>
      </c>
      <c r="G76" s="48">
        <f t="shared" si="25"/>
        <v>98.576955583450115</v>
      </c>
      <c r="H76" s="48">
        <f t="shared" si="25"/>
        <v>97.634634075737097</v>
      </c>
      <c r="I76" s="48">
        <f t="shared" si="25"/>
        <v>96.942554856608695</v>
      </c>
      <c r="J76" s="48">
        <f t="shared" si="25"/>
        <v>97.471859641460043</v>
      </c>
      <c r="K76" s="48">
        <f t="shared" si="25"/>
        <v>98.443250512640773</v>
      </c>
      <c r="L76" s="48">
        <f t="shared" si="25"/>
        <v>98.375634779855332</v>
      </c>
      <c r="M76" s="48">
        <f t="shared" si="25"/>
        <v>95.784062881748767</v>
      </c>
      <c r="N76" s="48">
        <f t="shared" si="25"/>
        <v>87.437712240975003</v>
      </c>
      <c r="O76" s="48">
        <f t="shared" si="25"/>
        <v>99.148318757911198</v>
      </c>
      <c r="P76" s="48">
        <f t="shared" si="25"/>
        <v>99.934512956822402</v>
      </c>
      <c r="Q76" s="48">
        <f t="shared" si="25"/>
        <v>88.985343416353928</v>
      </c>
      <c r="R76" s="48">
        <f t="shared" si="25"/>
        <v>97.579419996413989</v>
      </c>
      <c r="S76" s="48">
        <f t="shared" si="25"/>
        <v>96.671421835065445</v>
      </c>
      <c r="T76" s="48">
        <f t="shared" si="25"/>
        <v>96.511622650620737</v>
      </c>
      <c r="U76" s="48">
        <f t="shared" si="25"/>
        <v>96.648797408588109</v>
      </c>
      <c r="V76" s="48">
        <f t="shared" si="25"/>
        <v>97.749604870617702</v>
      </c>
    </row>
    <row r="77" spans="2:22" x14ac:dyDescent="0.2">
      <c r="B77" s="35" t="s">
        <v>13</v>
      </c>
      <c r="C77" s="78" t="s">
        <v>110</v>
      </c>
      <c r="D77" s="47">
        <f t="shared" ref="D77:V77" si="26">+IFERROR(IF(D51&gt;0,+((D51/D25)*100)," "),"")</f>
        <v>80.328413452784957</v>
      </c>
      <c r="E77" s="47">
        <f t="shared" si="26"/>
        <v>91.506175293855748</v>
      </c>
      <c r="F77" s="47">
        <f t="shared" si="26"/>
        <v>85.608393039852871</v>
      </c>
      <c r="G77" s="47">
        <f t="shared" si="26"/>
        <v>97.941115639634617</v>
      </c>
      <c r="H77" s="47">
        <f t="shared" si="26"/>
        <v>95.221298515953023</v>
      </c>
      <c r="I77" s="47">
        <f t="shared" si="26"/>
        <v>93.980050899499901</v>
      </c>
      <c r="J77" s="47">
        <f t="shared" si="26"/>
        <v>92.672105390482557</v>
      </c>
      <c r="K77" s="47">
        <f t="shared" si="26"/>
        <v>88.280591548463661</v>
      </c>
      <c r="L77" s="47">
        <f t="shared" si="26"/>
        <v>97.425488878885773</v>
      </c>
      <c r="M77" s="47">
        <f t="shared" si="26"/>
        <v>93.335863583956041</v>
      </c>
      <c r="N77" s="47">
        <f t="shared" si="26"/>
        <v>93.566990145436591</v>
      </c>
      <c r="O77" s="47">
        <f t="shared" si="26"/>
        <v>94.685576772045593</v>
      </c>
      <c r="P77" s="47">
        <f t="shared" si="26"/>
        <v>94.282958287672898</v>
      </c>
      <c r="Q77" s="47">
        <f t="shared" si="26"/>
        <v>95.224340682546313</v>
      </c>
      <c r="R77" s="47">
        <f t="shared" si="26"/>
        <v>96.003864608662809</v>
      </c>
      <c r="S77" s="47">
        <f t="shared" si="26"/>
        <v>96.776851394611398</v>
      </c>
      <c r="T77" s="47">
        <f t="shared" si="26"/>
        <v>97.050791297858154</v>
      </c>
      <c r="U77" s="47">
        <f t="shared" si="26"/>
        <v>98.064298787639189</v>
      </c>
      <c r="V77" s="47">
        <f t="shared" si="26"/>
        <v>96.897784348358527</v>
      </c>
    </row>
    <row r="78" spans="2:22" x14ac:dyDescent="0.2">
      <c r="B78" s="37" t="s">
        <v>14</v>
      </c>
      <c r="C78" s="80" t="s">
        <v>16</v>
      </c>
      <c r="D78" s="49">
        <f t="shared" ref="D78:O78" si="27">+IFERROR(IF(D52&gt;0,+((D52/D26)*100)," "),"")</f>
        <v>91.663497333888316</v>
      </c>
      <c r="E78" s="49">
        <f t="shared" si="27"/>
        <v>94.925629201240142</v>
      </c>
      <c r="F78" s="49">
        <f t="shared" si="27"/>
        <v>94.910793809708281</v>
      </c>
      <c r="G78" s="49">
        <f t="shared" si="27"/>
        <v>98.105090287411699</v>
      </c>
      <c r="H78" s="49">
        <f t="shared" si="27"/>
        <v>97.929025518567101</v>
      </c>
      <c r="I78" s="49">
        <f t="shared" si="27"/>
        <v>97.309823146410579</v>
      </c>
      <c r="J78" s="49">
        <f t="shared" si="27"/>
        <v>96.720117087104555</v>
      </c>
      <c r="K78" s="49">
        <f t="shared" si="27"/>
        <v>93.684843028427963</v>
      </c>
      <c r="L78" s="49">
        <f t="shared" si="27"/>
        <v>97.498605643169711</v>
      </c>
      <c r="M78" s="49">
        <f t="shared" si="27"/>
        <v>94.174685424177255</v>
      </c>
      <c r="N78" s="49">
        <f t="shared" si="27"/>
        <v>92.353522252724559</v>
      </c>
      <c r="O78" s="49">
        <f t="shared" si="27"/>
        <v>97.107149125221909</v>
      </c>
      <c r="P78" s="49">
        <f t="shared" ref="P78:V78" si="28">+IFERROR(IF(P52&gt;0,+((P52/P26)*100)," "),"")</f>
        <v>96.739979341122961</v>
      </c>
      <c r="Q78" s="49">
        <f t="shared" si="28"/>
        <v>96.23002955695847</v>
      </c>
      <c r="R78" s="49">
        <f t="shared" si="28"/>
        <v>95.342482730944553</v>
      </c>
      <c r="S78" s="49">
        <f t="shared" si="28"/>
        <v>97.525157681329119</v>
      </c>
      <c r="T78" s="49">
        <f t="shared" si="28"/>
        <v>98.477903301604044</v>
      </c>
      <c r="U78" s="49">
        <f t="shared" si="28"/>
        <v>98.895210878411945</v>
      </c>
      <c r="V78" s="49">
        <f t="shared" si="28"/>
        <v>97.137285689848213</v>
      </c>
    </row>
    <row r="79" spans="2:22" x14ac:dyDescent="0.2">
      <c r="B79" s="39" t="s">
        <v>15</v>
      </c>
      <c r="C79" s="81" t="s">
        <v>51</v>
      </c>
      <c r="D79" s="46">
        <f t="shared" ref="D79:V79" si="29">+IFERROR(IF(D53&gt;0,+((D53/D27)*100)," "),"")</f>
        <v>92.798527297505615</v>
      </c>
      <c r="E79" s="46">
        <f t="shared" si="29"/>
        <v>96.183994413659264</v>
      </c>
      <c r="F79" s="46">
        <f t="shared" si="29"/>
        <v>96.305397097273769</v>
      </c>
      <c r="G79" s="46">
        <f t="shared" si="29"/>
        <v>98.520074519075649</v>
      </c>
      <c r="H79" s="46">
        <f t="shared" si="29"/>
        <v>97.132063286976162</v>
      </c>
      <c r="I79" s="46">
        <f t="shared" si="29"/>
        <v>97.488427165069851</v>
      </c>
      <c r="J79" s="46">
        <f t="shared" si="29"/>
        <v>96.662653915152035</v>
      </c>
      <c r="K79" s="46">
        <f t="shared" si="29"/>
        <v>94.69318203866257</v>
      </c>
      <c r="L79" s="46">
        <f t="shared" si="29"/>
        <v>95.635559077804928</v>
      </c>
      <c r="M79" s="46">
        <f t="shared" si="29"/>
        <v>92.676356857168003</v>
      </c>
      <c r="N79" s="46">
        <f t="shared" si="29"/>
        <v>89.352395384698951</v>
      </c>
      <c r="O79" s="46">
        <f t="shared" si="29"/>
        <v>96.806385783701415</v>
      </c>
      <c r="P79" s="46">
        <f t="shared" si="29"/>
        <v>97.355207005522132</v>
      </c>
      <c r="Q79" s="46">
        <f t="shared" si="29"/>
        <v>93.622402184319668</v>
      </c>
      <c r="R79" s="46">
        <f t="shared" si="29"/>
        <v>95.821739772450158</v>
      </c>
      <c r="S79" s="46">
        <f t="shared" si="29"/>
        <v>97.766430529344603</v>
      </c>
      <c r="T79" s="46">
        <f t="shared" si="29"/>
        <v>95.471771795844646</v>
      </c>
      <c r="U79" s="46">
        <f t="shared" si="29"/>
        <v>98.662188760829878</v>
      </c>
      <c r="V79" s="46">
        <f t="shared" si="29"/>
        <v>97.314391986875989</v>
      </c>
    </row>
    <row r="80" spans="2:22" x14ac:dyDescent="0.2">
      <c r="B80" s="1" t="s">
        <v>227</v>
      </c>
      <c r="C80" s="16"/>
      <c r="D80" s="12"/>
      <c r="E80" s="12"/>
      <c r="F80" s="12"/>
      <c r="G80" s="1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2:22" x14ac:dyDescent="0.2">
      <c r="D81" s="25">
        <f>+D78-D55</f>
        <v>0</v>
      </c>
      <c r="E81" s="25">
        <f t="shared" ref="E81:V81" si="30">+E78-E55</f>
        <v>0</v>
      </c>
      <c r="F81" s="25">
        <f t="shared" si="30"/>
        <v>0</v>
      </c>
      <c r="G81" s="25">
        <f t="shared" si="30"/>
        <v>0</v>
      </c>
      <c r="H81" s="25">
        <f t="shared" si="30"/>
        <v>0</v>
      </c>
      <c r="I81" s="25">
        <f t="shared" si="30"/>
        <v>0</v>
      </c>
      <c r="J81" s="25">
        <f t="shared" si="30"/>
        <v>0</v>
      </c>
      <c r="K81" s="25">
        <f t="shared" si="30"/>
        <v>0</v>
      </c>
      <c r="L81" s="25">
        <f t="shared" si="30"/>
        <v>0</v>
      </c>
      <c r="M81" s="25">
        <f t="shared" si="30"/>
        <v>0</v>
      </c>
      <c r="N81" s="25">
        <f t="shared" si="30"/>
        <v>0</v>
      </c>
      <c r="O81" s="25">
        <f t="shared" si="30"/>
        <v>0</v>
      </c>
      <c r="P81" s="26">
        <f t="shared" si="30"/>
        <v>0</v>
      </c>
      <c r="Q81" s="25">
        <f t="shared" si="30"/>
        <v>0</v>
      </c>
      <c r="R81" s="25">
        <f t="shared" si="30"/>
        <v>0</v>
      </c>
      <c r="S81" s="25">
        <f t="shared" si="30"/>
        <v>0</v>
      </c>
      <c r="T81" s="25">
        <f t="shared" si="30"/>
        <v>0</v>
      </c>
      <c r="U81" s="25">
        <f t="shared" si="30"/>
        <v>0</v>
      </c>
      <c r="V81" s="25">
        <f t="shared" si="30"/>
        <v>0</v>
      </c>
    </row>
    <row r="83" spans="2:22" ht="18" x14ac:dyDescent="0.2">
      <c r="C83" s="138"/>
      <c r="D83" s="164" t="s">
        <v>82</v>
      </c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</row>
    <row r="84" spans="2:22" x14ac:dyDescent="0.2"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</row>
    <row r="85" spans="2:22" x14ac:dyDescent="0.2">
      <c r="B85" s="166"/>
      <c r="C85" s="168" t="s">
        <v>0</v>
      </c>
      <c r="D85" s="162">
        <v>2000</v>
      </c>
      <c r="E85" s="162">
        <v>2001</v>
      </c>
      <c r="F85" s="162">
        <v>2002</v>
      </c>
      <c r="G85" s="162">
        <v>2003</v>
      </c>
      <c r="H85" s="162">
        <v>2004</v>
      </c>
      <c r="I85" s="162">
        <v>2005</v>
      </c>
      <c r="J85" s="162">
        <v>2006</v>
      </c>
      <c r="K85" s="162">
        <v>2007</v>
      </c>
      <c r="L85" s="162">
        <v>2008</v>
      </c>
      <c r="M85" s="162">
        <v>2009</v>
      </c>
      <c r="N85" s="162">
        <v>2010</v>
      </c>
      <c r="O85" s="162">
        <v>2011</v>
      </c>
      <c r="P85" s="162">
        <v>2012</v>
      </c>
      <c r="Q85" s="162">
        <v>2013</v>
      </c>
      <c r="R85" s="162">
        <v>2014</v>
      </c>
      <c r="S85" s="162">
        <v>2015</v>
      </c>
      <c r="T85" s="162">
        <v>2016</v>
      </c>
      <c r="U85" s="162">
        <v>2017</v>
      </c>
      <c r="V85" s="162">
        <v>2018</v>
      </c>
    </row>
    <row r="86" spans="2:22" ht="12" thickBot="1" x14ac:dyDescent="0.25">
      <c r="B86" s="167"/>
      <c r="C86" s="169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</row>
    <row r="87" spans="2:22" x14ac:dyDescent="0.2">
      <c r="B87" s="35" t="s">
        <v>1</v>
      </c>
      <c r="C87" s="78" t="s">
        <v>2</v>
      </c>
      <c r="D87" s="42">
        <f>+D88+D89+D90+D91</f>
        <v>24591.292085896777</v>
      </c>
      <c r="E87" s="42">
        <f t="shared" ref="E87:V87" si="31">+E88+E89+E90+E91</f>
        <v>27998.226065792453</v>
      </c>
      <c r="F87" s="42">
        <f t="shared" si="31"/>
        <v>30849.351289214537</v>
      </c>
      <c r="G87" s="42">
        <f t="shared" si="31"/>
        <v>32912.331245252884</v>
      </c>
      <c r="H87" s="42">
        <f t="shared" si="31"/>
        <v>40430.044621745597</v>
      </c>
      <c r="I87" s="42">
        <f t="shared" si="31"/>
        <v>46404.945216411303</v>
      </c>
      <c r="J87" s="42">
        <f t="shared" si="31"/>
        <v>48822.527924739872</v>
      </c>
      <c r="K87" s="42">
        <f t="shared" si="31"/>
        <v>54131.898188833802</v>
      </c>
      <c r="L87" s="42">
        <f t="shared" si="31"/>
        <v>61749.422932319416</v>
      </c>
      <c r="M87" s="42">
        <f t="shared" si="31"/>
        <v>68759.456174324994</v>
      </c>
      <c r="N87" s="42">
        <f t="shared" si="31"/>
        <v>76657.33684684115</v>
      </c>
      <c r="O87" s="42">
        <f t="shared" si="31"/>
        <v>81028.034627019151</v>
      </c>
      <c r="P87" s="42">
        <f t="shared" si="31"/>
        <v>88082.935213015793</v>
      </c>
      <c r="Q87" s="42">
        <f t="shared" si="31"/>
        <v>97042.980330353821</v>
      </c>
      <c r="R87" s="42">
        <f t="shared" si="31"/>
        <v>104588.74648692078</v>
      </c>
      <c r="S87" s="42">
        <f t="shared" si="31"/>
        <v>108464.72078930898</v>
      </c>
      <c r="T87" s="42">
        <f t="shared" si="31"/>
        <v>116361.58216538111</v>
      </c>
      <c r="U87" s="42">
        <f t="shared" si="31"/>
        <v>133314.4165795368</v>
      </c>
      <c r="V87" s="42">
        <f t="shared" si="31"/>
        <v>137893.75288151542</v>
      </c>
    </row>
    <row r="88" spans="2:22" x14ac:dyDescent="0.2">
      <c r="B88" s="41"/>
      <c r="C88" s="79" t="s">
        <v>3</v>
      </c>
      <c r="D88" s="43">
        <v>6222.5106703873016</v>
      </c>
      <c r="E88" s="43">
        <v>6685.3094123361188</v>
      </c>
      <c r="F88" s="43">
        <v>7238.0723111050584</v>
      </c>
      <c r="G88" s="43">
        <v>7844.0982011478936</v>
      </c>
      <c r="H88" s="43">
        <v>8434.4065802603236</v>
      </c>
      <c r="I88" s="43">
        <v>9156.6479808496097</v>
      </c>
      <c r="J88" s="43">
        <v>10168.070948032999</v>
      </c>
      <c r="K88" s="43">
        <v>11140.121450409766</v>
      </c>
      <c r="L88" s="43">
        <v>12479.776293899511</v>
      </c>
      <c r="M88" s="43">
        <v>14035.106304037687</v>
      </c>
      <c r="N88" s="43">
        <v>15089.224383549925</v>
      </c>
      <c r="O88" s="43">
        <v>15935.089404868871</v>
      </c>
      <c r="P88" s="43">
        <v>17972.183671833067</v>
      </c>
      <c r="Q88" s="43">
        <v>19931.226028469631</v>
      </c>
      <c r="R88" s="43">
        <v>22110.001286648716</v>
      </c>
      <c r="S88" s="43">
        <v>23599.72009856634</v>
      </c>
      <c r="T88" s="43">
        <v>25647.553238031134</v>
      </c>
      <c r="U88" s="43">
        <v>27662.113892968242</v>
      </c>
      <c r="V88" s="43">
        <v>30436.093165907099</v>
      </c>
    </row>
    <row r="89" spans="2:22" x14ac:dyDescent="0.2">
      <c r="B89" s="41"/>
      <c r="C89" s="79" t="s">
        <v>4</v>
      </c>
      <c r="D89" s="43">
        <v>1509.7949045447506</v>
      </c>
      <c r="E89" s="43">
        <v>1567.1814331645101</v>
      </c>
      <c r="F89" s="43">
        <v>1779.6989316252095</v>
      </c>
      <c r="G89" s="43">
        <v>1905.12128011906</v>
      </c>
      <c r="H89" s="43">
        <v>2098.4862388330002</v>
      </c>
      <c r="I89" s="43">
        <v>2301.29749506388</v>
      </c>
      <c r="J89" s="43">
        <v>2677.9972009597004</v>
      </c>
      <c r="K89" s="43">
        <v>3516.7371874363075</v>
      </c>
      <c r="L89" s="43">
        <v>3865.8169154108591</v>
      </c>
      <c r="M89" s="43">
        <v>4435.8792590335515</v>
      </c>
      <c r="N89" s="43">
        <v>4856.3737971914961</v>
      </c>
      <c r="O89" s="43">
        <v>5213.2914958108977</v>
      </c>
      <c r="P89" s="43">
        <v>6064.6703728466873</v>
      </c>
      <c r="Q89" s="43">
        <v>7042.138598806614</v>
      </c>
      <c r="R89" s="43">
        <v>7393.4436017369208</v>
      </c>
      <c r="S89" s="43">
        <v>7280.8208757300235</v>
      </c>
      <c r="T89" s="43">
        <v>7532.6231188169313</v>
      </c>
      <c r="U89" s="43">
        <v>7627.6960947603666</v>
      </c>
      <c r="V89" s="43">
        <v>7424.0193071936683</v>
      </c>
    </row>
    <row r="90" spans="2:22" x14ac:dyDescent="0.2">
      <c r="B90" s="41"/>
      <c r="C90" s="79" t="s">
        <v>5</v>
      </c>
      <c r="D90" s="43">
        <v>16521.405676624967</v>
      </c>
      <c r="E90" s="43">
        <v>19438.316774774543</v>
      </c>
      <c r="F90" s="43">
        <v>21404.54519943683</v>
      </c>
      <c r="G90" s="43">
        <v>22669.688998783724</v>
      </c>
      <c r="H90" s="43">
        <v>29417.006391157553</v>
      </c>
      <c r="I90" s="43">
        <v>34315.1913924482</v>
      </c>
      <c r="J90" s="43">
        <v>35353.359760139792</v>
      </c>
      <c r="K90" s="43">
        <v>38728.969940958748</v>
      </c>
      <c r="L90" s="43">
        <v>44586.013336647797</v>
      </c>
      <c r="M90" s="43">
        <v>49308.628337808994</v>
      </c>
      <c r="N90" s="43">
        <v>55477.194001481635</v>
      </c>
      <c r="O90" s="43">
        <v>58611.190418370294</v>
      </c>
      <c r="P90" s="43">
        <v>62795.57681548546</v>
      </c>
      <c r="Q90" s="43">
        <v>68782.662712391742</v>
      </c>
      <c r="R90" s="43">
        <v>73694.734058127171</v>
      </c>
      <c r="S90" s="43">
        <v>76130.093004746959</v>
      </c>
      <c r="T90" s="43">
        <v>81649.188911274032</v>
      </c>
      <c r="U90" s="43">
        <v>96543.149438554989</v>
      </c>
      <c r="V90" s="43">
        <v>98607.118809533014</v>
      </c>
    </row>
    <row r="91" spans="2:22" x14ac:dyDescent="0.2">
      <c r="B91" s="41"/>
      <c r="C91" s="79" t="s">
        <v>6</v>
      </c>
      <c r="D91" s="43">
        <v>337.58083433975992</v>
      </c>
      <c r="E91" s="43">
        <v>307.41844551728008</v>
      </c>
      <c r="F91" s="43">
        <v>427.03484704744005</v>
      </c>
      <c r="G91" s="43">
        <v>493.42276520221003</v>
      </c>
      <c r="H91" s="43">
        <v>480.14541149472001</v>
      </c>
      <c r="I91" s="43">
        <v>631.80834804961</v>
      </c>
      <c r="J91" s="43">
        <v>623.10001560737999</v>
      </c>
      <c r="K91" s="43">
        <v>746.06961002897981</v>
      </c>
      <c r="L91" s="43">
        <v>817.8163863612499</v>
      </c>
      <c r="M91" s="43">
        <v>979.84227344476005</v>
      </c>
      <c r="N91" s="43">
        <v>1234.5446646181001</v>
      </c>
      <c r="O91" s="43">
        <v>1268.4633079690896</v>
      </c>
      <c r="P91" s="43">
        <v>1250.5043528505801</v>
      </c>
      <c r="Q91" s="43">
        <v>1286.9529906858397</v>
      </c>
      <c r="R91" s="43">
        <v>1390.56754040796</v>
      </c>
      <c r="S91" s="43">
        <v>1454.08681026565</v>
      </c>
      <c r="T91" s="43">
        <v>1532.21689725901</v>
      </c>
      <c r="U91" s="43">
        <v>1481.4571532532104</v>
      </c>
      <c r="V91" s="43">
        <v>1426.5215988816299</v>
      </c>
    </row>
    <row r="92" spans="2:22" x14ac:dyDescent="0.2">
      <c r="B92" s="35" t="s">
        <v>7</v>
      </c>
      <c r="C92" s="78" t="s">
        <v>8</v>
      </c>
      <c r="D92" s="42">
        <f>+D93+D96</f>
        <v>15736.545015805588</v>
      </c>
      <c r="E92" s="42">
        <f t="shared" ref="E92:V92" si="32">+E93+E96</f>
        <v>21105.241028803488</v>
      </c>
      <c r="F92" s="42">
        <f t="shared" si="32"/>
        <v>22572.015409073538</v>
      </c>
      <c r="G92" s="42">
        <f t="shared" si="32"/>
        <v>27018.30466371042</v>
      </c>
      <c r="H92" s="42">
        <f t="shared" si="32"/>
        <v>25445.147059252879</v>
      </c>
      <c r="I92" s="42">
        <f t="shared" si="32"/>
        <v>30861.668969628568</v>
      </c>
      <c r="J92" s="42">
        <f t="shared" si="32"/>
        <v>37578.89452455299</v>
      </c>
      <c r="K92" s="42">
        <f t="shared" si="32"/>
        <v>38003.581579265883</v>
      </c>
      <c r="L92" s="42">
        <f t="shared" si="32"/>
        <v>35558.166222037107</v>
      </c>
      <c r="M92" s="42">
        <f t="shared" si="32"/>
        <v>32728.042864552808</v>
      </c>
      <c r="N92" s="42">
        <f t="shared" si="32"/>
        <v>32212.367186862757</v>
      </c>
      <c r="O92" s="42">
        <f t="shared" si="32"/>
        <v>33691.919950789779</v>
      </c>
      <c r="P92" s="42">
        <f t="shared" si="32"/>
        <v>36239.624883289027</v>
      </c>
      <c r="Q92" s="42">
        <f t="shared" si="32"/>
        <v>37815.890366417647</v>
      </c>
      <c r="R92" s="42">
        <f t="shared" si="32"/>
        <v>39985.505047088402</v>
      </c>
      <c r="S92" s="42">
        <f t="shared" si="32"/>
        <v>46054.718748940686</v>
      </c>
      <c r="T92" s="42">
        <f t="shared" si="32"/>
        <v>39638.305613299002</v>
      </c>
      <c r="U92" s="42">
        <f t="shared" si="32"/>
        <v>48913.675668800744</v>
      </c>
      <c r="V92" s="42">
        <f t="shared" si="32"/>
        <v>36394.728643562601</v>
      </c>
    </row>
    <row r="93" spans="2:22" x14ac:dyDescent="0.2">
      <c r="B93" s="35"/>
      <c r="C93" s="78" t="s">
        <v>9</v>
      </c>
      <c r="D93" s="42">
        <f>+D94+D95</f>
        <v>4981.066797121719</v>
      </c>
      <c r="E93" s="42">
        <f t="shared" ref="E93:V93" si="33">+E94+E95</f>
        <v>7793.8222725914184</v>
      </c>
      <c r="F93" s="42">
        <f t="shared" si="33"/>
        <v>9444.8971436052107</v>
      </c>
      <c r="G93" s="42">
        <f t="shared" si="33"/>
        <v>13183.660627559779</v>
      </c>
      <c r="H93" s="42">
        <f t="shared" si="33"/>
        <v>8271.661749687988</v>
      </c>
      <c r="I93" s="42">
        <f t="shared" si="33"/>
        <v>12803.38570726463</v>
      </c>
      <c r="J93" s="42">
        <f t="shared" si="33"/>
        <v>9633.623119811411</v>
      </c>
      <c r="K93" s="42">
        <f t="shared" si="33"/>
        <v>7438.1559840885711</v>
      </c>
      <c r="L93" s="42">
        <f t="shared" si="33"/>
        <v>7318.5766959473294</v>
      </c>
      <c r="M93" s="42">
        <f t="shared" si="33"/>
        <v>6850.8708047568398</v>
      </c>
      <c r="N93" s="42">
        <f t="shared" si="33"/>
        <v>7028.8580763908903</v>
      </c>
      <c r="O93" s="42">
        <f t="shared" si="33"/>
        <v>6108.1939985217368</v>
      </c>
      <c r="P93" s="42">
        <f t="shared" si="33"/>
        <v>6474.1757756811421</v>
      </c>
      <c r="Q93" s="42">
        <f t="shared" si="33"/>
        <v>6857.4377562016198</v>
      </c>
      <c r="R93" s="42">
        <f t="shared" si="33"/>
        <v>8839.9163044643028</v>
      </c>
      <c r="S93" s="42">
        <f t="shared" si="33"/>
        <v>11005.533830719367</v>
      </c>
      <c r="T93" s="42">
        <f t="shared" si="33"/>
        <v>9263.4532454375512</v>
      </c>
      <c r="U93" s="42">
        <f t="shared" si="33"/>
        <v>13974.388572014122</v>
      </c>
      <c r="V93" s="42">
        <f t="shared" si="33"/>
        <v>9598.4070774145803</v>
      </c>
    </row>
    <row r="94" spans="2:22" x14ac:dyDescent="0.2">
      <c r="B94" s="33"/>
      <c r="C94" s="79" t="s">
        <v>10</v>
      </c>
      <c r="D94" s="43">
        <v>2528.1943991784397</v>
      </c>
      <c r="E94" s="43">
        <v>4400.6978060654983</v>
      </c>
      <c r="F94" s="43">
        <v>5650.6802049284706</v>
      </c>
      <c r="G94" s="43">
        <v>7831.3598632270987</v>
      </c>
      <c r="H94" s="43">
        <v>3998.8107459769299</v>
      </c>
      <c r="I94" s="43">
        <v>8412.4896370372899</v>
      </c>
      <c r="J94" s="43">
        <v>4943.3776519254407</v>
      </c>
      <c r="K94" s="43">
        <v>3520.15184954198</v>
      </c>
      <c r="L94" s="43">
        <v>3472.0162575826603</v>
      </c>
      <c r="M94" s="43">
        <v>2846.2016320205703</v>
      </c>
      <c r="N94" s="43">
        <v>3361.2175180803297</v>
      </c>
      <c r="O94" s="43">
        <v>2373.3443234569113</v>
      </c>
      <c r="P94" s="43">
        <v>3393.2568901158602</v>
      </c>
      <c r="Q94" s="43">
        <v>2909.2608661229574</v>
      </c>
      <c r="R94" s="43">
        <v>4841.0186940764506</v>
      </c>
      <c r="S94" s="43">
        <v>5998.7062777867386</v>
      </c>
      <c r="T94" s="43">
        <v>3415.468958593141</v>
      </c>
      <c r="U94" s="43">
        <v>7662.7172892548688</v>
      </c>
      <c r="V94" s="43">
        <v>2964.89476357482</v>
      </c>
    </row>
    <row r="95" spans="2:22" x14ac:dyDescent="0.2">
      <c r="B95" s="33"/>
      <c r="C95" s="79" t="s">
        <v>11</v>
      </c>
      <c r="D95" s="43">
        <v>2452.8723979432798</v>
      </c>
      <c r="E95" s="43">
        <v>3393.1244665259196</v>
      </c>
      <c r="F95" s="43">
        <v>3794.2169386767405</v>
      </c>
      <c r="G95" s="43">
        <v>5352.30076433268</v>
      </c>
      <c r="H95" s="43">
        <v>4272.8510037110591</v>
      </c>
      <c r="I95" s="43">
        <v>4390.8960702273398</v>
      </c>
      <c r="J95" s="43">
        <v>4690.2454678859704</v>
      </c>
      <c r="K95" s="43">
        <v>3918.0041345465906</v>
      </c>
      <c r="L95" s="43">
        <v>3846.5604383646692</v>
      </c>
      <c r="M95" s="43">
        <v>4004.66917273627</v>
      </c>
      <c r="N95" s="43">
        <v>3667.6405583105602</v>
      </c>
      <c r="O95" s="43">
        <v>3734.8496750648255</v>
      </c>
      <c r="P95" s="43">
        <v>3080.9188855652819</v>
      </c>
      <c r="Q95" s="43">
        <v>3948.1768900786619</v>
      </c>
      <c r="R95" s="43">
        <v>3998.8976103878531</v>
      </c>
      <c r="S95" s="43">
        <v>5006.8275529326284</v>
      </c>
      <c r="T95" s="43">
        <v>5847.9842868444093</v>
      </c>
      <c r="U95" s="43">
        <v>6311.6712827592528</v>
      </c>
      <c r="V95" s="43">
        <v>6633.5123138397594</v>
      </c>
    </row>
    <row r="96" spans="2:22" x14ac:dyDescent="0.2">
      <c r="B96" s="35"/>
      <c r="C96" s="78" t="s">
        <v>12</v>
      </c>
      <c r="D96" s="42">
        <f>+D97+D98</f>
        <v>10755.478218683869</v>
      </c>
      <c r="E96" s="42">
        <f t="shared" ref="E96:V96" si="34">+E97+E98</f>
        <v>13311.418756212071</v>
      </c>
      <c r="F96" s="42">
        <f t="shared" si="34"/>
        <v>13127.118265468329</v>
      </c>
      <c r="G96" s="42">
        <f t="shared" si="34"/>
        <v>13834.644036150643</v>
      </c>
      <c r="H96" s="42">
        <f t="shared" si="34"/>
        <v>17173.48530956489</v>
      </c>
      <c r="I96" s="42">
        <f t="shared" si="34"/>
        <v>18058.283262363941</v>
      </c>
      <c r="J96" s="42">
        <f t="shared" si="34"/>
        <v>27945.271404741579</v>
      </c>
      <c r="K96" s="42">
        <f t="shared" si="34"/>
        <v>30565.425595177308</v>
      </c>
      <c r="L96" s="42">
        <f t="shared" si="34"/>
        <v>28239.589526089781</v>
      </c>
      <c r="M96" s="42">
        <f t="shared" si="34"/>
        <v>25877.172059795968</v>
      </c>
      <c r="N96" s="42">
        <f t="shared" si="34"/>
        <v>25183.509110471867</v>
      </c>
      <c r="O96" s="42">
        <f t="shared" si="34"/>
        <v>27583.725952268043</v>
      </c>
      <c r="P96" s="42">
        <f t="shared" si="34"/>
        <v>29765.449107607885</v>
      </c>
      <c r="Q96" s="42">
        <f t="shared" si="34"/>
        <v>30958.452610216031</v>
      </c>
      <c r="R96" s="42">
        <f t="shared" si="34"/>
        <v>31145.588742624099</v>
      </c>
      <c r="S96" s="42">
        <f t="shared" si="34"/>
        <v>35049.184918221319</v>
      </c>
      <c r="T96" s="42">
        <f t="shared" si="34"/>
        <v>30374.852367861451</v>
      </c>
      <c r="U96" s="42">
        <f t="shared" si="34"/>
        <v>34939.287096786618</v>
      </c>
      <c r="V96" s="42">
        <f t="shared" si="34"/>
        <v>26796.321566148021</v>
      </c>
    </row>
    <row r="97" spans="2:22" x14ac:dyDescent="0.2">
      <c r="B97" s="33"/>
      <c r="C97" s="79" t="s">
        <v>10</v>
      </c>
      <c r="D97" s="43">
        <v>6096.5728194215899</v>
      </c>
      <c r="E97" s="43">
        <v>8299.7192135272107</v>
      </c>
      <c r="F97" s="43">
        <v>7978.5578209195601</v>
      </c>
      <c r="G97" s="43">
        <v>7097.4156998978206</v>
      </c>
      <c r="H97" s="43">
        <v>9574.1682485407509</v>
      </c>
      <c r="I97" s="43">
        <v>9499.9473979864815</v>
      </c>
      <c r="J97" s="43">
        <v>17042.08384982084</v>
      </c>
      <c r="K97" s="43">
        <v>18284.006751330609</v>
      </c>
      <c r="L97" s="43">
        <v>16319.66667758093</v>
      </c>
      <c r="M97" s="43">
        <v>13697.285326831739</v>
      </c>
      <c r="N97" s="43">
        <v>13721.884348296697</v>
      </c>
      <c r="O97" s="43">
        <v>14339.743876252793</v>
      </c>
      <c r="P97" s="43">
        <v>16597.515321149618</v>
      </c>
      <c r="Q97" s="43">
        <v>17902.871328300858</v>
      </c>
      <c r="R97" s="43">
        <v>17332.165457605381</v>
      </c>
      <c r="S97" s="43">
        <v>20378.025628611169</v>
      </c>
      <c r="T97" s="43">
        <v>13863.083180870613</v>
      </c>
      <c r="U97" s="43">
        <v>17064.10760729192</v>
      </c>
      <c r="V97" s="43">
        <v>8078.1861167473307</v>
      </c>
    </row>
    <row r="98" spans="2:22" x14ac:dyDescent="0.2">
      <c r="B98" s="33"/>
      <c r="C98" s="79" t="s">
        <v>11</v>
      </c>
      <c r="D98" s="43">
        <v>4658.9053992622794</v>
      </c>
      <c r="E98" s="43">
        <v>5011.6995426848616</v>
      </c>
      <c r="F98" s="43">
        <v>5148.5604445487697</v>
      </c>
      <c r="G98" s="43">
        <v>6737.2283362528215</v>
      </c>
      <c r="H98" s="43">
        <v>7599.3170610241405</v>
      </c>
      <c r="I98" s="43">
        <v>8558.3358643774591</v>
      </c>
      <c r="J98" s="43">
        <v>10903.187554920742</v>
      </c>
      <c r="K98" s="43">
        <v>12281.418843846701</v>
      </c>
      <c r="L98" s="43">
        <v>11919.922848508852</v>
      </c>
      <c r="M98" s="43">
        <v>12179.886732964229</v>
      </c>
      <c r="N98" s="43">
        <v>11461.62476217517</v>
      </c>
      <c r="O98" s="43">
        <v>13243.982076015251</v>
      </c>
      <c r="P98" s="43">
        <v>13167.933786458269</v>
      </c>
      <c r="Q98" s="43">
        <v>13055.581281915171</v>
      </c>
      <c r="R98" s="43">
        <v>13813.423285018718</v>
      </c>
      <c r="S98" s="43">
        <v>14671.159289610154</v>
      </c>
      <c r="T98" s="43">
        <v>16511.769186990838</v>
      </c>
      <c r="U98" s="43">
        <v>17875.179489494694</v>
      </c>
      <c r="V98" s="43">
        <v>18718.135449400692</v>
      </c>
    </row>
    <row r="99" spans="2:22" x14ac:dyDescent="0.2">
      <c r="B99" s="35" t="s">
        <v>13</v>
      </c>
      <c r="C99" s="78" t="s">
        <v>110</v>
      </c>
      <c r="D99" s="42">
        <v>5581.9904882988212</v>
      </c>
      <c r="E99" s="42">
        <v>7555.190669433392</v>
      </c>
      <c r="F99" s="42">
        <v>5972.6712199033964</v>
      </c>
      <c r="G99" s="42">
        <v>5976.3018934704796</v>
      </c>
      <c r="H99" s="42">
        <v>7275.8344564045574</v>
      </c>
      <c r="I99" s="42">
        <v>8461.0592469449875</v>
      </c>
      <c r="J99" s="42">
        <v>9755.870684932961</v>
      </c>
      <c r="K99" s="42">
        <v>16687.533283920005</v>
      </c>
      <c r="L99" s="42">
        <v>19157.657562992928</v>
      </c>
      <c r="M99" s="42">
        <v>26678.190578670121</v>
      </c>
      <c r="N99" s="42">
        <v>20476.899204513807</v>
      </c>
      <c r="O99" s="42">
        <v>27590.47484166576</v>
      </c>
      <c r="P99" s="42">
        <v>32789.822462511831</v>
      </c>
      <c r="Q99" s="42">
        <v>38799.748727793856</v>
      </c>
      <c r="R99" s="42">
        <v>38961.20091836428</v>
      </c>
      <c r="S99" s="42">
        <v>40346.923237424126</v>
      </c>
      <c r="T99" s="42">
        <v>35578.736045340433</v>
      </c>
      <c r="U99" s="42">
        <v>35465.774055835893</v>
      </c>
      <c r="V99" s="42">
        <v>30074.240032950973</v>
      </c>
    </row>
    <row r="100" spans="2:22" x14ac:dyDescent="0.2">
      <c r="B100" s="37" t="s">
        <v>14</v>
      </c>
      <c r="C100" s="80" t="s">
        <v>16</v>
      </c>
      <c r="D100" s="44">
        <f>+D87+D99</f>
        <v>30173.282574195597</v>
      </c>
      <c r="E100" s="44">
        <f t="shared" ref="E100:V100" si="35">+E87+E99</f>
        <v>35553.416735225845</v>
      </c>
      <c r="F100" s="44">
        <f t="shared" si="35"/>
        <v>36822.022509117931</v>
      </c>
      <c r="G100" s="44">
        <f t="shared" si="35"/>
        <v>38888.633138723366</v>
      </c>
      <c r="H100" s="44">
        <f t="shared" si="35"/>
        <v>47705.879078150152</v>
      </c>
      <c r="I100" s="44">
        <f t="shared" si="35"/>
        <v>54866.004463356294</v>
      </c>
      <c r="J100" s="44">
        <f t="shared" si="35"/>
        <v>58578.398609672833</v>
      </c>
      <c r="K100" s="44">
        <f t="shared" si="35"/>
        <v>70819.431472753815</v>
      </c>
      <c r="L100" s="44">
        <f t="shared" si="35"/>
        <v>80907.080495312344</v>
      </c>
      <c r="M100" s="44">
        <f t="shared" si="35"/>
        <v>95437.646752995119</v>
      </c>
      <c r="N100" s="44">
        <f t="shared" si="35"/>
        <v>97134.236051354965</v>
      </c>
      <c r="O100" s="44">
        <f t="shared" si="35"/>
        <v>108618.5094686849</v>
      </c>
      <c r="P100" s="44">
        <f t="shared" si="35"/>
        <v>120872.75767552762</v>
      </c>
      <c r="Q100" s="44">
        <f t="shared" si="35"/>
        <v>135842.72905814767</v>
      </c>
      <c r="R100" s="44">
        <f t="shared" si="35"/>
        <v>143549.94740528506</v>
      </c>
      <c r="S100" s="44">
        <f t="shared" si="35"/>
        <v>148811.64402673312</v>
      </c>
      <c r="T100" s="44">
        <f t="shared" si="35"/>
        <v>151940.31821072154</v>
      </c>
      <c r="U100" s="44">
        <f t="shared" si="35"/>
        <v>168780.19063537271</v>
      </c>
      <c r="V100" s="44">
        <f t="shared" si="35"/>
        <v>167967.99291446639</v>
      </c>
    </row>
    <row r="101" spans="2:22" x14ac:dyDescent="0.2">
      <c r="B101" s="39" t="s">
        <v>15</v>
      </c>
      <c r="C101" s="81" t="s">
        <v>51</v>
      </c>
      <c r="D101" s="45">
        <f>+D87+D92+D99</f>
        <v>45909.827590001187</v>
      </c>
      <c r="E101" s="45">
        <f t="shared" ref="E101:V101" si="36">+E87+E92+E99</f>
        <v>56658.657764029325</v>
      </c>
      <c r="F101" s="45">
        <f t="shared" si="36"/>
        <v>59394.037918191469</v>
      </c>
      <c r="G101" s="45">
        <f t="shared" si="36"/>
        <v>65906.937802433778</v>
      </c>
      <c r="H101" s="45">
        <f t="shared" si="36"/>
        <v>73151.026137403038</v>
      </c>
      <c r="I101" s="45">
        <f t="shared" si="36"/>
        <v>85727.673432984855</v>
      </c>
      <c r="J101" s="45">
        <f t="shared" si="36"/>
        <v>96157.293134225823</v>
      </c>
      <c r="K101" s="45">
        <f t="shared" si="36"/>
        <v>108823.0130520197</v>
      </c>
      <c r="L101" s="45">
        <f t="shared" si="36"/>
        <v>116465.24671734945</v>
      </c>
      <c r="M101" s="45">
        <f t="shared" si="36"/>
        <v>128165.68961754793</v>
      </c>
      <c r="N101" s="45">
        <f t="shared" si="36"/>
        <v>129346.60323821771</v>
      </c>
      <c r="O101" s="45">
        <f t="shared" si="36"/>
        <v>142310.42941947471</v>
      </c>
      <c r="P101" s="45">
        <f t="shared" si="36"/>
        <v>157112.38255881664</v>
      </c>
      <c r="Q101" s="45">
        <f t="shared" si="36"/>
        <v>173658.61942456535</v>
      </c>
      <c r="R101" s="45">
        <f t="shared" si="36"/>
        <v>183535.45245237346</v>
      </c>
      <c r="S101" s="45">
        <f t="shared" si="36"/>
        <v>194866.3627756738</v>
      </c>
      <c r="T101" s="45">
        <f t="shared" si="36"/>
        <v>191578.62382402056</v>
      </c>
      <c r="U101" s="45">
        <f t="shared" si="36"/>
        <v>217693.86630417343</v>
      </c>
      <c r="V101" s="45">
        <f t="shared" si="36"/>
        <v>204362.72155802898</v>
      </c>
    </row>
    <row r="102" spans="2:22" x14ac:dyDescent="0.2">
      <c r="B102" s="37" t="s">
        <v>52</v>
      </c>
      <c r="C102" s="80" t="s">
        <v>53</v>
      </c>
      <c r="D102" s="44">
        <f>+D26</f>
        <v>34047.345657263948</v>
      </c>
      <c r="E102" s="44">
        <f t="shared" ref="E102:V102" si="37">+E26</f>
        <v>41349.09668937794</v>
      </c>
      <c r="F102" s="44">
        <f t="shared" si="37"/>
        <v>43793.618619595378</v>
      </c>
      <c r="G102" s="44">
        <f t="shared" si="37"/>
        <v>44403.180681381578</v>
      </c>
      <c r="H102" s="44">
        <f t="shared" si="37"/>
        <v>54819.040052661483</v>
      </c>
      <c r="I102" s="44">
        <f t="shared" si="37"/>
        <v>61917.124505003339</v>
      </c>
      <c r="J102" s="44">
        <f t="shared" si="37"/>
        <v>66993.052788233108</v>
      </c>
      <c r="K102" s="44">
        <f t="shared" si="37"/>
        <v>77859.358369062786</v>
      </c>
      <c r="L102" s="44">
        <f t="shared" si="37"/>
        <v>86406.840893628498</v>
      </c>
      <c r="M102" s="44">
        <f t="shared" si="37"/>
        <v>105011.15462982957</v>
      </c>
      <c r="N102" s="44">
        <f t="shared" si="37"/>
        <v>109868.16406650678</v>
      </c>
      <c r="O102" s="44">
        <f t="shared" si="37"/>
        <v>116125.11339677151</v>
      </c>
      <c r="P102" s="44">
        <f t="shared" si="37"/>
        <v>129208.18942762492</v>
      </c>
      <c r="Q102" s="44">
        <f t="shared" si="37"/>
        <v>144419.69249048049</v>
      </c>
      <c r="R102" s="44">
        <f t="shared" si="37"/>
        <v>156009.03689653493</v>
      </c>
      <c r="S102" s="44">
        <f t="shared" si="37"/>
        <v>160617.95636034897</v>
      </c>
      <c r="T102" s="44">
        <f t="shared" si="37"/>
        <v>163719.93397519249</v>
      </c>
      <c r="U102" s="44">
        <f t="shared" si="37"/>
        <v>179309.11765821185</v>
      </c>
      <c r="V102" s="44">
        <f t="shared" si="37"/>
        <v>185330.2320640455</v>
      </c>
    </row>
    <row r="103" spans="2:22" x14ac:dyDescent="0.2">
      <c r="B103" s="39" t="s">
        <v>54</v>
      </c>
      <c r="C103" s="81" t="s">
        <v>59</v>
      </c>
      <c r="D103" s="46">
        <f>+D100/D$26*100</f>
        <v>88.621541537873668</v>
      </c>
      <c r="E103" s="46">
        <f t="shared" ref="E103:V103" si="38">+E100/E$26*100</f>
        <v>85.983539138254187</v>
      </c>
      <c r="F103" s="46">
        <f t="shared" si="38"/>
        <v>84.080794576408863</v>
      </c>
      <c r="G103" s="46">
        <f t="shared" si="38"/>
        <v>87.58073755520293</v>
      </c>
      <c r="H103" s="46">
        <f t="shared" si="38"/>
        <v>87.024287605769587</v>
      </c>
      <c r="I103" s="46">
        <f t="shared" si="38"/>
        <v>88.612003386757294</v>
      </c>
      <c r="J103" s="46">
        <f t="shared" si="38"/>
        <v>87.439512265310213</v>
      </c>
      <c r="K103" s="46">
        <f t="shared" si="38"/>
        <v>90.958149355741071</v>
      </c>
      <c r="L103" s="46">
        <f t="shared" si="38"/>
        <v>93.635040534479614</v>
      </c>
      <c r="M103" s="46">
        <f t="shared" si="38"/>
        <v>90.883341954879342</v>
      </c>
      <c r="N103" s="46">
        <f t="shared" si="38"/>
        <v>88.409810864370542</v>
      </c>
      <c r="O103" s="46">
        <f>+O100/O$26*100</f>
        <v>93.53576181024826</v>
      </c>
      <c r="P103" s="46">
        <f t="shared" si="38"/>
        <v>93.548836347740689</v>
      </c>
      <c r="Q103" s="46">
        <f t="shared" si="38"/>
        <v>94.061084548495231</v>
      </c>
      <c r="R103" s="46">
        <f t="shared" si="38"/>
        <v>92.013866799579873</v>
      </c>
      <c r="S103" s="46">
        <f t="shared" si="38"/>
        <v>92.649444308002401</v>
      </c>
      <c r="T103" s="46">
        <f t="shared" si="38"/>
        <v>92.805020452637223</v>
      </c>
      <c r="U103" s="46">
        <f t="shared" si="38"/>
        <v>94.128058204542199</v>
      </c>
      <c r="V103" s="46">
        <f t="shared" si="38"/>
        <v>90.631728587282439</v>
      </c>
    </row>
    <row r="104" spans="2:22" x14ac:dyDescent="0.2">
      <c r="B104" s="1" t="s">
        <v>227</v>
      </c>
      <c r="C104" s="16"/>
      <c r="D104" s="12"/>
      <c r="E104" s="12"/>
      <c r="F104" s="12"/>
      <c r="G104" s="1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10" spans="2:22" ht="18" x14ac:dyDescent="0.2">
      <c r="C110" s="138"/>
      <c r="D110" s="164" t="s">
        <v>85</v>
      </c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</row>
    <row r="111" spans="2:22" x14ac:dyDescent="0.2">
      <c r="U111" s="30"/>
      <c r="V111" s="30"/>
    </row>
    <row r="112" spans="2:22" x14ac:dyDescent="0.2">
      <c r="B112" s="166"/>
      <c r="C112" s="168" t="s">
        <v>0</v>
      </c>
      <c r="D112" s="162">
        <v>2000</v>
      </c>
      <c r="E112" s="162">
        <v>2001</v>
      </c>
      <c r="F112" s="162">
        <v>2002</v>
      </c>
      <c r="G112" s="162">
        <v>2003</v>
      </c>
      <c r="H112" s="162">
        <v>2004</v>
      </c>
      <c r="I112" s="162">
        <v>2005</v>
      </c>
      <c r="J112" s="162">
        <v>2006</v>
      </c>
      <c r="K112" s="162">
        <v>2007</v>
      </c>
      <c r="L112" s="162">
        <v>2008</v>
      </c>
      <c r="M112" s="162">
        <v>2009</v>
      </c>
      <c r="N112" s="162">
        <v>2010</v>
      </c>
      <c r="O112" s="162">
        <v>2011</v>
      </c>
      <c r="P112" s="162">
        <v>2012</v>
      </c>
      <c r="Q112" s="162">
        <v>2013</v>
      </c>
      <c r="R112" s="162">
        <v>2014</v>
      </c>
      <c r="S112" s="162">
        <v>2015</v>
      </c>
      <c r="T112" s="162">
        <v>2016</v>
      </c>
      <c r="U112" s="162">
        <v>2017</v>
      </c>
      <c r="V112" s="162">
        <v>2018</v>
      </c>
    </row>
    <row r="113" spans="2:22" ht="12" thickBot="1" x14ac:dyDescent="0.25">
      <c r="B113" s="167"/>
      <c r="C113" s="169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</row>
    <row r="114" spans="2:22" x14ac:dyDescent="0.2">
      <c r="B114" s="35" t="s">
        <v>1</v>
      </c>
      <c r="C114" s="78" t="s">
        <v>2</v>
      </c>
      <c r="D114" s="47">
        <f>+IFERROR(IF(D87&gt;0,+((D87/D13)*100)," "),"")</f>
        <v>93.055380528903996</v>
      </c>
      <c r="E114" s="47">
        <f t="shared" ref="E114:V114" si="39">+IFERROR(IF(E87&gt;0,+((E87/E13)*100)," "),"")</f>
        <v>93.693791271244294</v>
      </c>
      <c r="F114" s="47">
        <f t="shared" si="39"/>
        <v>93.029131508753551</v>
      </c>
      <c r="G114" s="47">
        <f t="shared" si="39"/>
        <v>92.866897529865483</v>
      </c>
      <c r="H114" s="47">
        <f t="shared" si="39"/>
        <v>92.637108851495171</v>
      </c>
      <c r="I114" s="47">
        <f t="shared" si="39"/>
        <v>94.092038877653778</v>
      </c>
      <c r="J114" s="47">
        <f t="shared" si="39"/>
        <v>93.86918516742891</v>
      </c>
      <c r="K114" s="47">
        <f t="shared" si="39"/>
        <v>95.190119753163486</v>
      </c>
      <c r="L114" s="47">
        <f t="shared" si="39"/>
        <v>96.008393508843739</v>
      </c>
      <c r="M114" s="47">
        <f t="shared" si="39"/>
        <v>93.143211644840946</v>
      </c>
      <c r="N114" s="47">
        <f t="shared" si="39"/>
        <v>91.059754703086142</v>
      </c>
      <c r="O114" s="47">
        <f t="shared" si="39"/>
        <v>97.3141529887221</v>
      </c>
      <c r="P114" s="47">
        <f t="shared" si="39"/>
        <v>96.658630987606855</v>
      </c>
      <c r="Q114" s="47">
        <f t="shared" si="39"/>
        <v>96.297526450590667</v>
      </c>
      <c r="R114" s="47">
        <f t="shared" si="39"/>
        <v>93.781170160996723</v>
      </c>
      <c r="S114" s="47">
        <f t="shared" si="39"/>
        <v>94.704798159070279</v>
      </c>
      <c r="T114" s="47">
        <f t="shared" si="39"/>
        <v>94.927919240550125</v>
      </c>
      <c r="U114" s="47">
        <f t="shared" si="39"/>
        <v>95.985197317316064</v>
      </c>
      <c r="V114" s="47">
        <f t="shared" si="39"/>
        <v>93.991639317717642</v>
      </c>
    </row>
    <row r="115" spans="2:22" x14ac:dyDescent="0.2">
      <c r="B115" s="41"/>
      <c r="C115" s="79" t="s">
        <v>3</v>
      </c>
      <c r="D115" s="48">
        <f t="shared" ref="D115:V115" si="40">+IFERROR(IF(D88&gt;0,+((D88/D14)*100)," "),"")</f>
        <v>97.979628742553615</v>
      </c>
      <c r="E115" s="48">
        <f t="shared" si="40"/>
        <v>97.377735101089371</v>
      </c>
      <c r="F115" s="48">
        <f t="shared" si="40"/>
        <v>98.112652198823668</v>
      </c>
      <c r="G115" s="48">
        <f t="shared" si="40"/>
        <v>98.245279351602079</v>
      </c>
      <c r="H115" s="48">
        <f t="shared" si="40"/>
        <v>96.308971652689195</v>
      </c>
      <c r="I115" s="48">
        <f t="shared" si="40"/>
        <v>98.327053832256283</v>
      </c>
      <c r="J115" s="48">
        <f t="shared" si="40"/>
        <v>97.817642108945336</v>
      </c>
      <c r="K115" s="48">
        <f t="shared" si="40"/>
        <v>97.343797975086304</v>
      </c>
      <c r="L115" s="48">
        <f t="shared" si="40"/>
        <v>97.296348893478594</v>
      </c>
      <c r="M115" s="48">
        <f t="shared" si="40"/>
        <v>97.211167987289812</v>
      </c>
      <c r="N115" s="48">
        <f t="shared" si="40"/>
        <v>95.369786602101726</v>
      </c>
      <c r="O115" s="48">
        <f t="shared" si="40"/>
        <v>98.299585533188804</v>
      </c>
      <c r="P115" s="48">
        <f t="shared" si="40"/>
        <v>97.079721569446264</v>
      </c>
      <c r="Q115" s="48">
        <f t="shared" si="40"/>
        <v>95.459288077697906</v>
      </c>
      <c r="R115" s="48">
        <f t="shared" si="40"/>
        <v>94.494010682704328</v>
      </c>
      <c r="S115" s="48">
        <f t="shared" si="40"/>
        <v>95.890543061131893</v>
      </c>
      <c r="T115" s="48">
        <f t="shared" si="40"/>
        <v>98.462005066465139</v>
      </c>
      <c r="U115" s="48">
        <f t="shared" si="40"/>
        <v>98.649054678756826</v>
      </c>
      <c r="V115" s="48">
        <f t="shared" si="40"/>
        <v>96.326834234001595</v>
      </c>
    </row>
    <row r="116" spans="2:22" x14ac:dyDescent="0.2">
      <c r="B116" s="41"/>
      <c r="C116" s="79" t="s">
        <v>4</v>
      </c>
      <c r="D116" s="48">
        <f t="shared" ref="D116:V116" si="41">+IFERROR(IF(D89&gt;0,+((D89/D15)*100)," "),"")</f>
        <v>88.077593980204639</v>
      </c>
      <c r="E116" s="48">
        <f t="shared" si="41"/>
        <v>81.946942900145203</v>
      </c>
      <c r="F116" s="48">
        <f t="shared" si="41"/>
        <v>77.395577769628474</v>
      </c>
      <c r="G116" s="48">
        <f t="shared" si="41"/>
        <v>76.998449701319799</v>
      </c>
      <c r="H116" s="48">
        <f t="shared" si="41"/>
        <v>72.398604118645366</v>
      </c>
      <c r="I116" s="48">
        <f t="shared" si="41"/>
        <v>73.109965333485619</v>
      </c>
      <c r="J116" s="48">
        <f t="shared" si="41"/>
        <v>76.734926153436007</v>
      </c>
      <c r="K116" s="48">
        <f t="shared" si="41"/>
        <v>91.594861732944409</v>
      </c>
      <c r="L116" s="48">
        <f t="shared" si="41"/>
        <v>93.948824240392454</v>
      </c>
      <c r="M116" s="48">
        <f t="shared" si="41"/>
        <v>92.23961226841223</v>
      </c>
      <c r="N116" s="48">
        <f t="shared" si="41"/>
        <v>92.415044089779869</v>
      </c>
      <c r="O116" s="48">
        <f t="shared" si="41"/>
        <v>91.049594671492301</v>
      </c>
      <c r="P116" s="48">
        <f t="shared" si="41"/>
        <v>92.015698445190381</v>
      </c>
      <c r="Q116" s="48">
        <f t="shared" si="41"/>
        <v>93.682059522053848</v>
      </c>
      <c r="R116" s="48">
        <f t="shared" si="41"/>
        <v>93.46097345056846</v>
      </c>
      <c r="S116" s="48">
        <f t="shared" si="41"/>
        <v>94.084622158462452</v>
      </c>
      <c r="T116" s="48">
        <f t="shared" si="41"/>
        <v>94.719561461408432</v>
      </c>
      <c r="U116" s="48">
        <f t="shared" si="41"/>
        <v>95.401429757357036</v>
      </c>
      <c r="V116" s="48">
        <f t="shared" si="41"/>
        <v>85.84629207724015</v>
      </c>
    </row>
    <row r="117" spans="2:22" x14ac:dyDescent="0.2">
      <c r="B117" s="41"/>
      <c r="C117" s="79" t="s">
        <v>5</v>
      </c>
      <c r="D117" s="48">
        <f t="shared" ref="D117:V117" si="42">+IFERROR(IF(D90&gt;0,+((D90/D16)*100)," "),"")</f>
        <v>91.931996803112966</v>
      </c>
      <c r="E117" s="48">
        <f t="shared" si="42"/>
        <v>93.980845274157488</v>
      </c>
      <c r="F117" s="48">
        <f t="shared" si="42"/>
        <v>93.264004939842408</v>
      </c>
      <c r="G117" s="48">
        <f t="shared" si="42"/>
        <v>93.007318845677219</v>
      </c>
      <c r="H117" s="48">
        <f t="shared" si="42"/>
        <v>93.691705296802226</v>
      </c>
      <c r="I117" s="48">
        <f t="shared" si="42"/>
        <v>95.186646646490004</v>
      </c>
      <c r="J117" s="48">
        <f t="shared" si="42"/>
        <v>95.081986221983854</v>
      </c>
      <c r="K117" s="48">
        <f t="shared" si="42"/>
        <v>95.084049189868864</v>
      </c>
      <c r="L117" s="48">
        <f t="shared" si="42"/>
        <v>95.971787488571977</v>
      </c>
      <c r="M117" s="48">
        <f t="shared" si="42"/>
        <v>92.286890664999575</v>
      </c>
      <c r="N117" s="48">
        <f t="shared" si="42"/>
        <v>89.923802913909824</v>
      </c>
      <c r="O117" s="48">
        <f t="shared" si="42"/>
        <v>98.0413412217423</v>
      </c>
      <c r="P117" s="48">
        <f t="shared" si="42"/>
        <v>97.488367497795565</v>
      </c>
      <c r="Q117" s="48">
        <f t="shared" si="42"/>
        <v>97.174018601782493</v>
      </c>
      <c r="R117" s="48">
        <f t="shared" si="42"/>
        <v>93.704307409693371</v>
      </c>
      <c r="S117" s="48">
        <f t="shared" si="42"/>
        <v>94.645581704714274</v>
      </c>
      <c r="T117" s="48">
        <f t="shared" si="42"/>
        <v>94.01160065517243</v>
      </c>
      <c r="U117" s="48">
        <f t="shared" si="42"/>
        <v>95.336980732589083</v>
      </c>
      <c r="V117" s="48">
        <f t="shared" si="42"/>
        <v>94.024692909801374</v>
      </c>
    </row>
    <row r="118" spans="2:22" x14ac:dyDescent="0.2">
      <c r="B118" s="41"/>
      <c r="C118" s="79" t="s">
        <v>6</v>
      </c>
      <c r="D118" s="48">
        <f t="shared" ref="D118:V118" si="43">+IFERROR(IF(D91&gt;0,+((D91/D17)*100)," "),"")</f>
        <v>86.516148263221226</v>
      </c>
      <c r="E118" s="48">
        <f t="shared" si="43"/>
        <v>72.909339506270925</v>
      </c>
      <c r="F118" s="48">
        <f t="shared" si="43"/>
        <v>80.017429227012016</v>
      </c>
      <c r="G118" s="48">
        <f t="shared" si="43"/>
        <v>81.181412595367192</v>
      </c>
      <c r="H118" s="48">
        <f t="shared" si="43"/>
        <v>81.431600361032054</v>
      </c>
      <c r="I118" s="48">
        <f t="shared" si="43"/>
        <v>78.185710886100253</v>
      </c>
      <c r="J118" s="48">
        <f t="shared" si="43"/>
        <v>65.977814747410463</v>
      </c>
      <c r="K118" s="48">
        <f t="shared" si="43"/>
        <v>87.536969665890325</v>
      </c>
      <c r="L118" s="48">
        <f t="shared" si="43"/>
        <v>89.096242153102494</v>
      </c>
      <c r="M118" s="48">
        <f t="shared" si="43"/>
        <v>85.600694349703474</v>
      </c>
      <c r="N118" s="48">
        <f t="shared" si="43"/>
        <v>87.356469628460786</v>
      </c>
      <c r="O118" s="48">
        <f t="shared" si="43"/>
        <v>82.060807214211508</v>
      </c>
      <c r="P118" s="48">
        <f t="shared" si="43"/>
        <v>77.635847048384676</v>
      </c>
      <c r="Q118" s="48">
        <f t="shared" si="43"/>
        <v>80.697733616464234</v>
      </c>
      <c r="R118" s="48">
        <f t="shared" si="43"/>
        <v>88.618344389408605</v>
      </c>
      <c r="S118" s="48">
        <f t="shared" si="43"/>
        <v>83.445489923783612</v>
      </c>
      <c r="T118" s="48">
        <f t="shared" si="43"/>
        <v>88.66813911989729</v>
      </c>
      <c r="U118" s="48">
        <f t="shared" si="43"/>
        <v>93.224045520875023</v>
      </c>
      <c r="V118" s="48">
        <f t="shared" si="43"/>
        <v>89.709292019173986</v>
      </c>
    </row>
    <row r="119" spans="2:22" x14ac:dyDescent="0.2">
      <c r="B119" s="35" t="s">
        <v>7</v>
      </c>
      <c r="C119" s="78" t="s">
        <v>8</v>
      </c>
      <c r="D119" s="47">
        <f t="shared" ref="D119:V119" si="44">+IFERROR(IF(D92&gt;0,+((D92/D18)*100)," "),"")</f>
        <v>95.101744565790085</v>
      </c>
      <c r="E119" s="47">
        <f t="shared" si="44"/>
        <v>98.608578140598382</v>
      </c>
      <c r="F119" s="47">
        <f t="shared" si="44"/>
        <v>98.291302774796506</v>
      </c>
      <c r="G119" s="47">
        <f t="shared" si="44"/>
        <v>98.820033641692817</v>
      </c>
      <c r="H119" s="47">
        <f t="shared" si="44"/>
        <v>94.633501193708469</v>
      </c>
      <c r="I119" s="47">
        <f t="shared" si="44"/>
        <v>97.793353340478447</v>
      </c>
      <c r="J119" s="47">
        <f t="shared" si="44"/>
        <v>96.529499255135264</v>
      </c>
      <c r="K119" s="47">
        <f t="shared" si="44"/>
        <v>96.652546928496889</v>
      </c>
      <c r="L119" s="47">
        <f t="shared" si="44"/>
        <v>91.44597889948966</v>
      </c>
      <c r="M119" s="47">
        <f t="shared" si="44"/>
        <v>88.372220883912206</v>
      </c>
      <c r="N119" s="47">
        <f t="shared" si="44"/>
        <v>80.75071760149622</v>
      </c>
      <c r="O119" s="47">
        <f t="shared" si="44"/>
        <v>95.751875729227422</v>
      </c>
      <c r="P119" s="47">
        <f t="shared" si="44"/>
        <v>99.529244319165471</v>
      </c>
      <c r="Q119" s="47">
        <f t="shared" si="44"/>
        <v>84.90165350968752</v>
      </c>
      <c r="R119" s="47">
        <f t="shared" si="44"/>
        <v>97.639362048317778</v>
      </c>
      <c r="S119" s="47">
        <f t="shared" si="44"/>
        <v>98.036737468111582</v>
      </c>
      <c r="T119" s="47">
        <f t="shared" si="44"/>
        <v>84.867324137840299</v>
      </c>
      <c r="U119" s="47">
        <f t="shared" si="44"/>
        <v>97.813726372047256</v>
      </c>
      <c r="V119" s="47">
        <f t="shared" si="44"/>
        <v>75.933105762449344</v>
      </c>
    </row>
    <row r="120" spans="2:22" x14ac:dyDescent="0.2">
      <c r="B120" s="35"/>
      <c r="C120" s="78" t="s">
        <v>9</v>
      </c>
      <c r="D120" s="47">
        <f t="shared" ref="D120:V120" si="45">+IFERROR(IF(D93&gt;0,+((D93/D19)*100)," "),"")</f>
        <v>97.188738044958413</v>
      </c>
      <c r="E120" s="47">
        <f t="shared" si="45"/>
        <v>98.227256971633309</v>
      </c>
      <c r="F120" s="47">
        <f t="shared" si="45"/>
        <v>98.42872096055234</v>
      </c>
      <c r="G120" s="47">
        <f t="shared" si="45"/>
        <v>98.758523876043299</v>
      </c>
      <c r="H120" s="47">
        <f t="shared" si="45"/>
        <v>87.934827309569258</v>
      </c>
      <c r="I120" s="47">
        <f t="shared" si="45"/>
        <v>97.719218567416121</v>
      </c>
      <c r="J120" s="47">
        <f t="shared" si="45"/>
        <v>90.718025350197593</v>
      </c>
      <c r="K120" s="47">
        <f t="shared" si="45"/>
        <v>96.397063107418404</v>
      </c>
      <c r="L120" s="47">
        <f t="shared" si="45"/>
        <v>89.332480426771028</v>
      </c>
      <c r="M120" s="47">
        <f t="shared" si="45"/>
        <v>82.844645106584125</v>
      </c>
      <c r="N120" s="47">
        <f t="shared" si="45"/>
        <v>81.524851802445681</v>
      </c>
      <c r="O120" s="47">
        <f t="shared" si="45"/>
        <v>86.876974209165567</v>
      </c>
      <c r="P120" s="47">
        <f t="shared" si="45"/>
        <v>98.667044293806313</v>
      </c>
      <c r="Q120" s="47">
        <f t="shared" si="45"/>
        <v>97.133104465074325</v>
      </c>
      <c r="R120" s="47">
        <f t="shared" si="45"/>
        <v>98.085618762021937</v>
      </c>
      <c r="S120" s="47">
        <f t="shared" si="45"/>
        <v>98.810627289613564</v>
      </c>
      <c r="T120" s="47">
        <f t="shared" si="45"/>
        <v>95.720010623344251</v>
      </c>
      <c r="U120" s="47">
        <f t="shared" si="45"/>
        <v>97.002965948353548</v>
      </c>
      <c r="V120" s="47">
        <f t="shared" si="45"/>
        <v>85.895659392676578</v>
      </c>
    </row>
    <row r="121" spans="2:22" x14ac:dyDescent="0.2">
      <c r="B121" s="33"/>
      <c r="C121" s="79" t="s">
        <v>10</v>
      </c>
      <c r="D121" s="48">
        <f t="shared" ref="D121:V121" si="46">+IFERROR(IF(D94&gt;0,+((D94/D20)*100)," "),"")</f>
        <v>97.320153946589897</v>
      </c>
      <c r="E121" s="48">
        <f t="shared" si="46"/>
        <v>98.472737008231263</v>
      </c>
      <c r="F121" s="48">
        <f t="shared" si="46"/>
        <v>98.883328719788963</v>
      </c>
      <c r="G121" s="48">
        <f t="shared" si="46"/>
        <v>98.975299949445898</v>
      </c>
      <c r="H121" s="48">
        <f t="shared" si="46"/>
        <v>89.420785779121843</v>
      </c>
      <c r="I121" s="48">
        <f t="shared" si="46"/>
        <v>98.164360828373503</v>
      </c>
      <c r="J121" s="48">
        <f t="shared" si="46"/>
        <v>91.184447002212366</v>
      </c>
      <c r="K121" s="48">
        <f t="shared" si="46"/>
        <v>94.58423427810834</v>
      </c>
      <c r="L121" s="48">
        <f t="shared" si="46"/>
        <v>84.003114893863511</v>
      </c>
      <c r="M121" s="48">
        <f t="shared" si="46"/>
        <v>83.58344954789186</v>
      </c>
      <c r="N121" s="48">
        <f t="shared" si="46"/>
        <v>86.623974375915608</v>
      </c>
      <c r="O121" s="48">
        <f t="shared" si="46"/>
        <v>78.477459041415528</v>
      </c>
      <c r="P121" s="48">
        <f t="shared" si="46"/>
        <v>99.972071112234616</v>
      </c>
      <c r="Q121" s="48">
        <f t="shared" si="46"/>
        <v>98.172195874032155</v>
      </c>
      <c r="R121" s="48">
        <f t="shared" si="46"/>
        <v>97.123754734755082</v>
      </c>
      <c r="S121" s="48">
        <f t="shared" si="46"/>
        <v>98.669180250557133</v>
      </c>
      <c r="T121" s="48">
        <f t="shared" si="46"/>
        <v>96.01655982892629</v>
      </c>
      <c r="U121" s="48">
        <f t="shared" si="46"/>
        <v>97.185137731188661</v>
      </c>
      <c r="V121" s="48">
        <f t="shared" si="46"/>
        <v>96.430814576422378</v>
      </c>
    </row>
    <row r="122" spans="2:22" x14ac:dyDescent="0.2">
      <c r="B122" s="33"/>
      <c r="C122" s="79" t="s">
        <v>11</v>
      </c>
      <c r="D122" s="48">
        <f t="shared" ref="D122:V122" si="47">+IFERROR(IF(D95&gt;0,+((D95/D21)*100)," "),"")</f>
        <v>97.053657579810192</v>
      </c>
      <c r="E122" s="48">
        <f t="shared" si="47"/>
        <v>97.910699855237013</v>
      </c>
      <c r="F122" s="48">
        <f t="shared" si="47"/>
        <v>97.75937483652352</v>
      </c>
      <c r="G122" s="48">
        <f t="shared" si="47"/>
        <v>98.443047937250611</v>
      </c>
      <c r="H122" s="48">
        <f t="shared" si="47"/>
        <v>86.588222639056625</v>
      </c>
      <c r="I122" s="48">
        <f t="shared" si="47"/>
        <v>96.877553060080103</v>
      </c>
      <c r="J122" s="48">
        <f t="shared" si="47"/>
        <v>90.231568126779038</v>
      </c>
      <c r="K122" s="48">
        <f t="shared" si="47"/>
        <v>98.086111421672427</v>
      </c>
      <c r="L122" s="48">
        <f t="shared" si="47"/>
        <v>94.758846296831393</v>
      </c>
      <c r="M122" s="48">
        <f t="shared" si="47"/>
        <v>82.32745179641465</v>
      </c>
      <c r="N122" s="48">
        <f t="shared" si="47"/>
        <v>77.351947271157499</v>
      </c>
      <c r="O122" s="48">
        <f t="shared" si="47"/>
        <v>93.217015767661664</v>
      </c>
      <c r="P122" s="48">
        <f t="shared" si="47"/>
        <v>97.268585028686942</v>
      </c>
      <c r="Q122" s="48">
        <f t="shared" si="47"/>
        <v>96.381404444129956</v>
      </c>
      <c r="R122" s="48">
        <f t="shared" si="47"/>
        <v>99.275841580040307</v>
      </c>
      <c r="S122" s="48">
        <f t="shared" si="47"/>
        <v>98.980630655977578</v>
      </c>
      <c r="T122" s="48">
        <f t="shared" si="47"/>
        <v>95.547659221215966</v>
      </c>
      <c r="U122" s="48">
        <f t="shared" si="47"/>
        <v>96.782715152538543</v>
      </c>
      <c r="V122" s="48">
        <f t="shared" si="47"/>
        <v>81.896609981357415</v>
      </c>
    </row>
    <row r="123" spans="2:22" x14ac:dyDescent="0.2">
      <c r="B123" s="35"/>
      <c r="C123" s="78" t="s">
        <v>12</v>
      </c>
      <c r="D123" s="47">
        <f t="shared" ref="D123:V123" si="48">+IFERROR(IF(D96&gt;0,+((D96/D22)*100)," "),"")</f>
        <v>94.16528588681004</v>
      </c>
      <c r="E123" s="47">
        <f t="shared" si="48"/>
        <v>98.83321860608288</v>
      </c>
      <c r="F123" s="47">
        <f t="shared" si="48"/>
        <v>98.192668179969758</v>
      </c>
      <c r="G123" s="47">
        <f t="shared" si="48"/>
        <v>98.87872043037018</v>
      </c>
      <c r="H123" s="47">
        <f t="shared" si="48"/>
        <v>98.23797303382247</v>
      </c>
      <c r="I123" s="47">
        <f t="shared" si="48"/>
        <v>97.845983337709271</v>
      </c>
      <c r="J123" s="47">
        <f t="shared" si="48"/>
        <v>98.709378525795273</v>
      </c>
      <c r="K123" s="47">
        <f t="shared" si="48"/>
        <v>96.714924423690945</v>
      </c>
      <c r="L123" s="47">
        <f t="shared" si="48"/>
        <v>92.010131305382586</v>
      </c>
      <c r="M123" s="47">
        <f t="shared" si="48"/>
        <v>89.961335124293697</v>
      </c>
      <c r="N123" s="47">
        <f t="shared" si="48"/>
        <v>80.537269808361486</v>
      </c>
      <c r="O123" s="47">
        <f t="shared" si="48"/>
        <v>97.968046364634489</v>
      </c>
      <c r="P123" s="47">
        <f t="shared" si="48"/>
        <v>99.718777348710617</v>
      </c>
      <c r="Q123" s="47">
        <f t="shared" si="48"/>
        <v>82.597764096792204</v>
      </c>
      <c r="R123" s="47">
        <f t="shared" si="48"/>
        <v>97.513441814712806</v>
      </c>
      <c r="S123" s="47">
        <f t="shared" si="48"/>
        <v>97.796228776052615</v>
      </c>
      <c r="T123" s="47">
        <f t="shared" si="48"/>
        <v>82.030902771071325</v>
      </c>
      <c r="U123" s="47">
        <f t="shared" si="48"/>
        <v>98.14180682246139</v>
      </c>
      <c r="V123" s="47">
        <f t="shared" si="48"/>
        <v>72.904265450337917</v>
      </c>
    </row>
    <row r="124" spans="2:22" x14ac:dyDescent="0.2">
      <c r="B124" s="33"/>
      <c r="C124" s="79" t="s">
        <v>10</v>
      </c>
      <c r="D124" s="48">
        <f t="shared" ref="D124:V124" si="49">+IFERROR(IF(D97&gt;0,+((D97/D23)*100)," "),"")</f>
        <v>95.158699752354636</v>
      </c>
      <c r="E124" s="48">
        <f t="shared" si="49"/>
        <v>98.674932714703047</v>
      </c>
      <c r="F124" s="48">
        <f t="shared" si="49"/>
        <v>98.260182834388075</v>
      </c>
      <c r="G124" s="48">
        <f t="shared" si="49"/>
        <v>99.307495108725348</v>
      </c>
      <c r="H124" s="48">
        <f t="shared" si="49"/>
        <v>98.785065728630599</v>
      </c>
      <c r="I124" s="48">
        <f t="shared" si="49"/>
        <v>98.693060886460131</v>
      </c>
      <c r="J124" s="48">
        <f t="shared" si="49"/>
        <v>99.528093069812627</v>
      </c>
      <c r="K124" s="48">
        <f t="shared" si="49"/>
        <v>95.589605112067773</v>
      </c>
      <c r="L124" s="48">
        <f t="shared" si="49"/>
        <v>87.860149094937285</v>
      </c>
      <c r="M124" s="48">
        <f t="shared" si="49"/>
        <v>85.349034994272529</v>
      </c>
      <c r="N124" s="48">
        <f t="shared" si="49"/>
        <v>75.557307839566135</v>
      </c>
      <c r="O124" s="48">
        <f t="shared" si="49"/>
        <v>96.927083622465034</v>
      </c>
      <c r="P124" s="48">
        <f t="shared" si="49"/>
        <v>99.548281168110847</v>
      </c>
      <c r="Q124" s="48">
        <f t="shared" si="49"/>
        <v>78.489099458989912</v>
      </c>
      <c r="R124" s="48">
        <f t="shared" si="49"/>
        <v>97.460922249707124</v>
      </c>
      <c r="S124" s="48">
        <f t="shared" si="49"/>
        <v>99.89547839314875</v>
      </c>
      <c r="T124" s="48">
        <f t="shared" si="49"/>
        <v>69.593905862466812</v>
      </c>
      <c r="U124" s="48">
        <f t="shared" si="49"/>
        <v>99.756062114259521</v>
      </c>
      <c r="V124" s="48">
        <f t="shared" si="49"/>
        <v>50.129681268643786</v>
      </c>
    </row>
    <row r="125" spans="2:22" x14ac:dyDescent="0.2">
      <c r="B125" s="33"/>
      <c r="C125" s="79" t="s">
        <v>11</v>
      </c>
      <c r="D125" s="48">
        <f t="shared" ref="D125:V125" si="50">+IFERROR(IF(D98&gt;0,+((D98/D24)*100)," "),"")</f>
        <v>92.896227310335405</v>
      </c>
      <c r="E125" s="48">
        <f t="shared" si="50"/>
        <v>99.096470757119391</v>
      </c>
      <c r="F125" s="48">
        <f t="shared" si="50"/>
        <v>98.088225996615378</v>
      </c>
      <c r="G125" s="48">
        <f t="shared" si="50"/>
        <v>98.431009171186872</v>
      </c>
      <c r="H125" s="48">
        <f t="shared" si="50"/>
        <v>97.557273010885609</v>
      </c>
      <c r="I125" s="48">
        <f t="shared" si="50"/>
        <v>96.922575885678526</v>
      </c>
      <c r="J125" s="48">
        <f t="shared" si="50"/>
        <v>97.456335127284476</v>
      </c>
      <c r="K125" s="48">
        <f t="shared" si="50"/>
        <v>98.440207875353948</v>
      </c>
      <c r="L125" s="48">
        <f t="shared" si="50"/>
        <v>98.371670156195094</v>
      </c>
      <c r="M125" s="48">
        <f t="shared" si="50"/>
        <v>95.782306856459698</v>
      </c>
      <c r="N125" s="48">
        <f t="shared" si="50"/>
        <v>87.436659516861667</v>
      </c>
      <c r="O125" s="48">
        <f t="shared" si="50"/>
        <v>99.120641961444349</v>
      </c>
      <c r="P125" s="48">
        <f t="shared" si="50"/>
        <v>99.934512956762745</v>
      </c>
      <c r="Q125" s="48">
        <f t="shared" si="50"/>
        <v>88.985343416326543</v>
      </c>
      <c r="R125" s="48">
        <f t="shared" si="50"/>
        <v>97.579419996355838</v>
      </c>
      <c r="S125" s="48">
        <f t="shared" si="50"/>
        <v>95.02263414022184</v>
      </c>
      <c r="T125" s="48">
        <f t="shared" si="50"/>
        <v>96.511622650620666</v>
      </c>
      <c r="U125" s="48">
        <f t="shared" si="50"/>
        <v>96.648797408587484</v>
      </c>
      <c r="V125" s="48">
        <f t="shared" si="50"/>
        <v>90.684620152102553</v>
      </c>
    </row>
    <row r="126" spans="2:22" x14ac:dyDescent="0.2">
      <c r="B126" s="35" t="s">
        <v>13</v>
      </c>
      <c r="C126" s="78" t="s">
        <v>110</v>
      </c>
      <c r="D126" s="47">
        <f t="shared" ref="D126:V126" si="51">+IFERROR(IF(D99&gt;0,+((D99/D25)*100)," "),"")</f>
        <v>73.246463002290824</v>
      </c>
      <c r="E126" s="47">
        <f t="shared" si="51"/>
        <v>65.8897899455377</v>
      </c>
      <c r="F126" s="47">
        <f t="shared" si="51"/>
        <v>56.172875923750709</v>
      </c>
      <c r="G126" s="47">
        <f t="shared" si="51"/>
        <v>66.678554058845847</v>
      </c>
      <c r="H126" s="47">
        <f t="shared" si="51"/>
        <v>65.104790881448466</v>
      </c>
      <c r="I126" s="47">
        <f t="shared" si="51"/>
        <v>67.159518907935194</v>
      </c>
      <c r="J126" s="47">
        <f t="shared" si="51"/>
        <v>65.118095767545668</v>
      </c>
      <c r="K126" s="47">
        <f t="shared" si="51"/>
        <v>79.49389908149135</v>
      </c>
      <c r="L126" s="47">
        <f t="shared" si="51"/>
        <v>86.724891816867469</v>
      </c>
      <c r="M126" s="47">
        <f t="shared" si="51"/>
        <v>85.534618155728452</v>
      </c>
      <c r="N126" s="47">
        <f t="shared" si="51"/>
        <v>79.724388810463466</v>
      </c>
      <c r="O126" s="47">
        <f t="shared" si="51"/>
        <v>83.961857553564784</v>
      </c>
      <c r="P126" s="47">
        <f t="shared" si="51"/>
        <v>86.106966448851452</v>
      </c>
      <c r="Q126" s="47">
        <f t="shared" si="51"/>
        <v>88.897320690505296</v>
      </c>
      <c r="R126" s="47">
        <f t="shared" si="51"/>
        <v>87.583201970334045</v>
      </c>
      <c r="S126" s="47">
        <f t="shared" si="51"/>
        <v>87.541938622862276</v>
      </c>
      <c r="T126" s="47">
        <f t="shared" si="51"/>
        <v>86.479889032492281</v>
      </c>
      <c r="U126" s="47">
        <f t="shared" si="51"/>
        <v>87.746350472972452</v>
      </c>
      <c r="V126" s="47">
        <f t="shared" si="51"/>
        <v>77.868759927326693</v>
      </c>
    </row>
    <row r="127" spans="2:22" x14ac:dyDescent="0.2">
      <c r="B127" s="37" t="s">
        <v>14</v>
      </c>
      <c r="C127" s="80" t="s">
        <v>16</v>
      </c>
      <c r="D127" s="49">
        <f t="shared" ref="D127:O127" si="52">+IFERROR(IF(D100&gt;0,+((D100/D26)*100)," "),"")</f>
        <v>88.621541537873668</v>
      </c>
      <c r="E127" s="49">
        <f t="shared" si="52"/>
        <v>85.983539138254187</v>
      </c>
      <c r="F127" s="49">
        <f t="shared" si="52"/>
        <v>84.080794576408863</v>
      </c>
      <c r="G127" s="49">
        <f t="shared" si="52"/>
        <v>87.58073755520293</v>
      </c>
      <c r="H127" s="49">
        <f t="shared" si="52"/>
        <v>87.024287605769587</v>
      </c>
      <c r="I127" s="49">
        <f t="shared" si="52"/>
        <v>88.612003386757294</v>
      </c>
      <c r="J127" s="49">
        <f t="shared" si="52"/>
        <v>87.439512265310213</v>
      </c>
      <c r="K127" s="49">
        <f t="shared" si="52"/>
        <v>90.958149355741071</v>
      </c>
      <c r="L127" s="49">
        <f t="shared" si="52"/>
        <v>93.635040534479614</v>
      </c>
      <c r="M127" s="49">
        <f t="shared" si="52"/>
        <v>90.883341954879342</v>
      </c>
      <c r="N127" s="49">
        <f t="shared" si="52"/>
        <v>88.409810864370542</v>
      </c>
      <c r="O127" s="49">
        <f t="shared" si="52"/>
        <v>93.53576181024826</v>
      </c>
      <c r="P127" s="49">
        <f t="shared" ref="P127:V127" si="53">+IFERROR(IF(P100&gt;0,+((P100/P26)*100)," "),"")</f>
        <v>93.548836347740689</v>
      </c>
      <c r="Q127" s="49">
        <f t="shared" si="53"/>
        <v>94.061084548495231</v>
      </c>
      <c r="R127" s="49">
        <f t="shared" si="53"/>
        <v>92.013866799579873</v>
      </c>
      <c r="S127" s="49">
        <f t="shared" si="53"/>
        <v>92.649444308002401</v>
      </c>
      <c r="T127" s="49">
        <f t="shared" si="53"/>
        <v>92.805020452637223</v>
      </c>
      <c r="U127" s="49">
        <f t="shared" si="53"/>
        <v>94.128058204542199</v>
      </c>
      <c r="V127" s="49">
        <f t="shared" si="53"/>
        <v>90.631728587282439</v>
      </c>
    </row>
    <row r="128" spans="2:22" x14ac:dyDescent="0.2">
      <c r="B128" s="39" t="s">
        <v>15</v>
      </c>
      <c r="C128" s="81" t="s">
        <v>51</v>
      </c>
      <c r="D128" s="46">
        <f t="shared" ref="D128:V128" si="54">+IFERROR(IF(D101&gt;0,+((D101/D27)*100)," "),"")</f>
        <v>90.740912590534762</v>
      </c>
      <c r="E128" s="46">
        <f t="shared" si="54"/>
        <v>90.289596161822843</v>
      </c>
      <c r="F128" s="46">
        <f t="shared" si="54"/>
        <v>88.969134166323016</v>
      </c>
      <c r="G128" s="46">
        <f t="shared" si="54"/>
        <v>91.86391457498766</v>
      </c>
      <c r="H128" s="46">
        <f t="shared" si="54"/>
        <v>89.528319414174291</v>
      </c>
      <c r="I128" s="46">
        <f t="shared" si="54"/>
        <v>91.711708338374692</v>
      </c>
      <c r="J128" s="46">
        <f t="shared" si="54"/>
        <v>90.780361577448417</v>
      </c>
      <c r="K128" s="46">
        <f t="shared" si="54"/>
        <v>92.868920444101363</v>
      </c>
      <c r="L128" s="46">
        <f t="shared" si="54"/>
        <v>92.955661365684264</v>
      </c>
      <c r="M128" s="46">
        <f t="shared" si="54"/>
        <v>90.228638633288611</v>
      </c>
      <c r="N128" s="46">
        <f t="shared" si="54"/>
        <v>86.36967144346896</v>
      </c>
      <c r="O128" s="46">
        <f t="shared" si="54"/>
        <v>94.051106411948751</v>
      </c>
      <c r="P128" s="46">
        <f t="shared" si="54"/>
        <v>94.863616260385726</v>
      </c>
      <c r="Q128" s="46">
        <f t="shared" si="54"/>
        <v>91.902069710644824</v>
      </c>
      <c r="R128" s="46">
        <f t="shared" si="54"/>
        <v>93.183521217807865</v>
      </c>
      <c r="S128" s="46">
        <f t="shared" si="54"/>
        <v>93.868543643178199</v>
      </c>
      <c r="T128" s="46">
        <f t="shared" si="54"/>
        <v>91.043168681458425</v>
      </c>
      <c r="U128" s="46">
        <f t="shared" si="54"/>
        <v>94.931791968876553</v>
      </c>
      <c r="V128" s="46">
        <f t="shared" si="54"/>
        <v>87.611475850088837</v>
      </c>
    </row>
    <row r="129" spans="2:22" x14ac:dyDescent="0.2">
      <c r="B129" s="1" t="s">
        <v>227</v>
      </c>
      <c r="C129" s="16"/>
      <c r="D129" s="12"/>
      <c r="E129" s="12"/>
      <c r="F129" s="12"/>
      <c r="G129" s="1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2:22" x14ac:dyDescent="0.2">
      <c r="B130" s="1"/>
      <c r="C130" s="16"/>
      <c r="D130" s="27">
        <f>+D127-D103</f>
        <v>0</v>
      </c>
      <c r="E130" s="27">
        <f t="shared" ref="E130:U130" si="55">+E127-E103</f>
        <v>0</v>
      </c>
      <c r="F130" s="27">
        <f t="shared" si="55"/>
        <v>0</v>
      </c>
      <c r="G130" s="27">
        <f t="shared" si="55"/>
        <v>0</v>
      </c>
      <c r="H130" s="27">
        <f t="shared" si="55"/>
        <v>0</v>
      </c>
      <c r="I130" s="27">
        <f t="shared" si="55"/>
        <v>0</v>
      </c>
      <c r="J130" s="27">
        <f t="shared" si="55"/>
        <v>0</v>
      </c>
      <c r="K130" s="27">
        <f t="shared" si="55"/>
        <v>0</v>
      </c>
      <c r="L130" s="27">
        <f t="shared" si="55"/>
        <v>0</v>
      </c>
      <c r="M130" s="27">
        <f t="shared" si="55"/>
        <v>0</v>
      </c>
      <c r="N130" s="27">
        <f t="shared" si="55"/>
        <v>0</v>
      </c>
      <c r="O130" s="27">
        <f t="shared" si="55"/>
        <v>0</v>
      </c>
      <c r="P130" s="27">
        <f t="shared" si="55"/>
        <v>0</v>
      </c>
      <c r="Q130" s="27">
        <f t="shared" si="55"/>
        <v>0</v>
      </c>
      <c r="R130" s="27">
        <f t="shared" si="55"/>
        <v>0</v>
      </c>
      <c r="S130" s="27">
        <f t="shared" si="55"/>
        <v>0</v>
      </c>
      <c r="T130" s="27">
        <f t="shared" si="55"/>
        <v>0</v>
      </c>
      <c r="U130" s="27">
        <f t="shared" si="55"/>
        <v>0</v>
      </c>
      <c r="V130" s="27">
        <f>+V127-V103</f>
        <v>0</v>
      </c>
    </row>
    <row r="131" spans="2:22" x14ac:dyDescent="0.2">
      <c r="B131" s="1"/>
      <c r="C131" s="16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6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6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ht="18" x14ac:dyDescent="0.2">
      <c r="C134" s="138"/>
      <c r="D134" s="164" t="s">
        <v>83</v>
      </c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</row>
    <row r="135" spans="2:22" x14ac:dyDescent="0.2"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</row>
    <row r="136" spans="2:22" x14ac:dyDescent="0.2">
      <c r="B136" s="166"/>
      <c r="C136" s="168" t="s">
        <v>0</v>
      </c>
      <c r="D136" s="162">
        <v>2000</v>
      </c>
      <c r="E136" s="162">
        <v>2001</v>
      </c>
      <c r="F136" s="162">
        <v>2002</v>
      </c>
      <c r="G136" s="162">
        <v>2003</v>
      </c>
      <c r="H136" s="162">
        <v>2004</v>
      </c>
      <c r="I136" s="162">
        <v>2005</v>
      </c>
      <c r="J136" s="162">
        <v>2006</v>
      </c>
      <c r="K136" s="162">
        <v>2007</v>
      </c>
      <c r="L136" s="162">
        <v>2008</v>
      </c>
      <c r="M136" s="162">
        <v>2009</v>
      </c>
      <c r="N136" s="162">
        <v>2010</v>
      </c>
      <c r="O136" s="162">
        <v>2011</v>
      </c>
      <c r="P136" s="162">
        <v>2012</v>
      </c>
      <c r="Q136" s="162">
        <v>2013</v>
      </c>
      <c r="R136" s="162">
        <v>2014</v>
      </c>
      <c r="S136" s="162">
        <v>2015</v>
      </c>
      <c r="T136" s="162">
        <v>2016</v>
      </c>
      <c r="U136" s="162">
        <v>2017</v>
      </c>
      <c r="V136" s="162">
        <v>2018</v>
      </c>
    </row>
    <row r="137" spans="2:22" ht="12" thickBot="1" x14ac:dyDescent="0.25">
      <c r="B137" s="167"/>
      <c r="C137" s="169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</row>
    <row r="138" spans="2:22" x14ac:dyDescent="0.2">
      <c r="B138" s="35" t="s">
        <v>1</v>
      </c>
      <c r="C138" s="78" t="s">
        <v>2</v>
      </c>
      <c r="D138" s="42">
        <f>+D139+D140+D141+D142</f>
        <v>22034.163616974347</v>
      </c>
      <c r="E138" s="42">
        <f t="shared" ref="E138:V138" si="56">+E139+E140+E141+E142</f>
        <v>27190.983839008772</v>
      </c>
      <c r="F138" s="42">
        <f t="shared" si="56"/>
        <v>29841.677161625608</v>
      </c>
      <c r="G138" s="42">
        <f t="shared" si="56"/>
        <v>32338.592658401754</v>
      </c>
      <c r="H138" s="42">
        <f t="shared" si="56"/>
        <v>39171.234159835571</v>
      </c>
      <c r="I138" s="42">
        <f t="shared" si="56"/>
        <v>45765.446256315096</v>
      </c>
      <c r="J138" s="42">
        <f t="shared" si="56"/>
        <v>47813.801877652928</v>
      </c>
      <c r="K138" s="42">
        <f t="shared" si="56"/>
        <v>53053.614451637324</v>
      </c>
      <c r="L138" s="42">
        <f t="shared" si="56"/>
        <v>60147.984904062367</v>
      </c>
      <c r="M138" s="42">
        <f t="shared" si="56"/>
        <v>65892.151178465283</v>
      </c>
      <c r="N138" s="42">
        <f t="shared" si="56"/>
        <v>71265.446387148389</v>
      </c>
      <c r="O138" s="42">
        <f t="shared" si="56"/>
        <v>74663.99156702336</v>
      </c>
      <c r="P138" s="42">
        <f t="shared" si="56"/>
        <v>80542.609832410802</v>
      </c>
      <c r="Q138" s="42">
        <f t="shared" si="56"/>
        <v>90080.202065379708</v>
      </c>
      <c r="R138" s="42">
        <f t="shared" si="56"/>
        <v>98780.211661506648</v>
      </c>
      <c r="S138" s="42">
        <f t="shared" si="56"/>
        <v>105217.98946125433</v>
      </c>
      <c r="T138" s="42">
        <f t="shared" si="56"/>
        <v>113853.49889813454</v>
      </c>
      <c r="U138" s="42">
        <f t="shared" si="56"/>
        <v>130316.32941807967</v>
      </c>
      <c r="V138" s="42">
        <f t="shared" si="56"/>
        <v>137529.25505588518</v>
      </c>
    </row>
    <row r="139" spans="2:22" x14ac:dyDescent="0.2">
      <c r="B139" s="41"/>
      <c r="C139" s="79" t="s">
        <v>3</v>
      </c>
      <c r="D139" s="43">
        <v>5967.7745872652222</v>
      </c>
      <c r="E139" s="43">
        <v>6541.974496374959</v>
      </c>
      <c r="F139" s="43">
        <v>7069.7454858631281</v>
      </c>
      <c r="G139" s="43">
        <v>7665.8088615232919</v>
      </c>
      <c r="H139" s="43">
        <v>8287.4499685558185</v>
      </c>
      <c r="I139" s="43">
        <v>9037.7622331770872</v>
      </c>
      <c r="J139" s="43">
        <v>10095.054191682777</v>
      </c>
      <c r="K139" s="43">
        <v>11083.852803587637</v>
      </c>
      <c r="L139" s="43">
        <v>12399.282244006092</v>
      </c>
      <c r="M139" s="43">
        <v>13905.470378143073</v>
      </c>
      <c r="N139" s="43">
        <v>15010.007331717734</v>
      </c>
      <c r="O139" s="43">
        <v>15731.732420297862</v>
      </c>
      <c r="P139" s="43">
        <v>17661.459863114651</v>
      </c>
      <c r="Q139" s="43">
        <v>19756.647389026042</v>
      </c>
      <c r="R139" s="43">
        <v>21870.667183261568</v>
      </c>
      <c r="S139" s="43">
        <v>23250.575533297506</v>
      </c>
      <c r="T139" s="43">
        <v>25045.394923525062</v>
      </c>
      <c r="U139" s="43">
        <v>27123.453464114355</v>
      </c>
      <c r="V139" s="43">
        <v>30423.765893088934</v>
      </c>
    </row>
    <row r="140" spans="2:22" x14ac:dyDescent="0.2">
      <c r="B140" s="41"/>
      <c r="C140" s="79" t="s">
        <v>4</v>
      </c>
      <c r="D140" s="43">
        <v>1108.0906556628297</v>
      </c>
      <c r="E140" s="43">
        <v>1451.0437243979209</v>
      </c>
      <c r="F140" s="43">
        <v>1567.1122975233995</v>
      </c>
      <c r="G140" s="43">
        <v>1738.5344930069109</v>
      </c>
      <c r="H140" s="43">
        <v>1812.2442699876704</v>
      </c>
      <c r="I140" s="43">
        <v>2050.0789519169189</v>
      </c>
      <c r="J140" s="43">
        <v>2495.2172625201201</v>
      </c>
      <c r="K140" s="43">
        <v>3183.0535712121687</v>
      </c>
      <c r="L140" s="43">
        <v>3519.9557433112495</v>
      </c>
      <c r="M140" s="43">
        <v>3930.13450142483</v>
      </c>
      <c r="N140" s="43">
        <v>4388.1758022479789</v>
      </c>
      <c r="O140" s="43">
        <v>4722.1243656754659</v>
      </c>
      <c r="P140" s="43">
        <v>5423.722193874537</v>
      </c>
      <c r="Q140" s="43">
        <v>6415.67896413992</v>
      </c>
      <c r="R140" s="43">
        <v>6634.2703806181426</v>
      </c>
      <c r="S140" s="43">
        <v>6504.9443788545841</v>
      </c>
      <c r="T140" s="43">
        <v>6407.8910655915188</v>
      </c>
      <c r="U140" s="43">
        <v>6498.3582374468251</v>
      </c>
      <c r="V140" s="43">
        <v>7325.6280619296913</v>
      </c>
    </row>
    <row r="141" spans="2:22" x14ac:dyDescent="0.2">
      <c r="B141" s="41"/>
      <c r="C141" s="79" t="s">
        <v>5</v>
      </c>
      <c r="D141" s="43">
        <v>14694.963833929614</v>
      </c>
      <c r="E141" s="43">
        <v>18908.466532376602</v>
      </c>
      <c r="F141" s="43">
        <v>20814.82745947532</v>
      </c>
      <c r="G141" s="43">
        <v>22477.846025027789</v>
      </c>
      <c r="H141" s="43">
        <v>28636.446746728325</v>
      </c>
      <c r="I141" s="43">
        <v>34101.190986683636</v>
      </c>
      <c r="J141" s="43">
        <v>34687.334122626387</v>
      </c>
      <c r="K141" s="43">
        <v>38135.539518397563</v>
      </c>
      <c r="L141" s="43">
        <v>43451.946189035567</v>
      </c>
      <c r="M141" s="43">
        <v>47127.272140152716</v>
      </c>
      <c r="N141" s="43">
        <v>50688.1545203723</v>
      </c>
      <c r="O141" s="43">
        <v>53079.541592711124</v>
      </c>
      <c r="P141" s="43">
        <v>56340.188988504378</v>
      </c>
      <c r="Q141" s="43">
        <v>62782.501530743262</v>
      </c>
      <c r="R141" s="43">
        <v>69070.531727513226</v>
      </c>
      <c r="S141" s="43">
        <v>74166.671112697077</v>
      </c>
      <c r="T141" s="43">
        <v>81003.613525226188</v>
      </c>
      <c r="U141" s="43">
        <v>95377.837580127292</v>
      </c>
      <c r="V141" s="43">
        <v>98514.694922130278</v>
      </c>
    </row>
    <row r="142" spans="2:22" x14ac:dyDescent="0.2">
      <c r="B142" s="41"/>
      <c r="C142" s="79" t="s">
        <v>6</v>
      </c>
      <c r="D142" s="43">
        <v>263.33454011668005</v>
      </c>
      <c r="E142" s="43">
        <v>289.49908585928995</v>
      </c>
      <c r="F142" s="43">
        <v>389.99191876376</v>
      </c>
      <c r="G142" s="43">
        <v>456.40327884376006</v>
      </c>
      <c r="H142" s="43">
        <v>435.09317456375999</v>
      </c>
      <c r="I142" s="43">
        <v>576.4140845374601</v>
      </c>
      <c r="J142" s="43">
        <v>536.19630082363994</v>
      </c>
      <c r="K142" s="43">
        <v>651.16855843994995</v>
      </c>
      <c r="L142" s="43">
        <v>776.80072770946003</v>
      </c>
      <c r="M142" s="43">
        <v>929.2741587446601</v>
      </c>
      <c r="N142" s="43">
        <v>1179.1087328103702</v>
      </c>
      <c r="O142" s="43">
        <v>1130.5931883389101</v>
      </c>
      <c r="P142" s="43">
        <v>1117.2387869172401</v>
      </c>
      <c r="Q142" s="43">
        <v>1125.3741814704902</v>
      </c>
      <c r="R142" s="43">
        <v>1204.74237011372</v>
      </c>
      <c r="S142" s="43">
        <v>1295.7984364051599</v>
      </c>
      <c r="T142" s="43">
        <v>1396.5993837917699</v>
      </c>
      <c r="U142" s="43">
        <v>1316.6801363911907</v>
      </c>
      <c r="V142" s="43">
        <v>1265.1661787362798</v>
      </c>
    </row>
    <row r="143" spans="2:22" x14ac:dyDescent="0.2">
      <c r="B143" s="35" t="s">
        <v>7</v>
      </c>
      <c r="C143" s="78" t="s">
        <v>8</v>
      </c>
      <c r="D143" s="42">
        <f>+D144+D147</f>
        <v>15517.346047597068</v>
      </c>
      <c r="E143" s="42">
        <f t="shared" ref="E143:V143" si="57">+E144+E147</f>
        <v>20431.952605299237</v>
      </c>
      <c r="F143" s="42">
        <f t="shared" si="57"/>
        <v>21701.90151362438</v>
      </c>
      <c r="G143" s="42">
        <f t="shared" si="57"/>
        <v>25494.503183073248</v>
      </c>
      <c r="H143" s="42">
        <f t="shared" si="57"/>
        <v>23877.778794948979</v>
      </c>
      <c r="I143" s="42">
        <f t="shared" si="57"/>
        <v>30008.341008325529</v>
      </c>
      <c r="J143" s="42">
        <f t="shared" si="57"/>
        <v>35922.791175330742</v>
      </c>
      <c r="K143" s="42">
        <f t="shared" si="57"/>
        <v>36475.411417674462</v>
      </c>
      <c r="L143" s="42">
        <f t="shared" si="57"/>
        <v>34499.864468059895</v>
      </c>
      <c r="M143" s="42">
        <f t="shared" si="57"/>
        <v>31707.958321168495</v>
      </c>
      <c r="N143" s="42">
        <f t="shared" si="57"/>
        <v>31489.854834742888</v>
      </c>
      <c r="O143" s="42">
        <f t="shared" si="57"/>
        <v>32784.650572238519</v>
      </c>
      <c r="P143" s="42">
        <f t="shared" si="57"/>
        <v>36149.33930215404</v>
      </c>
      <c r="Q143" s="42">
        <f t="shared" si="57"/>
        <v>37245.595280525609</v>
      </c>
      <c r="R143" s="42">
        <f t="shared" si="57"/>
        <v>39299.639216922915</v>
      </c>
      <c r="S143" s="42">
        <f t="shared" si="57"/>
        <v>45797.13668825163</v>
      </c>
      <c r="T143" s="42">
        <f t="shared" si="57"/>
        <v>39562.987958463003</v>
      </c>
      <c r="U143" s="42">
        <f t="shared" si="57"/>
        <v>48898.686632771743</v>
      </c>
      <c r="V143" s="42">
        <f t="shared" si="57"/>
        <v>36379.7268132811</v>
      </c>
    </row>
    <row r="144" spans="2:22" x14ac:dyDescent="0.2">
      <c r="B144" s="35"/>
      <c r="C144" s="78" t="s">
        <v>9</v>
      </c>
      <c r="D144" s="42">
        <f>+D145+D146</f>
        <v>4928.7188852196596</v>
      </c>
      <c r="E144" s="42">
        <f t="shared" ref="E144:V144" si="58">+E145+E146</f>
        <v>7654.5492219771095</v>
      </c>
      <c r="F144" s="42">
        <f t="shared" si="58"/>
        <v>9264.5183531090188</v>
      </c>
      <c r="G144" s="42">
        <f t="shared" si="58"/>
        <v>12092.393400376768</v>
      </c>
      <c r="H144" s="42">
        <f t="shared" si="58"/>
        <v>7313.1711955526898</v>
      </c>
      <c r="I144" s="42">
        <f t="shared" si="58"/>
        <v>12108.840880542781</v>
      </c>
      <c r="J144" s="42">
        <f t="shared" si="58"/>
        <v>8786.3409051563012</v>
      </c>
      <c r="K144" s="42">
        <f t="shared" si="58"/>
        <v>6848.6011267935201</v>
      </c>
      <c r="L144" s="42">
        <f t="shared" si="58"/>
        <v>6763.8757072879707</v>
      </c>
      <c r="M144" s="42">
        <f t="shared" si="58"/>
        <v>6289.3523710337304</v>
      </c>
      <c r="N144" s="42">
        <f t="shared" si="58"/>
        <v>6537.3296778203403</v>
      </c>
      <c r="O144" s="42">
        <f t="shared" si="58"/>
        <v>5400.4193927017368</v>
      </c>
      <c r="P144" s="42">
        <f t="shared" si="58"/>
        <v>6474.1377468771425</v>
      </c>
      <c r="Q144" s="42">
        <f t="shared" si="58"/>
        <v>6394.8865103487997</v>
      </c>
      <c r="R144" s="42">
        <f t="shared" si="58"/>
        <v>8254.0994866653127</v>
      </c>
      <c r="S144" s="42">
        <f t="shared" si="58"/>
        <v>10858.953122473387</v>
      </c>
      <c r="T144" s="42">
        <f t="shared" si="58"/>
        <v>9263.4532454375512</v>
      </c>
      <c r="U144" s="42">
        <f t="shared" si="58"/>
        <v>13974.388572014122</v>
      </c>
      <c r="V144" s="42">
        <f t="shared" si="58"/>
        <v>9598.4070774145803</v>
      </c>
    </row>
    <row r="145" spans="2:22" x14ac:dyDescent="0.2">
      <c r="B145" s="33"/>
      <c r="C145" s="79" t="s">
        <v>10</v>
      </c>
      <c r="D145" s="43">
        <v>2497.2583039440201</v>
      </c>
      <c r="E145" s="43">
        <v>4322.5209978105495</v>
      </c>
      <c r="F145" s="43">
        <v>5546.8543454466298</v>
      </c>
      <c r="G145" s="43">
        <v>7547.5438901107491</v>
      </c>
      <c r="H145" s="43">
        <v>3749.8703609550798</v>
      </c>
      <c r="I145" s="43">
        <v>8191.23993153419</v>
      </c>
      <c r="J145" s="43">
        <v>4718.1616543380915</v>
      </c>
      <c r="K145" s="43">
        <v>3341.1864153660599</v>
      </c>
      <c r="L145" s="43">
        <v>3374.5457995257302</v>
      </c>
      <c r="M145" s="43">
        <v>2751.18217286863</v>
      </c>
      <c r="N145" s="43">
        <v>3278.5257867738896</v>
      </c>
      <c r="O145" s="43">
        <v>2189.0971265119106</v>
      </c>
      <c r="P145" s="43">
        <v>3393.2568901158602</v>
      </c>
      <c r="Q145" s="43">
        <v>2851.4746209284576</v>
      </c>
      <c r="R145" s="43">
        <v>4767.4455649604206</v>
      </c>
      <c r="S145" s="43">
        <v>5975.8003262567381</v>
      </c>
      <c r="T145" s="43">
        <v>3415.468958593141</v>
      </c>
      <c r="U145" s="43">
        <v>7662.7172892548688</v>
      </c>
      <c r="V145" s="43">
        <v>2964.89476357482</v>
      </c>
    </row>
    <row r="146" spans="2:22" x14ac:dyDescent="0.2">
      <c r="B146" s="33"/>
      <c r="C146" s="79" t="s">
        <v>11</v>
      </c>
      <c r="D146" s="43">
        <v>2431.4605812756395</v>
      </c>
      <c r="E146" s="43">
        <v>3332.02822416656</v>
      </c>
      <c r="F146" s="43">
        <v>3717.6640076623898</v>
      </c>
      <c r="G146" s="43">
        <v>4544.8495102660199</v>
      </c>
      <c r="H146" s="43">
        <v>3563.3008345976095</v>
      </c>
      <c r="I146" s="43">
        <v>3917.6009490085903</v>
      </c>
      <c r="J146" s="43">
        <v>4068.1792508182102</v>
      </c>
      <c r="K146" s="43">
        <v>3507.4147114274601</v>
      </c>
      <c r="L146" s="43">
        <v>3389.3299077622401</v>
      </c>
      <c r="M146" s="43">
        <v>3538.1701981651004</v>
      </c>
      <c r="N146" s="43">
        <v>3258.8038910464502</v>
      </c>
      <c r="O146" s="43">
        <v>3211.3222661898262</v>
      </c>
      <c r="P146" s="43">
        <v>3080.8808567612818</v>
      </c>
      <c r="Q146" s="43">
        <v>3543.411889420342</v>
      </c>
      <c r="R146" s="43">
        <v>3486.653921704893</v>
      </c>
      <c r="S146" s="43">
        <v>4883.1527962166483</v>
      </c>
      <c r="T146" s="43">
        <v>5847.9842868444093</v>
      </c>
      <c r="U146" s="43">
        <v>6311.6712827592528</v>
      </c>
      <c r="V146" s="43">
        <v>6633.5123138397594</v>
      </c>
    </row>
    <row r="147" spans="2:22" x14ac:dyDescent="0.2">
      <c r="B147" s="35"/>
      <c r="C147" s="78" t="s">
        <v>12</v>
      </c>
      <c r="D147" s="42">
        <f>+D148+D149</f>
        <v>10588.627162377408</v>
      </c>
      <c r="E147" s="42">
        <f t="shared" ref="E147:V147" si="59">+E148+E149</f>
        <v>12777.403383322129</v>
      </c>
      <c r="F147" s="42">
        <f t="shared" si="59"/>
        <v>12437.383160515361</v>
      </c>
      <c r="G147" s="42">
        <f t="shared" si="59"/>
        <v>13402.10978269648</v>
      </c>
      <c r="H147" s="42">
        <f t="shared" si="59"/>
        <v>16564.607599396291</v>
      </c>
      <c r="I147" s="42">
        <f t="shared" si="59"/>
        <v>17899.500127782747</v>
      </c>
      <c r="J147" s="42">
        <f t="shared" si="59"/>
        <v>27136.450270174442</v>
      </c>
      <c r="K147" s="42">
        <f t="shared" si="59"/>
        <v>29626.810290880941</v>
      </c>
      <c r="L147" s="42">
        <f t="shared" si="59"/>
        <v>27735.988760771921</v>
      </c>
      <c r="M147" s="42">
        <f t="shared" si="59"/>
        <v>25418.605950134763</v>
      </c>
      <c r="N147" s="42">
        <f t="shared" si="59"/>
        <v>24952.525156922547</v>
      </c>
      <c r="O147" s="42">
        <f t="shared" si="59"/>
        <v>27384.231179536779</v>
      </c>
      <c r="P147" s="42">
        <f t="shared" si="59"/>
        <v>29675.201555276901</v>
      </c>
      <c r="Q147" s="42">
        <f t="shared" si="59"/>
        <v>30850.708770176811</v>
      </c>
      <c r="R147" s="42">
        <f t="shared" si="59"/>
        <v>31045.539730257602</v>
      </c>
      <c r="S147" s="42">
        <f t="shared" si="59"/>
        <v>34938.183565778243</v>
      </c>
      <c r="T147" s="42">
        <f t="shared" si="59"/>
        <v>30299.534713025452</v>
      </c>
      <c r="U147" s="42">
        <f t="shared" si="59"/>
        <v>34924.298060757617</v>
      </c>
      <c r="V147" s="42">
        <f t="shared" si="59"/>
        <v>26781.31973586652</v>
      </c>
    </row>
    <row r="148" spans="2:22" x14ac:dyDescent="0.2">
      <c r="B148" s="33"/>
      <c r="C148" s="79" t="s">
        <v>10</v>
      </c>
      <c r="D148" s="43">
        <v>6018.9586485765885</v>
      </c>
      <c r="E148" s="43">
        <v>7838.10293537694</v>
      </c>
      <c r="F148" s="43">
        <v>7294.9255001166803</v>
      </c>
      <c r="G148" s="43">
        <v>7016.0434752724705</v>
      </c>
      <c r="H148" s="43">
        <v>9384.2915842090297</v>
      </c>
      <c r="I148" s="43">
        <v>9472.2177805887495</v>
      </c>
      <c r="J148" s="43">
        <v>16553.76434367201</v>
      </c>
      <c r="K148" s="43">
        <v>17728.56090903296</v>
      </c>
      <c r="L148" s="43">
        <v>16111.395087110748</v>
      </c>
      <c r="M148" s="43">
        <v>13481.151173356771</v>
      </c>
      <c r="N148" s="43">
        <v>13649.008969111608</v>
      </c>
      <c r="O148" s="43">
        <v>14232.502377734025</v>
      </c>
      <c r="P148" s="43">
        <v>16532.408074544208</v>
      </c>
      <c r="Q148" s="43">
        <v>17810.475526223461</v>
      </c>
      <c r="R148" s="43">
        <v>17247.917742129761</v>
      </c>
      <c r="S148" s="43">
        <v>20268.328046060818</v>
      </c>
      <c r="T148" s="43">
        <v>13863.083180870613</v>
      </c>
      <c r="U148" s="43">
        <v>17064.10760729192</v>
      </c>
      <c r="V148" s="43">
        <v>8078.1844627473301</v>
      </c>
    </row>
    <row r="149" spans="2:22" x14ac:dyDescent="0.2">
      <c r="B149" s="33"/>
      <c r="C149" s="79" t="s">
        <v>11</v>
      </c>
      <c r="D149" s="43">
        <v>4569.6685138008197</v>
      </c>
      <c r="E149" s="43">
        <v>4939.3004479451902</v>
      </c>
      <c r="F149" s="43">
        <v>5142.4576603986798</v>
      </c>
      <c r="G149" s="43">
        <v>6386.0663074240101</v>
      </c>
      <c r="H149" s="43">
        <v>7180.3160151872607</v>
      </c>
      <c r="I149" s="43">
        <v>8427.2823471939992</v>
      </c>
      <c r="J149" s="43">
        <v>10582.685926502432</v>
      </c>
      <c r="K149" s="43">
        <v>11898.249381847982</v>
      </c>
      <c r="L149" s="43">
        <v>11624.593673661171</v>
      </c>
      <c r="M149" s="43">
        <v>11937.45477677799</v>
      </c>
      <c r="N149" s="43">
        <v>11303.516187810939</v>
      </c>
      <c r="O149" s="43">
        <v>13151.728801802754</v>
      </c>
      <c r="P149" s="43">
        <v>13142.793480732691</v>
      </c>
      <c r="Q149" s="43">
        <v>13040.233243953349</v>
      </c>
      <c r="R149" s="43">
        <v>13797.621988127841</v>
      </c>
      <c r="S149" s="43">
        <v>14669.855519717423</v>
      </c>
      <c r="T149" s="43">
        <v>16436.451532154839</v>
      </c>
      <c r="U149" s="43">
        <v>17860.190453465693</v>
      </c>
      <c r="V149" s="43">
        <v>18703.135273119191</v>
      </c>
    </row>
    <row r="150" spans="2:22" x14ac:dyDescent="0.2">
      <c r="B150" s="35" t="s">
        <v>13</v>
      </c>
      <c r="C150" s="78" t="s">
        <v>110</v>
      </c>
      <c r="D150" s="42">
        <v>4175.650811808121</v>
      </c>
      <c r="E150" s="42">
        <v>7185.3448084209313</v>
      </c>
      <c r="F150" s="42">
        <v>5498.0112477634193</v>
      </c>
      <c r="G150" s="42">
        <v>5695.4586231971498</v>
      </c>
      <c r="H150" s="42">
        <v>6867.8418573311819</v>
      </c>
      <c r="I150" s="42">
        <v>8151.2524433577382</v>
      </c>
      <c r="J150" s="42">
        <v>9253.9202655368608</v>
      </c>
      <c r="K150" s="42">
        <v>14661.509768278147</v>
      </c>
      <c r="L150" s="42">
        <v>16549.833291694311</v>
      </c>
      <c r="M150" s="42">
        <v>22979.239945577821</v>
      </c>
      <c r="N150" s="42">
        <v>18115.307923473982</v>
      </c>
      <c r="O150" s="42">
        <v>21592.321672969269</v>
      </c>
      <c r="P150" s="42">
        <v>25883.98553049122</v>
      </c>
      <c r="Q150" s="42">
        <v>30949.318771253074</v>
      </c>
      <c r="R150" s="42">
        <v>32379.756325386472</v>
      </c>
      <c r="S150" s="42">
        <v>33558.206654000409</v>
      </c>
      <c r="T150" s="42">
        <v>29952.825185504902</v>
      </c>
      <c r="U150" s="42">
        <v>28959.644066852426</v>
      </c>
      <c r="V150" s="42">
        <v>29704.02797107118</v>
      </c>
    </row>
    <row r="151" spans="2:22" x14ac:dyDescent="0.2">
      <c r="B151" s="37" t="s">
        <v>14</v>
      </c>
      <c r="C151" s="80" t="s">
        <v>16</v>
      </c>
      <c r="D151" s="44">
        <f>+D138+D150</f>
        <v>26209.814428782469</v>
      </c>
      <c r="E151" s="44">
        <f t="shared" ref="E151:V151" si="60">+E138+E150</f>
        <v>34376.328647429706</v>
      </c>
      <c r="F151" s="44">
        <f t="shared" si="60"/>
        <v>35339.688409389026</v>
      </c>
      <c r="G151" s="44">
        <f t="shared" si="60"/>
        <v>38034.051281598906</v>
      </c>
      <c r="H151" s="44">
        <f t="shared" si="60"/>
        <v>46039.07601716675</v>
      </c>
      <c r="I151" s="44">
        <f t="shared" si="60"/>
        <v>53916.698699672837</v>
      </c>
      <c r="J151" s="44">
        <f t="shared" si="60"/>
        <v>57067.722143189792</v>
      </c>
      <c r="K151" s="44">
        <f t="shared" si="60"/>
        <v>67715.124219915466</v>
      </c>
      <c r="L151" s="44">
        <f t="shared" si="60"/>
        <v>76697.81819575667</v>
      </c>
      <c r="M151" s="44">
        <f t="shared" si="60"/>
        <v>88871.391124043104</v>
      </c>
      <c r="N151" s="44">
        <f t="shared" si="60"/>
        <v>89380.754310622375</v>
      </c>
      <c r="O151" s="44">
        <f t="shared" si="60"/>
        <v>96256.313239992625</v>
      </c>
      <c r="P151" s="44">
        <f t="shared" si="60"/>
        <v>106426.59536290202</v>
      </c>
      <c r="Q151" s="44">
        <f t="shared" si="60"/>
        <v>121029.52083663279</v>
      </c>
      <c r="R151" s="44">
        <f t="shared" si="60"/>
        <v>131159.96798689311</v>
      </c>
      <c r="S151" s="44">
        <f t="shared" si="60"/>
        <v>138776.19611525474</v>
      </c>
      <c r="T151" s="44">
        <f t="shared" si="60"/>
        <v>143806.32408363943</v>
      </c>
      <c r="U151" s="44">
        <f t="shared" si="60"/>
        <v>159275.9734849321</v>
      </c>
      <c r="V151" s="44">
        <f t="shared" si="60"/>
        <v>167233.28302695637</v>
      </c>
    </row>
    <row r="152" spans="2:22" x14ac:dyDescent="0.2">
      <c r="B152" s="39" t="s">
        <v>15</v>
      </c>
      <c r="C152" s="81" t="s">
        <v>51</v>
      </c>
      <c r="D152" s="45">
        <f>+D138+D143+D150</f>
        <v>41727.160476379533</v>
      </c>
      <c r="E152" s="45">
        <f t="shared" ref="E152:V152" si="61">+E138+E143+E150</f>
        <v>54808.281252728942</v>
      </c>
      <c r="F152" s="45">
        <f t="shared" si="61"/>
        <v>57041.589923013402</v>
      </c>
      <c r="G152" s="45">
        <f t="shared" si="61"/>
        <v>63528.554464672154</v>
      </c>
      <c r="H152" s="45">
        <f t="shared" si="61"/>
        <v>69916.854812115736</v>
      </c>
      <c r="I152" s="45">
        <f t="shared" si="61"/>
        <v>83925.039707998352</v>
      </c>
      <c r="J152" s="45">
        <f t="shared" si="61"/>
        <v>92990.51331852052</v>
      </c>
      <c r="K152" s="45">
        <f t="shared" si="61"/>
        <v>104190.53563758994</v>
      </c>
      <c r="L152" s="45">
        <f t="shared" si="61"/>
        <v>111197.68266381658</v>
      </c>
      <c r="M152" s="45">
        <f t="shared" si="61"/>
        <v>120579.3494452116</v>
      </c>
      <c r="N152" s="45">
        <f t="shared" si="61"/>
        <v>120870.60914536526</v>
      </c>
      <c r="O152" s="45">
        <f t="shared" si="61"/>
        <v>129040.96381223114</v>
      </c>
      <c r="P152" s="45">
        <f t="shared" si="61"/>
        <v>142575.93466505606</v>
      </c>
      <c r="Q152" s="45">
        <f t="shared" si="61"/>
        <v>158275.11611715838</v>
      </c>
      <c r="R152" s="45">
        <f t="shared" si="61"/>
        <v>170459.60720381603</v>
      </c>
      <c r="S152" s="45">
        <f t="shared" si="61"/>
        <v>184573.33280350638</v>
      </c>
      <c r="T152" s="45">
        <f t="shared" si="61"/>
        <v>183369.31204210245</v>
      </c>
      <c r="U152" s="45">
        <f t="shared" si="61"/>
        <v>208174.66011770384</v>
      </c>
      <c r="V152" s="45">
        <f t="shared" si="61"/>
        <v>203613.00984023747</v>
      </c>
    </row>
    <row r="153" spans="2:22" x14ac:dyDescent="0.2">
      <c r="B153" s="37" t="s">
        <v>52</v>
      </c>
      <c r="C153" s="80" t="s">
        <v>53</v>
      </c>
      <c r="D153" s="44">
        <f>+D26</f>
        <v>34047.345657263948</v>
      </c>
      <c r="E153" s="44">
        <f t="shared" ref="E153:V153" si="62">+E26</f>
        <v>41349.09668937794</v>
      </c>
      <c r="F153" s="44">
        <f t="shared" si="62"/>
        <v>43793.618619595378</v>
      </c>
      <c r="G153" s="44">
        <f t="shared" si="62"/>
        <v>44403.180681381578</v>
      </c>
      <c r="H153" s="44">
        <f t="shared" si="62"/>
        <v>54819.040052661483</v>
      </c>
      <c r="I153" s="44">
        <f t="shared" si="62"/>
        <v>61917.124505003339</v>
      </c>
      <c r="J153" s="44">
        <f t="shared" si="62"/>
        <v>66993.052788233108</v>
      </c>
      <c r="K153" s="44">
        <f t="shared" si="62"/>
        <v>77859.358369062786</v>
      </c>
      <c r="L153" s="44">
        <f t="shared" si="62"/>
        <v>86406.840893628498</v>
      </c>
      <c r="M153" s="44">
        <f t="shared" si="62"/>
        <v>105011.15462982957</v>
      </c>
      <c r="N153" s="44">
        <f t="shared" si="62"/>
        <v>109868.16406650678</v>
      </c>
      <c r="O153" s="44">
        <f t="shared" si="62"/>
        <v>116125.11339677151</v>
      </c>
      <c r="P153" s="44">
        <f t="shared" si="62"/>
        <v>129208.18942762492</v>
      </c>
      <c r="Q153" s="44">
        <f t="shared" si="62"/>
        <v>144419.69249048049</v>
      </c>
      <c r="R153" s="44">
        <f t="shared" si="62"/>
        <v>156009.03689653493</v>
      </c>
      <c r="S153" s="44">
        <f t="shared" si="62"/>
        <v>160617.95636034897</v>
      </c>
      <c r="T153" s="44">
        <f t="shared" si="62"/>
        <v>163719.93397519249</v>
      </c>
      <c r="U153" s="44">
        <f t="shared" si="62"/>
        <v>179309.11765821185</v>
      </c>
      <c r="V153" s="44">
        <f t="shared" si="62"/>
        <v>185330.2320640455</v>
      </c>
    </row>
    <row r="154" spans="2:22" x14ac:dyDescent="0.2">
      <c r="B154" s="39" t="s">
        <v>54</v>
      </c>
      <c r="C154" s="82" t="s">
        <v>60</v>
      </c>
      <c r="D154" s="83">
        <f>+D151/D$26*100</f>
        <v>76.980492672240501</v>
      </c>
      <c r="E154" s="46">
        <f>+E151/E$26*100</f>
        <v>83.136831030847034</v>
      </c>
      <c r="F154" s="46">
        <f t="shared" ref="F154:V154" si="63">+F151/F$26*100</f>
        <v>80.69597700149022</v>
      </c>
      <c r="G154" s="46">
        <f t="shared" si="63"/>
        <v>85.656141514985492</v>
      </c>
      <c r="H154" s="46">
        <f t="shared" si="63"/>
        <v>83.9837326099466</v>
      </c>
      <c r="I154" s="46">
        <f t="shared" si="63"/>
        <v>87.078815643830467</v>
      </c>
      <c r="J154" s="46">
        <f t="shared" si="63"/>
        <v>85.184537452834761</v>
      </c>
      <c r="K154" s="46">
        <f t="shared" si="63"/>
        <v>86.971079184775164</v>
      </c>
      <c r="L154" s="46">
        <f t="shared" si="63"/>
        <v>88.763594875752759</v>
      </c>
      <c r="M154" s="46">
        <f t="shared" si="63"/>
        <v>84.630429440872192</v>
      </c>
      <c r="N154" s="46">
        <f t="shared" si="63"/>
        <v>81.352733132518068</v>
      </c>
      <c r="O154" s="46">
        <f t="shared" si="63"/>
        <v>82.890178036776604</v>
      </c>
      <c r="P154" s="46">
        <f t="shared" si="63"/>
        <v>82.368304853088389</v>
      </c>
      <c r="Q154" s="46">
        <f t="shared" si="63"/>
        <v>83.804028903198585</v>
      </c>
      <c r="R154" s="46">
        <f t="shared" si="63"/>
        <v>84.072032361739588</v>
      </c>
      <c r="S154" s="46">
        <f t="shared" si="63"/>
        <v>86.401420650570429</v>
      </c>
      <c r="T154" s="46">
        <f t="shared" si="63"/>
        <v>87.836783580324166</v>
      </c>
      <c r="U154" s="46">
        <f t="shared" si="63"/>
        <v>88.827593133626522</v>
      </c>
      <c r="V154" s="46">
        <f t="shared" si="63"/>
        <v>90.235295755289798</v>
      </c>
    </row>
    <row r="155" spans="2:22" x14ac:dyDescent="0.2">
      <c r="B155" s="1" t="s">
        <v>227</v>
      </c>
      <c r="C155" s="16"/>
      <c r="D155" s="12"/>
      <c r="E155" s="12"/>
      <c r="F155" s="12"/>
      <c r="G155" s="1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62" spans="2:22" ht="18" x14ac:dyDescent="0.2">
      <c r="C162" s="138"/>
      <c r="D162" s="164" t="s">
        <v>84</v>
      </c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</row>
    <row r="163" spans="2:22" x14ac:dyDescent="0.2">
      <c r="U163" s="30"/>
      <c r="V163" s="30"/>
    </row>
    <row r="164" spans="2:22" x14ac:dyDescent="0.2">
      <c r="B164" s="166"/>
      <c r="C164" s="168" t="s">
        <v>0</v>
      </c>
      <c r="D164" s="162">
        <v>2000</v>
      </c>
      <c r="E164" s="162">
        <v>2001</v>
      </c>
      <c r="F164" s="162">
        <v>2002</v>
      </c>
      <c r="G164" s="162">
        <v>2003</v>
      </c>
      <c r="H164" s="162">
        <v>2004</v>
      </c>
      <c r="I164" s="162">
        <v>2005</v>
      </c>
      <c r="J164" s="162">
        <v>2006</v>
      </c>
      <c r="K164" s="162">
        <v>2007</v>
      </c>
      <c r="L164" s="162">
        <v>2008</v>
      </c>
      <c r="M164" s="162">
        <v>2009</v>
      </c>
      <c r="N164" s="162">
        <v>2010</v>
      </c>
      <c r="O164" s="162">
        <v>2011</v>
      </c>
      <c r="P164" s="162">
        <v>2012</v>
      </c>
      <c r="Q164" s="162">
        <v>2013</v>
      </c>
      <c r="R164" s="162">
        <v>2014</v>
      </c>
      <c r="S164" s="162">
        <v>2015</v>
      </c>
      <c r="T164" s="162">
        <v>2016</v>
      </c>
      <c r="U164" s="162">
        <v>2017</v>
      </c>
      <c r="V164" s="162">
        <v>2018</v>
      </c>
    </row>
    <row r="165" spans="2:22" ht="12" thickBot="1" x14ac:dyDescent="0.25">
      <c r="B165" s="167"/>
      <c r="C165" s="169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</row>
    <row r="166" spans="2:22" x14ac:dyDescent="0.2">
      <c r="B166" s="35" t="s">
        <v>1</v>
      </c>
      <c r="C166" s="78" t="s">
        <v>2</v>
      </c>
      <c r="D166" s="47">
        <f>+IFERROR(IF(D138&gt;0,+((D138/D13)*100)," "),"")</f>
        <v>83.379005578547549</v>
      </c>
      <c r="E166" s="47">
        <f t="shared" ref="E166:V166" si="64">+IFERROR(IF(E138&gt;0,+((E138/E13)*100)," "),"")</f>
        <v>90.992420672840126</v>
      </c>
      <c r="F166" s="47">
        <f t="shared" si="64"/>
        <v>89.99039503567208</v>
      </c>
      <c r="G166" s="47">
        <f t="shared" si="64"/>
        <v>91.248011217711024</v>
      </c>
      <c r="H166" s="47">
        <f t="shared" si="64"/>
        <v>89.752804298424294</v>
      </c>
      <c r="I166" s="47">
        <f t="shared" si="64"/>
        <v>92.795371879449647</v>
      </c>
      <c r="J166" s="47">
        <f t="shared" si="64"/>
        <v>91.929746631120935</v>
      </c>
      <c r="K166" s="47">
        <f t="shared" si="64"/>
        <v>93.293974199324509</v>
      </c>
      <c r="L166" s="47">
        <f t="shared" si="64"/>
        <v>93.518467529042283</v>
      </c>
      <c r="M166" s="47">
        <f t="shared" si="64"/>
        <v>89.259091395219244</v>
      </c>
      <c r="N166" s="47">
        <f t="shared" si="64"/>
        <v>84.654833232535921</v>
      </c>
      <c r="O166" s="47">
        <f t="shared" si="64"/>
        <v>89.670977847945167</v>
      </c>
      <c r="P166" s="47">
        <f t="shared" si="64"/>
        <v>88.384184561317852</v>
      </c>
      <c r="Q166" s="47">
        <f t="shared" si="64"/>
        <v>89.388234074589519</v>
      </c>
      <c r="R166" s="47">
        <f t="shared" si="64"/>
        <v>88.572854628537812</v>
      </c>
      <c r="S166" s="47">
        <f t="shared" si="64"/>
        <v>91.869949805959934</v>
      </c>
      <c r="T166" s="47">
        <f t="shared" si="64"/>
        <v>92.881821882546063</v>
      </c>
      <c r="U166" s="47">
        <f t="shared" si="64"/>
        <v>93.826601156822889</v>
      </c>
      <c r="V166" s="47">
        <f t="shared" si="64"/>
        <v>93.74318898952788</v>
      </c>
    </row>
    <row r="167" spans="2:22" x14ac:dyDescent="0.2">
      <c r="B167" s="41"/>
      <c r="C167" s="79" t="s">
        <v>3</v>
      </c>
      <c r="D167" s="48">
        <f t="shared" ref="D167:D180" si="65">+IFERROR(IF(D139&gt;0,+((D139/D14)*100)," "),"")</f>
        <v>93.968555371412236</v>
      </c>
      <c r="E167" s="48">
        <f t="shared" ref="E167:V167" si="66">+IFERROR(IF(E139&gt;0,+((E139/E14)*100)," "),"")</f>
        <v>95.289929045105296</v>
      </c>
      <c r="F167" s="48">
        <f t="shared" si="66"/>
        <v>95.830968547313944</v>
      </c>
      <c r="G167" s="48">
        <f t="shared" si="66"/>
        <v>96.012251981512748</v>
      </c>
      <c r="H167" s="48">
        <f t="shared" si="66"/>
        <v>94.630935383492925</v>
      </c>
      <c r="I167" s="48">
        <f t="shared" si="66"/>
        <v>97.050420141004622</v>
      </c>
      <c r="J167" s="48">
        <f t="shared" si="66"/>
        <v>97.115215171021219</v>
      </c>
      <c r="K167" s="48">
        <f t="shared" si="66"/>
        <v>96.852115383207263</v>
      </c>
      <c r="L167" s="48">
        <f t="shared" si="66"/>
        <v>96.668791397427341</v>
      </c>
      <c r="M167" s="48">
        <f t="shared" si="66"/>
        <v>96.313272417684928</v>
      </c>
      <c r="N167" s="48">
        <f t="shared" si="66"/>
        <v>94.869103920444473</v>
      </c>
      <c r="O167" s="48">
        <f t="shared" si="66"/>
        <v>97.045127099306313</v>
      </c>
      <c r="P167" s="48">
        <f t="shared" si="66"/>
        <v>95.401295542526796</v>
      </c>
      <c r="Q167" s="48">
        <f t="shared" si="66"/>
        <v>94.62315523714642</v>
      </c>
      <c r="R167" s="48">
        <f t="shared" si="66"/>
        <v>93.471141482969955</v>
      </c>
      <c r="S167" s="48">
        <f t="shared" si="66"/>
        <v>94.471896491145444</v>
      </c>
      <c r="T167" s="48">
        <f t="shared" si="66"/>
        <v>96.150294687566543</v>
      </c>
      <c r="U167" s="48">
        <f t="shared" si="66"/>
        <v>96.728075598672945</v>
      </c>
      <c r="V167" s="48">
        <f t="shared" si="66"/>
        <v>96.287819792862933</v>
      </c>
    </row>
    <row r="168" spans="2:22" x14ac:dyDescent="0.2">
      <c r="B168" s="41"/>
      <c r="C168" s="79" t="s">
        <v>4</v>
      </c>
      <c r="D168" s="48">
        <f t="shared" si="65"/>
        <v>64.643189991529511</v>
      </c>
      <c r="E168" s="48">
        <f t="shared" ref="E168:V168" si="67">+IFERROR(IF(E140&gt;0,+((E140/E15)*100)," "),"")</f>
        <v>75.874174305872089</v>
      </c>
      <c r="F168" s="48">
        <f t="shared" si="67"/>
        <v>68.150606566895235</v>
      </c>
      <c r="G168" s="48">
        <f t="shared" si="67"/>
        <v>70.265584721953402</v>
      </c>
      <c r="H168" s="48">
        <f t="shared" si="67"/>
        <v>62.523143131062561</v>
      </c>
      <c r="I168" s="48">
        <f t="shared" si="67"/>
        <v>65.128998500645395</v>
      </c>
      <c r="J168" s="48">
        <f t="shared" si="67"/>
        <v>71.497577483517858</v>
      </c>
      <c r="K168" s="48">
        <f t="shared" si="67"/>
        <v>82.903935154811421</v>
      </c>
      <c r="L168" s="48">
        <f t="shared" si="67"/>
        <v>85.543550224535707</v>
      </c>
      <c r="M168" s="48">
        <f t="shared" si="67"/>
        <v>81.72316273845496</v>
      </c>
      <c r="N168" s="48">
        <f t="shared" si="67"/>
        <v>83.505404891398058</v>
      </c>
      <c r="O168" s="48">
        <f t="shared" si="67"/>
        <v>82.47141174219972</v>
      </c>
      <c r="P168" s="48">
        <f t="shared" si="67"/>
        <v>82.290966393906274</v>
      </c>
      <c r="Q168" s="48">
        <f t="shared" si="67"/>
        <v>85.348223435249935</v>
      </c>
      <c r="R168" s="48">
        <f t="shared" si="67"/>
        <v>83.864218259699641</v>
      </c>
      <c r="S168" s="48">
        <f t="shared" si="67"/>
        <v>84.058548409897952</v>
      </c>
      <c r="T168" s="48">
        <f t="shared" si="67"/>
        <v>80.57652985572885</v>
      </c>
      <c r="U168" s="48">
        <f t="shared" si="67"/>
        <v>81.276529534754928</v>
      </c>
      <c r="V168" s="48">
        <f t="shared" si="67"/>
        <v>84.708562872981446</v>
      </c>
    </row>
    <row r="169" spans="2:22" x14ac:dyDescent="0.2">
      <c r="B169" s="41"/>
      <c r="C169" s="79" t="s">
        <v>5</v>
      </c>
      <c r="D169" s="48">
        <f t="shared" si="65"/>
        <v>81.768912079559257</v>
      </c>
      <c r="E169" s="48">
        <f t="shared" ref="E169:V169" si="68">+IFERROR(IF(E141&gt;0,+((E141/E16)*100)," "),"")</f>
        <v>91.419112474643867</v>
      </c>
      <c r="F169" s="48">
        <f t="shared" si="68"/>
        <v>90.694483480711838</v>
      </c>
      <c r="G169" s="48">
        <f t="shared" si="68"/>
        <v>92.220241412485322</v>
      </c>
      <c r="H169" s="48">
        <f t="shared" si="68"/>
        <v>91.205661570938162</v>
      </c>
      <c r="I169" s="48">
        <f t="shared" si="68"/>
        <v>94.593032559575718</v>
      </c>
      <c r="J169" s="48">
        <f t="shared" si="68"/>
        <v>93.290726751336948</v>
      </c>
      <c r="K169" s="48">
        <f t="shared" si="68"/>
        <v>93.627109654022917</v>
      </c>
      <c r="L169" s="48">
        <f t="shared" si="68"/>
        <v>93.530697937312382</v>
      </c>
      <c r="M169" s="48">
        <f t="shared" si="68"/>
        <v>88.204226277433094</v>
      </c>
      <c r="N169" s="48">
        <f t="shared" si="68"/>
        <v>82.161178105692102</v>
      </c>
      <c r="O169" s="48">
        <f t="shared" si="68"/>
        <v>88.788325438167277</v>
      </c>
      <c r="P169" s="48">
        <f t="shared" si="68"/>
        <v>87.466559390726232</v>
      </c>
      <c r="Q169" s="48">
        <f t="shared" si="68"/>
        <v>88.697176454551112</v>
      </c>
      <c r="R169" s="48">
        <f t="shared" si="68"/>
        <v>87.824542969934413</v>
      </c>
      <c r="S169" s="48">
        <f t="shared" si="68"/>
        <v>92.204638842694592</v>
      </c>
      <c r="T169" s="48">
        <f t="shared" si="68"/>
        <v>93.268279426937198</v>
      </c>
      <c r="U169" s="48">
        <f t="shared" si="68"/>
        <v>94.186227780769471</v>
      </c>
      <c r="V169" s="48">
        <f t="shared" si="68"/>
        <v>93.936564103935353</v>
      </c>
    </row>
    <row r="170" spans="2:22" x14ac:dyDescent="0.2">
      <c r="B170" s="41"/>
      <c r="C170" s="79" t="s">
        <v>6</v>
      </c>
      <c r="D170" s="48">
        <f t="shared" si="65"/>
        <v>67.488102990562894</v>
      </c>
      <c r="E170" s="48">
        <f t="shared" ref="E170:V170" si="69">+IFERROR(IF(E142&gt;0,+((E142/E17)*100)," "),"")</f>
        <v>68.659468699589155</v>
      </c>
      <c r="F170" s="48">
        <f t="shared" si="69"/>
        <v>73.076356589042106</v>
      </c>
      <c r="G170" s="48">
        <f t="shared" si="69"/>
        <v>75.090704164226423</v>
      </c>
      <c r="H170" s="48">
        <f t="shared" si="69"/>
        <v>73.790840571801382</v>
      </c>
      <c r="I170" s="48">
        <f t="shared" si="69"/>
        <v>71.330720943217557</v>
      </c>
      <c r="J170" s="48">
        <f t="shared" si="69"/>
        <v>56.77589362520613</v>
      </c>
      <c r="K170" s="48">
        <f t="shared" si="69"/>
        <v>76.402150122862281</v>
      </c>
      <c r="L170" s="48">
        <f t="shared" si="69"/>
        <v>84.627829540867751</v>
      </c>
      <c r="M170" s="48">
        <f t="shared" si="69"/>
        <v>81.182977490982907</v>
      </c>
      <c r="N170" s="48">
        <f t="shared" si="69"/>
        <v>83.433819090105871</v>
      </c>
      <c r="O170" s="48">
        <f t="shared" si="69"/>
        <v>73.141563562074168</v>
      </c>
      <c r="P170" s="48">
        <f t="shared" si="69"/>
        <v>69.362237228448734</v>
      </c>
      <c r="Q170" s="48">
        <f t="shared" si="69"/>
        <v>70.566016453137976</v>
      </c>
      <c r="R170" s="48">
        <f t="shared" si="69"/>
        <v>76.776043703658175</v>
      </c>
      <c r="S170" s="48">
        <f t="shared" si="69"/>
        <v>74.36181568041809</v>
      </c>
      <c r="T170" s="48">
        <f t="shared" si="69"/>
        <v>80.820064495006207</v>
      </c>
      <c r="U170" s="48">
        <f t="shared" si="69"/>
        <v>82.855078664826237</v>
      </c>
      <c r="V170" s="48">
        <f t="shared" si="69"/>
        <v>79.562175763770668</v>
      </c>
    </row>
    <row r="171" spans="2:22" x14ac:dyDescent="0.2">
      <c r="B171" s="35" t="s">
        <v>7</v>
      </c>
      <c r="C171" s="78" t="s">
        <v>8</v>
      </c>
      <c r="D171" s="47">
        <f t="shared" si="65"/>
        <v>93.77704436871926</v>
      </c>
      <c r="E171" s="47">
        <f t="shared" ref="E171:V171" si="70">+IFERROR(IF(E143&gt;0,+((E143/E18)*100)," "),"")</f>
        <v>95.462818562223035</v>
      </c>
      <c r="F171" s="47">
        <f t="shared" si="70"/>
        <v>94.502335471869202</v>
      </c>
      <c r="G171" s="47">
        <f t="shared" si="70"/>
        <v>93.246696770483396</v>
      </c>
      <c r="H171" s="47">
        <f t="shared" si="70"/>
        <v>88.804273869315921</v>
      </c>
      <c r="I171" s="47">
        <f t="shared" si="70"/>
        <v>95.089358202783785</v>
      </c>
      <c r="J171" s="47">
        <f t="shared" si="70"/>
        <v>92.275440453306317</v>
      </c>
      <c r="K171" s="47">
        <f t="shared" si="70"/>
        <v>92.766030655027379</v>
      </c>
      <c r="L171" s="47">
        <f t="shared" si="70"/>
        <v>88.724313241615675</v>
      </c>
      <c r="M171" s="47">
        <f t="shared" si="70"/>
        <v>85.617789860911429</v>
      </c>
      <c r="N171" s="47">
        <f t="shared" si="70"/>
        <v>78.939506690755735</v>
      </c>
      <c r="O171" s="47">
        <f t="shared" si="70"/>
        <v>93.173431256046342</v>
      </c>
      <c r="P171" s="47">
        <f t="shared" si="70"/>
        <v>99.281282159175632</v>
      </c>
      <c r="Q171" s="47">
        <f t="shared" si="70"/>
        <v>83.621265944790153</v>
      </c>
      <c r="R171" s="47">
        <f t="shared" si="70"/>
        <v>95.964567593946512</v>
      </c>
      <c r="S171" s="47">
        <f t="shared" si="70"/>
        <v>97.48842221299239</v>
      </c>
      <c r="T171" s="47">
        <f t="shared" si="70"/>
        <v>84.706065786168367</v>
      </c>
      <c r="U171" s="47">
        <f t="shared" si="70"/>
        <v>97.783752475203983</v>
      </c>
      <c r="V171" s="47">
        <f t="shared" si="70"/>
        <v>75.901806296624187</v>
      </c>
    </row>
    <row r="172" spans="2:22" x14ac:dyDescent="0.2">
      <c r="B172" s="35"/>
      <c r="C172" s="78" t="s">
        <v>9</v>
      </c>
      <c r="D172" s="47">
        <f t="shared" si="65"/>
        <v>96.167344896809965</v>
      </c>
      <c r="E172" s="47">
        <f t="shared" ref="E172:V172" si="71">+IFERROR(IF(E144&gt;0,+((E144/E19)*100)," "),"")</f>
        <v>96.471968070573183</v>
      </c>
      <c r="F172" s="47">
        <f t="shared" si="71"/>
        <v>96.548927738137792</v>
      </c>
      <c r="G172" s="47">
        <f t="shared" si="71"/>
        <v>90.583864078930105</v>
      </c>
      <c r="H172" s="47">
        <f t="shared" si="71"/>
        <v>77.745254294338068</v>
      </c>
      <c r="I172" s="47">
        <f t="shared" si="71"/>
        <v>92.418247458751409</v>
      </c>
      <c r="J172" s="47">
        <f t="shared" si="71"/>
        <v>82.739327359637372</v>
      </c>
      <c r="K172" s="47">
        <f t="shared" si="71"/>
        <v>88.756546169412843</v>
      </c>
      <c r="L172" s="47">
        <f t="shared" si="71"/>
        <v>82.561653629319736</v>
      </c>
      <c r="M172" s="47">
        <f t="shared" si="71"/>
        <v>76.054443293072168</v>
      </c>
      <c r="N172" s="47">
        <f t="shared" si="71"/>
        <v>75.82381481825135</v>
      </c>
      <c r="O172" s="47">
        <f t="shared" si="71"/>
        <v>76.810280814913895</v>
      </c>
      <c r="P172" s="47">
        <f t="shared" si="71"/>
        <v>98.666464731276861</v>
      </c>
      <c r="Q172" s="47">
        <f t="shared" si="71"/>
        <v>90.581234789955516</v>
      </c>
      <c r="R172" s="47">
        <f t="shared" si="71"/>
        <v>91.585534024116185</v>
      </c>
      <c r="S172" s="47">
        <f t="shared" si="71"/>
        <v>97.494586472955206</v>
      </c>
      <c r="T172" s="47">
        <f t="shared" si="71"/>
        <v>95.720010623344251</v>
      </c>
      <c r="U172" s="47">
        <f t="shared" si="71"/>
        <v>97.002965948353548</v>
      </c>
      <c r="V172" s="47">
        <f t="shared" si="71"/>
        <v>85.895659392676578</v>
      </c>
    </row>
    <row r="173" spans="2:22" x14ac:dyDescent="0.2">
      <c r="B173" s="33"/>
      <c r="C173" s="79" t="s">
        <v>10</v>
      </c>
      <c r="D173" s="48">
        <f t="shared" si="65"/>
        <v>96.129301869827756</v>
      </c>
      <c r="E173" s="48">
        <f t="shared" ref="E173:V173" si="72">+IFERROR(IF(E145&gt;0,+((E145/E20)*100)," "),"")</f>
        <v>96.723404375387929</v>
      </c>
      <c r="F173" s="48">
        <f t="shared" si="72"/>
        <v>97.066441863618451</v>
      </c>
      <c r="G173" s="48">
        <f t="shared" si="72"/>
        <v>95.388340397052261</v>
      </c>
      <c r="H173" s="48">
        <f t="shared" si="72"/>
        <v>83.854019494119115</v>
      </c>
      <c r="I173" s="48">
        <f t="shared" si="72"/>
        <v>95.582623808626451</v>
      </c>
      <c r="J173" s="48">
        <f t="shared" si="72"/>
        <v>87.030162696611072</v>
      </c>
      <c r="K173" s="48">
        <f t="shared" si="72"/>
        <v>89.775547244910868</v>
      </c>
      <c r="L173" s="48">
        <f t="shared" si="72"/>
        <v>81.64488224762168</v>
      </c>
      <c r="M173" s="48">
        <f t="shared" si="72"/>
        <v>80.793044932581466</v>
      </c>
      <c r="N173" s="48">
        <f t="shared" si="72"/>
        <v>84.492875637063335</v>
      </c>
      <c r="O173" s="48">
        <f t="shared" si="72"/>
        <v>72.385105854884969</v>
      </c>
      <c r="P173" s="48">
        <f t="shared" si="72"/>
        <v>99.972071112234616</v>
      </c>
      <c r="Q173" s="48">
        <f t="shared" si="72"/>
        <v>96.222215159645614</v>
      </c>
      <c r="R173" s="48">
        <f t="shared" si="72"/>
        <v>95.647681412403045</v>
      </c>
      <c r="S173" s="48">
        <f t="shared" si="72"/>
        <v>98.292413768641964</v>
      </c>
      <c r="T173" s="48">
        <f t="shared" si="72"/>
        <v>96.01655982892629</v>
      </c>
      <c r="U173" s="48">
        <f t="shared" si="72"/>
        <v>97.185137731188661</v>
      </c>
      <c r="V173" s="48">
        <f t="shared" si="72"/>
        <v>96.430814576422378</v>
      </c>
    </row>
    <row r="174" spans="2:22" x14ac:dyDescent="0.2">
      <c r="B174" s="33"/>
      <c r="C174" s="79" t="s">
        <v>11</v>
      </c>
      <c r="D174" s="48">
        <f t="shared" si="65"/>
        <v>96.206448762602534</v>
      </c>
      <c r="E174" s="48">
        <f t="shared" ref="E174:V174" si="73">+IFERROR(IF(E146&gt;0,+((E146/E21)*100)," "),"")</f>
        <v>96.147730088892203</v>
      </c>
      <c r="F174" s="48">
        <f t="shared" si="73"/>
        <v>95.786960818342351</v>
      </c>
      <c r="G174" s="48">
        <f t="shared" si="73"/>
        <v>83.591871590663544</v>
      </c>
      <c r="H174" s="48">
        <f t="shared" si="73"/>
        <v>72.209371618177371</v>
      </c>
      <c r="I174" s="48">
        <f t="shared" si="73"/>
        <v>86.435112044487468</v>
      </c>
      <c r="J174" s="48">
        <f t="shared" si="73"/>
        <v>78.264175241046601</v>
      </c>
      <c r="K174" s="48">
        <f t="shared" si="73"/>
        <v>87.807122803585159</v>
      </c>
      <c r="L174" s="48">
        <f t="shared" si="73"/>
        <v>83.495111262423833</v>
      </c>
      <c r="M174" s="48">
        <f t="shared" si="73"/>
        <v>72.737228438253126</v>
      </c>
      <c r="N174" s="48">
        <f t="shared" si="73"/>
        <v>68.729425018514377</v>
      </c>
      <c r="O174" s="48">
        <f t="shared" si="73"/>
        <v>80.150448978181217</v>
      </c>
      <c r="P174" s="48">
        <f t="shared" si="73"/>
        <v>97.267384410269912</v>
      </c>
      <c r="Q174" s="48">
        <f t="shared" si="73"/>
        <v>86.500433981203003</v>
      </c>
      <c r="R174" s="48">
        <f t="shared" si="73"/>
        <v>86.558981024280087</v>
      </c>
      <c r="S174" s="48">
        <f t="shared" si="73"/>
        <v>96.53568816763439</v>
      </c>
      <c r="T174" s="48">
        <f t="shared" si="73"/>
        <v>95.547659221215966</v>
      </c>
      <c r="U174" s="48">
        <f t="shared" si="73"/>
        <v>96.782715152538543</v>
      </c>
      <c r="V174" s="48">
        <f t="shared" si="73"/>
        <v>81.896609981357415</v>
      </c>
    </row>
    <row r="175" spans="2:22" x14ac:dyDescent="0.2">
      <c r="B175" s="35"/>
      <c r="C175" s="78" t="s">
        <v>12</v>
      </c>
      <c r="D175" s="47">
        <f t="shared" si="65"/>
        <v>92.70448822647721</v>
      </c>
      <c r="E175" s="47">
        <f t="shared" ref="E175:V175" si="74">+IFERROR(IF(E147&gt;0,+((E147/E22)*100)," "),"")</f>
        <v>94.86831756477126</v>
      </c>
      <c r="F175" s="47">
        <f t="shared" si="74"/>
        <v>93.033353780336199</v>
      </c>
      <c r="G175" s="47">
        <f t="shared" si="74"/>
        <v>95.787319349713755</v>
      </c>
      <c r="H175" s="47">
        <f t="shared" si="74"/>
        <v>94.754992672280821</v>
      </c>
      <c r="I175" s="47">
        <f t="shared" si="74"/>
        <v>96.985641758456239</v>
      </c>
      <c r="J175" s="47">
        <f t="shared" si="74"/>
        <v>95.852428941183092</v>
      </c>
      <c r="K175" s="47">
        <f t="shared" si="74"/>
        <v>93.74496387348465</v>
      </c>
      <c r="L175" s="47">
        <f t="shared" si="74"/>
        <v>90.369301062450802</v>
      </c>
      <c r="M175" s="47">
        <f t="shared" si="74"/>
        <v>88.367141625384733</v>
      </c>
      <c r="N175" s="47">
        <f t="shared" si="74"/>
        <v>79.798579385720274</v>
      </c>
      <c r="O175" s="47">
        <f t="shared" si="74"/>
        <v>97.259508541344815</v>
      </c>
      <c r="P175" s="47">
        <f t="shared" si="74"/>
        <v>99.41643433535225</v>
      </c>
      <c r="Q175" s="47">
        <f t="shared" si="74"/>
        <v>82.310301399786951</v>
      </c>
      <c r="R175" s="47">
        <f t="shared" si="74"/>
        <v>97.200199267697855</v>
      </c>
      <c r="S175" s="47">
        <f t="shared" si="74"/>
        <v>97.486506490547171</v>
      </c>
      <c r="T175" s="47">
        <f t="shared" si="74"/>
        <v>81.827498483011823</v>
      </c>
      <c r="U175" s="47">
        <f t="shared" si="74"/>
        <v>98.099703757383452</v>
      </c>
      <c r="V175" s="47">
        <f t="shared" si="74"/>
        <v>72.863450243131823</v>
      </c>
    </row>
    <row r="176" spans="2:22" x14ac:dyDescent="0.2">
      <c r="B176" s="33"/>
      <c r="C176" s="79" t="s">
        <v>10</v>
      </c>
      <c r="D176" s="48">
        <f t="shared" si="65"/>
        <v>93.947254601328268</v>
      </c>
      <c r="E176" s="48">
        <f t="shared" ref="E176:V176" si="75">+IFERROR(IF(E148&gt;0,+((E148/E23)*100)," "),"")</f>
        <v>93.186800644855367</v>
      </c>
      <c r="F176" s="48">
        <f t="shared" si="75"/>
        <v>89.840887224665224</v>
      </c>
      <c r="G176" s="48">
        <f t="shared" si="75"/>
        <v>98.168929729345862</v>
      </c>
      <c r="H176" s="48">
        <f t="shared" si="75"/>
        <v>96.825942149493471</v>
      </c>
      <c r="I176" s="48">
        <f t="shared" si="75"/>
        <v>98.404983415760384</v>
      </c>
      <c r="J176" s="48">
        <f t="shared" si="75"/>
        <v>96.676240580171438</v>
      </c>
      <c r="K176" s="48">
        <f t="shared" si="75"/>
        <v>92.685709404278882</v>
      </c>
      <c r="L176" s="48">
        <f t="shared" si="75"/>
        <v>86.738877848871468</v>
      </c>
      <c r="M176" s="48">
        <f t="shared" si="75"/>
        <v>84.002283357854708</v>
      </c>
      <c r="N176" s="48">
        <f t="shared" si="75"/>
        <v>75.156031504680215</v>
      </c>
      <c r="O176" s="48">
        <f t="shared" si="75"/>
        <v>96.202202774910901</v>
      </c>
      <c r="P176" s="48">
        <f t="shared" si="75"/>
        <v>99.157782086426124</v>
      </c>
      <c r="Q176" s="48">
        <f t="shared" si="75"/>
        <v>78.084021236292628</v>
      </c>
      <c r="R176" s="48">
        <f t="shared" si="75"/>
        <v>96.987186866337481</v>
      </c>
      <c r="S176" s="48">
        <f t="shared" si="75"/>
        <v>99.357727941404619</v>
      </c>
      <c r="T176" s="48">
        <f t="shared" si="75"/>
        <v>69.593905862466812</v>
      </c>
      <c r="U176" s="48">
        <f t="shared" si="75"/>
        <v>99.756062114259521</v>
      </c>
      <c r="V176" s="48">
        <f t="shared" si="75"/>
        <v>50.129671004644962</v>
      </c>
    </row>
    <row r="177" spans="2:22" x14ac:dyDescent="0.2">
      <c r="B177" s="33"/>
      <c r="C177" s="79" t="s">
        <v>11</v>
      </c>
      <c r="D177" s="48">
        <f t="shared" si="65"/>
        <v>91.116888756346569</v>
      </c>
      <c r="E177" s="48">
        <f t="shared" ref="E177:V177" si="76">+IFERROR(IF(E149&gt;0,+((E149/E24)*100)," "),"")</f>
        <v>97.664921496513031</v>
      </c>
      <c r="F177" s="48">
        <f t="shared" si="76"/>
        <v>97.971958298611284</v>
      </c>
      <c r="G177" s="48">
        <f t="shared" si="76"/>
        <v>93.300526552061896</v>
      </c>
      <c r="H177" s="48">
        <f t="shared" si="76"/>
        <v>92.178289729584506</v>
      </c>
      <c r="I177" s="48">
        <f t="shared" si="76"/>
        <v>95.438403651077536</v>
      </c>
      <c r="J177" s="48">
        <f t="shared" si="76"/>
        <v>94.591584433907798</v>
      </c>
      <c r="K177" s="48">
        <f t="shared" si="76"/>
        <v>95.368960003245121</v>
      </c>
      <c r="L177" s="48">
        <f t="shared" si="76"/>
        <v>95.934404030831573</v>
      </c>
      <c r="M177" s="48">
        <f t="shared" si="76"/>
        <v>93.875828370383431</v>
      </c>
      <c r="N177" s="48">
        <f t="shared" si="76"/>
        <v>86.23050542699788</v>
      </c>
      <c r="O177" s="48">
        <f t="shared" si="76"/>
        <v>98.430199788500929</v>
      </c>
      <c r="P177" s="48">
        <f t="shared" si="76"/>
        <v>99.743717327849922</v>
      </c>
      <c r="Q177" s="48">
        <f t="shared" si="76"/>
        <v>88.880732951322486</v>
      </c>
      <c r="R177" s="48">
        <f t="shared" si="76"/>
        <v>97.467798036035958</v>
      </c>
      <c r="S177" s="48">
        <f t="shared" si="76"/>
        <v>95.01418984164431</v>
      </c>
      <c r="T177" s="48">
        <f t="shared" si="76"/>
        <v>96.071389444830174</v>
      </c>
      <c r="U177" s="48">
        <f t="shared" si="76"/>
        <v>96.567753617817814</v>
      </c>
      <c r="V177" s="48">
        <f t="shared" si="76"/>
        <v>90.611948101407151</v>
      </c>
    </row>
    <row r="178" spans="2:22" x14ac:dyDescent="0.2">
      <c r="B178" s="35" t="s">
        <v>13</v>
      </c>
      <c r="C178" s="78" t="s">
        <v>110</v>
      </c>
      <c r="D178" s="47">
        <f t="shared" si="65"/>
        <v>54.792578622039386</v>
      </c>
      <c r="E178" s="47">
        <f t="shared" ref="E178:V178" si="77">+IFERROR(IF(E150&gt;0,+((E150/E25)*100)," "),"")</f>
        <v>62.664316604020421</v>
      </c>
      <c r="F178" s="47">
        <f t="shared" si="77"/>
        <v>51.70870658656407</v>
      </c>
      <c r="G178" s="47">
        <f t="shared" si="77"/>
        <v>63.545140869086644</v>
      </c>
      <c r="H178" s="47">
        <f t="shared" si="77"/>
        <v>61.454038104841615</v>
      </c>
      <c r="I178" s="47">
        <f t="shared" si="77"/>
        <v>64.700432489076078</v>
      </c>
      <c r="J178" s="47">
        <f t="shared" si="77"/>
        <v>61.76769716793369</v>
      </c>
      <c r="K178" s="47">
        <f t="shared" si="77"/>
        <v>69.84259195604848</v>
      </c>
      <c r="L178" s="47">
        <f t="shared" si="77"/>
        <v>74.919519627594383</v>
      </c>
      <c r="M178" s="47">
        <f t="shared" si="77"/>
        <v>73.675180798256378</v>
      </c>
      <c r="N178" s="47">
        <f t="shared" si="77"/>
        <v>70.529812052498229</v>
      </c>
      <c r="O178" s="47">
        <f t="shared" si="77"/>
        <v>65.708598600079043</v>
      </c>
      <c r="P178" s="47">
        <f t="shared" si="77"/>
        <v>67.972050662510043</v>
      </c>
      <c r="Q178" s="47">
        <f t="shared" si="77"/>
        <v>70.910549840491171</v>
      </c>
      <c r="R178" s="47">
        <f t="shared" si="77"/>
        <v>72.788381034215462</v>
      </c>
      <c r="S178" s="47">
        <f t="shared" si="77"/>
        <v>72.812255098373825</v>
      </c>
      <c r="T178" s="47">
        <f t="shared" si="77"/>
        <v>72.805200132772697</v>
      </c>
      <c r="U178" s="47">
        <f t="shared" si="77"/>
        <v>71.649446417325052</v>
      </c>
      <c r="V178" s="47">
        <f t="shared" si="77"/>
        <v>76.910200238465634</v>
      </c>
    </row>
    <row r="179" spans="2:22" x14ac:dyDescent="0.2">
      <c r="B179" s="37" t="s">
        <v>14</v>
      </c>
      <c r="C179" s="80" t="s">
        <v>16</v>
      </c>
      <c r="D179" s="49">
        <f t="shared" si="65"/>
        <v>76.980492672240501</v>
      </c>
      <c r="E179" s="49">
        <f t="shared" ref="E179:O179" si="78">+IFERROR(IF(E151&gt;0,+((E151/E26)*100)," "),"")</f>
        <v>83.136831030847034</v>
      </c>
      <c r="F179" s="49">
        <f t="shared" si="78"/>
        <v>80.69597700149022</v>
      </c>
      <c r="G179" s="49">
        <f t="shared" si="78"/>
        <v>85.656141514985492</v>
      </c>
      <c r="H179" s="49">
        <f t="shared" si="78"/>
        <v>83.9837326099466</v>
      </c>
      <c r="I179" s="49">
        <f t="shared" si="78"/>
        <v>87.078815643830467</v>
      </c>
      <c r="J179" s="49">
        <f t="shared" si="78"/>
        <v>85.184537452834761</v>
      </c>
      <c r="K179" s="49">
        <f t="shared" si="78"/>
        <v>86.971079184775164</v>
      </c>
      <c r="L179" s="49">
        <f t="shared" si="78"/>
        <v>88.763594875752759</v>
      </c>
      <c r="M179" s="49">
        <f t="shared" si="78"/>
        <v>84.630429440872192</v>
      </c>
      <c r="N179" s="49">
        <f t="shared" si="78"/>
        <v>81.352733132518068</v>
      </c>
      <c r="O179" s="49">
        <f t="shared" si="78"/>
        <v>82.890178036776604</v>
      </c>
      <c r="P179" s="49">
        <f t="shared" ref="P179:V179" si="79">+IFERROR(IF(P151&gt;0,+((P151/P26)*100)," "),"")</f>
        <v>82.368304853088389</v>
      </c>
      <c r="Q179" s="49">
        <f t="shared" si="79"/>
        <v>83.804028903198585</v>
      </c>
      <c r="R179" s="49">
        <f t="shared" si="79"/>
        <v>84.072032361739588</v>
      </c>
      <c r="S179" s="49">
        <f t="shared" si="79"/>
        <v>86.401420650570429</v>
      </c>
      <c r="T179" s="49">
        <f t="shared" si="79"/>
        <v>87.836783580324166</v>
      </c>
      <c r="U179" s="49">
        <f t="shared" si="79"/>
        <v>88.827593133626522</v>
      </c>
      <c r="V179" s="49">
        <f t="shared" si="79"/>
        <v>90.235295755289798</v>
      </c>
    </row>
    <row r="180" spans="2:22" x14ac:dyDescent="0.2">
      <c r="B180" s="39" t="s">
        <v>15</v>
      </c>
      <c r="C180" s="81" t="s">
        <v>51</v>
      </c>
      <c r="D180" s="46">
        <f t="shared" si="65"/>
        <v>82.473858435116682</v>
      </c>
      <c r="E180" s="46">
        <f t="shared" ref="E180:V180" si="80">+IFERROR(IF(E152&gt;0,+((E152/E27)*100)," "),"")</f>
        <v>87.340889740847558</v>
      </c>
      <c r="F180" s="46">
        <f t="shared" si="80"/>
        <v>85.445291224535239</v>
      </c>
      <c r="G180" s="46">
        <f t="shared" si="80"/>
        <v>88.548821945109182</v>
      </c>
      <c r="H180" s="46">
        <f t="shared" si="80"/>
        <v>85.570071133328454</v>
      </c>
      <c r="I180" s="46">
        <f t="shared" si="80"/>
        <v>89.783245663412259</v>
      </c>
      <c r="J180" s="46">
        <f t="shared" si="80"/>
        <v>87.790662020238557</v>
      </c>
      <c r="K180" s="46">
        <f t="shared" si="80"/>
        <v>88.915591415671287</v>
      </c>
      <c r="L180" s="46">
        <f t="shared" si="80"/>
        <v>88.751403750787446</v>
      </c>
      <c r="M180" s="46">
        <f t="shared" si="80"/>
        <v>84.88785555786859</v>
      </c>
      <c r="N180" s="46">
        <f t="shared" si="80"/>
        <v>80.709926180516831</v>
      </c>
      <c r="O180" s="46">
        <f t="shared" si="80"/>
        <v>85.281489687808829</v>
      </c>
      <c r="P180" s="46">
        <f t="shared" si="80"/>
        <v>86.086586771532041</v>
      </c>
      <c r="Q180" s="46">
        <f t="shared" si="80"/>
        <v>83.760948941425696</v>
      </c>
      <c r="R180" s="46">
        <f t="shared" si="80"/>
        <v>86.544731344358723</v>
      </c>
      <c r="S180" s="46">
        <f t="shared" si="80"/>
        <v>88.910316274429093</v>
      </c>
      <c r="T180" s="46">
        <f t="shared" si="80"/>
        <v>87.141889183770843</v>
      </c>
      <c r="U180" s="46">
        <f t="shared" si="80"/>
        <v>90.780663061367008</v>
      </c>
      <c r="V180" s="46">
        <f t="shared" si="80"/>
        <v>87.290070118372896</v>
      </c>
    </row>
    <row r="181" spans="2:22" x14ac:dyDescent="0.2">
      <c r="B181" s="1" t="s">
        <v>227</v>
      </c>
      <c r="C181" s="16"/>
      <c r="D181" s="12"/>
      <c r="E181" s="12"/>
      <c r="F181" s="12"/>
      <c r="G181" s="1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</sheetData>
  <mergeCells count="187">
    <mergeCell ref="A7:C7"/>
    <mergeCell ref="A5:C6"/>
    <mergeCell ref="D35:V35"/>
    <mergeCell ref="D9:V9"/>
    <mergeCell ref="D162:V162"/>
    <mergeCell ref="D134:V134"/>
    <mergeCell ref="D110:V110"/>
    <mergeCell ref="D83:V83"/>
    <mergeCell ref="D61:V61"/>
    <mergeCell ref="T37:T38"/>
    <mergeCell ref="U37:U38"/>
    <mergeCell ref="V37:V38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U136:U137"/>
    <mergeCell ref="V136:V137"/>
    <mergeCell ref="O136:O137"/>
    <mergeCell ref="D2:V2"/>
    <mergeCell ref="V6:V7"/>
    <mergeCell ref="W6:W7"/>
    <mergeCell ref="X6:X7"/>
    <mergeCell ref="Y6:Y7"/>
    <mergeCell ref="Z6:Z7"/>
    <mergeCell ref="AA6:AA7"/>
    <mergeCell ref="AB6:AB7"/>
    <mergeCell ref="AC6:A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D4:V4"/>
    <mergeCell ref="AD6:AD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M112:M113"/>
    <mergeCell ref="K63:K64"/>
    <mergeCell ref="L63:L64"/>
    <mergeCell ref="M63:M64"/>
    <mergeCell ref="B84:V8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M85:M86"/>
    <mergeCell ref="N63:N64"/>
    <mergeCell ref="O63:O64"/>
    <mergeCell ref="P63:P64"/>
    <mergeCell ref="V63:V64"/>
    <mergeCell ref="U164:U165"/>
    <mergeCell ref="V164:V165"/>
    <mergeCell ref="O164:O165"/>
    <mergeCell ref="P164:P165"/>
    <mergeCell ref="Q164:Q165"/>
    <mergeCell ref="R164:R165"/>
    <mergeCell ref="S164:S165"/>
    <mergeCell ref="U112:U113"/>
    <mergeCell ref="V112:V113"/>
    <mergeCell ref="O112:O113"/>
    <mergeCell ref="P136:P137"/>
    <mergeCell ref="Q136:Q137"/>
    <mergeCell ref="R136:R137"/>
    <mergeCell ref="S136:S137"/>
    <mergeCell ref="B164:B165"/>
    <mergeCell ref="C164:C165"/>
    <mergeCell ref="D164:D165"/>
    <mergeCell ref="E164:E165"/>
    <mergeCell ref="F164:F165"/>
    <mergeCell ref="G164:G165"/>
    <mergeCell ref="H164:H165"/>
    <mergeCell ref="K164:K165"/>
    <mergeCell ref="B112:B113"/>
    <mergeCell ref="C112:C113"/>
    <mergeCell ref="D112:D113"/>
    <mergeCell ref="E112:E113"/>
    <mergeCell ref="F112:F113"/>
    <mergeCell ref="J112:J113"/>
    <mergeCell ref="K112:K113"/>
    <mergeCell ref="L164:L165"/>
    <mergeCell ref="M164:M165"/>
    <mergeCell ref="N164:N165"/>
    <mergeCell ref="P112:P113"/>
    <mergeCell ref="Q112:Q113"/>
    <mergeCell ref="R112:R113"/>
    <mergeCell ref="S112:S113"/>
    <mergeCell ref="T112:T113"/>
    <mergeCell ref="E85:E86"/>
    <mergeCell ref="F85:F86"/>
    <mergeCell ref="G85:G86"/>
    <mergeCell ref="H85:H86"/>
    <mergeCell ref="I85:I86"/>
    <mergeCell ref="J85:J86"/>
    <mergeCell ref="K85:K86"/>
    <mergeCell ref="L85:L86"/>
    <mergeCell ref="K136:K137"/>
    <mergeCell ref="L136:L137"/>
    <mergeCell ref="M136:M137"/>
    <mergeCell ref="N136:N137"/>
    <mergeCell ref="T136:T137"/>
    <mergeCell ref="I164:I165"/>
    <mergeCell ref="J164:J165"/>
    <mergeCell ref="T164:T165"/>
    <mergeCell ref="B36:V36"/>
    <mergeCell ref="B135:V135"/>
    <mergeCell ref="V85:V86"/>
    <mergeCell ref="N112:N113"/>
    <mergeCell ref="N85:N86"/>
    <mergeCell ref="O85:O86"/>
    <mergeCell ref="P85:P86"/>
    <mergeCell ref="Q85:Q86"/>
    <mergeCell ref="R85:R86"/>
    <mergeCell ref="S85:S86"/>
    <mergeCell ref="T85:T86"/>
    <mergeCell ref="U85:U86"/>
    <mergeCell ref="D85:D86"/>
    <mergeCell ref="B85:B86"/>
    <mergeCell ref="C85:C86"/>
    <mergeCell ref="G112:G113"/>
    <mergeCell ref="H112:H113"/>
    <mergeCell ref="I112:I113"/>
    <mergeCell ref="Q63:Q64"/>
    <mergeCell ref="R63:R64"/>
    <mergeCell ref="S63:S64"/>
    <mergeCell ref="T63:T64"/>
    <mergeCell ref="U63:U64"/>
    <mergeCell ref="L112:L113"/>
    <mergeCell ref="V11:V12"/>
    <mergeCell ref="C10:V10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pageMargins left="0.7" right="0.7" top="0.75" bottom="0.75" header="0.3" footer="0.3"/>
  <pageSetup orientation="portrait" r:id="rId1"/>
  <ignoredErrors>
    <ignoredError sqref="B12:C12 D6:M7 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W182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B29" sqref="B29"/>
    </sheetView>
  </sheetViews>
  <sheetFormatPr baseColWidth="10" defaultColWidth="11.42578125" defaultRowHeight="11.25" x14ac:dyDescent="0.2"/>
  <cols>
    <col min="1" max="2" width="2.7109375" style="3" customWidth="1"/>
    <col min="3" max="3" width="51.85546875" style="3" customWidth="1"/>
    <col min="4" max="33" width="10.7109375" style="3" customWidth="1"/>
    <col min="34" max="16384" width="11.42578125" style="3"/>
  </cols>
  <sheetData>
    <row r="1" spans="1:22" ht="16.5" customHeight="1" x14ac:dyDescent="0.2"/>
    <row r="2" spans="1:22" ht="16.5" customHeight="1" x14ac:dyDescent="0.2">
      <c r="C2" s="31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s="100" customFormat="1" ht="16.5" customHeight="1" x14ac:dyDescent="0.25">
      <c r="A3" s="127"/>
      <c r="C3" s="102"/>
    </row>
    <row r="4" spans="1:22" s="100" customFormat="1" ht="15" customHeight="1" x14ac:dyDescent="0.25">
      <c r="A4" s="127"/>
      <c r="C4" s="102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2" s="100" customFormat="1" ht="15" customHeight="1" x14ac:dyDescent="0.25">
      <c r="A5" s="175" t="s">
        <v>197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0" customFormat="1" ht="1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2" s="100" customFormat="1" ht="1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s="100" customFormat="1" ht="12" customHeight="1" x14ac:dyDescent="0.25">
      <c r="A8" s="101"/>
      <c r="C8" s="102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s="100" customFormat="1" ht="12" customHeight="1" x14ac:dyDescent="0.25">
      <c r="A9" s="101"/>
      <c r="C9" s="102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</row>
    <row r="10" spans="1:22" ht="18" x14ac:dyDescent="0.2">
      <c r="C10" s="138"/>
      <c r="D10" s="164" t="s">
        <v>112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2" ht="15.75" customHeight="1" x14ac:dyDescent="0.2"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</row>
    <row r="12" spans="1:22" x14ac:dyDescent="0.2">
      <c r="B12" s="166"/>
      <c r="C12" s="168" t="s">
        <v>0</v>
      </c>
      <c r="D12" s="162" t="s">
        <v>17</v>
      </c>
      <c r="E12" s="162" t="s">
        <v>18</v>
      </c>
      <c r="F12" s="162" t="s">
        <v>19</v>
      </c>
      <c r="G12" s="162" t="s">
        <v>20</v>
      </c>
      <c r="H12" s="162">
        <v>2004</v>
      </c>
      <c r="I12" s="162" t="s">
        <v>23</v>
      </c>
      <c r="J12" s="162" t="s">
        <v>24</v>
      </c>
      <c r="K12" s="162" t="s">
        <v>25</v>
      </c>
      <c r="L12" s="162" t="s">
        <v>26</v>
      </c>
      <c r="M12" s="162" t="s">
        <v>41</v>
      </c>
      <c r="N12" s="162">
        <v>2010</v>
      </c>
      <c r="O12" s="162">
        <v>2011</v>
      </c>
      <c r="P12" s="162">
        <v>2012</v>
      </c>
      <c r="Q12" s="162">
        <v>2013</v>
      </c>
      <c r="R12" s="162">
        <v>2014</v>
      </c>
      <c r="S12" s="162">
        <v>2015</v>
      </c>
      <c r="T12" s="162">
        <v>2016</v>
      </c>
      <c r="U12" s="162">
        <v>2017</v>
      </c>
      <c r="V12" s="162">
        <v>2018</v>
      </c>
    </row>
    <row r="13" spans="1:22" ht="12" thickBot="1" x14ac:dyDescent="0.25">
      <c r="B13" s="167"/>
      <c r="C13" s="169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</row>
    <row r="14" spans="1:22" x14ac:dyDescent="0.2">
      <c r="B14" s="35" t="s">
        <v>1</v>
      </c>
      <c r="C14" s="78" t="s">
        <v>2</v>
      </c>
      <c r="D14" s="42">
        <f>+D15+D16+D17+D18</f>
        <v>24624.058214002998</v>
      </c>
      <c r="E14" s="42">
        <f t="shared" ref="E14:V14" si="0">+E15+E16+E17+E18</f>
        <v>27903.542245754263</v>
      </c>
      <c r="F14" s="42">
        <f t="shared" si="0"/>
        <v>31051.649580253372</v>
      </c>
      <c r="G14" s="42">
        <f t="shared" si="0"/>
        <v>33240.860153500791</v>
      </c>
      <c r="H14" s="42">
        <f t="shared" si="0"/>
        <v>39137.888852602315</v>
      </c>
      <c r="I14" s="42">
        <f t="shared" si="0"/>
        <v>44992.089038632803</v>
      </c>
      <c r="J14" s="42">
        <f t="shared" si="0"/>
        <v>49274.034925990476</v>
      </c>
      <c r="K14" s="42">
        <f t="shared" si="0"/>
        <v>54094.040241281524</v>
      </c>
      <c r="L14" s="42">
        <f t="shared" si="0"/>
        <v>61379.630372517</v>
      </c>
      <c r="M14" s="42">
        <f t="shared" si="0"/>
        <v>70099.835293442011</v>
      </c>
      <c r="N14" s="42">
        <f t="shared" si="0"/>
        <v>79059.301844891175</v>
      </c>
      <c r="O14" s="42">
        <f t="shared" si="0"/>
        <v>78195.918324144994</v>
      </c>
      <c r="P14" s="42">
        <f t="shared" si="0"/>
        <v>86113.940763905906</v>
      </c>
      <c r="Q14" s="42">
        <f t="shared" si="0"/>
        <v>95291.720963454005</v>
      </c>
      <c r="R14" s="42">
        <f t="shared" si="0"/>
        <v>106016.73674220139</v>
      </c>
      <c r="S14" s="42">
        <f t="shared" si="0"/>
        <v>108631.88004631967</v>
      </c>
      <c r="T14" s="42">
        <f t="shared" si="0"/>
        <v>116955.5174934963</v>
      </c>
      <c r="U14" s="42">
        <f t="shared" si="0"/>
        <v>132991.64281715141</v>
      </c>
      <c r="V14" s="42">
        <f t="shared" si="0"/>
        <v>140635.92235945299</v>
      </c>
    </row>
    <row r="15" spans="1:22" x14ac:dyDescent="0.2">
      <c r="B15" s="41"/>
      <c r="C15" s="79" t="s">
        <v>3</v>
      </c>
      <c r="D15" s="43">
        <v>5893.4287127794996</v>
      </c>
      <c r="E15" s="43">
        <v>6377.8720795301797</v>
      </c>
      <c r="F15" s="43">
        <v>6869.2191275656796</v>
      </c>
      <c r="G15" s="43">
        <v>7451.06854132026</v>
      </c>
      <c r="H15" s="43">
        <v>8207.7534568726987</v>
      </c>
      <c r="I15" s="43">
        <v>8756.0237749425687</v>
      </c>
      <c r="J15" s="43">
        <v>9793.7822070981347</v>
      </c>
      <c r="K15" s="43">
        <v>10805.32264482284</v>
      </c>
      <c r="L15" s="43">
        <v>12079.421820246123</v>
      </c>
      <c r="M15" s="43">
        <v>13595.506800822572</v>
      </c>
      <c r="N15" s="43">
        <v>14982.097528766219</v>
      </c>
      <c r="O15" s="43">
        <v>15327.071343186441</v>
      </c>
      <c r="P15" s="43">
        <v>17506.80773839766</v>
      </c>
      <c r="Q15" s="43">
        <v>19577.349442210922</v>
      </c>
      <c r="R15" s="43">
        <v>21941.094735411796</v>
      </c>
      <c r="S15" s="43">
        <v>23146.729817083</v>
      </c>
      <c r="T15" s="43">
        <v>24517.408510491052</v>
      </c>
      <c r="U15" s="43">
        <v>26379.499635124121</v>
      </c>
      <c r="V15" s="43">
        <v>29660.177078769</v>
      </c>
    </row>
    <row r="16" spans="1:22" x14ac:dyDescent="0.2">
      <c r="B16" s="41"/>
      <c r="C16" s="79" t="s">
        <v>4</v>
      </c>
      <c r="D16" s="43">
        <v>1431.2246272857597</v>
      </c>
      <c r="E16" s="43">
        <v>1649.1161421064596</v>
      </c>
      <c r="F16" s="43">
        <v>2024.6229399697697</v>
      </c>
      <c r="G16" s="43">
        <v>2235.3027286772499</v>
      </c>
      <c r="H16" s="43">
        <v>2628.5689522323</v>
      </c>
      <c r="I16" s="43">
        <v>2882.45835101997</v>
      </c>
      <c r="J16" s="43">
        <v>3187.0098046326398</v>
      </c>
      <c r="K16" s="43">
        <v>3530.6760485066802</v>
      </c>
      <c r="L16" s="43">
        <v>3786.3564648186202</v>
      </c>
      <c r="M16" s="43">
        <v>4443.8354051357492</v>
      </c>
      <c r="N16" s="43">
        <v>4865.9391831177809</v>
      </c>
      <c r="O16" s="43">
        <v>5301.2090576509499</v>
      </c>
      <c r="P16" s="43">
        <v>6029.4376990300007</v>
      </c>
      <c r="Q16" s="43">
        <v>6903.7370222447798</v>
      </c>
      <c r="R16" s="43">
        <v>7251.7339941658101</v>
      </c>
      <c r="S16" s="43">
        <v>7123.1749056825993</v>
      </c>
      <c r="T16" s="43">
        <v>7243.9115922501096</v>
      </c>
      <c r="U16" s="43">
        <v>7299.5058307845993</v>
      </c>
      <c r="V16" s="43">
        <v>7897.8440411125002</v>
      </c>
    </row>
    <row r="17" spans="2:22" x14ac:dyDescent="0.2">
      <c r="B17" s="41"/>
      <c r="C17" s="79" t="s">
        <v>5</v>
      </c>
      <c r="D17" s="43">
        <v>17296.117519437739</v>
      </c>
      <c r="E17" s="43">
        <v>19868.950709815625</v>
      </c>
      <c r="F17" s="43">
        <v>22150.787112717921</v>
      </c>
      <c r="G17" s="43">
        <v>23546.91615428928</v>
      </c>
      <c r="H17" s="43">
        <v>28288.778572739939</v>
      </c>
      <c r="I17" s="43">
        <v>33335.002984518265</v>
      </c>
      <c r="J17" s="43">
        <v>36275.5369287547</v>
      </c>
      <c r="K17" s="43">
        <v>39739.017083952</v>
      </c>
      <c r="L17" s="43">
        <v>45494.866273452259</v>
      </c>
      <c r="M17" s="43">
        <v>52052.354387483691</v>
      </c>
      <c r="N17" s="43">
        <v>59202.494933007176</v>
      </c>
      <c r="O17" s="43">
        <v>57539.823780035607</v>
      </c>
      <c r="P17" s="43">
        <v>62566.997526478255</v>
      </c>
      <c r="Q17" s="43">
        <v>68800.192698998304</v>
      </c>
      <c r="R17" s="43">
        <v>76808.085461271781</v>
      </c>
      <c r="S17" s="43">
        <v>78343.872100867069</v>
      </c>
      <c r="T17" s="43">
        <v>85176.762165014137</v>
      </c>
      <c r="U17" s="43">
        <v>99281.858542504066</v>
      </c>
      <c r="V17" s="43">
        <v>103027.21174717149</v>
      </c>
    </row>
    <row r="18" spans="2:22" x14ac:dyDescent="0.2">
      <c r="B18" s="41"/>
      <c r="C18" s="79" t="s">
        <v>6</v>
      </c>
      <c r="D18" s="43">
        <v>3.2873544999999997</v>
      </c>
      <c r="E18" s="43">
        <v>7.6033143019999994</v>
      </c>
      <c r="F18" s="43">
        <v>7.0203999999999995</v>
      </c>
      <c r="G18" s="43">
        <v>7.5727292139999998</v>
      </c>
      <c r="H18" s="43">
        <v>12.787870757379999</v>
      </c>
      <c r="I18" s="43">
        <v>18.603928152000002</v>
      </c>
      <c r="J18" s="43">
        <v>17.705985505000001</v>
      </c>
      <c r="K18" s="43">
        <v>19.024463999999998</v>
      </c>
      <c r="L18" s="43">
        <v>18.985813999999998</v>
      </c>
      <c r="M18" s="43">
        <v>8.1387</v>
      </c>
      <c r="N18" s="43">
        <v>8.7702000000000009</v>
      </c>
      <c r="O18" s="43">
        <v>27.814143272000003</v>
      </c>
      <c r="P18" s="43">
        <v>10.697800000000001</v>
      </c>
      <c r="Q18" s="43">
        <v>10.441800000000001</v>
      </c>
      <c r="R18" s="43">
        <v>15.822551352</v>
      </c>
      <c r="S18" s="43">
        <v>18.103222686999999</v>
      </c>
      <c r="T18" s="43">
        <v>17.435225741</v>
      </c>
      <c r="U18" s="43">
        <v>30.778808738639999</v>
      </c>
      <c r="V18" s="43">
        <v>50.689492399999999</v>
      </c>
    </row>
    <row r="19" spans="2:22" x14ac:dyDescent="0.2">
      <c r="B19" s="35" t="s">
        <v>7</v>
      </c>
      <c r="C19" s="78" t="s">
        <v>8</v>
      </c>
      <c r="D19" s="42">
        <f>+D20+D23</f>
        <v>16507.857815784002</v>
      </c>
      <c r="E19" s="42">
        <f t="shared" ref="E19:V19" si="1">+E20+E23</f>
        <v>21399.109408085002</v>
      </c>
      <c r="F19" s="42">
        <f t="shared" si="1"/>
        <v>22959.745401147717</v>
      </c>
      <c r="G19" s="42">
        <f t="shared" si="1"/>
        <v>27336.194515588002</v>
      </c>
      <c r="H19" s="42">
        <f t="shared" si="1"/>
        <v>26884.081833385</v>
      </c>
      <c r="I19" s="42">
        <f t="shared" si="1"/>
        <v>31553.848221423003</v>
      </c>
      <c r="J19" s="42">
        <f t="shared" si="1"/>
        <v>38926.960243120004</v>
      </c>
      <c r="K19" s="42">
        <f t="shared" si="1"/>
        <v>39316.938072602003</v>
      </c>
      <c r="L19" s="42">
        <f t="shared" si="1"/>
        <v>38882.003251852999</v>
      </c>
      <c r="M19" s="42">
        <f t="shared" si="1"/>
        <v>37030.316011218994</v>
      </c>
      <c r="N19" s="42">
        <f t="shared" si="1"/>
        <v>39888.852391733999</v>
      </c>
      <c r="O19" s="42">
        <f t="shared" si="1"/>
        <v>35184.803858148996</v>
      </c>
      <c r="P19" s="42">
        <f t="shared" si="1"/>
        <v>36409.811684335</v>
      </c>
      <c r="Q19" s="42">
        <f t="shared" si="1"/>
        <v>44539.439290563998</v>
      </c>
      <c r="R19" s="42">
        <f t="shared" si="1"/>
        <v>40951.185746443</v>
      </c>
      <c r="S19" s="42">
        <f t="shared" si="1"/>
        <v>46975.429566492006</v>
      </c>
      <c r="T19" s="42">
        <f t="shared" si="1"/>
        <v>46704.916283876002</v>
      </c>
      <c r="U19" s="42">
        <f t="shared" si="1"/>
        <v>50005.419651297998</v>
      </c>
      <c r="V19" s="42">
        <f t="shared" si="1"/>
        <v>47928.701422083002</v>
      </c>
    </row>
    <row r="20" spans="2:22" x14ac:dyDescent="0.2">
      <c r="B20" s="35"/>
      <c r="C20" s="78" t="s">
        <v>9</v>
      </c>
      <c r="D20" s="42">
        <f>+D21+D22</f>
        <v>5118.6850434959997</v>
      </c>
      <c r="E20" s="42">
        <f t="shared" ref="E20:V20" si="2">+E21+E22</f>
        <v>7930.9468174839994</v>
      </c>
      <c r="F20" s="42">
        <f t="shared" si="2"/>
        <v>9592.132325261</v>
      </c>
      <c r="G20" s="42">
        <f t="shared" si="2"/>
        <v>13345.908340545731</v>
      </c>
      <c r="H20" s="42">
        <f t="shared" si="2"/>
        <v>9403.7637276569985</v>
      </c>
      <c r="I20" s="42">
        <f t="shared" si="2"/>
        <v>13099.977408416002</v>
      </c>
      <c r="J20" s="42">
        <f t="shared" si="2"/>
        <v>10617.952448106</v>
      </c>
      <c r="K20" s="42">
        <f t="shared" si="2"/>
        <v>7714.8939903568598</v>
      </c>
      <c r="L20" s="42">
        <f t="shared" si="2"/>
        <v>8191.3550176609997</v>
      </c>
      <c r="M20" s="42">
        <f t="shared" si="2"/>
        <v>8268.5366859300011</v>
      </c>
      <c r="N20" s="42">
        <f t="shared" si="2"/>
        <v>8620.5836565319987</v>
      </c>
      <c r="O20" s="42">
        <f t="shared" si="2"/>
        <v>7029.9212004199999</v>
      </c>
      <c r="P20" s="42">
        <f t="shared" si="2"/>
        <v>6561.469324138</v>
      </c>
      <c r="Q20" s="42">
        <f t="shared" si="2"/>
        <v>7059.3167756949997</v>
      </c>
      <c r="R20" s="42">
        <f t="shared" si="2"/>
        <v>9012.2802359769994</v>
      </c>
      <c r="S20" s="42">
        <f t="shared" si="2"/>
        <v>11137.815655388</v>
      </c>
      <c r="T20" s="42">
        <f t="shared" si="2"/>
        <v>9677.4243293787586</v>
      </c>
      <c r="U20" s="42">
        <f t="shared" si="2"/>
        <v>14405.848663066001</v>
      </c>
      <c r="V20" s="42">
        <f t="shared" si="2"/>
        <v>11174.355063340001</v>
      </c>
    </row>
    <row r="21" spans="2:22" x14ac:dyDescent="0.2">
      <c r="B21" s="33"/>
      <c r="C21" s="79" t="s">
        <v>10</v>
      </c>
      <c r="D21" s="43">
        <v>2592.3267616329999</v>
      </c>
      <c r="E21" s="43">
        <v>4466.0190321359996</v>
      </c>
      <c r="F21" s="43">
        <v>5711.515399244</v>
      </c>
      <c r="G21" s="43">
        <v>7909.3370198000002</v>
      </c>
      <c r="H21" s="43">
        <v>4469.4234374829994</v>
      </c>
      <c r="I21" s="43">
        <v>8567.8107429970005</v>
      </c>
      <c r="J21" s="43">
        <v>5420.1218651099998</v>
      </c>
      <c r="K21" s="43">
        <v>3720.5843184608598</v>
      </c>
      <c r="L21" s="43">
        <v>4132.1577200089996</v>
      </c>
      <c r="M21" s="43">
        <v>3404.3051449540003</v>
      </c>
      <c r="N21" s="43">
        <v>3879.178468778</v>
      </c>
      <c r="O21" s="43">
        <v>3023.3572623669997</v>
      </c>
      <c r="P21" s="43">
        <v>3394.0646537799998</v>
      </c>
      <c r="Q21" s="43">
        <v>2962.942797922</v>
      </c>
      <c r="R21" s="43">
        <v>4984.2338022020003</v>
      </c>
      <c r="S21" s="43">
        <v>6079.4448536629998</v>
      </c>
      <c r="T21" s="43">
        <v>3556.9527202954696</v>
      </c>
      <c r="U21" s="43">
        <v>7884.3745972830002</v>
      </c>
      <c r="V21" s="43">
        <v>3074.4961577620002</v>
      </c>
    </row>
    <row r="22" spans="2:22" x14ac:dyDescent="0.2">
      <c r="B22" s="33"/>
      <c r="C22" s="79" t="s">
        <v>11</v>
      </c>
      <c r="D22" s="43">
        <v>2526.3582818629998</v>
      </c>
      <c r="E22" s="43">
        <v>3464.9277853479998</v>
      </c>
      <c r="F22" s="43">
        <v>3880.616926017</v>
      </c>
      <c r="G22" s="43">
        <v>5436.5713207457311</v>
      </c>
      <c r="H22" s="43">
        <v>4934.3402901740001</v>
      </c>
      <c r="I22" s="43">
        <v>4532.1666654190003</v>
      </c>
      <c r="J22" s="43">
        <v>5197.830582996</v>
      </c>
      <c r="K22" s="43">
        <v>3994.3096718960001</v>
      </c>
      <c r="L22" s="43">
        <v>4059.1972976520001</v>
      </c>
      <c r="M22" s="43">
        <v>4864.2315409760004</v>
      </c>
      <c r="N22" s="43">
        <v>4741.4051877539996</v>
      </c>
      <c r="O22" s="43">
        <v>4006.5639380529997</v>
      </c>
      <c r="P22" s="43">
        <v>3167.4046703580002</v>
      </c>
      <c r="Q22" s="43">
        <v>4096.3739777729998</v>
      </c>
      <c r="R22" s="43">
        <v>4028.046433775</v>
      </c>
      <c r="S22" s="43">
        <v>5058.3708017250001</v>
      </c>
      <c r="T22" s="43">
        <v>6120.4716090832899</v>
      </c>
      <c r="U22" s="43">
        <v>6521.4740657829998</v>
      </c>
      <c r="V22" s="43">
        <v>8099.8589055780003</v>
      </c>
    </row>
    <row r="23" spans="2:22" x14ac:dyDescent="0.2">
      <c r="B23" s="35"/>
      <c r="C23" s="78" t="s">
        <v>12</v>
      </c>
      <c r="D23" s="42">
        <f>+D24+D25</f>
        <v>11389.172772288</v>
      </c>
      <c r="E23" s="42">
        <f t="shared" ref="E23:V23" si="3">+E24+E25</f>
        <v>13468.162590601001</v>
      </c>
      <c r="F23" s="42">
        <f t="shared" si="3"/>
        <v>13367.613075886718</v>
      </c>
      <c r="G23" s="42">
        <f t="shared" si="3"/>
        <v>13990.286175042271</v>
      </c>
      <c r="H23" s="42">
        <f t="shared" si="3"/>
        <v>17480.318105728002</v>
      </c>
      <c r="I23" s="42">
        <f t="shared" si="3"/>
        <v>18453.870813007001</v>
      </c>
      <c r="J23" s="42">
        <f t="shared" si="3"/>
        <v>28309.007795014</v>
      </c>
      <c r="K23" s="42">
        <f t="shared" si="3"/>
        <v>31602.044082245142</v>
      </c>
      <c r="L23" s="42">
        <f t="shared" si="3"/>
        <v>30690.648234191998</v>
      </c>
      <c r="M23" s="42">
        <f t="shared" si="3"/>
        <v>28761.779325288997</v>
      </c>
      <c r="N23" s="42">
        <f t="shared" si="3"/>
        <v>31268.268735202</v>
      </c>
      <c r="O23" s="42">
        <f t="shared" si="3"/>
        <v>28154.882657728998</v>
      </c>
      <c r="P23" s="42">
        <f t="shared" si="3"/>
        <v>29848.342360196999</v>
      </c>
      <c r="Q23" s="42">
        <f t="shared" si="3"/>
        <v>37480.122514868999</v>
      </c>
      <c r="R23" s="42">
        <f t="shared" si="3"/>
        <v>31938.905510466</v>
      </c>
      <c r="S23" s="42">
        <f t="shared" si="3"/>
        <v>35837.613911104003</v>
      </c>
      <c r="T23" s="42">
        <f t="shared" si="3"/>
        <v>37027.491954497244</v>
      </c>
      <c r="U23" s="42">
        <f t="shared" si="3"/>
        <v>35599.570988232001</v>
      </c>
      <c r="V23" s="42">
        <f t="shared" si="3"/>
        <v>36754.346358743001</v>
      </c>
    </row>
    <row r="24" spans="2:22" x14ac:dyDescent="0.2">
      <c r="B24" s="33"/>
      <c r="C24" s="79" t="s">
        <v>10</v>
      </c>
      <c r="D24" s="43">
        <v>6383.2953556960001</v>
      </c>
      <c r="E24" s="43">
        <v>8411.1045503940004</v>
      </c>
      <c r="F24" s="43">
        <v>8119.1958723379994</v>
      </c>
      <c r="G24" s="43">
        <v>7146.0311825070012</v>
      </c>
      <c r="H24" s="43">
        <v>9691.0483902619999</v>
      </c>
      <c r="I24" s="43">
        <v>9624.3080330730008</v>
      </c>
      <c r="J24" s="43">
        <v>17121.653544680001</v>
      </c>
      <c r="K24" s="43">
        <v>19126.404879646139</v>
      </c>
      <c r="L24" s="43">
        <v>18573.685191486999</v>
      </c>
      <c r="M24" s="43">
        <v>16047.740846970999</v>
      </c>
      <c r="N24" s="43">
        <v>18160.003988008997</v>
      </c>
      <c r="O24" s="43">
        <v>14793.587457</v>
      </c>
      <c r="P24" s="43">
        <v>16671.904732407998</v>
      </c>
      <c r="Q24" s="43">
        <v>22808.654132281001</v>
      </c>
      <c r="R24" s="43">
        <v>17782.967320987002</v>
      </c>
      <c r="S24" s="43">
        <v>20398.096709450001</v>
      </c>
      <c r="T24" s="43">
        <v>19919.032761130533</v>
      </c>
      <c r="U24" s="43">
        <v>17104.713720066</v>
      </c>
      <c r="V24" s="43">
        <v>16113.554506496001</v>
      </c>
    </row>
    <row r="25" spans="2:22" x14ac:dyDescent="0.2">
      <c r="B25" s="33"/>
      <c r="C25" s="79" t="s">
        <v>11</v>
      </c>
      <c r="D25" s="43">
        <v>5005.8774165920004</v>
      </c>
      <c r="E25" s="43">
        <v>5057.0580402070009</v>
      </c>
      <c r="F25" s="43">
        <v>5248.41720354872</v>
      </c>
      <c r="G25" s="43">
        <v>6844.2549925352696</v>
      </c>
      <c r="H25" s="43">
        <v>7789.269715466</v>
      </c>
      <c r="I25" s="43">
        <v>8829.562779934</v>
      </c>
      <c r="J25" s="43">
        <v>11187.354250334</v>
      </c>
      <c r="K25" s="43">
        <v>12475.639202599001</v>
      </c>
      <c r="L25" s="43">
        <v>12116.963042705</v>
      </c>
      <c r="M25" s="43">
        <v>12714.038478318</v>
      </c>
      <c r="N25" s="43">
        <v>13108.264747193001</v>
      </c>
      <c r="O25" s="43">
        <v>13361.295200728999</v>
      </c>
      <c r="P25" s="43">
        <v>13176.437627789001</v>
      </c>
      <c r="Q25" s="43">
        <v>14671.468382588</v>
      </c>
      <c r="R25" s="43">
        <v>14155.938189479</v>
      </c>
      <c r="S25" s="43">
        <v>15439.517201654</v>
      </c>
      <c r="T25" s="43">
        <v>17108.459193366711</v>
      </c>
      <c r="U25" s="43">
        <v>18494.857268166001</v>
      </c>
      <c r="V25" s="43">
        <v>20640.791852246999</v>
      </c>
    </row>
    <row r="26" spans="2:22" x14ac:dyDescent="0.2">
      <c r="B26" s="35" t="s">
        <v>13</v>
      </c>
      <c r="C26" s="78" t="s">
        <v>110</v>
      </c>
      <c r="D26" s="42">
        <v>5282.4619392019995</v>
      </c>
      <c r="E26" s="42">
        <v>8682.7105998520001</v>
      </c>
      <c r="F26" s="42">
        <v>7691.3376000711705</v>
      </c>
      <c r="G26" s="42">
        <v>6270.8732041030999</v>
      </c>
      <c r="H26" s="42">
        <v>7963.9756075135001</v>
      </c>
      <c r="I26" s="42">
        <v>9163.7395024174712</v>
      </c>
      <c r="J26" s="42">
        <v>10749.153149743241</v>
      </c>
      <c r="K26" s="42">
        <v>16125.835038255002</v>
      </c>
      <c r="L26" s="42">
        <v>16219.015949432418</v>
      </c>
      <c r="M26" s="42">
        <v>23698.743583883002</v>
      </c>
      <c r="N26" s="42">
        <v>18202.990813339438</v>
      </c>
      <c r="O26" s="42">
        <v>25037.590831206999</v>
      </c>
      <c r="P26" s="42">
        <v>29848.254958600999</v>
      </c>
      <c r="Q26" s="42">
        <v>34723.833070973145</v>
      </c>
      <c r="R26" s="42">
        <v>38578.938422624</v>
      </c>
      <c r="S26" s="42">
        <v>39728.758478916323</v>
      </c>
      <c r="T26" s="42">
        <v>33408.035879606396</v>
      </c>
      <c r="U26" s="42">
        <v>31702.147465306</v>
      </c>
      <c r="V26" s="42">
        <v>30951.1046466839</v>
      </c>
    </row>
    <row r="27" spans="2:22" ht="14.25" customHeight="1" x14ac:dyDescent="0.2">
      <c r="B27" s="37" t="s">
        <v>14</v>
      </c>
      <c r="C27" s="80" t="s">
        <v>16</v>
      </c>
      <c r="D27" s="44">
        <f>+D14+D26</f>
        <v>29906.520153204998</v>
      </c>
      <c r="E27" s="44">
        <f t="shared" ref="E27:V27" si="4">+E14+E26</f>
        <v>36586.252845606265</v>
      </c>
      <c r="F27" s="44">
        <f t="shared" si="4"/>
        <v>38742.987180324541</v>
      </c>
      <c r="G27" s="44">
        <f t="shared" si="4"/>
        <v>39511.733357603895</v>
      </c>
      <c r="H27" s="44">
        <f t="shared" si="4"/>
        <v>47101.864460115816</v>
      </c>
      <c r="I27" s="44">
        <f t="shared" si="4"/>
        <v>54155.828541050272</v>
      </c>
      <c r="J27" s="44">
        <f t="shared" si="4"/>
        <v>60023.18807573372</v>
      </c>
      <c r="K27" s="44">
        <f t="shared" si="4"/>
        <v>70219.875279536529</v>
      </c>
      <c r="L27" s="44">
        <f t="shared" si="4"/>
        <v>77598.646321949418</v>
      </c>
      <c r="M27" s="44">
        <f t="shared" si="4"/>
        <v>93798.57887732501</v>
      </c>
      <c r="N27" s="44">
        <f t="shared" si="4"/>
        <v>97262.29265823061</v>
      </c>
      <c r="O27" s="44">
        <f t="shared" si="4"/>
        <v>103233.50915535199</v>
      </c>
      <c r="P27" s="44">
        <f t="shared" si="4"/>
        <v>115962.19572250691</v>
      </c>
      <c r="Q27" s="44">
        <f t="shared" si="4"/>
        <v>130015.55403442716</v>
      </c>
      <c r="R27" s="44">
        <f t="shared" si="4"/>
        <v>144595.6751648254</v>
      </c>
      <c r="S27" s="44">
        <f t="shared" si="4"/>
        <v>148360.63852523599</v>
      </c>
      <c r="T27" s="44">
        <f t="shared" si="4"/>
        <v>150363.55337310268</v>
      </c>
      <c r="U27" s="44">
        <f t="shared" si="4"/>
        <v>164693.79028245743</v>
      </c>
      <c r="V27" s="44">
        <f t="shared" si="4"/>
        <v>171587.02700613689</v>
      </c>
    </row>
    <row r="28" spans="2:22" ht="14.25" customHeight="1" x14ac:dyDescent="0.2">
      <c r="B28" s="39" t="s">
        <v>15</v>
      </c>
      <c r="C28" s="81" t="s">
        <v>50</v>
      </c>
      <c r="D28" s="45">
        <f>+D14+D19+D26</f>
        <v>46414.377968988993</v>
      </c>
      <c r="E28" s="45">
        <f t="shared" ref="E28:V28" si="5">+E14+E19+E26</f>
        <v>57985.362253691259</v>
      </c>
      <c r="F28" s="45">
        <f t="shared" si="5"/>
        <v>61702.732581472257</v>
      </c>
      <c r="G28" s="45">
        <f t="shared" si="5"/>
        <v>66847.927873191889</v>
      </c>
      <c r="H28" s="45">
        <f t="shared" si="5"/>
        <v>73985.946293500805</v>
      </c>
      <c r="I28" s="45">
        <f t="shared" si="5"/>
        <v>85709.676762473275</v>
      </c>
      <c r="J28" s="45">
        <f t="shared" si="5"/>
        <v>98950.148318853724</v>
      </c>
      <c r="K28" s="45">
        <f t="shared" si="5"/>
        <v>109536.81335213853</v>
      </c>
      <c r="L28" s="45">
        <f t="shared" si="5"/>
        <v>116480.64957380242</v>
      </c>
      <c r="M28" s="45">
        <f t="shared" si="5"/>
        <v>130828.894888544</v>
      </c>
      <c r="N28" s="45">
        <f t="shared" si="5"/>
        <v>137151.14504996463</v>
      </c>
      <c r="O28" s="45">
        <f t="shared" si="5"/>
        <v>138418.313013501</v>
      </c>
      <c r="P28" s="45">
        <f t="shared" si="5"/>
        <v>152372.00740684191</v>
      </c>
      <c r="Q28" s="45">
        <f t="shared" si="5"/>
        <v>174554.99332499114</v>
      </c>
      <c r="R28" s="45">
        <f t="shared" si="5"/>
        <v>185546.86091126839</v>
      </c>
      <c r="S28" s="45">
        <f t="shared" si="5"/>
        <v>195336.06809172797</v>
      </c>
      <c r="T28" s="45">
        <f t="shared" si="5"/>
        <v>197068.46965697868</v>
      </c>
      <c r="U28" s="45">
        <f t="shared" si="5"/>
        <v>214699.2099337554</v>
      </c>
      <c r="V28" s="45">
        <f t="shared" si="5"/>
        <v>219515.72842821991</v>
      </c>
    </row>
    <row r="29" spans="2:22" x14ac:dyDescent="0.2">
      <c r="B29" s="1" t="s">
        <v>227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4" spans="1:22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8" x14ac:dyDescent="0.2">
      <c r="A36" s="17"/>
      <c r="C36" s="138"/>
      <c r="D36" s="164" t="s">
        <v>113</v>
      </c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</row>
    <row r="37" spans="1:22" ht="15.75" customHeight="1" x14ac:dyDescent="0.2">
      <c r="A37" s="17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</row>
    <row r="38" spans="1:22" x14ac:dyDescent="0.2">
      <c r="A38" s="17"/>
      <c r="B38" s="166"/>
      <c r="C38" s="168" t="s">
        <v>0</v>
      </c>
      <c r="D38" s="162">
        <v>2000</v>
      </c>
      <c r="E38" s="162">
        <v>2001</v>
      </c>
      <c r="F38" s="162">
        <v>2002</v>
      </c>
      <c r="G38" s="162">
        <v>2003</v>
      </c>
      <c r="H38" s="162">
        <v>2004</v>
      </c>
      <c r="I38" s="162">
        <v>2005</v>
      </c>
      <c r="J38" s="162">
        <v>2006</v>
      </c>
      <c r="K38" s="162">
        <v>2007</v>
      </c>
      <c r="L38" s="162">
        <v>2008</v>
      </c>
      <c r="M38" s="162" t="s">
        <v>41</v>
      </c>
      <c r="N38" s="162">
        <v>2010</v>
      </c>
      <c r="O38" s="162">
        <v>2011</v>
      </c>
      <c r="P38" s="162">
        <v>2012</v>
      </c>
      <c r="Q38" s="162">
        <v>2013</v>
      </c>
      <c r="R38" s="162">
        <v>2014</v>
      </c>
      <c r="S38" s="162">
        <v>2015</v>
      </c>
      <c r="T38" s="162">
        <v>2016</v>
      </c>
      <c r="U38" s="162">
        <v>2017</v>
      </c>
      <c r="V38" s="162">
        <v>2018</v>
      </c>
    </row>
    <row r="39" spans="1:22" ht="12" thickBot="1" x14ac:dyDescent="0.25">
      <c r="A39" s="17"/>
      <c r="B39" s="167"/>
      <c r="C39" s="169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</row>
    <row r="40" spans="1:22" x14ac:dyDescent="0.2">
      <c r="A40" s="17"/>
      <c r="B40" s="35" t="s">
        <v>1</v>
      </c>
      <c r="C40" s="78" t="s">
        <v>2</v>
      </c>
      <c r="D40" s="42">
        <f>+D41+D42+D43+D44</f>
        <v>23602.420998228004</v>
      </c>
      <c r="E40" s="42">
        <f t="shared" ref="E40:V40" si="6">+E41+E42+E43+E44</f>
        <v>27044.719512657724</v>
      </c>
      <c r="F40" s="42">
        <f t="shared" si="6"/>
        <v>30644.770307311413</v>
      </c>
      <c r="G40" s="42">
        <f t="shared" si="6"/>
        <v>32848.67174630407</v>
      </c>
      <c r="H40" s="42">
        <f t="shared" si="6"/>
        <v>38793.023470643282</v>
      </c>
      <c r="I40" s="42">
        <f t="shared" si="6"/>
        <v>44332.778069339547</v>
      </c>
      <c r="J40" s="42">
        <f t="shared" si="6"/>
        <v>48518.399077919152</v>
      </c>
      <c r="K40" s="42">
        <f t="shared" si="6"/>
        <v>52100.301639993639</v>
      </c>
      <c r="L40" s="42">
        <f t="shared" si="6"/>
        <v>60218.932945517641</v>
      </c>
      <c r="M40" s="42">
        <f t="shared" si="6"/>
        <v>66612.659888522554</v>
      </c>
      <c r="N40" s="42">
        <f t="shared" si="6"/>
        <v>72840.853498095792</v>
      </c>
      <c r="O40" s="42">
        <f t="shared" si="6"/>
        <v>77260.390824120681</v>
      </c>
      <c r="P40" s="42">
        <f t="shared" si="6"/>
        <v>84686.655990081897</v>
      </c>
      <c r="Q40" s="42">
        <f t="shared" si="6"/>
        <v>92869.875867097755</v>
      </c>
      <c r="R40" s="42">
        <f t="shared" si="6"/>
        <v>101230.5239699907</v>
      </c>
      <c r="S40" s="42">
        <f t="shared" si="6"/>
        <v>106810.81885665648</v>
      </c>
      <c r="T40" s="42">
        <f t="shared" si="6"/>
        <v>116065.18983261944</v>
      </c>
      <c r="U40" s="42">
        <f t="shared" si="6"/>
        <v>132097.69613385407</v>
      </c>
      <c r="V40" s="42">
        <f t="shared" si="6"/>
        <v>137029.66852791881</v>
      </c>
    </row>
    <row r="41" spans="1:22" x14ac:dyDescent="0.2">
      <c r="A41" s="17"/>
      <c r="B41" s="41"/>
      <c r="C41" s="79" t="s">
        <v>3</v>
      </c>
      <c r="D41" s="43">
        <v>5794.7754461194918</v>
      </c>
      <c r="E41" s="43">
        <v>6264.3930278924599</v>
      </c>
      <c r="F41" s="43">
        <v>6776.4710101271203</v>
      </c>
      <c r="G41" s="43">
        <v>7362.8010497082341</v>
      </c>
      <c r="H41" s="43">
        <v>8118.718883981097</v>
      </c>
      <c r="I41" s="43">
        <v>8668.0299603031253</v>
      </c>
      <c r="J41" s="43">
        <v>9639.1963238913104</v>
      </c>
      <c r="K41" s="43">
        <v>10556.101958006493</v>
      </c>
      <c r="L41" s="43">
        <v>11778.998788459703</v>
      </c>
      <c r="M41" s="43">
        <v>13271.905849976589</v>
      </c>
      <c r="N41" s="43">
        <v>14323.822837697175</v>
      </c>
      <c r="O41" s="43">
        <v>15140.318797991717</v>
      </c>
      <c r="P41" s="43">
        <v>17072.048576646419</v>
      </c>
      <c r="Q41" s="43">
        <v>18862.090988325788</v>
      </c>
      <c r="R41" s="43">
        <v>20861.86968874521</v>
      </c>
      <c r="S41" s="43">
        <v>22294.389869993349</v>
      </c>
      <c r="T41" s="43">
        <v>24255.756998799563</v>
      </c>
      <c r="U41" s="43">
        <v>26149.756176456438</v>
      </c>
      <c r="V41" s="43">
        <v>28787.272748991949</v>
      </c>
    </row>
    <row r="42" spans="1:22" x14ac:dyDescent="0.2">
      <c r="A42" s="17"/>
      <c r="B42" s="41"/>
      <c r="C42" s="79" t="s">
        <v>4</v>
      </c>
      <c r="D42" s="43">
        <v>1354.3429165859907</v>
      </c>
      <c r="E42" s="43">
        <v>1578.5157913974804</v>
      </c>
      <c r="F42" s="43">
        <v>1963.2610412311406</v>
      </c>
      <c r="G42" s="43">
        <v>2189.936832677271</v>
      </c>
      <c r="H42" s="43">
        <v>2578.8569842888501</v>
      </c>
      <c r="I42" s="43">
        <v>2827.0599963480204</v>
      </c>
      <c r="J42" s="43">
        <v>3131.3188479853779</v>
      </c>
      <c r="K42" s="43">
        <v>3389.0866263277494</v>
      </c>
      <c r="L42" s="43">
        <v>3744.6236246748981</v>
      </c>
      <c r="M42" s="43">
        <v>4372.371820091681</v>
      </c>
      <c r="N42" s="43">
        <v>4757.0131633970868</v>
      </c>
      <c r="O42" s="43">
        <v>5158.4985309461772</v>
      </c>
      <c r="P42" s="43">
        <v>5830.9970107212948</v>
      </c>
      <c r="Q42" s="43">
        <v>6736.0039105487358</v>
      </c>
      <c r="R42" s="43">
        <v>7116.9404233236955</v>
      </c>
      <c r="S42" s="43">
        <v>6973.9362551460517</v>
      </c>
      <c r="T42" s="43">
        <v>7152.8500648427289</v>
      </c>
      <c r="U42" s="43">
        <v>7227.7602792406797</v>
      </c>
      <c r="V42" s="43">
        <v>7827.5055812581722</v>
      </c>
    </row>
    <row r="43" spans="1:22" x14ac:dyDescent="0.2">
      <c r="A43" s="17"/>
      <c r="B43" s="41"/>
      <c r="C43" s="79" t="s">
        <v>5</v>
      </c>
      <c r="D43" s="43">
        <v>16450.015281022523</v>
      </c>
      <c r="E43" s="43">
        <v>19195.207169417496</v>
      </c>
      <c r="F43" s="43">
        <v>21898.076330149153</v>
      </c>
      <c r="G43" s="43">
        <v>23288.419366386563</v>
      </c>
      <c r="H43" s="43">
        <v>28082.759999521211</v>
      </c>
      <c r="I43" s="43">
        <v>32819.088126975403</v>
      </c>
      <c r="J43" s="43">
        <v>35730.216344798464</v>
      </c>
      <c r="K43" s="43">
        <v>38139.207543511191</v>
      </c>
      <c r="L43" s="43">
        <v>44676.750922193642</v>
      </c>
      <c r="M43" s="43">
        <v>48960.842905958285</v>
      </c>
      <c r="N43" s="43">
        <v>53751.455405117522</v>
      </c>
      <c r="O43" s="43">
        <v>56936.031627267788</v>
      </c>
      <c r="P43" s="43">
        <v>61773.570443619188</v>
      </c>
      <c r="Q43" s="43">
        <v>67261.554928211233</v>
      </c>
      <c r="R43" s="43">
        <v>73236.427853643792</v>
      </c>
      <c r="S43" s="43">
        <v>77524.485430689077</v>
      </c>
      <c r="T43" s="43">
        <v>84641.882648311133</v>
      </c>
      <c r="U43" s="43">
        <v>98690.721119668087</v>
      </c>
      <c r="V43" s="43">
        <v>100365.04396581538</v>
      </c>
    </row>
    <row r="44" spans="1:22" x14ac:dyDescent="0.2">
      <c r="A44" s="17"/>
      <c r="B44" s="41"/>
      <c r="C44" s="79" t="s">
        <v>6</v>
      </c>
      <c r="D44" s="43">
        <v>3.2873544999999997</v>
      </c>
      <c r="E44" s="43">
        <v>6.6035239502900005</v>
      </c>
      <c r="F44" s="43">
        <v>6.9619258040000007</v>
      </c>
      <c r="G44" s="43">
        <v>7.514497532</v>
      </c>
      <c r="H44" s="43">
        <v>12.687602852119999</v>
      </c>
      <c r="I44" s="43">
        <v>18.599985712999999</v>
      </c>
      <c r="J44" s="43">
        <v>17.667561244000002</v>
      </c>
      <c r="K44" s="43">
        <v>15.9055121482</v>
      </c>
      <c r="L44" s="43">
        <v>18.559610189400001</v>
      </c>
      <c r="M44" s="43">
        <v>7.539312496</v>
      </c>
      <c r="N44" s="43">
        <v>8.5620918839999991</v>
      </c>
      <c r="O44" s="43">
        <v>25.541867914999997</v>
      </c>
      <c r="P44" s="43">
        <v>10.039959095</v>
      </c>
      <c r="Q44" s="43">
        <v>10.226040012</v>
      </c>
      <c r="R44" s="43">
        <v>15.286004278</v>
      </c>
      <c r="S44" s="43">
        <v>18.007300828000002</v>
      </c>
      <c r="T44" s="43">
        <v>14.700120666</v>
      </c>
      <c r="U44" s="43">
        <v>29.45855848886</v>
      </c>
      <c r="V44" s="43">
        <v>49.846231853309995</v>
      </c>
    </row>
    <row r="45" spans="1:22" x14ac:dyDescent="0.2">
      <c r="A45" s="17"/>
      <c r="B45" s="35" t="s">
        <v>7</v>
      </c>
      <c r="C45" s="78" t="s">
        <v>8</v>
      </c>
      <c r="D45" s="42">
        <f>+D46+D49</f>
        <v>15705.734547389689</v>
      </c>
      <c r="E45" s="42">
        <f t="shared" ref="E45:V45" si="7">+E46+E49</f>
        <v>21102.713849137639</v>
      </c>
      <c r="F45" s="42">
        <f t="shared" si="7"/>
        <v>22722.332875593231</v>
      </c>
      <c r="G45" s="42">
        <f t="shared" si="7"/>
        <v>27115.875481707681</v>
      </c>
      <c r="H45" s="42">
        <f t="shared" si="7"/>
        <v>25676.1623640906</v>
      </c>
      <c r="I45" s="42">
        <f t="shared" si="7"/>
        <v>30872.154755070827</v>
      </c>
      <c r="J45" s="42">
        <f t="shared" si="7"/>
        <v>37589.265257100931</v>
      </c>
      <c r="K45" s="42">
        <f t="shared" si="7"/>
        <v>38016.39450801308</v>
      </c>
      <c r="L45" s="42">
        <f t="shared" si="7"/>
        <v>35575.159692793481</v>
      </c>
      <c r="M45" s="42">
        <f t="shared" si="7"/>
        <v>32745.31968040912</v>
      </c>
      <c r="N45" s="42">
        <f t="shared" si="7"/>
        <v>32344.199579092012</v>
      </c>
      <c r="O45" s="42">
        <f t="shared" si="7"/>
        <v>33712.5252309274</v>
      </c>
      <c r="P45" s="42">
        <f t="shared" si="7"/>
        <v>36241.892014734083</v>
      </c>
      <c r="Q45" s="42">
        <f t="shared" si="7"/>
        <v>37933.257882998245</v>
      </c>
      <c r="R45" s="42">
        <f t="shared" si="7"/>
        <v>39987.786813963969</v>
      </c>
      <c r="S45" s="42">
        <f t="shared" si="7"/>
        <v>46313.693140646246</v>
      </c>
      <c r="T45" s="42">
        <f t="shared" si="7"/>
        <v>39668.317358852131</v>
      </c>
      <c r="U45" s="42">
        <f t="shared" si="7"/>
        <v>48918.658553161309</v>
      </c>
      <c r="V45" s="42">
        <f t="shared" si="7"/>
        <v>46969.743970856449</v>
      </c>
    </row>
    <row r="46" spans="1:22" x14ac:dyDescent="0.2">
      <c r="A46" s="17"/>
      <c r="B46" s="35"/>
      <c r="C46" s="78" t="s">
        <v>9</v>
      </c>
      <c r="D46" s="42">
        <f>+D47+D48</f>
        <v>4980.7882558317506</v>
      </c>
      <c r="E46" s="42">
        <f t="shared" ref="E46:V46" si="8">+E47+E48</f>
        <v>7791.0164833667086</v>
      </c>
      <c r="F46" s="42">
        <f t="shared" si="8"/>
        <v>9449.9317476873894</v>
      </c>
      <c r="G46" s="42">
        <f t="shared" si="8"/>
        <v>13247.873904480159</v>
      </c>
      <c r="H46" s="42">
        <f t="shared" si="8"/>
        <v>8486.6844320548298</v>
      </c>
      <c r="I46" s="42">
        <f t="shared" si="8"/>
        <v>12813.454573578887</v>
      </c>
      <c r="J46" s="42">
        <f t="shared" si="8"/>
        <v>9643.0218052717391</v>
      </c>
      <c r="K46" s="42">
        <f t="shared" si="8"/>
        <v>7450.9689128357713</v>
      </c>
      <c r="L46" s="42">
        <f t="shared" si="8"/>
        <v>7335.3207464289208</v>
      </c>
      <c r="M46" s="42">
        <f t="shared" si="8"/>
        <v>6870.0872210471498</v>
      </c>
      <c r="N46" s="42">
        <f t="shared" si="8"/>
        <v>7037.2181330604199</v>
      </c>
      <c r="O46" s="42">
        <f t="shared" si="8"/>
        <v>6125.7197963968647</v>
      </c>
      <c r="P46" s="42">
        <f t="shared" si="8"/>
        <v>6477.3637149593251</v>
      </c>
      <c r="Q46" s="42">
        <f t="shared" si="8"/>
        <v>6862.5905963720998</v>
      </c>
      <c r="R46" s="42">
        <f t="shared" si="8"/>
        <v>8843.0827713276303</v>
      </c>
      <c r="S46" s="42">
        <f t="shared" si="8"/>
        <v>11011.321674200328</v>
      </c>
      <c r="T46" s="42">
        <f t="shared" si="8"/>
        <v>9294.5212274148907</v>
      </c>
      <c r="U46" s="42">
        <f t="shared" si="8"/>
        <v>13980.604622250899</v>
      </c>
      <c r="V46" s="42">
        <f t="shared" si="8"/>
        <v>11168.942293353561</v>
      </c>
    </row>
    <row r="47" spans="1:22" x14ac:dyDescent="0.2">
      <c r="A47" s="17"/>
      <c r="B47" s="33"/>
      <c r="C47" s="79" t="s">
        <v>10</v>
      </c>
      <c r="D47" s="43">
        <v>2525.4646073288104</v>
      </c>
      <c r="E47" s="43">
        <v>4398.1700508905788</v>
      </c>
      <c r="F47" s="43">
        <v>5650.3805678496892</v>
      </c>
      <c r="G47" s="43">
        <v>7842.9290184261208</v>
      </c>
      <c r="H47" s="43">
        <v>4060.8045338633206</v>
      </c>
      <c r="I47" s="43">
        <v>8411.2881912570574</v>
      </c>
      <c r="J47" s="43">
        <v>4942.6154671489803</v>
      </c>
      <c r="K47" s="43">
        <v>3519.23972920904</v>
      </c>
      <c r="L47" s="43">
        <v>3471.5617055163902</v>
      </c>
      <c r="M47" s="43">
        <v>2845.4082608112003</v>
      </c>
      <c r="N47" s="43">
        <v>3360.8625106827299</v>
      </c>
      <c r="O47" s="43">
        <v>2372.9782968065433</v>
      </c>
      <c r="P47" s="43">
        <v>3393.2946759236424</v>
      </c>
      <c r="Q47" s="43">
        <v>2909.1337241050001</v>
      </c>
      <c r="R47" s="43">
        <v>4840.8764833044406</v>
      </c>
      <c r="S47" s="43">
        <v>5998.5368386742184</v>
      </c>
      <c r="T47" s="43">
        <v>3415.2930160260903</v>
      </c>
      <c r="U47" s="43">
        <v>7662.4818622996299</v>
      </c>
      <c r="V47" s="43">
        <v>3074.3486503851796</v>
      </c>
    </row>
    <row r="48" spans="1:22" x14ac:dyDescent="0.2">
      <c r="A48" s="17"/>
      <c r="B48" s="33"/>
      <c r="C48" s="79" t="s">
        <v>11</v>
      </c>
      <c r="D48" s="43">
        <v>2455.3236485029397</v>
      </c>
      <c r="E48" s="43">
        <v>3392.8464324761298</v>
      </c>
      <c r="F48" s="43">
        <v>3799.5511798377001</v>
      </c>
      <c r="G48" s="43">
        <v>5404.9448860540388</v>
      </c>
      <c r="H48" s="43">
        <v>4425.8798981915097</v>
      </c>
      <c r="I48" s="43">
        <v>4402.1663823218296</v>
      </c>
      <c r="J48" s="43">
        <v>4700.4063381227597</v>
      </c>
      <c r="K48" s="43">
        <v>3931.7291836267309</v>
      </c>
      <c r="L48" s="43">
        <v>3863.7590409125305</v>
      </c>
      <c r="M48" s="43">
        <v>4024.6789602359499</v>
      </c>
      <c r="N48" s="43">
        <v>3676.35562237769</v>
      </c>
      <c r="O48" s="43">
        <v>3752.7414995903209</v>
      </c>
      <c r="P48" s="43">
        <v>3084.0690390356822</v>
      </c>
      <c r="Q48" s="43">
        <v>3953.4568722670997</v>
      </c>
      <c r="R48" s="43">
        <v>4002.2062880231906</v>
      </c>
      <c r="S48" s="43">
        <v>5012.7848355261103</v>
      </c>
      <c r="T48" s="43">
        <v>5879.2282113887995</v>
      </c>
      <c r="U48" s="43">
        <v>6318.1227599512704</v>
      </c>
      <c r="V48" s="43">
        <v>8094.5936429683807</v>
      </c>
    </row>
    <row r="49" spans="1:23" x14ac:dyDescent="0.2">
      <c r="A49" s="17"/>
      <c r="B49" s="35"/>
      <c r="C49" s="78" t="s">
        <v>12</v>
      </c>
      <c r="D49" s="42">
        <f>+D50+D51</f>
        <v>10724.946291557939</v>
      </c>
      <c r="E49" s="42">
        <f t="shared" ref="E49:V49" si="9">+E50+E51</f>
        <v>13311.697365770931</v>
      </c>
      <c r="F49" s="42">
        <f t="shared" si="9"/>
        <v>13272.40112790584</v>
      </c>
      <c r="G49" s="42">
        <f t="shared" si="9"/>
        <v>13868.001577227522</v>
      </c>
      <c r="H49" s="42">
        <f t="shared" si="9"/>
        <v>17189.47793203577</v>
      </c>
      <c r="I49" s="42">
        <f t="shared" si="9"/>
        <v>18058.700181491942</v>
      </c>
      <c r="J49" s="42">
        <f t="shared" si="9"/>
        <v>27946.243451829192</v>
      </c>
      <c r="K49" s="42">
        <f t="shared" si="9"/>
        <v>30565.425595177308</v>
      </c>
      <c r="L49" s="42">
        <f t="shared" si="9"/>
        <v>28239.838946364562</v>
      </c>
      <c r="M49" s="42">
        <f t="shared" si="9"/>
        <v>25875.232459361971</v>
      </c>
      <c r="N49" s="42">
        <f t="shared" si="9"/>
        <v>25306.98144603159</v>
      </c>
      <c r="O49" s="42">
        <f t="shared" si="9"/>
        <v>27586.805434530535</v>
      </c>
      <c r="P49" s="42">
        <f t="shared" si="9"/>
        <v>29764.52829977476</v>
      </c>
      <c r="Q49" s="42">
        <f t="shared" si="9"/>
        <v>31070.667286626147</v>
      </c>
      <c r="R49" s="42">
        <f t="shared" si="9"/>
        <v>31144.704042636338</v>
      </c>
      <c r="S49" s="42">
        <f t="shared" si="9"/>
        <v>35302.371466445918</v>
      </c>
      <c r="T49" s="42">
        <f t="shared" si="9"/>
        <v>30373.796131437241</v>
      </c>
      <c r="U49" s="42">
        <f t="shared" si="9"/>
        <v>34938.053930910406</v>
      </c>
      <c r="V49" s="42">
        <f t="shared" si="9"/>
        <v>35800.801677502888</v>
      </c>
    </row>
    <row r="50" spans="1:23" x14ac:dyDescent="0.2">
      <c r="A50" s="17"/>
      <c r="B50" s="33"/>
      <c r="C50" s="79" t="s">
        <v>10</v>
      </c>
      <c r="D50" s="43">
        <v>6074.9929733826093</v>
      </c>
      <c r="E50" s="43">
        <v>8299.6515450235202</v>
      </c>
      <c r="F50" s="43">
        <v>8073.4591752367696</v>
      </c>
      <c r="G50" s="43">
        <v>7121.1320846378803</v>
      </c>
      <c r="H50" s="43">
        <v>9584.4606568958807</v>
      </c>
      <c r="I50" s="43">
        <v>9499.1120920254816</v>
      </c>
      <c r="J50" s="43">
        <v>17041.731650457841</v>
      </c>
      <c r="K50" s="43">
        <v>18284.006751330609</v>
      </c>
      <c r="L50" s="43">
        <v>16319.703995234931</v>
      </c>
      <c r="M50" s="43">
        <v>13696.62517194674</v>
      </c>
      <c r="N50" s="43">
        <v>13845.442779411138</v>
      </c>
      <c r="O50" s="43">
        <v>14339.193908871799</v>
      </c>
      <c r="P50" s="43">
        <v>16596.719611695629</v>
      </c>
      <c r="Q50" s="43">
        <v>18015.226182490958</v>
      </c>
      <c r="R50" s="43">
        <v>17331.425157606387</v>
      </c>
      <c r="S50" s="43">
        <v>20376.77498386618</v>
      </c>
      <c r="T50" s="43">
        <v>13862.148799666829</v>
      </c>
      <c r="U50" s="43">
        <v>17062.999741280732</v>
      </c>
      <c r="V50" s="43">
        <v>15624.51162790233</v>
      </c>
    </row>
    <row r="51" spans="1:23" x14ac:dyDescent="0.2">
      <c r="A51" s="17"/>
      <c r="B51" s="33"/>
      <c r="C51" s="79" t="s">
        <v>11</v>
      </c>
      <c r="D51" s="43">
        <v>4649.9533181753286</v>
      </c>
      <c r="E51" s="43">
        <v>5012.0458207474112</v>
      </c>
      <c r="F51" s="43">
        <v>5198.9419526690699</v>
      </c>
      <c r="G51" s="43">
        <v>6746.8694925896416</v>
      </c>
      <c r="H51" s="43">
        <v>7605.0172751398904</v>
      </c>
      <c r="I51" s="43">
        <v>8559.5880894664624</v>
      </c>
      <c r="J51" s="43">
        <v>10904.511801371351</v>
      </c>
      <c r="K51" s="43">
        <v>12281.418843846701</v>
      </c>
      <c r="L51" s="43">
        <v>11920.13495112963</v>
      </c>
      <c r="M51" s="43">
        <v>12178.607287415229</v>
      </c>
      <c r="N51" s="43">
        <v>11461.53866662045</v>
      </c>
      <c r="O51" s="43">
        <v>13247.611525658738</v>
      </c>
      <c r="P51" s="43">
        <v>13167.808688079131</v>
      </c>
      <c r="Q51" s="43">
        <v>13055.441104135189</v>
      </c>
      <c r="R51" s="43">
        <v>13813.278885029949</v>
      </c>
      <c r="S51" s="43">
        <v>14925.59648257974</v>
      </c>
      <c r="T51" s="43">
        <v>16511.647331770411</v>
      </c>
      <c r="U51" s="43">
        <v>17875.054189629671</v>
      </c>
      <c r="V51" s="43">
        <v>20176.290049600557</v>
      </c>
      <c r="W51" s="8"/>
    </row>
    <row r="52" spans="1:23" x14ac:dyDescent="0.2">
      <c r="A52" s="17"/>
      <c r="B52" s="35" t="s">
        <v>13</v>
      </c>
      <c r="C52" s="78" t="s">
        <v>110</v>
      </c>
      <c r="D52" s="42">
        <v>4304.7932478443399</v>
      </c>
      <c r="E52" s="42">
        <v>8048.0453446888005</v>
      </c>
      <c r="F52" s="42">
        <v>6491.4030309134905</v>
      </c>
      <c r="G52" s="42">
        <v>6184.9434138573297</v>
      </c>
      <c r="H52" s="42">
        <v>7612.942371340112</v>
      </c>
      <c r="I52" s="42">
        <v>8557.0714315098267</v>
      </c>
      <c r="J52" s="42">
        <v>9886.9308467188021</v>
      </c>
      <c r="K52" s="42">
        <v>13952.738461057823</v>
      </c>
      <c r="L52" s="42">
        <v>15853.331004608299</v>
      </c>
      <c r="M52" s="42">
        <v>22125.535037689209</v>
      </c>
      <c r="N52" s="42">
        <v>17260.697008774408</v>
      </c>
      <c r="O52" s="42">
        <v>24344.022890513628</v>
      </c>
      <c r="P52" s="42">
        <v>28291.008976405661</v>
      </c>
      <c r="Q52" s="42">
        <v>33023.644501914838</v>
      </c>
      <c r="R52" s="42">
        <v>37044.476821207318</v>
      </c>
      <c r="S52" s="42">
        <v>38494.506513021508</v>
      </c>
      <c r="T52" s="42">
        <v>32323.258719333746</v>
      </c>
      <c r="U52" s="42">
        <v>31059.724257477283</v>
      </c>
      <c r="V52" s="42">
        <v>30111.499899578026</v>
      </c>
    </row>
    <row r="53" spans="1:23" x14ac:dyDescent="0.2">
      <c r="A53" s="17"/>
      <c r="B53" s="37" t="s">
        <v>14</v>
      </c>
      <c r="C53" s="80" t="s">
        <v>16</v>
      </c>
      <c r="D53" s="44">
        <f>+D40+D52</f>
        <v>27907.214246072344</v>
      </c>
      <c r="E53" s="44">
        <f t="shared" ref="E53:V53" si="10">+E40+E52</f>
        <v>35092.764857346527</v>
      </c>
      <c r="F53" s="44">
        <f t="shared" si="10"/>
        <v>37136.173338224908</v>
      </c>
      <c r="G53" s="44">
        <f t="shared" si="10"/>
        <v>39033.615160161396</v>
      </c>
      <c r="H53" s="44">
        <f t="shared" si="10"/>
        <v>46405.965841983394</v>
      </c>
      <c r="I53" s="44">
        <f t="shared" si="10"/>
        <v>52889.849500849377</v>
      </c>
      <c r="J53" s="44">
        <f t="shared" si="10"/>
        <v>58405.329924637954</v>
      </c>
      <c r="K53" s="44">
        <f t="shared" si="10"/>
        <v>66053.040101051462</v>
      </c>
      <c r="L53" s="44">
        <f t="shared" si="10"/>
        <v>76072.26395012594</v>
      </c>
      <c r="M53" s="44">
        <f t="shared" si="10"/>
        <v>88738.194926211756</v>
      </c>
      <c r="N53" s="44">
        <f t="shared" si="10"/>
        <v>90101.550506870204</v>
      </c>
      <c r="O53" s="44">
        <f t="shared" si="10"/>
        <v>101604.41371463431</v>
      </c>
      <c r="P53" s="44">
        <f t="shared" si="10"/>
        <v>112977.66496648756</v>
      </c>
      <c r="Q53" s="44">
        <f t="shared" si="10"/>
        <v>125893.52036901259</v>
      </c>
      <c r="R53" s="44">
        <f t="shared" si="10"/>
        <v>138275.00079119802</v>
      </c>
      <c r="S53" s="44">
        <f t="shared" si="10"/>
        <v>145305.32536967797</v>
      </c>
      <c r="T53" s="44">
        <f t="shared" si="10"/>
        <v>148388.44855195319</v>
      </c>
      <c r="U53" s="44">
        <f t="shared" si="10"/>
        <v>163157.42039133137</v>
      </c>
      <c r="V53" s="44">
        <f t="shared" si="10"/>
        <v>167141.16842749683</v>
      </c>
    </row>
    <row r="54" spans="1:23" x14ac:dyDescent="0.2">
      <c r="A54" s="17"/>
      <c r="B54" s="39" t="s">
        <v>15</v>
      </c>
      <c r="C54" s="81" t="s">
        <v>51</v>
      </c>
      <c r="D54" s="45">
        <f>+D40+D45+D52</f>
        <v>43612.948793462034</v>
      </c>
      <c r="E54" s="45">
        <f t="shared" ref="E54:V54" si="11">+E40+E45+E52</f>
        <v>56195.478706484166</v>
      </c>
      <c r="F54" s="45">
        <f t="shared" si="11"/>
        <v>59858.506213818131</v>
      </c>
      <c r="G54" s="45">
        <f t="shared" si="11"/>
        <v>66149.490641869081</v>
      </c>
      <c r="H54" s="45">
        <f t="shared" si="11"/>
        <v>72082.128206074005</v>
      </c>
      <c r="I54" s="45">
        <f t="shared" si="11"/>
        <v>83762.004255920212</v>
      </c>
      <c r="J54" s="45">
        <f t="shared" si="11"/>
        <v>95994.5951817389</v>
      </c>
      <c r="K54" s="45">
        <f t="shared" si="11"/>
        <v>104069.43460906454</v>
      </c>
      <c r="L54" s="45">
        <f t="shared" si="11"/>
        <v>111647.42364291943</v>
      </c>
      <c r="M54" s="45">
        <f t="shared" si="11"/>
        <v>121483.51460662088</v>
      </c>
      <c r="N54" s="45">
        <f t="shared" si="11"/>
        <v>122445.75008596221</v>
      </c>
      <c r="O54" s="45">
        <f t="shared" si="11"/>
        <v>135316.93894556171</v>
      </c>
      <c r="P54" s="45">
        <f t="shared" si="11"/>
        <v>149219.55698122166</v>
      </c>
      <c r="Q54" s="45">
        <f t="shared" si="11"/>
        <v>163826.77825201082</v>
      </c>
      <c r="R54" s="45">
        <f t="shared" si="11"/>
        <v>178262.78760516198</v>
      </c>
      <c r="S54" s="45">
        <f t="shared" si="11"/>
        <v>191619.01851032424</v>
      </c>
      <c r="T54" s="45">
        <f t="shared" si="11"/>
        <v>188056.76591080532</v>
      </c>
      <c r="U54" s="45">
        <f t="shared" si="11"/>
        <v>212076.07894449268</v>
      </c>
      <c r="V54" s="45">
        <f t="shared" si="11"/>
        <v>214110.91239835328</v>
      </c>
    </row>
    <row r="55" spans="1:23" x14ac:dyDescent="0.2">
      <c r="A55" s="17"/>
      <c r="B55" s="37" t="s">
        <v>52</v>
      </c>
      <c r="C55" s="80" t="s">
        <v>53</v>
      </c>
      <c r="D55" s="44">
        <f>+D27</f>
        <v>29906.520153204998</v>
      </c>
      <c r="E55" s="44">
        <f t="shared" ref="E55:V55" si="12">+E27</f>
        <v>36586.252845606265</v>
      </c>
      <c r="F55" s="44">
        <f t="shared" si="12"/>
        <v>38742.987180324541</v>
      </c>
      <c r="G55" s="44">
        <f t="shared" si="12"/>
        <v>39511.733357603895</v>
      </c>
      <c r="H55" s="44">
        <f t="shared" si="12"/>
        <v>47101.864460115816</v>
      </c>
      <c r="I55" s="44">
        <f t="shared" si="12"/>
        <v>54155.828541050272</v>
      </c>
      <c r="J55" s="44">
        <f t="shared" si="12"/>
        <v>60023.18807573372</v>
      </c>
      <c r="K55" s="44">
        <f t="shared" si="12"/>
        <v>70219.875279536529</v>
      </c>
      <c r="L55" s="44">
        <f t="shared" si="12"/>
        <v>77598.646321949418</v>
      </c>
      <c r="M55" s="44">
        <f t="shared" si="12"/>
        <v>93798.57887732501</v>
      </c>
      <c r="N55" s="44">
        <f t="shared" si="12"/>
        <v>97262.29265823061</v>
      </c>
      <c r="O55" s="44">
        <f t="shared" si="12"/>
        <v>103233.50915535199</v>
      </c>
      <c r="P55" s="44">
        <f t="shared" si="12"/>
        <v>115962.19572250691</v>
      </c>
      <c r="Q55" s="44">
        <f t="shared" si="12"/>
        <v>130015.55403442716</v>
      </c>
      <c r="R55" s="44">
        <f t="shared" si="12"/>
        <v>144595.6751648254</v>
      </c>
      <c r="S55" s="44">
        <f t="shared" si="12"/>
        <v>148360.63852523599</v>
      </c>
      <c r="T55" s="44">
        <f t="shared" si="12"/>
        <v>150363.55337310268</v>
      </c>
      <c r="U55" s="44">
        <f t="shared" si="12"/>
        <v>164693.79028245743</v>
      </c>
      <c r="V55" s="44">
        <f t="shared" si="12"/>
        <v>171587.02700613689</v>
      </c>
    </row>
    <row r="56" spans="1:23" x14ac:dyDescent="0.2">
      <c r="A56" s="17"/>
      <c r="B56" s="39" t="s">
        <v>54</v>
      </c>
      <c r="C56" s="81" t="s">
        <v>55</v>
      </c>
      <c r="D56" s="46">
        <f>+D53/D$27*100</f>
        <v>93.314815976948779</v>
      </c>
      <c r="E56" s="46">
        <f t="shared" ref="E56:V56" si="13">+E53/E$27*100</f>
        <v>95.917898467049241</v>
      </c>
      <c r="F56" s="46">
        <f t="shared" si="13"/>
        <v>95.852633059446575</v>
      </c>
      <c r="G56" s="46">
        <f t="shared" si="13"/>
        <v>98.78993363030861</v>
      </c>
      <c r="H56" s="46">
        <f t="shared" si="13"/>
        <v>98.522566726160733</v>
      </c>
      <c r="I56" s="46">
        <f t="shared" si="13"/>
        <v>97.66234018700078</v>
      </c>
      <c r="J56" s="46">
        <f t="shared" si="13"/>
        <v>97.304611429412162</v>
      </c>
      <c r="K56" s="46">
        <f t="shared" si="13"/>
        <v>94.066017403338549</v>
      </c>
      <c r="L56" s="46">
        <f t="shared" si="13"/>
        <v>98.032978094114341</v>
      </c>
      <c r="M56" s="46">
        <f t="shared" si="13"/>
        <v>94.605052643994199</v>
      </c>
      <c r="N56" s="46">
        <f t="shared" si="13"/>
        <v>92.637699610349003</v>
      </c>
      <c r="O56" s="46">
        <f t="shared" si="13"/>
        <v>98.421931547181913</v>
      </c>
      <c r="P56" s="46">
        <f t="shared" si="13"/>
        <v>97.42628988919698</v>
      </c>
      <c r="Q56" s="46">
        <f t="shared" si="13"/>
        <v>96.829584201654001</v>
      </c>
      <c r="R56" s="46">
        <f t="shared" si="13"/>
        <v>95.628725156252145</v>
      </c>
      <c r="S56" s="46">
        <f t="shared" si="13"/>
        <v>97.9406174131299</v>
      </c>
      <c r="T56" s="46">
        <f t="shared" si="13"/>
        <v>98.686447096492472</v>
      </c>
      <c r="U56" s="46">
        <f t="shared" si="13"/>
        <v>99.067135507361201</v>
      </c>
      <c r="V56" s="46">
        <f t="shared" si="13"/>
        <v>97.408977440654027</v>
      </c>
    </row>
    <row r="57" spans="1:23" x14ac:dyDescent="0.2">
      <c r="B57" s="1" t="s">
        <v>227</v>
      </c>
      <c r="C57" s="16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62" spans="1:23" ht="18" x14ac:dyDescent="0.2">
      <c r="A62" s="17"/>
      <c r="C62" s="138"/>
      <c r="D62" s="164" t="s">
        <v>114</v>
      </c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</row>
    <row r="63" spans="1:23" x14ac:dyDescent="0.2">
      <c r="A63" s="17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</row>
    <row r="64" spans="1:23" x14ac:dyDescent="0.2">
      <c r="A64" s="17"/>
      <c r="B64" s="166"/>
      <c r="C64" s="168" t="s">
        <v>0</v>
      </c>
      <c r="D64" s="162">
        <v>2000</v>
      </c>
      <c r="E64" s="162">
        <v>2001</v>
      </c>
      <c r="F64" s="162">
        <v>2002</v>
      </c>
      <c r="G64" s="162">
        <v>2003</v>
      </c>
      <c r="H64" s="162">
        <v>2004</v>
      </c>
      <c r="I64" s="162">
        <v>2005</v>
      </c>
      <c r="J64" s="162">
        <v>2006</v>
      </c>
      <c r="K64" s="162">
        <v>2007</v>
      </c>
      <c r="L64" s="162">
        <v>2008</v>
      </c>
      <c r="M64" s="162" t="s">
        <v>41</v>
      </c>
      <c r="N64" s="162">
        <v>2010</v>
      </c>
      <c r="O64" s="162">
        <v>2011</v>
      </c>
      <c r="P64" s="162">
        <v>2012</v>
      </c>
      <c r="Q64" s="162">
        <v>2013</v>
      </c>
      <c r="R64" s="162">
        <v>2014</v>
      </c>
      <c r="S64" s="162">
        <v>2015</v>
      </c>
      <c r="T64" s="162">
        <v>2016</v>
      </c>
      <c r="U64" s="162">
        <v>2017</v>
      </c>
      <c r="V64" s="162">
        <v>2018</v>
      </c>
    </row>
    <row r="65" spans="1:23" ht="12" thickBot="1" x14ac:dyDescent="0.25">
      <c r="A65" s="17"/>
      <c r="B65" s="167"/>
      <c r="C65" s="169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</row>
    <row r="66" spans="1:23" x14ac:dyDescent="0.2">
      <c r="A66" s="17"/>
      <c r="B66" s="35" t="s">
        <v>1</v>
      </c>
      <c r="C66" s="78" t="s">
        <v>2</v>
      </c>
      <c r="D66" s="47">
        <f>+IFERROR(IF(D40&gt;0,+((D40/D14)*100)," "),"")</f>
        <v>95.85106075165946</v>
      </c>
      <c r="E66" s="47">
        <f t="shared" ref="E66:V66" si="14">+IFERROR(IF(E40&gt;0,+((E40/E14)*100)," "),"")</f>
        <v>96.922173086367863</v>
      </c>
      <c r="F66" s="47">
        <f t="shared" si="14"/>
        <v>98.689669378464501</v>
      </c>
      <c r="G66" s="47">
        <f t="shared" si="14"/>
        <v>98.820161676365586</v>
      </c>
      <c r="H66" s="47">
        <f t="shared" si="14"/>
        <v>99.118845210946787</v>
      </c>
      <c r="I66" s="47">
        <f t="shared" si="14"/>
        <v>98.534606897832347</v>
      </c>
      <c r="J66" s="47">
        <f t="shared" si="14"/>
        <v>98.466462409245992</v>
      </c>
      <c r="K66" s="47">
        <f t="shared" si="14"/>
        <v>96.314310056348177</v>
      </c>
      <c r="L66" s="47">
        <f t="shared" si="14"/>
        <v>98.108985961702587</v>
      </c>
      <c r="M66" s="47">
        <f t="shared" si="14"/>
        <v>95.025415694171116</v>
      </c>
      <c r="N66" s="47">
        <f t="shared" si="14"/>
        <v>92.134450720301658</v>
      </c>
      <c r="O66" s="47">
        <f t="shared" si="14"/>
        <v>98.80361082768249</v>
      </c>
      <c r="P66" s="47">
        <f t="shared" si="14"/>
        <v>98.342562468791058</v>
      </c>
      <c r="Q66" s="47">
        <f t="shared" si="14"/>
        <v>97.458493695076541</v>
      </c>
      <c r="R66" s="47">
        <f t="shared" si="14"/>
        <v>95.485417756397055</v>
      </c>
      <c r="S66" s="47">
        <f t="shared" si="14"/>
        <v>98.323640179211935</v>
      </c>
      <c r="T66" s="47">
        <f t="shared" si="14"/>
        <v>99.238746764618114</v>
      </c>
      <c r="U66" s="47">
        <f t="shared" si="14"/>
        <v>99.327817399378688</v>
      </c>
      <c r="V66" s="47">
        <f t="shared" si="14"/>
        <v>97.4357519963378</v>
      </c>
    </row>
    <row r="67" spans="1:23" x14ac:dyDescent="0.2">
      <c r="A67" s="17"/>
      <c r="B67" s="41"/>
      <c r="C67" s="79" t="s">
        <v>3</v>
      </c>
      <c r="D67" s="48">
        <f t="shared" ref="D67:D80" si="15">+IFERROR(IF(D41&gt;0,+((D41/D15)*100)," "),"")</f>
        <v>98.326046322642625</v>
      </c>
      <c r="E67" s="48">
        <f t="shared" ref="E67:V67" si="16">+IFERROR(IF(E41&gt;0,+((E41/E15)*100)," "),"")</f>
        <v>98.220738042051181</v>
      </c>
      <c r="F67" s="48">
        <f t="shared" si="16"/>
        <v>98.649801153287314</v>
      </c>
      <c r="G67" s="48">
        <f t="shared" si="16"/>
        <v>98.815371364220667</v>
      </c>
      <c r="H67" s="48">
        <f t="shared" si="16"/>
        <v>98.915238215189689</v>
      </c>
      <c r="I67" s="48">
        <f t="shared" si="16"/>
        <v>98.995048244486753</v>
      </c>
      <c r="J67" s="48">
        <f t="shared" si="16"/>
        <v>98.421591577819783</v>
      </c>
      <c r="K67" s="48">
        <f t="shared" si="16"/>
        <v>97.693537759043636</v>
      </c>
      <c r="L67" s="48">
        <f t="shared" si="16"/>
        <v>97.51293533534124</v>
      </c>
      <c r="M67" s="48">
        <f t="shared" si="16"/>
        <v>97.619794866150897</v>
      </c>
      <c r="N67" s="48">
        <f t="shared" si="16"/>
        <v>95.606258137052365</v>
      </c>
      <c r="O67" s="48">
        <f t="shared" si="16"/>
        <v>98.781551015108022</v>
      </c>
      <c r="P67" s="48">
        <f t="shared" si="16"/>
        <v>97.516627998388969</v>
      </c>
      <c r="Q67" s="48">
        <f t="shared" si="16"/>
        <v>96.346500040792264</v>
      </c>
      <c r="R67" s="48">
        <f t="shared" si="16"/>
        <v>95.081261624905295</v>
      </c>
      <c r="S67" s="48">
        <f t="shared" si="16"/>
        <v>96.317665804952725</v>
      </c>
      <c r="T67" s="48">
        <f t="shared" si="16"/>
        <v>98.932792951671345</v>
      </c>
      <c r="U67" s="48">
        <f t="shared" si="16"/>
        <v>99.129083334235119</v>
      </c>
      <c r="V67" s="48">
        <f t="shared" si="16"/>
        <v>97.056982069058904</v>
      </c>
    </row>
    <row r="68" spans="1:23" x14ac:dyDescent="0.2">
      <c r="A68" s="17"/>
      <c r="B68" s="41"/>
      <c r="C68" s="79" t="s">
        <v>4</v>
      </c>
      <c r="D68" s="48">
        <f t="shared" si="15"/>
        <v>94.62825686240663</v>
      </c>
      <c r="E68" s="48">
        <f t="shared" ref="E68:V68" si="17">+IFERROR(IF(E42&gt;0,+((E42/E16)*100)," "),"")</f>
        <v>95.718897601790516</v>
      </c>
      <c r="F68" s="48">
        <f t="shared" si="17"/>
        <v>96.969218439284035</v>
      </c>
      <c r="G68" s="48">
        <f t="shared" si="17"/>
        <v>97.970480892007657</v>
      </c>
      <c r="H68" s="48">
        <f t="shared" si="17"/>
        <v>98.108782046549237</v>
      </c>
      <c r="I68" s="48">
        <f t="shared" si="17"/>
        <v>98.078086552322716</v>
      </c>
      <c r="J68" s="48">
        <f t="shared" si="17"/>
        <v>98.252564000075893</v>
      </c>
      <c r="K68" s="48">
        <f t="shared" si="17"/>
        <v>95.989736236525673</v>
      </c>
      <c r="L68" s="48">
        <f t="shared" si="17"/>
        <v>98.897810057465861</v>
      </c>
      <c r="M68" s="48">
        <f t="shared" si="17"/>
        <v>98.391848965389727</v>
      </c>
      <c r="N68" s="48">
        <f t="shared" si="17"/>
        <v>97.761459491754238</v>
      </c>
      <c r="O68" s="48">
        <f t="shared" si="17"/>
        <v>97.307962671292756</v>
      </c>
      <c r="P68" s="48">
        <f t="shared" si="17"/>
        <v>96.708802740583408</v>
      </c>
      <c r="Q68" s="48">
        <f t="shared" si="17"/>
        <v>97.570401202195484</v>
      </c>
      <c r="R68" s="48">
        <f t="shared" si="17"/>
        <v>98.141222899922155</v>
      </c>
      <c r="S68" s="48">
        <f t="shared" si="17"/>
        <v>97.904885777583658</v>
      </c>
      <c r="T68" s="48">
        <f t="shared" si="17"/>
        <v>98.742923263933761</v>
      </c>
      <c r="U68" s="48">
        <f t="shared" si="17"/>
        <v>99.017117689784655</v>
      </c>
      <c r="V68" s="48">
        <f t="shared" si="17"/>
        <v>99.109396697526833</v>
      </c>
    </row>
    <row r="69" spans="1:23" x14ac:dyDescent="0.2">
      <c r="A69" s="17"/>
      <c r="B69" s="41"/>
      <c r="C69" s="79" t="s">
        <v>5</v>
      </c>
      <c r="D69" s="48">
        <f t="shared" si="15"/>
        <v>95.108137780259938</v>
      </c>
      <c r="E69" s="48">
        <f t="shared" ref="E69:V69" si="18">+IFERROR(IF(E43&gt;0,+((E43/E17)*100)," "),"")</f>
        <v>96.609063305666737</v>
      </c>
      <c r="F69" s="48">
        <f t="shared" si="18"/>
        <v>98.859134073733784</v>
      </c>
      <c r="G69" s="48">
        <f t="shared" si="18"/>
        <v>98.902205340992694</v>
      </c>
      <c r="H69" s="48">
        <f t="shared" si="18"/>
        <v>99.271730404729269</v>
      </c>
      <c r="I69" s="48">
        <f t="shared" si="18"/>
        <v>98.452332949295169</v>
      </c>
      <c r="J69" s="48">
        <f t="shared" si="18"/>
        <v>98.496726361274128</v>
      </c>
      <c r="K69" s="48">
        <f t="shared" si="18"/>
        <v>95.974209585855945</v>
      </c>
      <c r="L69" s="48">
        <f t="shared" si="18"/>
        <v>98.201741386948498</v>
      </c>
      <c r="M69" s="48">
        <f t="shared" si="18"/>
        <v>94.060765323866363</v>
      </c>
      <c r="N69" s="48">
        <f t="shared" si="18"/>
        <v>90.792550999653002</v>
      </c>
      <c r="O69" s="48">
        <f t="shared" si="18"/>
        <v>98.950653455116566</v>
      </c>
      <c r="P69" s="48">
        <f t="shared" si="18"/>
        <v>98.731876046116341</v>
      </c>
      <c r="Q69" s="48">
        <f t="shared" si="18"/>
        <v>97.763614155096008</v>
      </c>
      <c r="R69" s="48">
        <f t="shared" si="18"/>
        <v>95.349893717336712</v>
      </c>
      <c r="S69" s="48">
        <f t="shared" si="18"/>
        <v>98.954115174288248</v>
      </c>
      <c r="T69" s="48">
        <f t="shared" si="18"/>
        <v>99.372035866229837</v>
      </c>
      <c r="U69" s="48">
        <f t="shared" si="18"/>
        <v>99.404586667177568</v>
      </c>
      <c r="V69" s="48">
        <f t="shared" si="18"/>
        <v>97.416053743268264</v>
      </c>
    </row>
    <row r="70" spans="1:23" x14ac:dyDescent="0.2">
      <c r="A70" s="17"/>
      <c r="B70" s="41"/>
      <c r="C70" s="79" t="s">
        <v>6</v>
      </c>
      <c r="D70" s="48">
        <f t="shared" si="15"/>
        <v>100</v>
      </c>
      <c r="E70" s="48">
        <f t="shared" ref="E70:V70" si="19">+IFERROR(IF(E44&gt;0,+((E44/E18)*100)," "),"")</f>
        <v>86.850598147086842</v>
      </c>
      <c r="F70" s="48">
        <f t="shared" si="19"/>
        <v>99.167081704746181</v>
      </c>
      <c r="G70" s="48">
        <f t="shared" si="19"/>
        <v>99.231034408409258</v>
      </c>
      <c r="H70" s="48">
        <f t="shared" si="19"/>
        <v>99.215913992545367</v>
      </c>
      <c r="I70" s="48">
        <f t="shared" si="19"/>
        <v>99.978808566837102</v>
      </c>
      <c r="J70" s="48">
        <f t="shared" si="19"/>
        <v>99.78298716561612</v>
      </c>
      <c r="K70" s="48">
        <f t="shared" si="19"/>
        <v>83.605573056880871</v>
      </c>
      <c r="L70" s="48">
        <f t="shared" si="19"/>
        <v>97.755145970565195</v>
      </c>
      <c r="M70" s="48">
        <f t="shared" si="19"/>
        <v>92.635340975831511</v>
      </c>
      <c r="N70" s="48">
        <f t="shared" si="19"/>
        <v>97.62709954162959</v>
      </c>
      <c r="O70" s="48">
        <f t="shared" si="19"/>
        <v>91.830503874309642</v>
      </c>
      <c r="P70" s="48">
        <f t="shared" si="19"/>
        <v>93.850689814728256</v>
      </c>
      <c r="Q70" s="48">
        <f t="shared" si="19"/>
        <v>97.933689708670912</v>
      </c>
      <c r="R70" s="48">
        <f t="shared" si="19"/>
        <v>96.6089724592224</v>
      </c>
      <c r="S70" s="48">
        <f t="shared" si="19"/>
        <v>99.470139319067869</v>
      </c>
      <c r="T70" s="48">
        <f t="shared" si="19"/>
        <v>84.312763622163871</v>
      </c>
      <c r="U70" s="48">
        <f t="shared" si="19"/>
        <v>95.710521934130128</v>
      </c>
      <c r="V70" s="48">
        <f t="shared" si="19"/>
        <v>98.336419429818548</v>
      </c>
    </row>
    <row r="71" spans="1:23" x14ac:dyDescent="0.2">
      <c r="A71" s="17"/>
      <c r="B71" s="35" t="s">
        <v>7</v>
      </c>
      <c r="C71" s="78" t="s">
        <v>8</v>
      </c>
      <c r="D71" s="47">
        <f t="shared" si="15"/>
        <v>95.140960884534863</v>
      </c>
      <c r="E71" s="47">
        <f t="shared" ref="E71:V71" si="20">+IFERROR(IF(E45&gt;0,+((E45/E19)*100)," "),"")</f>
        <v>98.614916381354732</v>
      </c>
      <c r="F71" s="47">
        <f t="shared" si="20"/>
        <v>98.965961854513338</v>
      </c>
      <c r="G71" s="47">
        <f t="shared" si="20"/>
        <v>99.194039119985462</v>
      </c>
      <c r="H71" s="47">
        <f t="shared" si="20"/>
        <v>95.506934263998588</v>
      </c>
      <c r="I71" s="47">
        <f t="shared" si="20"/>
        <v>97.839586913239472</v>
      </c>
      <c r="J71" s="47">
        <f t="shared" si="20"/>
        <v>96.563577074437774</v>
      </c>
      <c r="K71" s="47">
        <f t="shared" si="20"/>
        <v>96.692154505553404</v>
      </c>
      <c r="L71" s="47">
        <f t="shared" si="20"/>
        <v>91.495182134418641</v>
      </c>
      <c r="M71" s="47">
        <f t="shared" si="20"/>
        <v>88.428410037031128</v>
      </c>
      <c r="N71" s="47">
        <f t="shared" si="20"/>
        <v>81.085811297480618</v>
      </c>
      <c r="O71" s="47">
        <f t="shared" si="20"/>
        <v>95.815583815225366</v>
      </c>
      <c r="P71" s="47">
        <f t="shared" si="20"/>
        <v>99.538806541882877</v>
      </c>
      <c r="Q71" s="47">
        <f t="shared" si="20"/>
        <v>85.167793953424734</v>
      </c>
      <c r="R71" s="47">
        <f t="shared" si="20"/>
        <v>97.647445574728664</v>
      </c>
      <c r="S71" s="47">
        <f t="shared" si="20"/>
        <v>98.591313731555999</v>
      </c>
      <c r="T71" s="47">
        <f t="shared" si="20"/>
        <v>84.933922411390512</v>
      </c>
      <c r="U71" s="47">
        <f t="shared" si="20"/>
        <v>97.82671337284043</v>
      </c>
      <c r="V71" s="47">
        <f t="shared" si="20"/>
        <v>97.999200014242987</v>
      </c>
    </row>
    <row r="72" spans="1:23" x14ac:dyDescent="0.2">
      <c r="A72" s="17"/>
      <c r="B72" s="35"/>
      <c r="C72" s="78" t="s">
        <v>9</v>
      </c>
      <c r="D72" s="47">
        <f t="shared" si="15"/>
        <v>97.306011475750665</v>
      </c>
      <c r="E72" s="47">
        <f t="shared" ref="E72:V72" si="21">+IFERROR(IF(E46&gt;0,+((E46/E20)*100)," "),"")</f>
        <v>98.235641502363748</v>
      </c>
      <c r="F72" s="47">
        <f t="shared" si="21"/>
        <v>98.51752902533336</v>
      </c>
      <c r="G72" s="47">
        <f t="shared" si="21"/>
        <v>99.265434516976725</v>
      </c>
      <c r="H72" s="47">
        <f t="shared" si="21"/>
        <v>90.247742051355601</v>
      </c>
      <c r="I72" s="47">
        <f t="shared" si="21"/>
        <v>97.812799015568984</v>
      </c>
      <c r="J72" s="47">
        <f t="shared" si="21"/>
        <v>90.818091834568676</v>
      </c>
      <c r="K72" s="47">
        <f t="shared" si="21"/>
        <v>96.579018741528031</v>
      </c>
      <c r="L72" s="47">
        <f t="shared" si="21"/>
        <v>89.549540101894948</v>
      </c>
      <c r="M72" s="47">
        <f t="shared" si="21"/>
        <v>83.08709850362645</v>
      </c>
      <c r="N72" s="47">
        <f t="shared" si="21"/>
        <v>81.632734086724753</v>
      </c>
      <c r="O72" s="47">
        <f t="shared" si="21"/>
        <v>87.137815940680625</v>
      </c>
      <c r="P72" s="47">
        <f t="shared" si="21"/>
        <v>98.718189402040309</v>
      </c>
      <c r="Q72" s="47">
        <f t="shared" si="21"/>
        <v>97.213240522082515</v>
      </c>
      <c r="R72" s="47">
        <f t="shared" si="21"/>
        <v>98.12258984164815</v>
      </c>
      <c r="S72" s="47">
        <f t="shared" si="21"/>
        <v>98.864283759926664</v>
      </c>
      <c r="T72" s="47">
        <f t="shared" si="21"/>
        <v>96.043336646906667</v>
      </c>
      <c r="U72" s="47">
        <f t="shared" si="21"/>
        <v>97.048115312322068</v>
      </c>
      <c r="V72" s="47">
        <f t="shared" si="21"/>
        <v>99.951560783993727</v>
      </c>
    </row>
    <row r="73" spans="1:23" x14ac:dyDescent="0.2">
      <c r="A73" s="17"/>
      <c r="B73" s="33"/>
      <c r="C73" s="79" t="s">
        <v>10</v>
      </c>
      <c r="D73" s="48">
        <f t="shared" si="15"/>
        <v>97.420766729959979</v>
      </c>
      <c r="E73" s="48">
        <f t="shared" ref="E73:V73" si="22">+IFERROR(IF(E47&gt;0,+((E47/E21)*100)," "),"")</f>
        <v>98.480772680160968</v>
      </c>
      <c r="F73" s="48">
        <f t="shared" si="22"/>
        <v>98.929621525621684</v>
      </c>
      <c r="G73" s="48">
        <f t="shared" si="22"/>
        <v>99.160384730001567</v>
      </c>
      <c r="H73" s="48">
        <f t="shared" si="22"/>
        <v>90.857458253053849</v>
      </c>
      <c r="I73" s="48">
        <f t="shared" si="22"/>
        <v>98.173132478820463</v>
      </c>
      <c r="J73" s="48">
        <f t="shared" si="22"/>
        <v>91.190116941193011</v>
      </c>
      <c r="K73" s="48">
        <f t="shared" si="22"/>
        <v>94.58836107401774</v>
      </c>
      <c r="L73" s="48">
        <f t="shared" si="22"/>
        <v>84.013291378162336</v>
      </c>
      <c r="M73" s="48">
        <f t="shared" si="22"/>
        <v>83.582644318144645</v>
      </c>
      <c r="N73" s="48">
        <f t="shared" si="22"/>
        <v>86.63851219357413</v>
      </c>
      <c r="O73" s="48">
        <f t="shared" si="22"/>
        <v>78.488186836005227</v>
      </c>
      <c r="P73" s="48">
        <f t="shared" si="22"/>
        <v>99.977313989717317</v>
      </c>
      <c r="Q73" s="48">
        <f t="shared" si="22"/>
        <v>98.183931399055766</v>
      </c>
      <c r="R73" s="48">
        <f t="shared" si="22"/>
        <v>97.123784224684144</v>
      </c>
      <c r="S73" s="48">
        <f t="shared" si="22"/>
        <v>98.669154553807132</v>
      </c>
      <c r="T73" s="48">
        <f t="shared" si="22"/>
        <v>96.017385795962667</v>
      </c>
      <c r="U73" s="48">
        <f t="shared" si="22"/>
        <v>97.185664731609336</v>
      </c>
      <c r="V73" s="48">
        <f t="shared" si="22"/>
        <v>99.995202226015195</v>
      </c>
    </row>
    <row r="74" spans="1:23" x14ac:dyDescent="0.2">
      <c r="A74" s="17"/>
      <c r="B74" s="33"/>
      <c r="C74" s="79" t="s">
        <v>11</v>
      </c>
      <c r="D74" s="48">
        <f t="shared" si="15"/>
        <v>97.188259722699456</v>
      </c>
      <c r="E74" s="48">
        <f t="shared" ref="E74:V74" si="23">+IFERROR(IF(E48&gt;0,+((E48/E22)*100)," "),"")</f>
        <v>97.91968671968641</v>
      </c>
      <c r="F74" s="48">
        <f t="shared" si="23"/>
        <v>97.911008797704127</v>
      </c>
      <c r="G74" s="48">
        <f t="shared" si="23"/>
        <v>99.418265064030209</v>
      </c>
      <c r="H74" s="48">
        <f t="shared" si="23"/>
        <v>89.695473719252533</v>
      </c>
      <c r="I74" s="48">
        <f t="shared" si="23"/>
        <v>97.13160850660924</v>
      </c>
      <c r="J74" s="48">
        <f t="shared" si="23"/>
        <v>90.430156640724377</v>
      </c>
      <c r="K74" s="48">
        <f t="shared" si="23"/>
        <v>98.433258975647632</v>
      </c>
      <c r="L74" s="48">
        <f t="shared" si="23"/>
        <v>95.185297919553733</v>
      </c>
      <c r="M74" s="48">
        <f t="shared" si="23"/>
        <v>82.74028335888805</v>
      </c>
      <c r="N74" s="48">
        <f t="shared" si="23"/>
        <v>77.537259036053342</v>
      </c>
      <c r="O74" s="48">
        <f t="shared" si="23"/>
        <v>93.664834946175233</v>
      </c>
      <c r="P74" s="48">
        <f t="shared" si="23"/>
        <v>97.368961658034721</v>
      </c>
      <c r="Q74" s="48">
        <f t="shared" si="23"/>
        <v>96.51113139861323</v>
      </c>
      <c r="R74" s="48">
        <f t="shared" si="23"/>
        <v>99.358494342688289</v>
      </c>
      <c r="S74" s="48">
        <f t="shared" si="23"/>
        <v>99.098801412831492</v>
      </c>
      <c r="T74" s="48">
        <f t="shared" si="23"/>
        <v>96.058418156266498</v>
      </c>
      <c r="U74" s="48">
        <f t="shared" si="23"/>
        <v>96.881819910951165</v>
      </c>
      <c r="V74" s="48">
        <f t="shared" si="23"/>
        <v>99.934995625590545</v>
      </c>
    </row>
    <row r="75" spans="1:23" x14ac:dyDescent="0.2">
      <c r="A75" s="17"/>
      <c r="B75" s="35"/>
      <c r="C75" s="78" t="s">
        <v>12</v>
      </c>
      <c r="D75" s="47">
        <f t="shared" si="15"/>
        <v>94.167912858901843</v>
      </c>
      <c r="E75" s="47">
        <f t="shared" ref="E75:V75" si="24">+IFERROR(IF(E49&gt;0,+((E49/E23)*100)," "),"")</f>
        <v>98.838258568846939</v>
      </c>
      <c r="F75" s="47">
        <f t="shared" si="24"/>
        <v>99.287741592755793</v>
      </c>
      <c r="G75" s="47">
        <f t="shared" si="24"/>
        <v>99.125932119723927</v>
      </c>
      <c r="H75" s="47">
        <f t="shared" si="24"/>
        <v>98.336184891298245</v>
      </c>
      <c r="I75" s="47">
        <f t="shared" si="24"/>
        <v>97.858603024160502</v>
      </c>
      <c r="J75" s="47">
        <f t="shared" si="24"/>
        <v>98.718555076844822</v>
      </c>
      <c r="K75" s="47">
        <f t="shared" si="24"/>
        <v>96.71977393497076</v>
      </c>
      <c r="L75" s="47">
        <f t="shared" si="24"/>
        <v>92.0144753244507</v>
      </c>
      <c r="M75" s="47">
        <f t="shared" si="24"/>
        <v>89.963948915396173</v>
      </c>
      <c r="N75" s="47">
        <f t="shared" si="24"/>
        <v>80.93502604939826</v>
      </c>
      <c r="O75" s="47">
        <f t="shared" si="24"/>
        <v>97.982313653711799</v>
      </c>
      <c r="P75" s="47">
        <f t="shared" si="24"/>
        <v>99.719200284522316</v>
      </c>
      <c r="Q75" s="47">
        <f t="shared" si="24"/>
        <v>82.899054757091278</v>
      </c>
      <c r="R75" s="47">
        <f t="shared" si="24"/>
        <v>97.513372937687521</v>
      </c>
      <c r="S75" s="47">
        <f t="shared" si="24"/>
        <v>98.506478567502384</v>
      </c>
      <c r="T75" s="47">
        <f t="shared" si="24"/>
        <v>82.030390199701699</v>
      </c>
      <c r="U75" s="47">
        <f t="shared" si="24"/>
        <v>98.141783625594059</v>
      </c>
      <c r="V75" s="47">
        <f t="shared" si="24"/>
        <v>97.405627427208245</v>
      </c>
    </row>
    <row r="76" spans="1:23" x14ac:dyDescent="0.2">
      <c r="A76" s="17"/>
      <c r="B76" s="33"/>
      <c r="C76" s="79" t="s">
        <v>10</v>
      </c>
      <c r="D76" s="48">
        <f t="shared" si="15"/>
        <v>95.170168931032094</v>
      </c>
      <c r="E76" s="48">
        <f t="shared" ref="E76:V76" si="25">+IFERROR(IF(E50&gt;0,+((E50/E24)*100)," "),"")</f>
        <v>98.674930210381703</v>
      </c>
      <c r="F76" s="48">
        <f t="shared" si="25"/>
        <v>99.436684398056528</v>
      </c>
      <c r="G76" s="48">
        <f t="shared" si="25"/>
        <v>99.651567461249371</v>
      </c>
      <c r="H76" s="48">
        <f t="shared" si="25"/>
        <v>98.900142388379535</v>
      </c>
      <c r="I76" s="48">
        <f t="shared" si="25"/>
        <v>98.699169429975683</v>
      </c>
      <c r="J76" s="48">
        <f t="shared" si="25"/>
        <v>99.533211590728683</v>
      </c>
      <c r="K76" s="48">
        <f t="shared" si="25"/>
        <v>95.595627439571828</v>
      </c>
      <c r="L76" s="48">
        <f t="shared" si="25"/>
        <v>87.864652743844559</v>
      </c>
      <c r="M76" s="48">
        <f t="shared" si="25"/>
        <v>85.34924200581149</v>
      </c>
      <c r="N76" s="48">
        <f t="shared" si="25"/>
        <v>76.241408253837648</v>
      </c>
      <c r="O76" s="48">
        <f t="shared" si="25"/>
        <v>96.928442479223037</v>
      </c>
      <c r="P76" s="48">
        <f t="shared" si="25"/>
        <v>99.549031008039407</v>
      </c>
      <c r="Q76" s="48">
        <f t="shared" si="25"/>
        <v>78.984170122489076</v>
      </c>
      <c r="R76" s="48">
        <f t="shared" si="25"/>
        <v>97.460816548609884</v>
      </c>
      <c r="S76" s="48">
        <f t="shared" si="25"/>
        <v>99.895471985021317</v>
      </c>
      <c r="T76" s="48">
        <f t="shared" si="25"/>
        <v>69.592479544072319</v>
      </c>
      <c r="U76" s="48">
        <f t="shared" si="25"/>
        <v>99.756125829008568</v>
      </c>
      <c r="V76" s="48">
        <f t="shared" si="25"/>
        <v>96.965021725054399</v>
      </c>
    </row>
    <row r="77" spans="1:23" x14ac:dyDescent="0.2">
      <c r="A77" s="17"/>
      <c r="B77" s="33"/>
      <c r="C77" s="79" t="s">
        <v>11</v>
      </c>
      <c r="D77" s="48">
        <f t="shared" si="15"/>
        <v>92.889875863980208</v>
      </c>
      <c r="E77" s="48">
        <f t="shared" ref="E77:V77" si="26">+IFERROR(IF(E51&gt;0,+((E51/E25)*100)," "),"")</f>
        <v>99.109912935510877</v>
      </c>
      <c r="F77" s="48">
        <f t="shared" si="26"/>
        <v>99.057330068078471</v>
      </c>
      <c r="G77" s="48">
        <f t="shared" si="26"/>
        <v>98.577120518568606</v>
      </c>
      <c r="H77" s="48">
        <f t="shared" si="26"/>
        <v>97.634535109751468</v>
      </c>
      <c r="I77" s="48">
        <f t="shared" si="26"/>
        <v>96.942377587698005</v>
      </c>
      <c r="J77" s="48">
        <f t="shared" si="26"/>
        <v>97.471766401298993</v>
      </c>
      <c r="K77" s="48">
        <f t="shared" si="26"/>
        <v>98.443203144959185</v>
      </c>
      <c r="L77" s="48">
        <f t="shared" si="26"/>
        <v>98.375598812328889</v>
      </c>
      <c r="M77" s="48">
        <f t="shared" si="26"/>
        <v>95.788661550648328</v>
      </c>
      <c r="N77" s="48">
        <f t="shared" si="26"/>
        <v>87.437497545774093</v>
      </c>
      <c r="O77" s="48">
        <f t="shared" si="26"/>
        <v>99.149156774381737</v>
      </c>
      <c r="P77" s="48">
        <f t="shared" si="26"/>
        <v>99.934512347315547</v>
      </c>
      <c r="Q77" s="48">
        <f t="shared" si="26"/>
        <v>88.985238312133077</v>
      </c>
      <c r="R77" s="48">
        <f t="shared" si="26"/>
        <v>97.579395304906583</v>
      </c>
      <c r="S77" s="48">
        <f t="shared" si="26"/>
        <v>96.671393850196267</v>
      </c>
      <c r="T77" s="48">
        <f t="shared" si="26"/>
        <v>96.511597830927428</v>
      </c>
      <c r="U77" s="48">
        <f t="shared" si="26"/>
        <v>96.648781498826935</v>
      </c>
      <c r="V77" s="48">
        <f t="shared" si="26"/>
        <v>97.74959310683677</v>
      </c>
      <c r="W77" s="8"/>
    </row>
    <row r="78" spans="1:23" x14ac:dyDescent="0.2">
      <c r="A78" s="17"/>
      <c r="B78" s="35" t="s">
        <v>13</v>
      </c>
      <c r="C78" s="78" t="s">
        <v>110</v>
      </c>
      <c r="D78" s="47">
        <f t="shared" si="15"/>
        <v>81.492177272452764</v>
      </c>
      <c r="E78" s="47">
        <f t="shared" ref="E78:V78" si="27">+IFERROR(IF(E52&gt;0,+((E52/E26)*100)," "),"")</f>
        <v>92.69047093226834</v>
      </c>
      <c r="F78" s="47">
        <f t="shared" si="27"/>
        <v>84.398883113041663</v>
      </c>
      <c r="G78" s="47">
        <f t="shared" si="27"/>
        <v>98.629699765105343</v>
      </c>
      <c r="H78" s="47">
        <f t="shared" si="27"/>
        <v>95.592236171062467</v>
      </c>
      <c r="I78" s="47">
        <f t="shared" si="27"/>
        <v>93.379688818657485</v>
      </c>
      <c r="J78" s="47">
        <f t="shared" si="27"/>
        <v>91.978695521283598</v>
      </c>
      <c r="K78" s="47">
        <f t="shared" si="27"/>
        <v>86.524129931616045</v>
      </c>
      <c r="L78" s="47">
        <f t="shared" si="27"/>
        <v>97.74533210914737</v>
      </c>
      <c r="M78" s="47">
        <f t="shared" si="27"/>
        <v>93.361637334800747</v>
      </c>
      <c r="N78" s="47">
        <f t="shared" si="27"/>
        <v>94.823412184142271</v>
      </c>
      <c r="O78" s="47">
        <f t="shared" si="27"/>
        <v>97.229893461519055</v>
      </c>
      <c r="P78" s="47">
        <f t="shared" si="27"/>
        <v>94.7827905371513</v>
      </c>
      <c r="Q78" s="47">
        <f t="shared" si="27"/>
        <v>95.103684073174648</v>
      </c>
      <c r="R78" s="47">
        <f t="shared" si="27"/>
        <v>96.022540629275539</v>
      </c>
      <c r="S78" s="47">
        <f t="shared" si="27"/>
        <v>96.893303457872165</v>
      </c>
      <c r="T78" s="47">
        <f t="shared" si="27"/>
        <v>96.752945416540214</v>
      </c>
      <c r="U78" s="47">
        <f t="shared" si="27"/>
        <v>97.97356564399378</v>
      </c>
      <c r="V78" s="47">
        <f t="shared" si="27"/>
        <v>97.287318961018627</v>
      </c>
    </row>
    <row r="79" spans="1:23" x14ac:dyDescent="0.2">
      <c r="A79" s="17"/>
      <c r="B79" s="37" t="s">
        <v>14</v>
      </c>
      <c r="C79" s="80" t="s">
        <v>16</v>
      </c>
      <c r="D79" s="49">
        <f t="shared" si="15"/>
        <v>93.314815976948779</v>
      </c>
      <c r="E79" s="49">
        <f t="shared" ref="E79:V79" si="28">+IFERROR(IF(E53&gt;0,+((E53/E27)*100)," "),"")</f>
        <v>95.917898467049241</v>
      </c>
      <c r="F79" s="49">
        <f t="shared" si="28"/>
        <v>95.852633059446575</v>
      </c>
      <c r="G79" s="49">
        <f t="shared" si="28"/>
        <v>98.78993363030861</v>
      </c>
      <c r="H79" s="49">
        <f t="shared" si="28"/>
        <v>98.522566726160733</v>
      </c>
      <c r="I79" s="49">
        <f t="shared" si="28"/>
        <v>97.66234018700078</v>
      </c>
      <c r="J79" s="49">
        <f t="shared" si="28"/>
        <v>97.304611429412162</v>
      </c>
      <c r="K79" s="49">
        <f t="shared" si="28"/>
        <v>94.066017403338549</v>
      </c>
      <c r="L79" s="49">
        <f t="shared" si="28"/>
        <v>98.032978094114341</v>
      </c>
      <c r="M79" s="49">
        <f t="shared" si="28"/>
        <v>94.605052643994199</v>
      </c>
      <c r="N79" s="49">
        <f t="shared" si="28"/>
        <v>92.637699610349003</v>
      </c>
      <c r="O79" s="49">
        <f t="shared" si="28"/>
        <v>98.421931547181913</v>
      </c>
      <c r="P79" s="49">
        <f t="shared" si="28"/>
        <v>97.42628988919698</v>
      </c>
      <c r="Q79" s="49">
        <f t="shared" si="28"/>
        <v>96.829584201654001</v>
      </c>
      <c r="R79" s="49">
        <f t="shared" si="28"/>
        <v>95.628725156252145</v>
      </c>
      <c r="S79" s="49">
        <f t="shared" si="28"/>
        <v>97.9406174131299</v>
      </c>
      <c r="T79" s="49">
        <f t="shared" si="28"/>
        <v>98.686447096492472</v>
      </c>
      <c r="U79" s="49">
        <f t="shared" si="28"/>
        <v>99.067135507361201</v>
      </c>
      <c r="V79" s="49">
        <f t="shared" si="28"/>
        <v>97.408977440654027</v>
      </c>
    </row>
    <row r="80" spans="1:23" x14ac:dyDescent="0.2">
      <c r="A80" s="17"/>
      <c r="B80" s="39" t="s">
        <v>15</v>
      </c>
      <c r="C80" s="81" t="s">
        <v>51</v>
      </c>
      <c r="D80" s="46">
        <f t="shared" si="15"/>
        <v>93.964307401903156</v>
      </c>
      <c r="E80" s="46">
        <f t="shared" ref="E80:V80" si="29">+IFERROR(IF(E54&gt;0,+((E54/E28)*100)," "),"")</f>
        <v>96.91321485692167</v>
      </c>
      <c r="F80" s="46">
        <f t="shared" si="29"/>
        <v>97.011110706938283</v>
      </c>
      <c r="G80" s="46">
        <f t="shared" si="29"/>
        <v>98.955184919646697</v>
      </c>
      <c r="H80" s="46">
        <f t="shared" si="29"/>
        <v>97.426784162664632</v>
      </c>
      <c r="I80" s="46">
        <f t="shared" si="29"/>
        <v>97.727593219198994</v>
      </c>
      <c r="J80" s="46">
        <f t="shared" si="29"/>
        <v>97.013088724646536</v>
      </c>
      <c r="K80" s="46">
        <f t="shared" si="29"/>
        <v>95.008638122877016</v>
      </c>
      <c r="L80" s="46">
        <f t="shared" si="29"/>
        <v>95.850619009623003</v>
      </c>
      <c r="M80" s="46">
        <f t="shared" si="29"/>
        <v>92.856791850237173</v>
      </c>
      <c r="N80" s="46">
        <f t="shared" si="29"/>
        <v>89.277964133186643</v>
      </c>
      <c r="O80" s="46">
        <f t="shared" si="29"/>
        <v>97.759419255718853</v>
      </c>
      <c r="P80" s="46">
        <f t="shared" si="29"/>
        <v>97.931082959875283</v>
      </c>
      <c r="Q80" s="46">
        <f t="shared" si="29"/>
        <v>93.853962657483976</v>
      </c>
      <c r="R80" s="46">
        <f t="shared" si="29"/>
        <v>96.074267562203715</v>
      </c>
      <c r="S80" s="46">
        <f t="shared" si="29"/>
        <v>98.097100234628329</v>
      </c>
      <c r="T80" s="46">
        <f t="shared" si="29"/>
        <v>95.427120451151154</v>
      </c>
      <c r="U80" s="46">
        <f t="shared" si="29"/>
        <v>98.778229789447252</v>
      </c>
      <c r="V80" s="46">
        <f t="shared" si="29"/>
        <v>97.537845662100708</v>
      </c>
    </row>
    <row r="81" spans="2:22" x14ac:dyDescent="0.2">
      <c r="B81" s="1" t="s">
        <v>227</v>
      </c>
      <c r="C81" s="16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2:22" x14ac:dyDescent="0.2">
      <c r="B82" s="1"/>
      <c r="C82" s="16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2:22" x14ac:dyDescent="0.2">
      <c r="B83" s="1"/>
      <c r="C83" s="16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2:22" x14ac:dyDescent="0.2">
      <c r="B84" s="1"/>
      <c r="C84" s="16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2:22" ht="18" x14ac:dyDescent="0.2">
      <c r="C85" s="138"/>
      <c r="D85" s="164" t="s">
        <v>115</v>
      </c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</row>
    <row r="86" spans="2:22" ht="15.75" customHeight="1" x14ac:dyDescent="0.2"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</row>
    <row r="87" spans="2:22" x14ac:dyDescent="0.2">
      <c r="B87" s="166"/>
      <c r="C87" s="168" t="s">
        <v>0</v>
      </c>
      <c r="D87" s="162">
        <v>2000</v>
      </c>
      <c r="E87" s="162">
        <v>2001</v>
      </c>
      <c r="F87" s="162">
        <v>2002</v>
      </c>
      <c r="G87" s="162">
        <v>2003</v>
      </c>
      <c r="H87" s="162">
        <v>2004</v>
      </c>
      <c r="I87" s="162">
        <v>2005</v>
      </c>
      <c r="J87" s="162">
        <v>2006</v>
      </c>
      <c r="K87" s="162">
        <v>2007</v>
      </c>
      <c r="L87" s="162">
        <v>2008</v>
      </c>
      <c r="M87" s="162">
        <v>2009</v>
      </c>
      <c r="N87" s="162">
        <v>2010</v>
      </c>
      <c r="O87" s="162">
        <v>2011</v>
      </c>
      <c r="P87" s="162">
        <v>2012</v>
      </c>
      <c r="Q87" s="162">
        <v>2013</v>
      </c>
      <c r="R87" s="162">
        <v>2014</v>
      </c>
      <c r="S87" s="162">
        <v>2015</v>
      </c>
      <c r="T87" s="162">
        <v>2016</v>
      </c>
      <c r="U87" s="162">
        <v>2017</v>
      </c>
      <c r="V87" s="162">
        <v>2018</v>
      </c>
    </row>
    <row r="88" spans="2:22" ht="12" thickBot="1" x14ac:dyDescent="0.25">
      <c r="B88" s="167"/>
      <c r="C88" s="169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</row>
    <row r="89" spans="2:22" x14ac:dyDescent="0.2">
      <c r="B89" s="35" t="s">
        <v>1</v>
      </c>
      <c r="C89" s="78" t="s">
        <v>2</v>
      </c>
      <c r="D89" s="42">
        <f>+D90+D91+D92+D93</f>
        <v>23159.249097453128</v>
      </c>
      <c r="E89" s="42">
        <f t="shared" ref="E89:V89" si="30">+E90+E91+E92+E93</f>
        <v>26482.575865714822</v>
      </c>
      <c r="F89" s="42">
        <f t="shared" si="30"/>
        <v>29188.400714705269</v>
      </c>
      <c r="G89" s="42">
        <f t="shared" si="30"/>
        <v>31159.974344404396</v>
      </c>
      <c r="H89" s="42">
        <f t="shared" si="30"/>
        <v>36570.758716169003</v>
      </c>
      <c r="I89" s="42">
        <f t="shared" si="30"/>
        <v>42535.68855918583</v>
      </c>
      <c r="J89" s="42">
        <f t="shared" si="30"/>
        <v>46840.74019275757</v>
      </c>
      <c r="K89" s="42">
        <f t="shared" si="30"/>
        <v>51877.638365874394</v>
      </c>
      <c r="L89" s="42">
        <f t="shared" si="30"/>
        <v>59304.439320736441</v>
      </c>
      <c r="M89" s="42">
        <f t="shared" si="30"/>
        <v>65773.998355207994</v>
      </c>
      <c r="N89" s="42">
        <f t="shared" si="30"/>
        <v>72236.518652097118</v>
      </c>
      <c r="O89" s="42">
        <f t="shared" si="30"/>
        <v>76763.57206742806</v>
      </c>
      <c r="P89" s="42">
        <f t="shared" si="30"/>
        <v>83849.185555208518</v>
      </c>
      <c r="Q89" s="42">
        <f t="shared" si="30"/>
        <v>92576.071659700945</v>
      </c>
      <c r="R89" s="42">
        <f t="shared" si="30"/>
        <v>99841.09155862745</v>
      </c>
      <c r="S89" s="42">
        <f t="shared" si="30"/>
        <v>103289.9104734679</v>
      </c>
      <c r="T89" s="42">
        <f t="shared" si="30"/>
        <v>111235.48314617254</v>
      </c>
      <c r="U89" s="42">
        <f t="shared" si="30"/>
        <v>127811.81542632323</v>
      </c>
      <c r="V89" s="42">
        <f t="shared" si="30"/>
        <v>132494.19843329949</v>
      </c>
    </row>
    <row r="90" spans="2:22" x14ac:dyDescent="0.2">
      <c r="B90" s="41"/>
      <c r="C90" s="79" t="s">
        <v>3</v>
      </c>
      <c r="D90" s="43">
        <v>5788.543001331931</v>
      </c>
      <c r="E90" s="43">
        <v>6226.025807773879</v>
      </c>
      <c r="F90" s="43">
        <v>6749.2775058890484</v>
      </c>
      <c r="G90" s="43">
        <v>7343.6996582701131</v>
      </c>
      <c r="H90" s="43">
        <v>7925.1215300875738</v>
      </c>
      <c r="I90" s="43">
        <v>8630.9551955508796</v>
      </c>
      <c r="J90" s="43">
        <v>9608.3216290942582</v>
      </c>
      <c r="K90" s="43">
        <v>10542.736818315807</v>
      </c>
      <c r="L90" s="43">
        <v>11769.028254686482</v>
      </c>
      <c r="M90" s="43">
        <v>13254.209887638257</v>
      </c>
      <c r="N90" s="43">
        <v>14299.249456382655</v>
      </c>
      <c r="O90" s="43">
        <v>15115.116910651321</v>
      </c>
      <c r="P90" s="43">
        <v>17038.456647719893</v>
      </c>
      <c r="Q90" s="43">
        <v>18841.617699201488</v>
      </c>
      <c r="R90" s="43">
        <v>20841.599094189038</v>
      </c>
      <c r="S90" s="43">
        <v>22275.178748669863</v>
      </c>
      <c r="T90" s="43">
        <v>24225.606633542444</v>
      </c>
      <c r="U90" s="43">
        <v>26117.360495818361</v>
      </c>
      <c r="V90" s="43">
        <v>28628.301404887417</v>
      </c>
    </row>
    <row r="91" spans="2:22" x14ac:dyDescent="0.2">
      <c r="B91" s="41"/>
      <c r="C91" s="79" t="s">
        <v>4</v>
      </c>
      <c r="D91" s="43">
        <v>1273.4392335403306</v>
      </c>
      <c r="E91" s="43">
        <v>1336.2205493362401</v>
      </c>
      <c r="F91" s="43">
        <v>1539.6726618435096</v>
      </c>
      <c r="G91" s="43">
        <v>1708.1449183111401</v>
      </c>
      <c r="H91" s="43">
        <v>1885.3047650752501</v>
      </c>
      <c r="I91" s="43">
        <v>2083.69104322052</v>
      </c>
      <c r="J91" s="43">
        <v>2444.6237485687602</v>
      </c>
      <c r="K91" s="43">
        <v>3263.0472474800476</v>
      </c>
      <c r="L91" s="43">
        <v>3585.586930835289</v>
      </c>
      <c r="M91" s="43">
        <v>4115.5040013609714</v>
      </c>
      <c r="N91" s="43">
        <v>4532.3244160092863</v>
      </c>
      <c r="O91" s="43">
        <v>4856.0060169060462</v>
      </c>
      <c r="P91" s="43">
        <v>5582.9885520968046</v>
      </c>
      <c r="Q91" s="43">
        <v>6491.1196433053365</v>
      </c>
      <c r="R91" s="43">
        <v>6819.6473076071543</v>
      </c>
      <c r="S91" s="43">
        <v>6709.3150178705982</v>
      </c>
      <c r="T91" s="43">
        <v>6875.1395709528115</v>
      </c>
      <c r="U91" s="43">
        <v>6993.0536551031764</v>
      </c>
      <c r="V91" s="43">
        <v>6788.5377123302387</v>
      </c>
    </row>
    <row r="92" spans="2:22" x14ac:dyDescent="0.2">
      <c r="B92" s="41"/>
      <c r="C92" s="79" t="s">
        <v>5</v>
      </c>
      <c r="D92" s="43">
        <v>16093.979508080867</v>
      </c>
      <c r="E92" s="43">
        <v>18916.543855290583</v>
      </c>
      <c r="F92" s="43">
        <v>20895.603488680732</v>
      </c>
      <c r="G92" s="43">
        <v>22103.520460933603</v>
      </c>
      <c r="H92" s="43">
        <v>26749.763182508013</v>
      </c>
      <c r="I92" s="43">
        <v>31809.402693922581</v>
      </c>
      <c r="J92" s="43">
        <v>34773.441720590556</v>
      </c>
      <c r="K92" s="43">
        <v>38057.137451878138</v>
      </c>
      <c r="L92" s="43">
        <v>43932.022448872005</v>
      </c>
      <c r="M92" s="43">
        <v>48397.021067209462</v>
      </c>
      <c r="N92" s="43">
        <v>53397.337152667176</v>
      </c>
      <c r="O92" s="43">
        <v>56767.695583339693</v>
      </c>
      <c r="P92" s="43">
        <v>61217.86929629682</v>
      </c>
      <c r="Q92" s="43">
        <v>67233.421427182126</v>
      </c>
      <c r="R92" s="43">
        <v>72165.113278060264</v>
      </c>
      <c r="S92" s="43">
        <v>74287.501653663436</v>
      </c>
      <c r="T92" s="43">
        <v>80120.829088115279</v>
      </c>
      <c r="U92" s="43">
        <v>94672.671807817824</v>
      </c>
      <c r="V92" s="43">
        <v>97043.46051015766</v>
      </c>
    </row>
    <row r="93" spans="2:22" x14ac:dyDescent="0.2">
      <c r="B93" s="41"/>
      <c r="C93" s="79" t="s">
        <v>6</v>
      </c>
      <c r="D93" s="43">
        <v>3.2873544999999997</v>
      </c>
      <c r="E93" s="43">
        <v>3.7856533141199997</v>
      </c>
      <c r="F93" s="43">
        <v>3.8470582919799998</v>
      </c>
      <c r="G93" s="43">
        <v>4.60930688954</v>
      </c>
      <c r="H93" s="43">
        <v>10.56923849817</v>
      </c>
      <c r="I93" s="43">
        <v>11.639626491850001</v>
      </c>
      <c r="J93" s="43">
        <v>14.353094504000001</v>
      </c>
      <c r="K93" s="43">
        <v>14.716848200399999</v>
      </c>
      <c r="L93" s="43">
        <v>17.801686342670003</v>
      </c>
      <c r="M93" s="43">
        <v>7.2633989993000005</v>
      </c>
      <c r="N93" s="43">
        <v>7.6076270379999995</v>
      </c>
      <c r="O93" s="43">
        <v>24.753556530999997</v>
      </c>
      <c r="P93" s="43">
        <v>9.8710590949999997</v>
      </c>
      <c r="Q93" s="43">
        <v>9.9128900120000001</v>
      </c>
      <c r="R93" s="43">
        <v>14.731878771</v>
      </c>
      <c r="S93" s="43">
        <v>17.915053264000001</v>
      </c>
      <c r="T93" s="43">
        <v>13.907853562</v>
      </c>
      <c r="U93" s="43">
        <v>28.72946758386</v>
      </c>
      <c r="V93" s="43">
        <v>33.898805924180003</v>
      </c>
    </row>
    <row r="94" spans="2:22" x14ac:dyDescent="0.2">
      <c r="B94" s="35" t="s">
        <v>7</v>
      </c>
      <c r="C94" s="78" t="s">
        <v>8</v>
      </c>
      <c r="D94" s="42">
        <f>+D95+D98</f>
        <v>15700.40177093801</v>
      </c>
      <c r="E94" s="42">
        <f t="shared" ref="E94:V94" si="31">+E95+E98</f>
        <v>21101.812526620612</v>
      </c>
      <c r="F94" s="42">
        <f t="shared" si="31"/>
        <v>22568.375670831512</v>
      </c>
      <c r="G94" s="42">
        <f t="shared" si="31"/>
        <v>27013.740732755032</v>
      </c>
      <c r="H94" s="42">
        <f t="shared" si="31"/>
        <v>25441.352775683212</v>
      </c>
      <c r="I94" s="42">
        <f t="shared" si="31"/>
        <v>30858.972502670869</v>
      </c>
      <c r="J94" s="42">
        <f t="shared" si="31"/>
        <v>37577.600774129351</v>
      </c>
      <c r="K94" s="42">
        <f t="shared" si="31"/>
        <v>38002.587348262881</v>
      </c>
      <c r="L94" s="42">
        <f t="shared" si="31"/>
        <v>35556.994383950077</v>
      </c>
      <c r="M94" s="42">
        <f t="shared" si="31"/>
        <v>32725.263109767213</v>
      </c>
      <c r="N94" s="42">
        <f t="shared" si="31"/>
        <v>32211.253014401787</v>
      </c>
      <c r="O94" s="42">
        <f t="shared" si="31"/>
        <v>33690.739771426779</v>
      </c>
      <c r="P94" s="42">
        <f t="shared" si="31"/>
        <v>36238.556908154031</v>
      </c>
      <c r="Q94" s="42">
        <f t="shared" si="31"/>
        <v>37814.89258232365</v>
      </c>
      <c r="R94" s="42">
        <f t="shared" si="31"/>
        <v>39984.459540444586</v>
      </c>
      <c r="S94" s="42">
        <f t="shared" si="31"/>
        <v>46053.147715158688</v>
      </c>
      <c r="T94" s="42">
        <f t="shared" si="31"/>
        <v>39637.018910054278</v>
      </c>
      <c r="U94" s="42">
        <f t="shared" si="31"/>
        <v>48912.198168459581</v>
      </c>
      <c r="V94" s="42">
        <f t="shared" si="31"/>
        <v>36393.493349188764</v>
      </c>
    </row>
    <row r="95" spans="2:22" x14ac:dyDescent="0.2">
      <c r="B95" s="35"/>
      <c r="C95" s="78" t="s">
        <v>9</v>
      </c>
      <c r="D95" s="42">
        <f>+D96+D97</f>
        <v>4976.4712154581393</v>
      </c>
      <c r="E95" s="42">
        <f t="shared" ref="E95:V95" si="32">+E96+E97</f>
        <v>7790.7289877507083</v>
      </c>
      <c r="F95" s="42">
        <f t="shared" si="32"/>
        <v>9442.0053866527505</v>
      </c>
      <c r="G95" s="42">
        <f t="shared" si="32"/>
        <v>13180.300035093798</v>
      </c>
      <c r="H95" s="42">
        <f t="shared" si="32"/>
        <v>8269.00903261032</v>
      </c>
      <c r="I95" s="42">
        <f t="shared" si="32"/>
        <v>12801.80742117893</v>
      </c>
      <c r="J95" s="42">
        <f t="shared" si="32"/>
        <v>9632.7740665107704</v>
      </c>
      <c r="K95" s="42">
        <f t="shared" si="32"/>
        <v>7437.161753085571</v>
      </c>
      <c r="L95" s="42">
        <f t="shared" si="32"/>
        <v>7318.05729115129</v>
      </c>
      <c r="M95" s="42">
        <f t="shared" si="32"/>
        <v>6850.0306504052405</v>
      </c>
      <c r="N95" s="42">
        <f t="shared" si="32"/>
        <v>7028.4671856702007</v>
      </c>
      <c r="O95" s="42">
        <f t="shared" si="32"/>
        <v>6107.6323657737366</v>
      </c>
      <c r="P95" s="42">
        <f t="shared" si="32"/>
        <v>6474.0286083871415</v>
      </c>
      <c r="Q95" s="42">
        <f t="shared" si="32"/>
        <v>6857.2887917156186</v>
      </c>
      <c r="R95" s="42">
        <f t="shared" si="32"/>
        <v>8839.7554978164844</v>
      </c>
      <c r="S95" s="42">
        <f t="shared" si="32"/>
        <v>11005.343248719368</v>
      </c>
      <c r="T95" s="42">
        <f t="shared" si="32"/>
        <v>9263.2227786170697</v>
      </c>
      <c r="U95" s="42">
        <f t="shared" si="32"/>
        <v>13974.144237549302</v>
      </c>
      <c r="V95" s="42">
        <f t="shared" si="32"/>
        <v>9598.2883115847399</v>
      </c>
    </row>
    <row r="96" spans="2:22" x14ac:dyDescent="0.2">
      <c r="B96" s="33"/>
      <c r="C96" s="79" t="s">
        <v>10</v>
      </c>
      <c r="D96" s="43">
        <v>2524.5361501196398</v>
      </c>
      <c r="E96" s="43">
        <v>4398.1700508905788</v>
      </c>
      <c r="F96" s="43">
        <v>5648.2474803839905</v>
      </c>
      <c r="G96" s="43">
        <v>7828.354592733599</v>
      </c>
      <c r="H96" s="43">
        <v>3996.4317211816497</v>
      </c>
      <c r="I96" s="43">
        <v>8411.0612961972602</v>
      </c>
      <c r="J96" s="43">
        <v>4942.6154671489803</v>
      </c>
      <c r="K96" s="43">
        <v>3519.23972920904</v>
      </c>
      <c r="L96" s="43">
        <v>3471.5617055163902</v>
      </c>
      <c r="M96" s="43">
        <v>2845.4082608112003</v>
      </c>
      <c r="N96" s="43">
        <v>3360.8625106827299</v>
      </c>
      <c r="O96" s="43">
        <v>2372.8132343859111</v>
      </c>
      <c r="P96" s="43">
        <v>3393.1349498678601</v>
      </c>
      <c r="Q96" s="43">
        <v>2909.1337241039573</v>
      </c>
      <c r="R96" s="43">
        <v>4840.8759373062703</v>
      </c>
      <c r="S96" s="43">
        <v>5998.5361366217385</v>
      </c>
      <c r="T96" s="43">
        <v>3415.2551185801408</v>
      </c>
      <c r="U96" s="43">
        <v>7662.481862299479</v>
      </c>
      <c r="V96" s="43">
        <v>2964.7777527241301</v>
      </c>
    </row>
    <row r="97" spans="2:22" x14ac:dyDescent="0.2">
      <c r="B97" s="33"/>
      <c r="C97" s="79" t="s">
        <v>11</v>
      </c>
      <c r="D97" s="43">
        <v>2451.9350653385</v>
      </c>
      <c r="E97" s="43">
        <v>3392.5589368601295</v>
      </c>
      <c r="F97" s="43">
        <v>3793.7579062687605</v>
      </c>
      <c r="G97" s="43">
        <v>5351.9454423602001</v>
      </c>
      <c r="H97" s="43">
        <v>4272.5773114286694</v>
      </c>
      <c r="I97" s="43">
        <v>4390.7461249816697</v>
      </c>
      <c r="J97" s="43">
        <v>4690.15859936179</v>
      </c>
      <c r="K97" s="43">
        <v>3917.9220238765306</v>
      </c>
      <c r="L97" s="43">
        <v>3846.4955856348993</v>
      </c>
      <c r="M97" s="43">
        <v>4004.6223895940398</v>
      </c>
      <c r="N97" s="43">
        <v>3667.6046749874704</v>
      </c>
      <c r="O97" s="43">
        <v>3734.8191313878256</v>
      </c>
      <c r="P97" s="43">
        <v>3080.8936585192819</v>
      </c>
      <c r="Q97" s="43">
        <v>3948.1550676116617</v>
      </c>
      <c r="R97" s="43">
        <v>3998.8795605102132</v>
      </c>
      <c r="S97" s="43">
        <v>5006.8071120976283</v>
      </c>
      <c r="T97" s="43">
        <v>5847.9676600369294</v>
      </c>
      <c r="U97" s="43">
        <v>6311.6623752498226</v>
      </c>
      <c r="V97" s="43">
        <v>6633.5105588606093</v>
      </c>
    </row>
    <row r="98" spans="2:22" x14ac:dyDescent="0.2">
      <c r="B98" s="35"/>
      <c r="C98" s="78" t="s">
        <v>12</v>
      </c>
      <c r="D98" s="42">
        <f>+D99+D100</f>
        <v>10723.93055547987</v>
      </c>
      <c r="E98" s="42">
        <f t="shared" ref="E98:V98" si="33">+E99+E100</f>
        <v>13311.083538869902</v>
      </c>
      <c r="F98" s="42">
        <f t="shared" si="33"/>
        <v>13126.37028417876</v>
      </c>
      <c r="G98" s="42">
        <f t="shared" si="33"/>
        <v>13833.440697661232</v>
      </c>
      <c r="H98" s="42">
        <f t="shared" si="33"/>
        <v>17172.343743072892</v>
      </c>
      <c r="I98" s="42">
        <f t="shared" si="33"/>
        <v>18057.165081491941</v>
      </c>
      <c r="J98" s="42">
        <f t="shared" si="33"/>
        <v>27944.82670761858</v>
      </c>
      <c r="K98" s="42">
        <f t="shared" si="33"/>
        <v>30565.425595177308</v>
      </c>
      <c r="L98" s="42">
        <f t="shared" si="33"/>
        <v>28238.937092798784</v>
      </c>
      <c r="M98" s="42">
        <f t="shared" si="33"/>
        <v>25875.232459361971</v>
      </c>
      <c r="N98" s="42">
        <f t="shared" si="33"/>
        <v>25182.785828731587</v>
      </c>
      <c r="O98" s="42">
        <f t="shared" si="33"/>
        <v>27583.107405653041</v>
      </c>
      <c r="P98" s="42">
        <f t="shared" si="33"/>
        <v>29764.528299766887</v>
      </c>
      <c r="Q98" s="42">
        <f t="shared" si="33"/>
        <v>30957.603790608031</v>
      </c>
      <c r="R98" s="42">
        <f t="shared" si="33"/>
        <v>31144.704042628098</v>
      </c>
      <c r="S98" s="42">
        <f t="shared" si="33"/>
        <v>35047.804466439324</v>
      </c>
      <c r="T98" s="42">
        <f t="shared" si="33"/>
        <v>30373.796131437208</v>
      </c>
      <c r="U98" s="42">
        <f t="shared" si="33"/>
        <v>34938.053930910275</v>
      </c>
      <c r="V98" s="42">
        <f t="shared" si="33"/>
        <v>26795.205037604021</v>
      </c>
    </row>
    <row r="99" spans="2:22" x14ac:dyDescent="0.2">
      <c r="B99" s="33"/>
      <c r="C99" s="79" t="s">
        <v>10</v>
      </c>
      <c r="D99" s="43">
        <v>6074.2297229235901</v>
      </c>
      <c r="E99" s="43">
        <v>8299.6515450235202</v>
      </c>
      <c r="F99" s="43">
        <v>7978.0502668367699</v>
      </c>
      <c r="G99" s="43">
        <v>7096.5424030896402</v>
      </c>
      <c r="H99" s="43">
        <v>9573.3285035367517</v>
      </c>
      <c r="I99" s="43">
        <v>9499.1120920254816</v>
      </c>
      <c r="J99" s="43">
        <v>17041.731650457841</v>
      </c>
      <c r="K99" s="43">
        <v>18284.006751330609</v>
      </c>
      <c r="L99" s="43">
        <v>16319.014244289931</v>
      </c>
      <c r="M99" s="43">
        <v>13696.62517194674</v>
      </c>
      <c r="N99" s="43">
        <v>13721.257762111136</v>
      </c>
      <c r="O99" s="43">
        <v>14339.193908871792</v>
      </c>
      <c r="P99" s="43">
        <v>16596.719611695618</v>
      </c>
      <c r="Q99" s="43">
        <v>17902.162686476859</v>
      </c>
      <c r="R99" s="43">
        <v>17331.42515760638</v>
      </c>
      <c r="S99" s="43">
        <v>20376.774983866169</v>
      </c>
      <c r="T99" s="43">
        <v>13862.148799666813</v>
      </c>
      <c r="U99" s="43">
        <v>17062.999741280721</v>
      </c>
      <c r="V99" s="43">
        <v>8077.1636279023305</v>
      </c>
    </row>
    <row r="100" spans="2:22" x14ac:dyDescent="0.2">
      <c r="B100" s="33"/>
      <c r="C100" s="79" t="s">
        <v>11</v>
      </c>
      <c r="D100" s="43">
        <v>4649.7008325562792</v>
      </c>
      <c r="E100" s="43">
        <v>5011.4319938463814</v>
      </c>
      <c r="F100" s="43">
        <v>5148.32001734199</v>
      </c>
      <c r="G100" s="43">
        <v>6736.8982945715916</v>
      </c>
      <c r="H100" s="43">
        <v>7599.0152395361401</v>
      </c>
      <c r="I100" s="43">
        <v>8558.0529894664596</v>
      </c>
      <c r="J100" s="43">
        <v>10903.095057160741</v>
      </c>
      <c r="K100" s="43">
        <v>12281.418843846701</v>
      </c>
      <c r="L100" s="43">
        <v>11919.922848508852</v>
      </c>
      <c r="M100" s="43">
        <v>12178.607287415229</v>
      </c>
      <c r="N100" s="43">
        <v>11461.528066620451</v>
      </c>
      <c r="O100" s="43">
        <v>13243.913496781252</v>
      </c>
      <c r="P100" s="43">
        <v>13167.808688071269</v>
      </c>
      <c r="Q100" s="43">
        <v>13055.441104131171</v>
      </c>
      <c r="R100" s="43">
        <v>13813.278885021718</v>
      </c>
      <c r="S100" s="43">
        <v>14671.029482573154</v>
      </c>
      <c r="T100" s="43">
        <v>16511.647331770397</v>
      </c>
      <c r="U100" s="43">
        <v>17875.054189629554</v>
      </c>
      <c r="V100" s="43">
        <v>18718.041409701691</v>
      </c>
    </row>
    <row r="101" spans="2:22" x14ac:dyDescent="0.2">
      <c r="B101" s="35" t="s">
        <v>13</v>
      </c>
      <c r="C101" s="78" t="s">
        <v>110</v>
      </c>
      <c r="D101" s="42">
        <v>3782.8188312435218</v>
      </c>
      <c r="E101" s="42">
        <v>5449.1810180333005</v>
      </c>
      <c r="F101" s="42">
        <v>4024.8674722224755</v>
      </c>
      <c r="G101" s="42">
        <v>4043.2598376093183</v>
      </c>
      <c r="H101" s="42">
        <v>4998.8552284916677</v>
      </c>
      <c r="I101" s="42">
        <v>6108.2592612162598</v>
      </c>
      <c r="J101" s="42">
        <v>6660.0539414581317</v>
      </c>
      <c r="K101" s="42">
        <v>12478.017842254898</v>
      </c>
      <c r="L101" s="42">
        <v>13824.413862663303</v>
      </c>
      <c r="M101" s="42">
        <v>20174.049001197898</v>
      </c>
      <c r="N101" s="42">
        <v>14331.419520534006</v>
      </c>
      <c r="O101" s="42">
        <v>21508.71194511023</v>
      </c>
      <c r="P101" s="42">
        <v>25722.242724938875</v>
      </c>
      <c r="Q101" s="42">
        <v>30679.663845779098</v>
      </c>
      <c r="R101" s="42">
        <v>33675.683697556589</v>
      </c>
      <c r="S101" s="42">
        <v>34705.733408442175</v>
      </c>
      <c r="T101" s="42">
        <v>28471.442325323169</v>
      </c>
      <c r="U101" s="42">
        <v>27855.333021409235</v>
      </c>
      <c r="V101" s="42">
        <v>23430.634021674359</v>
      </c>
    </row>
    <row r="102" spans="2:22" x14ac:dyDescent="0.2">
      <c r="B102" s="37" t="s">
        <v>14</v>
      </c>
      <c r="C102" s="80" t="s">
        <v>16</v>
      </c>
      <c r="D102" s="44">
        <f>+D89+D101</f>
        <v>26942.067928696652</v>
      </c>
      <c r="E102" s="44">
        <f t="shared" ref="E102:V102" si="34">+E89+E101</f>
        <v>31931.756883748123</v>
      </c>
      <c r="F102" s="44">
        <f t="shared" si="34"/>
        <v>33213.268186927744</v>
      </c>
      <c r="G102" s="44">
        <f t="shared" si="34"/>
        <v>35203.234182013715</v>
      </c>
      <c r="H102" s="44">
        <f t="shared" si="34"/>
        <v>41569.613944660668</v>
      </c>
      <c r="I102" s="44">
        <f t="shared" si="34"/>
        <v>48643.947820402092</v>
      </c>
      <c r="J102" s="44">
        <f t="shared" si="34"/>
        <v>53500.794134215699</v>
      </c>
      <c r="K102" s="44">
        <f t="shared" si="34"/>
        <v>64355.656208129294</v>
      </c>
      <c r="L102" s="44">
        <f t="shared" si="34"/>
        <v>73128.85318339974</v>
      </c>
      <c r="M102" s="44">
        <f t="shared" si="34"/>
        <v>85948.047356405892</v>
      </c>
      <c r="N102" s="44">
        <f t="shared" si="34"/>
        <v>86567.938172631126</v>
      </c>
      <c r="O102" s="44">
        <f t="shared" si="34"/>
        <v>98272.284012538294</v>
      </c>
      <c r="P102" s="44">
        <f t="shared" si="34"/>
        <v>109571.42828014739</v>
      </c>
      <c r="Q102" s="44">
        <f t="shared" si="34"/>
        <v>123255.73550548004</v>
      </c>
      <c r="R102" s="44">
        <f t="shared" si="34"/>
        <v>133516.77525618405</v>
      </c>
      <c r="S102" s="44">
        <f t="shared" si="34"/>
        <v>137995.64388191007</v>
      </c>
      <c r="T102" s="44">
        <f t="shared" si="34"/>
        <v>139706.92547149572</v>
      </c>
      <c r="U102" s="44">
        <f t="shared" si="34"/>
        <v>155667.14844773247</v>
      </c>
      <c r="V102" s="44">
        <f t="shared" si="34"/>
        <v>155924.83245497386</v>
      </c>
    </row>
    <row r="103" spans="2:22" x14ac:dyDescent="0.2">
      <c r="B103" s="39" t="s">
        <v>15</v>
      </c>
      <c r="C103" s="81" t="s">
        <v>51</v>
      </c>
      <c r="D103" s="45">
        <f>+D89+D94+D101</f>
        <v>42642.469699634661</v>
      </c>
      <c r="E103" s="45">
        <f t="shared" ref="E103:V103" si="35">+E89+E94+E101</f>
        <v>53033.569410368727</v>
      </c>
      <c r="F103" s="45">
        <f t="shared" si="35"/>
        <v>55781.643857759256</v>
      </c>
      <c r="G103" s="45">
        <f t="shared" si="35"/>
        <v>62216.974914768747</v>
      </c>
      <c r="H103" s="45">
        <f t="shared" si="35"/>
        <v>67010.966720343888</v>
      </c>
      <c r="I103" s="45">
        <f t="shared" si="35"/>
        <v>79502.920323072947</v>
      </c>
      <c r="J103" s="45">
        <f t="shared" si="35"/>
        <v>91078.394908345057</v>
      </c>
      <c r="K103" s="45">
        <f t="shared" si="35"/>
        <v>102358.24355639218</v>
      </c>
      <c r="L103" s="45">
        <f t="shared" si="35"/>
        <v>108685.84756734983</v>
      </c>
      <c r="M103" s="45">
        <f t="shared" si="35"/>
        <v>118673.3104661731</v>
      </c>
      <c r="N103" s="45">
        <f t="shared" si="35"/>
        <v>118779.19118703292</v>
      </c>
      <c r="O103" s="45">
        <f t="shared" si="35"/>
        <v>131963.02378396507</v>
      </c>
      <c r="P103" s="45">
        <f t="shared" si="35"/>
        <v>145809.98518830142</v>
      </c>
      <c r="Q103" s="45">
        <f t="shared" si="35"/>
        <v>161070.62808780369</v>
      </c>
      <c r="R103" s="45">
        <f t="shared" si="35"/>
        <v>173501.23479662862</v>
      </c>
      <c r="S103" s="45">
        <f t="shared" si="35"/>
        <v>184048.79159706878</v>
      </c>
      <c r="T103" s="45">
        <f t="shared" si="35"/>
        <v>179343.94438155001</v>
      </c>
      <c r="U103" s="45">
        <f t="shared" si="35"/>
        <v>204579.34661619202</v>
      </c>
      <c r="V103" s="45">
        <f t="shared" si="35"/>
        <v>192318.32580416262</v>
      </c>
    </row>
    <row r="104" spans="2:22" x14ac:dyDescent="0.2">
      <c r="B104" s="37" t="s">
        <v>52</v>
      </c>
      <c r="C104" s="80" t="s">
        <v>53</v>
      </c>
      <c r="D104" s="44">
        <f>+D27</f>
        <v>29906.520153204998</v>
      </c>
      <c r="E104" s="44">
        <f t="shared" ref="E104:V104" si="36">+E27</f>
        <v>36586.252845606265</v>
      </c>
      <c r="F104" s="44">
        <f t="shared" si="36"/>
        <v>38742.987180324541</v>
      </c>
      <c r="G104" s="44">
        <f t="shared" si="36"/>
        <v>39511.733357603895</v>
      </c>
      <c r="H104" s="44">
        <f t="shared" si="36"/>
        <v>47101.864460115816</v>
      </c>
      <c r="I104" s="44">
        <f t="shared" si="36"/>
        <v>54155.828541050272</v>
      </c>
      <c r="J104" s="44">
        <f t="shared" si="36"/>
        <v>60023.18807573372</v>
      </c>
      <c r="K104" s="44">
        <f t="shared" si="36"/>
        <v>70219.875279536529</v>
      </c>
      <c r="L104" s="44">
        <f t="shared" si="36"/>
        <v>77598.646321949418</v>
      </c>
      <c r="M104" s="44">
        <f t="shared" si="36"/>
        <v>93798.57887732501</v>
      </c>
      <c r="N104" s="44">
        <f t="shared" si="36"/>
        <v>97262.29265823061</v>
      </c>
      <c r="O104" s="44">
        <f t="shared" si="36"/>
        <v>103233.50915535199</v>
      </c>
      <c r="P104" s="44">
        <f t="shared" si="36"/>
        <v>115962.19572250691</v>
      </c>
      <c r="Q104" s="44">
        <f t="shared" si="36"/>
        <v>130015.55403442716</v>
      </c>
      <c r="R104" s="44">
        <f t="shared" si="36"/>
        <v>144595.6751648254</v>
      </c>
      <c r="S104" s="44">
        <f t="shared" si="36"/>
        <v>148360.63852523599</v>
      </c>
      <c r="T104" s="44">
        <f t="shared" si="36"/>
        <v>150363.55337310268</v>
      </c>
      <c r="U104" s="44">
        <f t="shared" si="36"/>
        <v>164693.79028245743</v>
      </c>
      <c r="V104" s="44">
        <f t="shared" si="36"/>
        <v>171587.02700613689</v>
      </c>
    </row>
    <row r="105" spans="2:22" x14ac:dyDescent="0.2">
      <c r="B105" s="39" t="s">
        <v>54</v>
      </c>
      <c r="C105" s="81" t="s">
        <v>59</v>
      </c>
      <c r="D105" s="46">
        <f>+D102/D$27*100</f>
        <v>90.087605614688499</v>
      </c>
      <c r="E105" s="46">
        <f t="shared" ref="E105:V105" si="37">+E102/E$27*100</f>
        <v>87.278019474964864</v>
      </c>
      <c r="F105" s="46">
        <f t="shared" si="37"/>
        <v>85.727174397628687</v>
      </c>
      <c r="G105" s="46">
        <f t="shared" si="37"/>
        <v>89.095646256275856</v>
      </c>
      <c r="H105" s="46">
        <f t="shared" si="37"/>
        <v>88.254710129065785</v>
      </c>
      <c r="I105" s="46">
        <f t="shared" si="37"/>
        <v>89.82218374432189</v>
      </c>
      <c r="J105" s="46">
        <f t="shared" si="37"/>
        <v>89.133542967946909</v>
      </c>
      <c r="K105" s="46">
        <f t="shared" si="37"/>
        <v>91.648776008128024</v>
      </c>
      <c r="L105" s="46">
        <f t="shared" si="37"/>
        <v>94.239856813990116</v>
      </c>
      <c r="M105" s="46">
        <f t="shared" si="37"/>
        <v>91.630436606948521</v>
      </c>
      <c r="N105" s="46">
        <f t="shared" si="37"/>
        <v>89.004624306792451</v>
      </c>
      <c r="O105" s="46">
        <f t="shared" si="37"/>
        <v>95.194171753526518</v>
      </c>
      <c r="P105" s="46">
        <f t="shared" si="37"/>
        <v>94.488921667495518</v>
      </c>
      <c r="Q105" s="46">
        <f t="shared" si="37"/>
        <v>94.800761663364398</v>
      </c>
      <c r="R105" s="46">
        <f t="shared" si="37"/>
        <v>92.3380143313329</v>
      </c>
      <c r="S105" s="46">
        <f t="shared" si="37"/>
        <v>93.013649208875009</v>
      </c>
      <c r="T105" s="46">
        <f t="shared" si="37"/>
        <v>92.912758668874858</v>
      </c>
      <c r="U105" s="46">
        <f t="shared" si="37"/>
        <v>94.519136502205797</v>
      </c>
      <c r="V105" s="46">
        <f t="shared" si="37"/>
        <v>90.872156931419497</v>
      </c>
    </row>
    <row r="106" spans="2:22" x14ac:dyDescent="0.2">
      <c r="B106" s="1" t="s">
        <v>227</v>
      </c>
      <c r="C106" s="16"/>
      <c r="D106" s="12"/>
      <c r="E106" s="12"/>
      <c r="F106" s="12"/>
      <c r="G106" s="1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11" spans="2:22" ht="18" x14ac:dyDescent="0.2">
      <c r="C111" s="138"/>
      <c r="D111" s="164" t="s">
        <v>116</v>
      </c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spans="2:22" x14ac:dyDescent="0.2">
      <c r="U112" s="30"/>
      <c r="V112" s="30"/>
    </row>
    <row r="113" spans="2:22" x14ac:dyDescent="0.2">
      <c r="B113" s="166"/>
      <c r="C113" s="168" t="s">
        <v>0</v>
      </c>
      <c r="D113" s="162">
        <v>2000</v>
      </c>
      <c r="E113" s="162">
        <v>2001</v>
      </c>
      <c r="F113" s="162">
        <v>2002</v>
      </c>
      <c r="G113" s="162">
        <v>2003</v>
      </c>
      <c r="H113" s="162">
        <v>2004</v>
      </c>
      <c r="I113" s="162">
        <v>2005</v>
      </c>
      <c r="J113" s="162">
        <v>2006</v>
      </c>
      <c r="K113" s="162">
        <v>2007</v>
      </c>
      <c r="L113" s="162">
        <v>2008</v>
      </c>
      <c r="M113" s="162">
        <v>2009</v>
      </c>
      <c r="N113" s="162">
        <v>2010</v>
      </c>
      <c r="O113" s="162">
        <v>2011</v>
      </c>
      <c r="P113" s="162">
        <v>2012</v>
      </c>
      <c r="Q113" s="162">
        <v>2013</v>
      </c>
      <c r="R113" s="162">
        <v>2014</v>
      </c>
      <c r="S113" s="162">
        <v>2015</v>
      </c>
      <c r="T113" s="162">
        <v>2016</v>
      </c>
      <c r="U113" s="162">
        <v>2017</v>
      </c>
      <c r="V113" s="162">
        <v>2018</v>
      </c>
    </row>
    <row r="114" spans="2:22" ht="12" thickBot="1" x14ac:dyDescent="0.25">
      <c r="B114" s="167"/>
      <c r="C114" s="169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</row>
    <row r="115" spans="2:22" x14ac:dyDescent="0.2">
      <c r="B115" s="35" t="s">
        <v>1</v>
      </c>
      <c r="C115" s="78" t="s">
        <v>2</v>
      </c>
      <c r="D115" s="47">
        <f>+IFERROR(IF(D89&gt;0,+((D89/D14)*100)," "),"")</f>
        <v>94.051309074160343</v>
      </c>
      <c r="E115" s="47">
        <f t="shared" ref="E115:V115" si="38">+IFERROR(IF(E89&gt;0,+((E89/E14)*100)," "),"")</f>
        <v>94.907577082778261</v>
      </c>
      <c r="F115" s="47">
        <f t="shared" si="38"/>
        <v>93.999517285764426</v>
      </c>
      <c r="G115" s="47">
        <f t="shared" si="38"/>
        <v>93.739976043077078</v>
      </c>
      <c r="H115" s="47">
        <f t="shared" si="38"/>
        <v>93.440805797927908</v>
      </c>
      <c r="I115" s="47">
        <f t="shared" si="38"/>
        <v>94.540372470062977</v>
      </c>
      <c r="J115" s="47">
        <f t="shared" si="38"/>
        <v>95.06171001240773</v>
      </c>
      <c r="K115" s="47">
        <f t="shared" si="38"/>
        <v>95.902687494738657</v>
      </c>
      <c r="L115" s="47">
        <f t="shared" si="38"/>
        <v>96.619088386185965</v>
      </c>
      <c r="M115" s="47">
        <f t="shared" si="38"/>
        <v>93.829034090984933</v>
      </c>
      <c r="N115" s="47">
        <f t="shared" si="38"/>
        <v>91.370043709493061</v>
      </c>
      <c r="O115" s="47">
        <f t="shared" si="38"/>
        <v>98.168259562117498</v>
      </c>
      <c r="P115" s="47">
        <f t="shared" si="38"/>
        <v>97.370048114617646</v>
      </c>
      <c r="Q115" s="47">
        <f t="shared" si="38"/>
        <v>97.150172883545096</v>
      </c>
      <c r="R115" s="47">
        <f t="shared" si="38"/>
        <v>94.174839394848448</v>
      </c>
      <c r="S115" s="47">
        <f t="shared" si="38"/>
        <v>95.082502879841542</v>
      </c>
      <c r="T115" s="47">
        <f t="shared" si="38"/>
        <v>95.109222318098986</v>
      </c>
      <c r="U115" s="47">
        <f t="shared" si="38"/>
        <v>96.105148202470232</v>
      </c>
      <c r="V115" s="47">
        <f t="shared" si="38"/>
        <v>94.21077930193114</v>
      </c>
    </row>
    <row r="116" spans="2:22" x14ac:dyDescent="0.2">
      <c r="B116" s="41"/>
      <c r="C116" s="79" t="s">
        <v>3</v>
      </c>
      <c r="D116" s="48">
        <f t="shared" ref="D116:V116" si="39">+IFERROR(IF(D90&gt;0,+((D90/D15)*100)," "),"")</f>
        <v>98.220293880536275</v>
      </c>
      <c r="E116" s="48">
        <f t="shared" si="39"/>
        <v>97.619170314756659</v>
      </c>
      <c r="F116" s="48">
        <f t="shared" si="39"/>
        <v>98.253926400523255</v>
      </c>
      <c r="G116" s="48">
        <f t="shared" si="39"/>
        <v>98.559013617245256</v>
      </c>
      <c r="H116" s="48">
        <f t="shared" si="39"/>
        <v>96.55652514089023</v>
      </c>
      <c r="I116" s="48">
        <f t="shared" si="39"/>
        <v>98.571628143020789</v>
      </c>
      <c r="J116" s="48">
        <f t="shared" si="39"/>
        <v>98.106343656800306</v>
      </c>
      <c r="K116" s="48">
        <f t="shared" si="39"/>
        <v>97.569847424844397</v>
      </c>
      <c r="L116" s="48">
        <f t="shared" si="39"/>
        <v>97.430393853459137</v>
      </c>
      <c r="M116" s="48">
        <f t="shared" si="39"/>
        <v>97.489634493333739</v>
      </c>
      <c r="N116" s="48">
        <f t="shared" si="39"/>
        <v>95.442239839431906</v>
      </c>
      <c r="O116" s="48">
        <f t="shared" si="39"/>
        <v>98.617123729711466</v>
      </c>
      <c r="P116" s="48">
        <f t="shared" si="39"/>
        <v>97.324748762445523</v>
      </c>
      <c r="Q116" s="48">
        <f t="shared" si="39"/>
        <v>96.241923631280159</v>
      </c>
      <c r="R116" s="48">
        <f t="shared" si="39"/>
        <v>94.988875192958218</v>
      </c>
      <c r="S116" s="48">
        <f t="shared" si="39"/>
        <v>96.234668675443274</v>
      </c>
      <c r="T116" s="48">
        <f t="shared" si="39"/>
        <v>98.809817616638611</v>
      </c>
      <c r="U116" s="48">
        <f t="shared" si="39"/>
        <v>99.006277060097375</v>
      </c>
      <c r="V116" s="48">
        <f t="shared" si="39"/>
        <v>96.521006361016617</v>
      </c>
    </row>
    <row r="117" spans="2:22" x14ac:dyDescent="0.2">
      <c r="B117" s="41"/>
      <c r="C117" s="79" t="s">
        <v>4</v>
      </c>
      <c r="D117" s="48">
        <f t="shared" ref="D117:V117" si="40">+IFERROR(IF(D91&gt;0,+((D91/D16)*100)," "),"")</f>
        <v>88.97549757478248</v>
      </c>
      <c r="E117" s="48">
        <f t="shared" si="40"/>
        <v>81.026467161339539</v>
      </c>
      <c r="F117" s="48">
        <f t="shared" si="40"/>
        <v>76.047378079520271</v>
      </c>
      <c r="G117" s="48">
        <f t="shared" si="40"/>
        <v>76.416715123053706</v>
      </c>
      <c r="H117" s="48">
        <f t="shared" si="40"/>
        <v>71.72361841503772</v>
      </c>
      <c r="I117" s="48">
        <f t="shared" si="40"/>
        <v>72.288678255600715</v>
      </c>
      <c r="J117" s="48">
        <f t="shared" si="40"/>
        <v>76.705874736100697</v>
      </c>
      <c r="K117" s="48">
        <f t="shared" si="40"/>
        <v>92.419899267172141</v>
      </c>
      <c r="L117" s="48">
        <f t="shared" si="40"/>
        <v>94.697553285095964</v>
      </c>
      <c r="M117" s="48">
        <f t="shared" si="40"/>
        <v>92.61153094474821</v>
      </c>
      <c r="N117" s="48">
        <f t="shared" si="40"/>
        <v>93.143877172448839</v>
      </c>
      <c r="O117" s="48">
        <f t="shared" si="40"/>
        <v>91.601858445813107</v>
      </c>
      <c r="P117" s="48">
        <f t="shared" si="40"/>
        <v>92.595509412013328</v>
      </c>
      <c r="Q117" s="48">
        <f t="shared" si="40"/>
        <v>94.023274965284259</v>
      </c>
      <c r="R117" s="48">
        <f t="shared" si="40"/>
        <v>94.041608711705649</v>
      </c>
      <c r="S117" s="48">
        <f t="shared" si="40"/>
        <v>94.189951906391627</v>
      </c>
      <c r="T117" s="48">
        <f t="shared" si="40"/>
        <v>94.909214219402841</v>
      </c>
      <c r="U117" s="48">
        <f t="shared" si="40"/>
        <v>95.801740791972449</v>
      </c>
      <c r="V117" s="48">
        <f t="shared" si="40"/>
        <v>85.954314582464164</v>
      </c>
    </row>
    <row r="118" spans="2:22" x14ac:dyDescent="0.2">
      <c r="B118" s="41"/>
      <c r="C118" s="79" t="s">
        <v>5</v>
      </c>
      <c r="D118" s="48">
        <f t="shared" ref="D118:V118" si="41">+IFERROR(IF(D92&gt;0,+((D92/D17)*100)," "),"")</f>
        <v>93.04966556797568</v>
      </c>
      <c r="E118" s="48">
        <f t="shared" si="41"/>
        <v>95.20655686133172</v>
      </c>
      <c r="F118" s="48">
        <f t="shared" si="41"/>
        <v>94.333458140110409</v>
      </c>
      <c r="G118" s="48">
        <f t="shared" si="41"/>
        <v>93.870128538709935</v>
      </c>
      <c r="H118" s="48">
        <f t="shared" si="41"/>
        <v>94.559625873296014</v>
      </c>
      <c r="I118" s="48">
        <f t="shared" si="41"/>
        <v>95.423428366560472</v>
      </c>
      <c r="J118" s="48">
        <f t="shared" si="41"/>
        <v>95.859206133559752</v>
      </c>
      <c r="K118" s="48">
        <f t="shared" si="41"/>
        <v>95.76768688435159</v>
      </c>
      <c r="L118" s="48">
        <f t="shared" si="41"/>
        <v>96.56479081576677</v>
      </c>
      <c r="M118" s="48">
        <f t="shared" si="41"/>
        <v>92.97758312128687</v>
      </c>
      <c r="N118" s="48">
        <f t="shared" si="41"/>
        <v>90.194403484331119</v>
      </c>
      <c r="O118" s="48">
        <f t="shared" si="41"/>
        <v>98.658097738276666</v>
      </c>
      <c r="P118" s="48">
        <f t="shared" si="41"/>
        <v>97.843706293225139</v>
      </c>
      <c r="Q118" s="48">
        <f t="shared" si="41"/>
        <v>97.722722553015487</v>
      </c>
      <c r="R118" s="48">
        <f t="shared" si="41"/>
        <v>93.955099706849737</v>
      </c>
      <c r="S118" s="48">
        <f t="shared" si="41"/>
        <v>94.822351335939729</v>
      </c>
      <c r="T118" s="48">
        <f t="shared" si="41"/>
        <v>94.064187287251031</v>
      </c>
      <c r="U118" s="48">
        <f t="shared" si="41"/>
        <v>95.357473356813742</v>
      </c>
      <c r="V118" s="48">
        <f t="shared" si="41"/>
        <v>94.19206718735829</v>
      </c>
    </row>
    <row r="119" spans="2:22" x14ac:dyDescent="0.2">
      <c r="B119" s="41"/>
      <c r="C119" s="79" t="s">
        <v>6</v>
      </c>
      <c r="D119" s="48">
        <f t="shared" ref="D119:V119" si="42">+IFERROR(IF(D93&gt;0,+((D93/D18)*100)," "),"")</f>
        <v>100</v>
      </c>
      <c r="E119" s="48">
        <f t="shared" si="42"/>
        <v>49.789514989853963</v>
      </c>
      <c r="F119" s="48">
        <f t="shared" si="42"/>
        <v>54.798277761666</v>
      </c>
      <c r="G119" s="48">
        <f t="shared" si="42"/>
        <v>60.867182217721385</v>
      </c>
      <c r="H119" s="48">
        <f t="shared" si="42"/>
        <v>82.650495134777586</v>
      </c>
      <c r="I119" s="48">
        <f t="shared" si="42"/>
        <v>62.565423800557362</v>
      </c>
      <c r="J119" s="48">
        <f t="shared" si="42"/>
        <v>81.063516628017268</v>
      </c>
      <c r="K119" s="48">
        <f t="shared" si="42"/>
        <v>77.357491913569817</v>
      </c>
      <c r="L119" s="48">
        <f t="shared" si="42"/>
        <v>93.763092499852803</v>
      </c>
      <c r="M119" s="48">
        <f t="shared" si="42"/>
        <v>89.245198856082681</v>
      </c>
      <c r="N119" s="48">
        <f t="shared" si="42"/>
        <v>86.744054160680477</v>
      </c>
      <c r="O119" s="48">
        <f t="shared" si="42"/>
        <v>88.996293320740023</v>
      </c>
      <c r="P119" s="48">
        <f t="shared" si="42"/>
        <v>92.271860522724296</v>
      </c>
      <c r="Q119" s="48">
        <f t="shared" si="42"/>
        <v>94.934685705529702</v>
      </c>
      <c r="R119" s="48">
        <f t="shared" si="42"/>
        <v>93.106847582693192</v>
      </c>
      <c r="S119" s="48">
        <f t="shared" si="42"/>
        <v>98.960574996764947</v>
      </c>
      <c r="T119" s="48">
        <f t="shared" si="42"/>
        <v>79.768703707086686</v>
      </c>
      <c r="U119" s="48">
        <f t="shared" si="42"/>
        <v>93.341713864944893</v>
      </c>
      <c r="V119" s="48">
        <f t="shared" si="42"/>
        <v>66.875410108032568</v>
      </c>
    </row>
    <row r="120" spans="2:22" x14ac:dyDescent="0.2">
      <c r="B120" s="35" t="s">
        <v>7</v>
      </c>
      <c r="C120" s="78" t="s">
        <v>8</v>
      </c>
      <c r="D120" s="47">
        <f t="shared" ref="D120:V120" si="43">+IFERROR(IF(D94&gt;0,+((D94/D19)*100)," "),"")</f>
        <v>95.108656411651765</v>
      </c>
      <c r="E120" s="47">
        <f t="shared" si="43"/>
        <v>98.610704418605081</v>
      </c>
      <c r="F120" s="47">
        <f t="shared" si="43"/>
        <v>98.295409101981406</v>
      </c>
      <c r="G120" s="47">
        <f t="shared" si="43"/>
        <v>98.820414514357154</v>
      </c>
      <c r="H120" s="47">
        <f t="shared" si="43"/>
        <v>94.633519319561856</v>
      </c>
      <c r="I120" s="47">
        <f t="shared" si="43"/>
        <v>97.797809909346157</v>
      </c>
      <c r="J120" s="47">
        <f t="shared" si="43"/>
        <v>96.533612024768516</v>
      </c>
      <c r="K120" s="47">
        <f t="shared" si="43"/>
        <v>96.657036919019319</v>
      </c>
      <c r="L120" s="47">
        <f t="shared" si="43"/>
        <v>91.44846306820763</v>
      </c>
      <c r="M120" s="47">
        <f t="shared" si="43"/>
        <v>88.374247467541224</v>
      </c>
      <c r="N120" s="47">
        <f t="shared" si="43"/>
        <v>80.752518769070406</v>
      </c>
      <c r="O120" s="47">
        <f t="shared" si="43"/>
        <v>95.753666575076892</v>
      </c>
      <c r="P120" s="47">
        <f t="shared" si="43"/>
        <v>99.529646630238815</v>
      </c>
      <c r="Q120" s="47">
        <f t="shared" si="43"/>
        <v>84.902040045068574</v>
      </c>
      <c r="R120" s="47">
        <f t="shared" si="43"/>
        <v>97.639320599935544</v>
      </c>
      <c r="S120" s="47">
        <f t="shared" si="43"/>
        <v>98.036671809402264</v>
      </c>
      <c r="T120" s="47">
        <f t="shared" si="43"/>
        <v>84.86690923314687</v>
      </c>
      <c r="U120" s="47">
        <f t="shared" si="43"/>
        <v>97.813794003806464</v>
      </c>
      <c r="V120" s="47">
        <f t="shared" si="43"/>
        <v>75.932567061832756</v>
      </c>
    </row>
    <row r="121" spans="2:22" x14ac:dyDescent="0.2">
      <c r="B121" s="35"/>
      <c r="C121" s="78" t="s">
        <v>9</v>
      </c>
      <c r="D121" s="47">
        <f t="shared" ref="D121:V121" si="44">+IFERROR(IF(D95&gt;0,+((D95/D20)*100)," "),"")</f>
        <v>97.221672620421089</v>
      </c>
      <c r="E121" s="47">
        <f t="shared" si="44"/>
        <v>98.23201651757168</v>
      </c>
      <c r="F121" s="47">
        <f t="shared" si="44"/>
        <v>98.434895041920043</v>
      </c>
      <c r="G121" s="47">
        <f t="shared" si="44"/>
        <v>98.759108026024691</v>
      </c>
      <c r="H121" s="47">
        <f t="shared" si="44"/>
        <v>87.932973138092564</v>
      </c>
      <c r="I121" s="47">
        <f t="shared" si="44"/>
        <v>97.723889301934875</v>
      </c>
      <c r="J121" s="47">
        <f t="shared" si="44"/>
        <v>90.721578511392153</v>
      </c>
      <c r="K121" s="47">
        <f t="shared" si="44"/>
        <v>96.400051152764547</v>
      </c>
      <c r="L121" s="47">
        <f t="shared" si="44"/>
        <v>89.338787970649136</v>
      </c>
      <c r="M121" s="47">
        <f t="shared" si="44"/>
        <v>82.844533568575258</v>
      </c>
      <c r="N121" s="47">
        <f t="shared" si="44"/>
        <v>81.53122184881974</v>
      </c>
      <c r="O121" s="47">
        <f t="shared" si="44"/>
        <v>86.880523858629289</v>
      </c>
      <c r="P121" s="47">
        <f t="shared" si="44"/>
        <v>98.667360747551072</v>
      </c>
      <c r="Q121" s="47">
        <f t="shared" si="44"/>
        <v>97.138136870766914</v>
      </c>
      <c r="R121" s="47">
        <f t="shared" si="44"/>
        <v>98.085670511311932</v>
      </c>
      <c r="S121" s="47">
        <f t="shared" si="44"/>
        <v>98.810606937954233</v>
      </c>
      <c r="T121" s="47">
        <f t="shared" si="44"/>
        <v>95.719919508910493</v>
      </c>
      <c r="U121" s="47">
        <f t="shared" si="44"/>
        <v>97.003269744020628</v>
      </c>
      <c r="V121" s="47">
        <f t="shared" si="44"/>
        <v>85.895680396572459</v>
      </c>
    </row>
    <row r="122" spans="2:22" x14ac:dyDescent="0.2">
      <c r="B122" s="33"/>
      <c r="C122" s="79" t="s">
        <v>10</v>
      </c>
      <c r="D122" s="48">
        <f t="shared" ref="D122:V122" si="45">+IFERROR(IF(D96&gt;0,+((D96/D21)*100)," "),"")</f>
        <v>97.384951136690177</v>
      </c>
      <c r="E122" s="48">
        <f t="shared" si="45"/>
        <v>98.480772680160968</v>
      </c>
      <c r="F122" s="48">
        <f t="shared" si="45"/>
        <v>98.892274388888396</v>
      </c>
      <c r="G122" s="48">
        <f t="shared" si="45"/>
        <v>98.976116116133724</v>
      </c>
      <c r="H122" s="48">
        <f t="shared" si="45"/>
        <v>89.417164810687083</v>
      </c>
      <c r="I122" s="48">
        <f t="shared" si="45"/>
        <v>98.170484252025986</v>
      </c>
      <c r="J122" s="48">
        <f t="shared" si="45"/>
        <v>91.190116941193011</v>
      </c>
      <c r="K122" s="48">
        <f t="shared" si="45"/>
        <v>94.58836107401774</v>
      </c>
      <c r="L122" s="48">
        <f t="shared" si="45"/>
        <v>84.013291378162336</v>
      </c>
      <c r="M122" s="48">
        <f t="shared" si="45"/>
        <v>83.582644318144645</v>
      </c>
      <c r="N122" s="48">
        <f t="shared" si="45"/>
        <v>86.63851219357413</v>
      </c>
      <c r="O122" s="48">
        <f t="shared" si="45"/>
        <v>78.482727262216613</v>
      </c>
      <c r="P122" s="48">
        <f t="shared" si="45"/>
        <v>99.972607949259171</v>
      </c>
      <c r="Q122" s="48">
        <f t="shared" si="45"/>
        <v>98.18393139902058</v>
      </c>
      <c r="R122" s="48">
        <f t="shared" si="45"/>
        <v>97.123773270178546</v>
      </c>
      <c r="S122" s="48">
        <f t="shared" si="45"/>
        <v>98.669143005836929</v>
      </c>
      <c r="T122" s="48">
        <f t="shared" si="45"/>
        <v>96.016320348965507</v>
      </c>
      <c r="U122" s="48">
        <f t="shared" si="45"/>
        <v>97.185664731607417</v>
      </c>
      <c r="V122" s="48">
        <f t="shared" si="45"/>
        <v>96.431337057915314</v>
      </c>
    </row>
    <row r="123" spans="2:22" x14ac:dyDescent="0.2">
      <c r="B123" s="33"/>
      <c r="C123" s="79" t="s">
        <v>11</v>
      </c>
      <c r="D123" s="48">
        <f t="shared" ref="D123:V123" si="46">+IFERROR(IF(D97&gt;0,+((D97/D22)*100)," "),"")</f>
        <v>97.054130561813338</v>
      </c>
      <c r="E123" s="48">
        <f t="shared" si="46"/>
        <v>97.911389414985976</v>
      </c>
      <c r="F123" s="48">
        <f t="shared" si="46"/>
        <v>97.761721360180999</v>
      </c>
      <c r="G123" s="48">
        <f t="shared" si="46"/>
        <v>98.443396151861336</v>
      </c>
      <c r="H123" s="48">
        <f t="shared" si="46"/>
        <v>86.588623000664697</v>
      </c>
      <c r="I123" s="48">
        <f t="shared" si="46"/>
        <v>96.879626216829422</v>
      </c>
      <c r="J123" s="48">
        <f t="shared" si="46"/>
        <v>90.233002489634998</v>
      </c>
      <c r="K123" s="48">
        <f t="shared" si="46"/>
        <v>98.087588236912779</v>
      </c>
      <c r="L123" s="48">
        <f t="shared" si="46"/>
        <v>94.760005576961333</v>
      </c>
      <c r="M123" s="48">
        <f t="shared" si="46"/>
        <v>82.327955728655937</v>
      </c>
      <c r="N123" s="48">
        <f t="shared" si="46"/>
        <v>77.352694607499089</v>
      </c>
      <c r="O123" s="48">
        <f t="shared" si="46"/>
        <v>93.217509794758712</v>
      </c>
      <c r="P123" s="48">
        <f t="shared" si="46"/>
        <v>97.26870984789764</v>
      </c>
      <c r="Q123" s="48">
        <f t="shared" si="46"/>
        <v>96.381704625466895</v>
      </c>
      <c r="R123" s="48">
        <f t="shared" si="46"/>
        <v>99.275905237332324</v>
      </c>
      <c r="S123" s="48">
        <f t="shared" si="46"/>
        <v>98.980626536714396</v>
      </c>
      <c r="T123" s="48">
        <f t="shared" si="46"/>
        <v>95.547664192381148</v>
      </c>
      <c r="U123" s="48">
        <f t="shared" si="46"/>
        <v>96.782756652609862</v>
      </c>
      <c r="V123" s="48">
        <f t="shared" si="46"/>
        <v>81.896618647176879</v>
      </c>
    </row>
    <row r="124" spans="2:22" x14ac:dyDescent="0.2">
      <c r="B124" s="35"/>
      <c r="C124" s="78" t="s">
        <v>12</v>
      </c>
      <c r="D124" s="47">
        <f t="shared" ref="D124:V124" si="47">+IFERROR(IF(D98&gt;0,+((D98/D23)*100)," "),"")</f>
        <v>94.15899442295941</v>
      </c>
      <c r="E124" s="47">
        <f t="shared" si="47"/>
        <v>98.833700954570304</v>
      </c>
      <c r="F124" s="47">
        <f t="shared" si="47"/>
        <v>98.195318862549016</v>
      </c>
      <c r="G124" s="47">
        <f t="shared" si="47"/>
        <v>98.878897290458283</v>
      </c>
      <c r="H124" s="47">
        <f t="shared" si="47"/>
        <v>98.238164999101514</v>
      </c>
      <c r="I124" s="47">
        <f t="shared" si="47"/>
        <v>97.850284444196674</v>
      </c>
      <c r="J124" s="47">
        <f t="shared" si="47"/>
        <v>98.7135505064944</v>
      </c>
      <c r="K124" s="47">
        <f t="shared" si="47"/>
        <v>96.71977393497076</v>
      </c>
      <c r="L124" s="47">
        <f t="shared" si="47"/>
        <v>92.011536795557817</v>
      </c>
      <c r="M124" s="47">
        <f t="shared" si="47"/>
        <v>89.963948915396173</v>
      </c>
      <c r="N124" s="47">
        <f t="shared" si="47"/>
        <v>80.537832273331659</v>
      </c>
      <c r="O124" s="47">
        <f t="shared" si="47"/>
        <v>97.969179062023201</v>
      </c>
      <c r="P124" s="47">
        <f t="shared" si="47"/>
        <v>99.71920028449594</v>
      </c>
      <c r="Q124" s="47">
        <f t="shared" si="47"/>
        <v>82.597392199896419</v>
      </c>
      <c r="R124" s="47">
        <f t="shared" si="47"/>
        <v>97.513372937661714</v>
      </c>
      <c r="S124" s="47">
        <f t="shared" si="47"/>
        <v>97.796143887749281</v>
      </c>
      <c r="T124" s="47">
        <f t="shared" si="47"/>
        <v>82.030390199701614</v>
      </c>
      <c r="U124" s="47">
        <f t="shared" si="47"/>
        <v>98.141783625593689</v>
      </c>
      <c r="V124" s="47">
        <f t="shared" si="47"/>
        <v>72.903500380792565</v>
      </c>
    </row>
    <row r="125" spans="2:22" x14ac:dyDescent="0.2">
      <c r="B125" s="33"/>
      <c r="C125" s="79" t="s">
        <v>10</v>
      </c>
      <c r="D125" s="48">
        <f t="shared" ref="D125:V125" si="48">+IFERROR(IF(D99&gt;0,+((D99/D24)*100)," "),"")</f>
        <v>95.158211933642988</v>
      </c>
      <c r="E125" s="48">
        <f t="shared" si="48"/>
        <v>98.674930210381703</v>
      </c>
      <c r="F125" s="48">
        <f t="shared" si="48"/>
        <v>98.261581470375532</v>
      </c>
      <c r="G125" s="48">
        <f t="shared" si="48"/>
        <v>99.307464826930698</v>
      </c>
      <c r="H125" s="48">
        <f t="shared" si="48"/>
        <v>98.78527191295899</v>
      </c>
      <c r="I125" s="48">
        <f t="shared" si="48"/>
        <v>98.699169429975683</v>
      </c>
      <c r="J125" s="48">
        <f t="shared" si="48"/>
        <v>99.533211590728683</v>
      </c>
      <c r="K125" s="48">
        <f t="shared" si="48"/>
        <v>95.595627439571828</v>
      </c>
      <c r="L125" s="48">
        <f t="shared" si="48"/>
        <v>87.860939151534311</v>
      </c>
      <c r="M125" s="48">
        <f t="shared" si="48"/>
        <v>85.34924200581149</v>
      </c>
      <c r="N125" s="48">
        <f t="shared" si="48"/>
        <v>75.557570203020035</v>
      </c>
      <c r="O125" s="48">
        <f t="shared" si="48"/>
        <v>96.92844247922298</v>
      </c>
      <c r="P125" s="48">
        <f t="shared" si="48"/>
        <v>99.54903100803935</v>
      </c>
      <c r="Q125" s="48">
        <f t="shared" si="48"/>
        <v>78.488465749235047</v>
      </c>
      <c r="R125" s="48">
        <f t="shared" si="48"/>
        <v>97.460816548609841</v>
      </c>
      <c r="S125" s="48">
        <f t="shared" si="48"/>
        <v>99.89547198502126</v>
      </c>
      <c r="T125" s="48">
        <f t="shared" si="48"/>
        <v>69.592479544072233</v>
      </c>
      <c r="U125" s="48">
        <f t="shared" si="48"/>
        <v>99.756125829008496</v>
      </c>
      <c r="V125" s="48">
        <f t="shared" si="48"/>
        <v>50.12651693110984</v>
      </c>
    </row>
    <row r="126" spans="2:22" x14ac:dyDescent="0.2">
      <c r="B126" s="33"/>
      <c r="C126" s="79" t="s">
        <v>11</v>
      </c>
      <c r="D126" s="48">
        <f t="shared" ref="D126:V126" si="49">+IFERROR(IF(D100&gt;0,+((D100/D25)*100)," "),"")</f>
        <v>92.884832080482582</v>
      </c>
      <c r="E126" s="48">
        <f t="shared" si="49"/>
        <v>99.097774911858593</v>
      </c>
      <c r="F126" s="48">
        <f t="shared" si="49"/>
        <v>98.092811940730456</v>
      </c>
      <c r="G126" s="48">
        <f t="shared" si="49"/>
        <v>98.431433398072286</v>
      </c>
      <c r="H126" s="48">
        <f t="shared" si="49"/>
        <v>97.557479932270169</v>
      </c>
      <c r="I126" s="48">
        <f t="shared" si="49"/>
        <v>96.924991675866764</v>
      </c>
      <c r="J126" s="48">
        <f t="shared" si="49"/>
        <v>97.459102600914136</v>
      </c>
      <c r="K126" s="48">
        <f t="shared" si="49"/>
        <v>98.443203144959185</v>
      </c>
      <c r="L126" s="48">
        <f t="shared" si="49"/>
        <v>98.373848352085417</v>
      </c>
      <c r="M126" s="48">
        <f t="shared" si="49"/>
        <v>95.788661550648328</v>
      </c>
      <c r="N126" s="48">
        <f t="shared" si="49"/>
        <v>87.437416680761032</v>
      </c>
      <c r="O126" s="48">
        <f t="shared" si="49"/>
        <v>99.121479600710089</v>
      </c>
      <c r="P126" s="48">
        <f t="shared" si="49"/>
        <v>99.93451234725589</v>
      </c>
      <c r="Q126" s="48">
        <f t="shared" si="49"/>
        <v>88.985238312105693</v>
      </c>
      <c r="R126" s="48">
        <f t="shared" si="49"/>
        <v>97.579395304848433</v>
      </c>
      <c r="S126" s="48">
        <f t="shared" si="49"/>
        <v>95.022592293245296</v>
      </c>
      <c r="T126" s="48">
        <f t="shared" si="49"/>
        <v>96.511597830927343</v>
      </c>
      <c r="U126" s="48">
        <f t="shared" si="49"/>
        <v>96.64878149882631</v>
      </c>
      <c r="V126" s="48">
        <f t="shared" si="49"/>
        <v>90.684706011722156</v>
      </c>
    </row>
    <row r="127" spans="2:22" x14ac:dyDescent="0.2">
      <c r="B127" s="35" t="s">
        <v>13</v>
      </c>
      <c r="C127" s="78" t="s">
        <v>110</v>
      </c>
      <c r="D127" s="47">
        <f t="shared" ref="D127:V127" si="50">+IFERROR(IF(D101&gt;0,+((D101/D26)*100)," "),"")</f>
        <v>71.610905573604128</v>
      </c>
      <c r="E127" s="47">
        <f t="shared" si="50"/>
        <v>62.75898471297873</v>
      </c>
      <c r="F127" s="47">
        <f t="shared" si="50"/>
        <v>52.329876563801228</v>
      </c>
      <c r="G127" s="47">
        <f t="shared" si="50"/>
        <v>64.476823338793864</v>
      </c>
      <c r="H127" s="47">
        <f t="shared" si="50"/>
        <v>62.768339267332365</v>
      </c>
      <c r="I127" s="47">
        <f t="shared" si="50"/>
        <v>66.656840906540936</v>
      </c>
      <c r="J127" s="47">
        <f t="shared" si="50"/>
        <v>61.958871072715318</v>
      </c>
      <c r="K127" s="47">
        <f t="shared" si="50"/>
        <v>77.379049287392192</v>
      </c>
      <c r="L127" s="47">
        <f t="shared" si="50"/>
        <v>85.23583616765039</v>
      </c>
      <c r="M127" s="47">
        <f t="shared" si="50"/>
        <v>85.127082496127898</v>
      </c>
      <c r="N127" s="47">
        <f t="shared" si="50"/>
        <v>78.73112538205379</v>
      </c>
      <c r="O127" s="47">
        <f t="shared" si="50"/>
        <v>85.905677148065081</v>
      </c>
      <c r="P127" s="47">
        <f t="shared" si="50"/>
        <v>86.176705340446773</v>
      </c>
      <c r="Q127" s="47">
        <f t="shared" si="50"/>
        <v>88.35333294879041</v>
      </c>
      <c r="R127" s="47">
        <f t="shared" si="50"/>
        <v>87.290332690461042</v>
      </c>
      <c r="S127" s="47">
        <f t="shared" si="50"/>
        <v>87.356702643653421</v>
      </c>
      <c r="T127" s="47">
        <f t="shared" si="50"/>
        <v>85.223334972240252</v>
      </c>
      <c r="U127" s="47">
        <f t="shared" si="50"/>
        <v>87.865760677232927</v>
      </c>
      <c r="V127" s="47">
        <f t="shared" si="50"/>
        <v>75.702092991969238</v>
      </c>
    </row>
    <row r="128" spans="2:22" x14ac:dyDescent="0.2">
      <c r="B128" s="37" t="s">
        <v>14</v>
      </c>
      <c r="C128" s="80" t="s">
        <v>16</v>
      </c>
      <c r="D128" s="49">
        <f t="shared" ref="D128:V128" si="51">+IFERROR(IF(D102&gt;0,+((D102/D27)*100)," "),"")</f>
        <v>90.087605614688499</v>
      </c>
      <c r="E128" s="49">
        <f t="shared" si="51"/>
        <v>87.278019474964864</v>
      </c>
      <c r="F128" s="49">
        <f t="shared" si="51"/>
        <v>85.727174397628687</v>
      </c>
      <c r="G128" s="49">
        <f t="shared" si="51"/>
        <v>89.095646256275856</v>
      </c>
      <c r="H128" s="49">
        <f t="shared" si="51"/>
        <v>88.254710129065785</v>
      </c>
      <c r="I128" s="49">
        <f t="shared" si="51"/>
        <v>89.82218374432189</v>
      </c>
      <c r="J128" s="49">
        <f t="shared" si="51"/>
        <v>89.133542967946909</v>
      </c>
      <c r="K128" s="49">
        <f t="shared" si="51"/>
        <v>91.648776008128024</v>
      </c>
      <c r="L128" s="49">
        <f t="shared" si="51"/>
        <v>94.239856813990116</v>
      </c>
      <c r="M128" s="49">
        <f t="shared" si="51"/>
        <v>91.630436606948521</v>
      </c>
      <c r="N128" s="49">
        <f t="shared" si="51"/>
        <v>89.004624306792451</v>
      </c>
      <c r="O128" s="49">
        <f t="shared" si="51"/>
        <v>95.194171753526518</v>
      </c>
      <c r="P128" s="49">
        <f t="shared" si="51"/>
        <v>94.488921667495518</v>
      </c>
      <c r="Q128" s="49">
        <f t="shared" si="51"/>
        <v>94.800761663364398</v>
      </c>
      <c r="R128" s="49">
        <f t="shared" si="51"/>
        <v>92.3380143313329</v>
      </c>
      <c r="S128" s="49">
        <f t="shared" si="51"/>
        <v>93.013649208875009</v>
      </c>
      <c r="T128" s="49">
        <f t="shared" si="51"/>
        <v>92.912758668874858</v>
      </c>
      <c r="U128" s="49">
        <f t="shared" si="51"/>
        <v>94.519136502205797</v>
      </c>
      <c r="V128" s="49">
        <f t="shared" si="51"/>
        <v>90.872156931419497</v>
      </c>
    </row>
    <row r="129" spans="2:22" x14ac:dyDescent="0.2">
      <c r="B129" s="39" t="s">
        <v>15</v>
      </c>
      <c r="C129" s="81" t="s">
        <v>51</v>
      </c>
      <c r="D129" s="46">
        <f t="shared" ref="D129:V129" si="52">+IFERROR(IF(D103&gt;0,+((D103/D28)*100)," "),"")</f>
        <v>91.873405538528459</v>
      </c>
      <c r="E129" s="46">
        <f t="shared" si="52"/>
        <v>91.460270918619102</v>
      </c>
      <c r="F129" s="46">
        <f t="shared" si="52"/>
        <v>90.403846837909825</v>
      </c>
      <c r="G129" s="46">
        <f t="shared" si="52"/>
        <v>93.072406122732943</v>
      </c>
      <c r="H129" s="46">
        <f t="shared" si="52"/>
        <v>90.57256151663276</v>
      </c>
      <c r="I129" s="46">
        <f t="shared" si="52"/>
        <v>92.758394764921263</v>
      </c>
      <c r="J129" s="46">
        <f t="shared" si="52"/>
        <v>92.044728033006081</v>
      </c>
      <c r="K129" s="46">
        <f t="shared" si="52"/>
        <v>93.446431773883432</v>
      </c>
      <c r="L129" s="46">
        <f t="shared" si="52"/>
        <v>93.30807131057955</v>
      </c>
      <c r="M129" s="46">
        <f t="shared" si="52"/>
        <v>90.708792249046738</v>
      </c>
      <c r="N129" s="46">
        <f t="shared" si="52"/>
        <v>86.60459316162563</v>
      </c>
      <c r="O129" s="46">
        <f t="shared" si="52"/>
        <v>95.336390764344671</v>
      </c>
      <c r="P129" s="46">
        <f t="shared" si="52"/>
        <v>95.693420116846312</v>
      </c>
      <c r="Q129" s="46">
        <f t="shared" si="52"/>
        <v>92.275004581460536</v>
      </c>
      <c r="R129" s="46">
        <f t="shared" si="52"/>
        <v>93.508041011591033</v>
      </c>
      <c r="S129" s="46">
        <f t="shared" si="52"/>
        <v>94.221611704931632</v>
      </c>
      <c r="T129" s="46">
        <f t="shared" si="52"/>
        <v>91.005905051031078</v>
      </c>
      <c r="U129" s="46">
        <f t="shared" si="52"/>
        <v>95.286492521008427</v>
      </c>
      <c r="V129" s="46">
        <f t="shared" si="52"/>
        <v>87.610271565141801</v>
      </c>
    </row>
    <row r="130" spans="2:22" x14ac:dyDescent="0.2">
      <c r="B130" s="1" t="s">
        <v>227</v>
      </c>
      <c r="C130" s="16"/>
      <c r="D130" s="12"/>
      <c r="E130" s="12"/>
      <c r="F130" s="12"/>
      <c r="G130" s="1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2:22" x14ac:dyDescent="0.2">
      <c r="B131" s="1"/>
      <c r="C131" s="16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6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6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x14ac:dyDescent="0.2">
      <c r="B134" s="1"/>
      <c r="C134" s="16"/>
      <c r="D134" s="12"/>
      <c r="E134" s="12"/>
      <c r="F134" s="12"/>
      <c r="G134" s="1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2:22" ht="18" x14ac:dyDescent="0.2">
      <c r="C135" s="138"/>
      <c r="D135" s="164" t="s">
        <v>117</v>
      </c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</row>
    <row r="136" spans="2:22" ht="15.75" customHeight="1" x14ac:dyDescent="0.2"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</row>
    <row r="137" spans="2:22" x14ac:dyDescent="0.2">
      <c r="B137" s="166"/>
      <c r="C137" s="168" t="s">
        <v>0</v>
      </c>
      <c r="D137" s="162" t="s">
        <v>17</v>
      </c>
      <c r="E137" s="162" t="s">
        <v>18</v>
      </c>
      <c r="F137" s="162" t="s">
        <v>19</v>
      </c>
      <c r="G137" s="162" t="s">
        <v>20</v>
      </c>
      <c r="H137" s="162">
        <v>2004</v>
      </c>
      <c r="I137" s="162" t="s">
        <v>23</v>
      </c>
      <c r="J137" s="162" t="s">
        <v>24</v>
      </c>
      <c r="K137" s="162" t="s">
        <v>25</v>
      </c>
      <c r="L137" s="162" t="s">
        <v>26</v>
      </c>
      <c r="M137" s="162" t="s">
        <v>41</v>
      </c>
      <c r="N137" s="162">
        <v>2010</v>
      </c>
      <c r="O137" s="162">
        <v>2011</v>
      </c>
      <c r="P137" s="162">
        <v>2012</v>
      </c>
      <c r="Q137" s="162">
        <v>2013</v>
      </c>
      <c r="R137" s="162">
        <v>2014</v>
      </c>
      <c r="S137" s="162">
        <v>2015</v>
      </c>
      <c r="T137" s="162">
        <v>2016</v>
      </c>
      <c r="U137" s="162">
        <v>2017</v>
      </c>
      <c r="V137" s="162">
        <v>2018</v>
      </c>
    </row>
    <row r="138" spans="2:22" ht="12" thickBot="1" x14ac:dyDescent="0.25">
      <c r="B138" s="167"/>
      <c r="C138" s="169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</row>
    <row r="139" spans="2:22" x14ac:dyDescent="0.2">
      <c r="B139" s="35" t="s">
        <v>1</v>
      </c>
      <c r="C139" s="78" t="s">
        <v>2</v>
      </c>
      <c r="D139" s="42">
        <f>+D140+D141+D142+D143</f>
        <v>20709.811817985988</v>
      </c>
      <c r="E139" s="42">
        <f t="shared" ref="E139:V139" si="53">+E140+E141+E142+E143</f>
        <v>25730.292600557834</v>
      </c>
      <c r="F139" s="42">
        <f t="shared" si="53"/>
        <v>28243.924662548245</v>
      </c>
      <c r="G139" s="42">
        <f t="shared" si="53"/>
        <v>30637.505795500623</v>
      </c>
      <c r="H139" s="42">
        <f t="shared" si="53"/>
        <v>35543.174526499446</v>
      </c>
      <c r="I139" s="42">
        <f t="shared" si="53"/>
        <v>41965.236315299684</v>
      </c>
      <c r="J139" s="42">
        <f t="shared" si="53"/>
        <v>45938.010017506276</v>
      </c>
      <c r="K139" s="42">
        <f t="shared" si="53"/>
        <v>50941.048674759426</v>
      </c>
      <c r="L139" s="42">
        <f t="shared" si="53"/>
        <v>57772.364905001668</v>
      </c>
      <c r="M139" s="42">
        <f t="shared" si="53"/>
        <v>63039.829638558389</v>
      </c>
      <c r="N139" s="42">
        <f t="shared" si="53"/>
        <v>67096.942075148196</v>
      </c>
      <c r="O139" s="42">
        <f t="shared" si="53"/>
        <v>70767.767901603438</v>
      </c>
      <c r="P139" s="42">
        <f t="shared" si="53"/>
        <v>76642.939876060118</v>
      </c>
      <c r="Q139" s="42">
        <f t="shared" si="53"/>
        <v>85915.688344360737</v>
      </c>
      <c r="R139" s="42">
        <f t="shared" si="53"/>
        <v>94318.407871561285</v>
      </c>
      <c r="S139" s="42">
        <f t="shared" si="53"/>
        <v>100289.46563761869</v>
      </c>
      <c r="T139" s="42">
        <f t="shared" si="53"/>
        <v>108913.08296727894</v>
      </c>
      <c r="U139" s="42">
        <f t="shared" si="53"/>
        <v>125043.78495704889</v>
      </c>
      <c r="V139" s="42">
        <f t="shared" si="53"/>
        <v>132350.23500625626</v>
      </c>
    </row>
    <row r="140" spans="2:22" x14ac:dyDescent="0.2">
      <c r="B140" s="41"/>
      <c r="C140" s="79" t="s">
        <v>3</v>
      </c>
      <c r="D140" s="43">
        <v>5536.695323834032</v>
      </c>
      <c r="E140" s="43">
        <v>6085.7858080386195</v>
      </c>
      <c r="F140" s="43">
        <v>6583.095059791628</v>
      </c>
      <c r="G140" s="43">
        <v>7167.7117535827019</v>
      </c>
      <c r="H140" s="43">
        <v>7781.4262895058591</v>
      </c>
      <c r="I140" s="43">
        <v>8514.896855750967</v>
      </c>
      <c r="J140" s="43">
        <v>9536.4367393345474</v>
      </c>
      <c r="K140" s="43">
        <v>10488.590627194966</v>
      </c>
      <c r="L140" s="43">
        <v>11689.622730098801</v>
      </c>
      <c r="M140" s="43">
        <v>13129.622466451303</v>
      </c>
      <c r="N140" s="43">
        <v>14221.958318262445</v>
      </c>
      <c r="O140" s="43">
        <v>15015.937595273232</v>
      </c>
      <c r="P140" s="43">
        <v>16734.689417668564</v>
      </c>
      <c r="Q140" s="43">
        <v>18674.893238978926</v>
      </c>
      <c r="R140" s="43">
        <v>20622.264812752681</v>
      </c>
      <c r="S140" s="43">
        <v>21941.900540281727</v>
      </c>
      <c r="T140" s="43">
        <v>23627.735713817103</v>
      </c>
      <c r="U140" s="43">
        <v>25585.984004213555</v>
      </c>
      <c r="V140" s="43">
        <v>28619.962174433105</v>
      </c>
    </row>
    <row r="141" spans="2:22" x14ac:dyDescent="0.2">
      <c r="B141" s="41"/>
      <c r="C141" s="79" t="s">
        <v>4</v>
      </c>
      <c r="D141" s="43">
        <v>888.06402484359967</v>
      </c>
      <c r="E141" s="43">
        <v>1230.0655279487307</v>
      </c>
      <c r="F141" s="43">
        <v>1334.1378342701296</v>
      </c>
      <c r="G141" s="43">
        <v>1546.1477871222608</v>
      </c>
      <c r="H141" s="43">
        <v>1604.0240369739504</v>
      </c>
      <c r="I141" s="43">
        <v>1835.5039691742591</v>
      </c>
      <c r="J141" s="43">
        <v>2266.66424057011</v>
      </c>
      <c r="K141" s="43">
        <v>2942.7207522540789</v>
      </c>
      <c r="L141" s="43">
        <v>3253.7157159397998</v>
      </c>
      <c r="M141" s="43">
        <v>3623.7978943603698</v>
      </c>
      <c r="N141" s="43">
        <v>4073.2914818318886</v>
      </c>
      <c r="O141" s="43">
        <v>4403.670042051227</v>
      </c>
      <c r="P141" s="43">
        <v>4978.3116138341838</v>
      </c>
      <c r="Q141" s="43">
        <v>5901.462075524043</v>
      </c>
      <c r="R141" s="43">
        <v>6096.6820676859261</v>
      </c>
      <c r="S141" s="43">
        <v>5966.3716978393786</v>
      </c>
      <c r="T141" s="43">
        <v>5784.730065131409</v>
      </c>
      <c r="U141" s="43">
        <v>5903.8758568059748</v>
      </c>
      <c r="V141" s="43">
        <v>6728.5740172490314</v>
      </c>
    </row>
    <row r="142" spans="2:22" x14ac:dyDescent="0.2">
      <c r="B142" s="41"/>
      <c r="C142" s="79" t="s">
        <v>5</v>
      </c>
      <c r="D142" s="43">
        <v>14283.634446176015</v>
      </c>
      <c r="E142" s="43">
        <v>18410.655611256363</v>
      </c>
      <c r="F142" s="43">
        <v>20322.844710194509</v>
      </c>
      <c r="G142" s="43">
        <v>21920.94855964075</v>
      </c>
      <c r="H142" s="43">
        <v>26149.050690606833</v>
      </c>
      <c r="I142" s="43">
        <v>31603.756637340615</v>
      </c>
      <c r="J142" s="43">
        <v>34120.591114632014</v>
      </c>
      <c r="K142" s="43">
        <v>37495.053637109981</v>
      </c>
      <c r="L142" s="43">
        <v>42811.348513380399</v>
      </c>
      <c r="M142" s="43">
        <v>46279.456565724417</v>
      </c>
      <c r="N142" s="43">
        <v>48794.093995515861</v>
      </c>
      <c r="O142" s="43">
        <v>51339.170304617975</v>
      </c>
      <c r="P142" s="43">
        <v>54920.602291318362</v>
      </c>
      <c r="Q142" s="43">
        <v>61330.580679399769</v>
      </c>
      <c r="R142" s="43">
        <v>67585.060371913671</v>
      </c>
      <c r="S142" s="43">
        <v>72367.602822325585</v>
      </c>
      <c r="T142" s="43">
        <v>79487.037532191418</v>
      </c>
      <c r="U142" s="43">
        <v>93531.978227418498</v>
      </c>
      <c r="V142" s="43">
        <v>96968.084719212944</v>
      </c>
    </row>
    <row r="143" spans="2:22" x14ac:dyDescent="0.2">
      <c r="B143" s="41"/>
      <c r="C143" s="79" t="s">
        <v>6</v>
      </c>
      <c r="D143" s="43">
        <v>1.4180231323399999</v>
      </c>
      <c r="E143" s="43">
        <v>3.7856533141199997</v>
      </c>
      <c r="F143" s="43">
        <v>3.8470582919799998</v>
      </c>
      <c r="G143" s="43">
        <v>2.6976951549099999</v>
      </c>
      <c r="H143" s="43">
        <v>8.6735094127999997</v>
      </c>
      <c r="I143" s="43">
        <v>11.078853033850001</v>
      </c>
      <c r="J143" s="43">
        <v>14.3179229696</v>
      </c>
      <c r="K143" s="43">
        <v>14.6836582004</v>
      </c>
      <c r="L143" s="43">
        <v>17.677945582669999</v>
      </c>
      <c r="M143" s="43">
        <v>6.9527120223000001</v>
      </c>
      <c r="N143" s="43">
        <v>7.5982795379999999</v>
      </c>
      <c r="O143" s="43">
        <v>8.9899596610000003</v>
      </c>
      <c r="P143" s="43">
        <v>9.3365532390000006</v>
      </c>
      <c r="Q143" s="43">
        <v>8.7523504580000004</v>
      </c>
      <c r="R143" s="43">
        <v>14.400619209</v>
      </c>
      <c r="S143" s="43">
        <v>13.590577172</v>
      </c>
      <c r="T143" s="43">
        <v>13.579656139000001</v>
      </c>
      <c r="U143" s="43">
        <v>21.946868610860001</v>
      </c>
      <c r="V143" s="43">
        <v>33.614095361179999</v>
      </c>
    </row>
    <row r="144" spans="2:22" x14ac:dyDescent="0.2">
      <c r="B144" s="35" t="s">
        <v>7</v>
      </c>
      <c r="C144" s="78" t="s">
        <v>8</v>
      </c>
      <c r="D144" s="42">
        <f>+D145+D148</f>
        <v>15481.242275806489</v>
      </c>
      <c r="E144" s="42">
        <f t="shared" ref="E144:V144" si="54">+E145+E148</f>
        <v>20428.536961867037</v>
      </c>
      <c r="F144" s="42">
        <f t="shared" si="54"/>
        <v>21698.264158745718</v>
      </c>
      <c r="G144" s="42">
        <f t="shared" si="54"/>
        <v>25489.93925211786</v>
      </c>
      <c r="H144" s="42">
        <f t="shared" si="54"/>
        <v>23873.984511379309</v>
      </c>
      <c r="I144" s="42">
        <f t="shared" si="54"/>
        <v>30005.703689806825</v>
      </c>
      <c r="J144" s="42">
        <f t="shared" si="54"/>
        <v>35921.497424907109</v>
      </c>
      <c r="K144" s="42">
        <f t="shared" si="54"/>
        <v>36474.417186671461</v>
      </c>
      <c r="L144" s="42">
        <f t="shared" si="54"/>
        <v>34498.692629972851</v>
      </c>
      <c r="M144" s="42">
        <f t="shared" si="54"/>
        <v>31705.178566382892</v>
      </c>
      <c r="N144" s="42">
        <f t="shared" si="54"/>
        <v>31488.740662281918</v>
      </c>
      <c r="O144" s="42">
        <f t="shared" si="54"/>
        <v>32783.692798128519</v>
      </c>
      <c r="P144" s="42">
        <f t="shared" si="54"/>
        <v>36148.271327019043</v>
      </c>
      <c r="Q144" s="42">
        <f t="shared" si="54"/>
        <v>37244.597496431612</v>
      </c>
      <c r="R144" s="42">
        <f t="shared" si="54"/>
        <v>39298.662171894095</v>
      </c>
      <c r="S144" s="42">
        <f t="shared" si="54"/>
        <v>45795.565654469625</v>
      </c>
      <c r="T144" s="42">
        <f t="shared" si="54"/>
        <v>39561.701255218279</v>
      </c>
      <c r="U144" s="42">
        <f t="shared" si="54"/>
        <v>48897.20913243058</v>
      </c>
      <c r="V144" s="42">
        <f t="shared" si="54"/>
        <v>36378.491518907264</v>
      </c>
    </row>
    <row r="145" spans="2:22" x14ac:dyDescent="0.2">
      <c r="B145" s="35"/>
      <c r="C145" s="78" t="s">
        <v>9</v>
      </c>
      <c r="D145" s="42">
        <f>+D146+D147</f>
        <v>4924.1233035560799</v>
      </c>
      <c r="E145" s="42">
        <f t="shared" ref="E145:V145" si="55">+E146+E147</f>
        <v>7651.4559371363994</v>
      </c>
      <c r="F145" s="42">
        <f t="shared" si="55"/>
        <v>9261.6265961565587</v>
      </c>
      <c r="G145" s="42">
        <f t="shared" si="55"/>
        <v>12089.032807910789</v>
      </c>
      <c r="H145" s="42">
        <f t="shared" si="55"/>
        <v>7310.518478475019</v>
      </c>
      <c r="I145" s="42">
        <f t="shared" si="55"/>
        <v>12107.32174289608</v>
      </c>
      <c r="J145" s="42">
        <f t="shared" si="55"/>
        <v>8785.4918518556624</v>
      </c>
      <c r="K145" s="42">
        <f t="shared" si="55"/>
        <v>6847.60689579052</v>
      </c>
      <c r="L145" s="42">
        <f t="shared" si="55"/>
        <v>6763.3563024919304</v>
      </c>
      <c r="M145" s="42">
        <f t="shared" si="55"/>
        <v>6288.5122166821302</v>
      </c>
      <c r="N145" s="42">
        <f t="shared" si="55"/>
        <v>6536.9387870996507</v>
      </c>
      <c r="O145" s="42">
        <f t="shared" si="55"/>
        <v>5400.0149931237374</v>
      </c>
      <c r="P145" s="42">
        <f t="shared" si="55"/>
        <v>6473.9905795831419</v>
      </c>
      <c r="Q145" s="42">
        <f t="shared" si="55"/>
        <v>6394.7375458627994</v>
      </c>
      <c r="R145" s="42">
        <f t="shared" si="55"/>
        <v>8253.9386800174943</v>
      </c>
      <c r="S145" s="42">
        <f t="shared" si="55"/>
        <v>10858.762540473386</v>
      </c>
      <c r="T145" s="42">
        <f t="shared" si="55"/>
        <v>9263.2227786170697</v>
      </c>
      <c r="U145" s="42">
        <f t="shared" si="55"/>
        <v>13974.144237549302</v>
      </c>
      <c r="V145" s="42">
        <f t="shared" si="55"/>
        <v>9598.2883115847399</v>
      </c>
    </row>
    <row r="146" spans="2:22" x14ac:dyDescent="0.2">
      <c r="B146" s="33"/>
      <c r="C146" s="79" t="s">
        <v>10</v>
      </c>
      <c r="D146" s="43">
        <v>2493.6000548852203</v>
      </c>
      <c r="E146" s="43">
        <v>4319.9932426356299</v>
      </c>
      <c r="F146" s="43">
        <v>5544.4216209021497</v>
      </c>
      <c r="G146" s="43">
        <v>7544.5386196172494</v>
      </c>
      <c r="H146" s="43">
        <v>3747.4913361597996</v>
      </c>
      <c r="I146" s="43">
        <v>8189.87073913316</v>
      </c>
      <c r="J146" s="43">
        <v>4717.3994695616311</v>
      </c>
      <c r="K146" s="43">
        <v>3340.2742950331199</v>
      </c>
      <c r="L146" s="43">
        <v>3374.0912474594602</v>
      </c>
      <c r="M146" s="43">
        <v>2750.38880165926</v>
      </c>
      <c r="N146" s="43">
        <v>3278.1707793762898</v>
      </c>
      <c r="O146" s="43">
        <v>2188.6927269339108</v>
      </c>
      <c r="P146" s="43">
        <v>3393.1349498678601</v>
      </c>
      <c r="Q146" s="43">
        <v>2851.3474789094575</v>
      </c>
      <c r="R146" s="43">
        <v>4767.3028081902403</v>
      </c>
      <c r="S146" s="43">
        <v>5975.630185091738</v>
      </c>
      <c r="T146" s="43">
        <v>3415.2551185801408</v>
      </c>
      <c r="U146" s="43">
        <v>7662.481862299479</v>
      </c>
      <c r="V146" s="43">
        <v>2964.7777527241301</v>
      </c>
    </row>
    <row r="147" spans="2:22" x14ac:dyDescent="0.2">
      <c r="B147" s="33"/>
      <c r="C147" s="79" t="s">
        <v>11</v>
      </c>
      <c r="D147" s="43">
        <v>2430.5232486708596</v>
      </c>
      <c r="E147" s="43">
        <v>3331.4626945007699</v>
      </c>
      <c r="F147" s="43">
        <v>3717.2049752544099</v>
      </c>
      <c r="G147" s="43">
        <v>4544.49418829354</v>
      </c>
      <c r="H147" s="43">
        <v>3563.0271423152194</v>
      </c>
      <c r="I147" s="43">
        <v>3917.4510037629202</v>
      </c>
      <c r="J147" s="43">
        <v>4068.0923822940304</v>
      </c>
      <c r="K147" s="43">
        <v>3507.3326007574001</v>
      </c>
      <c r="L147" s="43">
        <v>3389.2650550324702</v>
      </c>
      <c r="M147" s="43">
        <v>3538.1234150228702</v>
      </c>
      <c r="N147" s="43">
        <v>3258.7680077233604</v>
      </c>
      <c r="O147" s="43">
        <v>3211.3222661898262</v>
      </c>
      <c r="P147" s="43">
        <v>3080.8556297152818</v>
      </c>
      <c r="Q147" s="43">
        <v>3543.3900669533418</v>
      </c>
      <c r="R147" s="43">
        <v>3486.6358718272531</v>
      </c>
      <c r="S147" s="43">
        <v>4883.1323553816483</v>
      </c>
      <c r="T147" s="43">
        <v>5847.9676600369294</v>
      </c>
      <c r="U147" s="43">
        <v>6311.6623752498226</v>
      </c>
      <c r="V147" s="43">
        <v>6633.5105588606093</v>
      </c>
    </row>
    <row r="148" spans="2:22" x14ac:dyDescent="0.2">
      <c r="B148" s="35"/>
      <c r="C148" s="78" t="s">
        <v>12</v>
      </c>
      <c r="D148" s="42">
        <f>+D149+D150</f>
        <v>10557.11897225041</v>
      </c>
      <c r="E148" s="42">
        <f t="shared" ref="E148:V148" si="56">+E149+E150</f>
        <v>12777.08102473064</v>
      </c>
      <c r="F148" s="42">
        <f t="shared" si="56"/>
        <v>12436.63756258916</v>
      </c>
      <c r="G148" s="42">
        <f t="shared" si="56"/>
        <v>13400.90644420707</v>
      </c>
      <c r="H148" s="42">
        <f t="shared" si="56"/>
        <v>16563.466032904289</v>
      </c>
      <c r="I148" s="42">
        <f t="shared" si="56"/>
        <v>17898.381946910748</v>
      </c>
      <c r="J148" s="42">
        <f t="shared" si="56"/>
        <v>27136.005573051443</v>
      </c>
      <c r="K148" s="42">
        <f t="shared" si="56"/>
        <v>29626.810290880941</v>
      </c>
      <c r="L148" s="42">
        <f t="shared" si="56"/>
        <v>27735.33632748092</v>
      </c>
      <c r="M148" s="42">
        <f t="shared" si="56"/>
        <v>25416.666349700761</v>
      </c>
      <c r="N148" s="42">
        <f t="shared" si="56"/>
        <v>24951.801875182267</v>
      </c>
      <c r="O148" s="42">
        <f t="shared" si="56"/>
        <v>27383.67780500478</v>
      </c>
      <c r="P148" s="42">
        <f t="shared" si="56"/>
        <v>29674.2807474359</v>
      </c>
      <c r="Q148" s="42">
        <f t="shared" si="56"/>
        <v>30849.859950568811</v>
      </c>
      <c r="R148" s="42">
        <f t="shared" si="56"/>
        <v>31044.723491876601</v>
      </c>
      <c r="S148" s="42">
        <f t="shared" si="56"/>
        <v>34936.80311399624</v>
      </c>
      <c r="T148" s="42">
        <f t="shared" si="56"/>
        <v>30298.478476601209</v>
      </c>
      <c r="U148" s="42">
        <f t="shared" si="56"/>
        <v>34923.064894881274</v>
      </c>
      <c r="V148" s="42">
        <f t="shared" si="56"/>
        <v>26780.20320732252</v>
      </c>
    </row>
    <row r="149" spans="2:22" x14ac:dyDescent="0.2">
      <c r="B149" s="33"/>
      <c r="C149" s="79" t="s">
        <v>10</v>
      </c>
      <c r="D149" s="43">
        <v>5996.6461603385887</v>
      </c>
      <c r="E149" s="43">
        <v>7838.0452788917501</v>
      </c>
      <c r="F149" s="43">
        <v>7294.4201976801105</v>
      </c>
      <c r="G149" s="43">
        <v>7015.1701784642901</v>
      </c>
      <c r="H149" s="43">
        <v>9383.4518392050304</v>
      </c>
      <c r="I149" s="43">
        <v>9471.3824746277496</v>
      </c>
      <c r="J149" s="43">
        <v>16553.412144309012</v>
      </c>
      <c r="K149" s="43">
        <v>17728.56090903296</v>
      </c>
      <c r="L149" s="43">
        <v>16110.742653819749</v>
      </c>
      <c r="M149" s="43">
        <v>13480.491018471772</v>
      </c>
      <c r="N149" s="43">
        <v>13648.382382926047</v>
      </c>
      <c r="O149" s="43">
        <v>14231.952410353024</v>
      </c>
      <c r="P149" s="43">
        <v>16531.612365090208</v>
      </c>
      <c r="Q149" s="43">
        <v>17809.766884399462</v>
      </c>
      <c r="R149" s="43">
        <v>17247.17744213076</v>
      </c>
      <c r="S149" s="43">
        <v>20267.077401315819</v>
      </c>
      <c r="T149" s="43">
        <v>13862.148799666813</v>
      </c>
      <c r="U149" s="43">
        <v>17062.999741280721</v>
      </c>
      <c r="V149" s="43">
        <v>8077.1619739023299</v>
      </c>
    </row>
    <row r="150" spans="2:22" x14ac:dyDescent="0.2">
      <c r="B150" s="33"/>
      <c r="C150" s="79" t="s">
        <v>11</v>
      </c>
      <c r="D150" s="43">
        <v>4560.4728119118199</v>
      </c>
      <c r="E150" s="43">
        <v>4939.0357458388899</v>
      </c>
      <c r="F150" s="43">
        <v>5142.21736490905</v>
      </c>
      <c r="G150" s="43">
        <v>6385.7362657427802</v>
      </c>
      <c r="H150" s="43">
        <v>7180.0141936992604</v>
      </c>
      <c r="I150" s="43">
        <v>8426.9994722829997</v>
      </c>
      <c r="J150" s="43">
        <v>10582.593428742432</v>
      </c>
      <c r="K150" s="43">
        <v>11898.249381847982</v>
      </c>
      <c r="L150" s="43">
        <v>11624.593673661171</v>
      </c>
      <c r="M150" s="43">
        <v>11936.175331228989</v>
      </c>
      <c r="N150" s="43">
        <v>11303.41949225622</v>
      </c>
      <c r="O150" s="43">
        <v>13151.725394651754</v>
      </c>
      <c r="P150" s="43">
        <v>13142.668382345691</v>
      </c>
      <c r="Q150" s="43">
        <v>13040.093066169349</v>
      </c>
      <c r="R150" s="43">
        <v>13797.546049745841</v>
      </c>
      <c r="S150" s="43">
        <v>14669.725712680423</v>
      </c>
      <c r="T150" s="43">
        <v>16436.329676934398</v>
      </c>
      <c r="U150" s="43">
        <v>17860.065153600553</v>
      </c>
      <c r="V150" s="43">
        <v>18703.04123342019</v>
      </c>
    </row>
    <row r="151" spans="2:22" x14ac:dyDescent="0.2">
      <c r="B151" s="35" t="s">
        <v>13</v>
      </c>
      <c r="C151" s="78" t="s">
        <v>110</v>
      </c>
      <c r="D151" s="42">
        <v>2615.8116030351807</v>
      </c>
      <c r="E151" s="42">
        <v>5175.8680623544005</v>
      </c>
      <c r="F151" s="42">
        <v>3612.6486381188997</v>
      </c>
      <c r="G151" s="42">
        <v>3818.8748363734394</v>
      </c>
      <c r="H151" s="42">
        <v>4668.0802949489507</v>
      </c>
      <c r="I151" s="42">
        <v>5852.5347710756705</v>
      </c>
      <c r="J151" s="42">
        <v>6256.1443159769815</v>
      </c>
      <c r="K151" s="42">
        <v>11094.577959878708</v>
      </c>
      <c r="L151" s="42">
        <v>11878.502960932638</v>
      </c>
      <c r="M151" s="42">
        <v>17017.698247899349</v>
      </c>
      <c r="N151" s="42">
        <v>12521.413014572889</v>
      </c>
      <c r="O151" s="42">
        <v>16684.26550936278</v>
      </c>
      <c r="P151" s="42">
        <v>19741.636410395164</v>
      </c>
      <c r="Q151" s="42">
        <v>23694.712825582235</v>
      </c>
      <c r="R151" s="42">
        <v>27831.85701105414</v>
      </c>
      <c r="S151" s="42">
        <v>28783.831705082219</v>
      </c>
      <c r="T151" s="42">
        <v>23899.681646081019</v>
      </c>
      <c r="U151" s="42">
        <v>22330.765902312945</v>
      </c>
      <c r="V151" s="42">
        <v>23227.735051550986</v>
      </c>
    </row>
    <row r="152" spans="2:22" x14ac:dyDescent="0.2">
      <c r="B152" s="37" t="s">
        <v>14</v>
      </c>
      <c r="C152" s="80" t="s">
        <v>16</v>
      </c>
      <c r="D152" s="44">
        <f>+D139+D151</f>
        <v>23325.62342102117</v>
      </c>
      <c r="E152" s="44">
        <f t="shared" ref="E152:V152" si="57">+E139+E151</f>
        <v>30906.160662912233</v>
      </c>
      <c r="F152" s="44">
        <f t="shared" si="57"/>
        <v>31856.573300667143</v>
      </c>
      <c r="G152" s="44">
        <f t="shared" si="57"/>
        <v>34456.380631874061</v>
      </c>
      <c r="H152" s="44">
        <f t="shared" si="57"/>
        <v>40211.254821448398</v>
      </c>
      <c r="I152" s="44">
        <f t="shared" si="57"/>
        <v>47817.771086375353</v>
      </c>
      <c r="J152" s="44">
        <f t="shared" si="57"/>
        <v>52194.15433348326</v>
      </c>
      <c r="K152" s="44">
        <f t="shared" si="57"/>
        <v>62035.626634638131</v>
      </c>
      <c r="L152" s="44">
        <f t="shared" si="57"/>
        <v>69650.867865934299</v>
      </c>
      <c r="M152" s="44">
        <f t="shared" si="57"/>
        <v>80057.527886457741</v>
      </c>
      <c r="N152" s="44">
        <f t="shared" si="57"/>
        <v>79618.355089721081</v>
      </c>
      <c r="O152" s="44">
        <f t="shared" si="57"/>
        <v>87452.033410966222</v>
      </c>
      <c r="P152" s="44">
        <f t="shared" si="57"/>
        <v>96384.576286455282</v>
      </c>
      <c r="Q152" s="44">
        <f t="shared" si="57"/>
        <v>109610.40116994297</v>
      </c>
      <c r="R152" s="44">
        <f t="shared" si="57"/>
        <v>122150.26488261542</v>
      </c>
      <c r="S152" s="44">
        <f t="shared" si="57"/>
        <v>129073.29734270091</v>
      </c>
      <c r="T152" s="44">
        <f t="shared" si="57"/>
        <v>132812.76461335996</v>
      </c>
      <c r="U152" s="44">
        <f t="shared" si="57"/>
        <v>147374.55085936183</v>
      </c>
      <c r="V152" s="44">
        <f t="shared" si="57"/>
        <v>155577.97005780725</v>
      </c>
    </row>
    <row r="153" spans="2:22" x14ac:dyDescent="0.2">
      <c r="B153" s="39" t="s">
        <v>15</v>
      </c>
      <c r="C153" s="81" t="s">
        <v>51</v>
      </c>
      <c r="D153" s="45">
        <f>+D139+D144+D151</f>
        <v>38806.865696827663</v>
      </c>
      <c r="E153" s="45">
        <f t="shared" ref="E153:V153" si="58">+E139+E144+E151</f>
        <v>51334.69762477927</v>
      </c>
      <c r="F153" s="45">
        <f t="shared" si="58"/>
        <v>53554.837459412869</v>
      </c>
      <c r="G153" s="45">
        <f t="shared" si="58"/>
        <v>59946.319883991928</v>
      </c>
      <c r="H153" s="45">
        <f t="shared" si="58"/>
        <v>64085.239332827703</v>
      </c>
      <c r="I153" s="45">
        <f t="shared" si="58"/>
        <v>77823.474776182178</v>
      </c>
      <c r="J153" s="45">
        <f t="shared" si="58"/>
        <v>88115.651758390377</v>
      </c>
      <c r="K153" s="45">
        <f t="shared" si="58"/>
        <v>98510.043821309591</v>
      </c>
      <c r="L153" s="45">
        <f t="shared" si="58"/>
        <v>104149.56049590715</v>
      </c>
      <c r="M153" s="45">
        <f t="shared" si="58"/>
        <v>111762.70645284063</v>
      </c>
      <c r="N153" s="45">
        <f t="shared" si="58"/>
        <v>111107.09575200301</v>
      </c>
      <c r="O153" s="45">
        <f t="shared" si="58"/>
        <v>120235.72620909473</v>
      </c>
      <c r="P153" s="45">
        <f t="shared" si="58"/>
        <v>132532.84761347433</v>
      </c>
      <c r="Q153" s="45">
        <f t="shared" si="58"/>
        <v>146854.99866637459</v>
      </c>
      <c r="R153" s="45">
        <f t="shared" si="58"/>
        <v>161448.92705450952</v>
      </c>
      <c r="S153" s="45">
        <f t="shared" si="58"/>
        <v>174868.86299717054</v>
      </c>
      <c r="T153" s="45">
        <f t="shared" si="58"/>
        <v>172374.46586857823</v>
      </c>
      <c r="U153" s="45">
        <f t="shared" si="58"/>
        <v>196271.75999179241</v>
      </c>
      <c r="V153" s="45">
        <f t="shared" si="58"/>
        <v>191956.4615767145</v>
      </c>
    </row>
    <row r="154" spans="2:22" x14ac:dyDescent="0.2">
      <c r="B154" s="37" t="s">
        <v>52</v>
      </c>
      <c r="C154" s="80" t="s">
        <v>53</v>
      </c>
      <c r="D154" s="44">
        <f>+D27</f>
        <v>29906.520153204998</v>
      </c>
      <c r="E154" s="44">
        <f t="shared" ref="E154:V154" si="59">+E27</f>
        <v>36586.252845606265</v>
      </c>
      <c r="F154" s="44">
        <f t="shared" si="59"/>
        <v>38742.987180324541</v>
      </c>
      <c r="G154" s="44">
        <f t="shared" si="59"/>
        <v>39511.733357603895</v>
      </c>
      <c r="H154" s="44">
        <f t="shared" si="59"/>
        <v>47101.864460115816</v>
      </c>
      <c r="I154" s="44">
        <f t="shared" si="59"/>
        <v>54155.828541050272</v>
      </c>
      <c r="J154" s="44">
        <f t="shared" si="59"/>
        <v>60023.18807573372</v>
      </c>
      <c r="K154" s="44">
        <f t="shared" si="59"/>
        <v>70219.875279536529</v>
      </c>
      <c r="L154" s="44">
        <f t="shared" si="59"/>
        <v>77598.646321949418</v>
      </c>
      <c r="M154" s="44">
        <f t="shared" si="59"/>
        <v>93798.57887732501</v>
      </c>
      <c r="N154" s="44">
        <f t="shared" si="59"/>
        <v>97262.29265823061</v>
      </c>
      <c r="O154" s="44">
        <f t="shared" si="59"/>
        <v>103233.50915535199</v>
      </c>
      <c r="P154" s="44">
        <f t="shared" si="59"/>
        <v>115962.19572250691</v>
      </c>
      <c r="Q154" s="44">
        <f t="shared" si="59"/>
        <v>130015.55403442716</v>
      </c>
      <c r="R154" s="44">
        <f t="shared" si="59"/>
        <v>144595.6751648254</v>
      </c>
      <c r="S154" s="44">
        <f t="shared" si="59"/>
        <v>148360.63852523599</v>
      </c>
      <c r="T154" s="44">
        <f t="shared" si="59"/>
        <v>150363.55337310268</v>
      </c>
      <c r="U154" s="44">
        <f t="shared" si="59"/>
        <v>164693.79028245743</v>
      </c>
      <c r="V154" s="44">
        <f t="shared" si="59"/>
        <v>171587.02700613689</v>
      </c>
    </row>
    <row r="155" spans="2:22" x14ac:dyDescent="0.2">
      <c r="B155" s="39" t="s">
        <v>54</v>
      </c>
      <c r="C155" s="81" t="s">
        <v>60</v>
      </c>
      <c r="D155" s="46">
        <f>+D152/D$27*100</f>
        <v>77.995110435880747</v>
      </c>
      <c r="E155" s="46">
        <f t="shared" ref="E155:V155" si="60">+E152/E$27*100</f>
        <v>84.474791100733981</v>
      </c>
      <c r="F155" s="46">
        <f t="shared" si="60"/>
        <v>82.225392565613447</v>
      </c>
      <c r="G155" s="46">
        <f t="shared" si="60"/>
        <v>87.205439255281505</v>
      </c>
      <c r="H155" s="46">
        <f t="shared" si="60"/>
        <v>85.370834641796094</v>
      </c>
      <c r="I155" s="46">
        <f t="shared" si="60"/>
        <v>88.296629143305125</v>
      </c>
      <c r="J155" s="46">
        <f t="shared" si="60"/>
        <v>86.95665126555383</v>
      </c>
      <c r="K155" s="46">
        <f t="shared" si="60"/>
        <v>88.344826002156893</v>
      </c>
      <c r="L155" s="46">
        <f t="shared" si="60"/>
        <v>89.757838786206989</v>
      </c>
      <c r="M155" s="46">
        <f t="shared" si="60"/>
        <v>85.35046995878416</v>
      </c>
      <c r="N155" s="46">
        <f t="shared" si="60"/>
        <v>81.859426622289831</v>
      </c>
      <c r="O155" s="46">
        <f t="shared" si="60"/>
        <v>84.712836099917084</v>
      </c>
      <c r="P155" s="46">
        <f t="shared" si="60"/>
        <v>83.117239791750649</v>
      </c>
      <c r="Q155" s="46">
        <f t="shared" si="60"/>
        <v>84.305606343775565</v>
      </c>
      <c r="R155" s="46">
        <f t="shared" si="60"/>
        <v>84.477121977110087</v>
      </c>
      <c r="S155" s="46">
        <f t="shared" si="60"/>
        <v>86.999691175328607</v>
      </c>
      <c r="T155" s="46">
        <f t="shared" si="60"/>
        <v>88.327764031890567</v>
      </c>
      <c r="U155" s="46">
        <f t="shared" si="60"/>
        <v>89.483975447166344</v>
      </c>
      <c r="V155" s="46">
        <f t="shared" si="60"/>
        <v>90.670007384790765</v>
      </c>
    </row>
    <row r="156" spans="2:22" x14ac:dyDescent="0.2">
      <c r="B156" s="1" t="s">
        <v>227</v>
      </c>
      <c r="C156" s="16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63" spans="2:22" ht="18" x14ac:dyDescent="0.2">
      <c r="C163" s="138"/>
      <c r="D163" s="164" t="s">
        <v>118</v>
      </c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</row>
    <row r="164" spans="2:22" x14ac:dyDescent="0.2">
      <c r="U164" s="30"/>
      <c r="V164" s="30"/>
    </row>
    <row r="165" spans="2:22" x14ac:dyDescent="0.2">
      <c r="B165" s="166"/>
      <c r="C165" s="168" t="s">
        <v>0</v>
      </c>
      <c r="D165" s="162" t="s">
        <v>17</v>
      </c>
      <c r="E165" s="162" t="s">
        <v>18</v>
      </c>
      <c r="F165" s="162" t="s">
        <v>19</v>
      </c>
      <c r="G165" s="162" t="s">
        <v>20</v>
      </c>
      <c r="H165" s="162">
        <v>2004</v>
      </c>
      <c r="I165" s="162" t="s">
        <v>23</v>
      </c>
      <c r="J165" s="162" t="s">
        <v>24</v>
      </c>
      <c r="K165" s="162" t="s">
        <v>25</v>
      </c>
      <c r="L165" s="162" t="s">
        <v>26</v>
      </c>
      <c r="M165" s="162" t="s">
        <v>41</v>
      </c>
      <c r="N165" s="162">
        <v>2010</v>
      </c>
      <c r="O165" s="162">
        <v>2011</v>
      </c>
      <c r="P165" s="162">
        <v>2012</v>
      </c>
      <c r="Q165" s="162">
        <v>2013</v>
      </c>
      <c r="R165" s="162">
        <v>2014</v>
      </c>
      <c r="S165" s="162">
        <v>2015</v>
      </c>
      <c r="T165" s="162">
        <v>2016</v>
      </c>
      <c r="U165" s="162">
        <v>2017</v>
      </c>
      <c r="V165" s="162">
        <v>2018</v>
      </c>
    </row>
    <row r="166" spans="2:22" ht="12" thickBot="1" x14ac:dyDescent="0.25">
      <c r="B166" s="167"/>
      <c r="C166" s="169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</row>
    <row r="167" spans="2:22" x14ac:dyDescent="0.2">
      <c r="B167" s="35" t="s">
        <v>1</v>
      </c>
      <c r="C167" s="78" t="s">
        <v>2</v>
      </c>
      <c r="D167" s="47">
        <f>+IFERROR(IF(D139&gt;0,+((D139/D14)*100)," "),"")</f>
        <v>84.103975218060967</v>
      </c>
      <c r="E167" s="47">
        <f t="shared" ref="E167:V167" si="61">+IFERROR(IF(E139&gt;0,+((E139/E14)*100)," "),"")</f>
        <v>92.211563585526108</v>
      </c>
      <c r="F167" s="47">
        <f t="shared" si="61"/>
        <v>90.957888048914995</v>
      </c>
      <c r="G167" s="47">
        <f t="shared" si="61"/>
        <v>92.168210010275587</v>
      </c>
      <c r="H167" s="47">
        <f t="shared" si="61"/>
        <v>90.815257461533065</v>
      </c>
      <c r="I167" s="47">
        <f t="shared" si="61"/>
        <v>93.272477922209646</v>
      </c>
      <c r="J167" s="47">
        <f t="shared" si="61"/>
        <v>93.229649421861012</v>
      </c>
      <c r="K167" s="47">
        <f t="shared" si="61"/>
        <v>94.171277367232193</v>
      </c>
      <c r="L167" s="47">
        <f t="shared" si="61"/>
        <v>94.123025105197598</v>
      </c>
      <c r="M167" s="47">
        <f t="shared" si="61"/>
        <v>89.928641593336096</v>
      </c>
      <c r="N167" s="47">
        <f t="shared" si="61"/>
        <v>84.869130525320998</v>
      </c>
      <c r="O167" s="47">
        <f t="shared" si="61"/>
        <v>90.500590591250941</v>
      </c>
      <c r="P167" s="47">
        <f t="shared" si="61"/>
        <v>89.001779730633928</v>
      </c>
      <c r="Q167" s="47">
        <f t="shared" si="61"/>
        <v>90.160705962389812</v>
      </c>
      <c r="R167" s="47">
        <f t="shared" si="61"/>
        <v>88.965582954051229</v>
      </c>
      <c r="S167" s="47">
        <f t="shared" si="61"/>
        <v>92.320473138139704</v>
      </c>
      <c r="T167" s="47">
        <f t="shared" si="61"/>
        <v>93.123509947562255</v>
      </c>
      <c r="U167" s="47">
        <f t="shared" si="61"/>
        <v>94.023791501673585</v>
      </c>
      <c r="V167" s="47">
        <f t="shared" si="61"/>
        <v>94.108413260148964</v>
      </c>
    </row>
    <row r="168" spans="2:22" x14ac:dyDescent="0.2">
      <c r="B168" s="41"/>
      <c r="C168" s="79" t="s">
        <v>3</v>
      </c>
      <c r="D168" s="48">
        <f t="shared" ref="D168:V168" si="62">+IFERROR(IF(D140&gt;0,+((D140/D15)*100)," "),"")</f>
        <v>93.946929600218709</v>
      </c>
      <c r="E168" s="48">
        <f t="shared" si="62"/>
        <v>95.42031781369505</v>
      </c>
      <c r="F168" s="48">
        <f t="shared" si="62"/>
        <v>95.834692962030331</v>
      </c>
      <c r="G168" s="48">
        <f t="shared" si="62"/>
        <v>96.19709862865723</v>
      </c>
      <c r="H168" s="48">
        <f t="shared" si="62"/>
        <v>94.805799545430318</v>
      </c>
      <c r="I168" s="48">
        <f t="shared" si="62"/>
        <v>97.246159610922447</v>
      </c>
      <c r="J168" s="48">
        <f t="shared" si="62"/>
        <v>97.372358683072676</v>
      </c>
      <c r="K168" s="48">
        <f t="shared" si="62"/>
        <v>97.068740767499165</v>
      </c>
      <c r="L168" s="48">
        <f t="shared" si="62"/>
        <v>96.773031888877455</v>
      </c>
      <c r="M168" s="48">
        <f t="shared" si="62"/>
        <v>96.573247756066877</v>
      </c>
      <c r="N168" s="48">
        <f t="shared" si="62"/>
        <v>94.926349871609929</v>
      </c>
      <c r="O168" s="48">
        <f t="shared" si="62"/>
        <v>97.970037843847308</v>
      </c>
      <c r="P168" s="48">
        <f t="shared" si="62"/>
        <v>95.589611011517491</v>
      </c>
      <c r="Q168" s="48">
        <f t="shared" si="62"/>
        <v>95.390304464371454</v>
      </c>
      <c r="R168" s="48">
        <f t="shared" si="62"/>
        <v>93.989224609970847</v>
      </c>
      <c r="S168" s="48">
        <f t="shared" si="62"/>
        <v>94.79481859285336</v>
      </c>
      <c r="T168" s="48">
        <f t="shared" si="62"/>
        <v>96.371260868401905</v>
      </c>
      <c r="U168" s="48">
        <f t="shared" si="62"/>
        <v>96.991923114970675</v>
      </c>
      <c r="V168" s="48">
        <f t="shared" si="62"/>
        <v>96.49289044507934</v>
      </c>
    </row>
    <row r="169" spans="2:22" x14ac:dyDescent="0.2">
      <c r="B169" s="41"/>
      <c r="C169" s="79" t="s">
        <v>4</v>
      </c>
      <c r="D169" s="48">
        <f t="shared" ref="D169:V169" si="63">+IFERROR(IF(D141&gt;0,+((D141/D16)*100)," "),"")</f>
        <v>62.049241461682023</v>
      </c>
      <c r="E169" s="48">
        <f t="shared" si="63"/>
        <v>74.589381338389884</v>
      </c>
      <c r="F169" s="48">
        <f t="shared" si="63"/>
        <v>65.895619768590095</v>
      </c>
      <c r="G169" s="48">
        <f t="shared" si="63"/>
        <v>69.16950296200821</v>
      </c>
      <c r="H169" s="48">
        <f t="shared" si="63"/>
        <v>61.022711069144307</v>
      </c>
      <c r="I169" s="48">
        <f t="shared" si="63"/>
        <v>63.678421182556143</v>
      </c>
      <c r="J169" s="48">
        <f t="shared" si="63"/>
        <v>71.121972617570407</v>
      </c>
      <c r="K169" s="48">
        <f t="shared" si="63"/>
        <v>83.347231856593567</v>
      </c>
      <c r="L169" s="48">
        <f t="shared" si="63"/>
        <v>85.93263064827849</v>
      </c>
      <c r="M169" s="48">
        <f t="shared" si="63"/>
        <v>81.54662727094572</v>
      </c>
      <c r="N169" s="48">
        <f t="shared" si="63"/>
        <v>83.710283432313375</v>
      </c>
      <c r="O169" s="48">
        <f t="shared" si="63"/>
        <v>83.069163923947627</v>
      </c>
      <c r="P169" s="48">
        <f t="shared" si="63"/>
        <v>82.566764304324451</v>
      </c>
      <c r="Q169" s="48">
        <f t="shared" si="63"/>
        <v>85.482138970657914</v>
      </c>
      <c r="R169" s="48">
        <f t="shared" si="63"/>
        <v>84.072058801258422</v>
      </c>
      <c r="S169" s="48">
        <f t="shared" si="63"/>
        <v>83.76000557110612</v>
      </c>
      <c r="T169" s="48">
        <f t="shared" si="63"/>
        <v>79.856442081929828</v>
      </c>
      <c r="U169" s="48">
        <f t="shared" si="63"/>
        <v>80.880486894157144</v>
      </c>
      <c r="V169" s="48">
        <f t="shared" si="63"/>
        <v>85.195073265858468</v>
      </c>
    </row>
    <row r="170" spans="2:22" x14ac:dyDescent="0.2">
      <c r="B170" s="41"/>
      <c r="C170" s="79" t="s">
        <v>5</v>
      </c>
      <c r="D170" s="48">
        <f t="shared" ref="D170:V170" si="64">+IFERROR(IF(D142&gt;0,+((D142/D17)*100)," "),"")</f>
        <v>82.582894283204126</v>
      </c>
      <c r="E170" s="48">
        <f t="shared" si="64"/>
        <v>92.660432250008867</v>
      </c>
      <c r="F170" s="48">
        <f t="shared" si="64"/>
        <v>91.747731612327698</v>
      </c>
      <c r="G170" s="48">
        <f t="shared" si="64"/>
        <v>93.094774772227041</v>
      </c>
      <c r="H170" s="48">
        <f t="shared" si="64"/>
        <v>92.436124887360734</v>
      </c>
      <c r="I170" s="48">
        <f t="shared" si="64"/>
        <v>94.806521097413153</v>
      </c>
      <c r="J170" s="48">
        <f t="shared" si="64"/>
        <v>94.059506773517896</v>
      </c>
      <c r="K170" s="48">
        <f t="shared" si="64"/>
        <v>94.353248742661506</v>
      </c>
      <c r="L170" s="48">
        <f t="shared" si="64"/>
        <v>94.101493245540581</v>
      </c>
      <c r="M170" s="48">
        <f t="shared" si="64"/>
        <v>88.909439563895305</v>
      </c>
      <c r="N170" s="48">
        <f t="shared" si="64"/>
        <v>82.418982596477846</v>
      </c>
      <c r="O170" s="48">
        <f t="shared" si="64"/>
        <v>89.223718343105091</v>
      </c>
      <c r="P170" s="48">
        <f t="shared" si="64"/>
        <v>87.778868193373114</v>
      </c>
      <c r="Q170" s="48">
        <f t="shared" si="64"/>
        <v>89.143036194276121</v>
      </c>
      <c r="R170" s="48">
        <f t="shared" si="64"/>
        <v>87.99211693148041</v>
      </c>
      <c r="S170" s="48">
        <f t="shared" si="64"/>
        <v>92.371746355800383</v>
      </c>
      <c r="T170" s="48">
        <f t="shared" si="64"/>
        <v>93.3200975381056</v>
      </c>
      <c r="U170" s="48">
        <f t="shared" si="64"/>
        <v>94.208528728716374</v>
      </c>
      <c r="V170" s="48">
        <f t="shared" si="64"/>
        <v>94.118906136344222</v>
      </c>
    </row>
    <row r="171" spans="2:22" x14ac:dyDescent="0.2">
      <c r="B171" s="41"/>
      <c r="C171" s="79" t="s">
        <v>6</v>
      </c>
      <c r="D171" s="48">
        <f t="shared" ref="D171:V171" si="65">+IFERROR(IF(D143&gt;0,+((D143/D18)*100)," "),"")</f>
        <v>43.135692616661821</v>
      </c>
      <c r="E171" s="48">
        <f t="shared" si="65"/>
        <v>49.789514989853963</v>
      </c>
      <c r="F171" s="48">
        <f t="shared" si="65"/>
        <v>54.798277761666</v>
      </c>
      <c r="G171" s="48">
        <f t="shared" si="65"/>
        <v>35.623816442857425</v>
      </c>
      <c r="H171" s="48">
        <f t="shared" si="65"/>
        <v>67.826064067737292</v>
      </c>
      <c r="I171" s="48">
        <f t="shared" si="65"/>
        <v>59.551149323585065</v>
      </c>
      <c r="J171" s="48">
        <f t="shared" si="65"/>
        <v>80.864874567737317</v>
      </c>
      <c r="K171" s="48">
        <f t="shared" si="65"/>
        <v>77.183032333525929</v>
      </c>
      <c r="L171" s="48">
        <f t="shared" si="65"/>
        <v>93.111338722005812</v>
      </c>
      <c r="M171" s="48">
        <f t="shared" si="65"/>
        <v>85.427795867890453</v>
      </c>
      <c r="N171" s="48">
        <f t="shared" si="65"/>
        <v>86.637471642607906</v>
      </c>
      <c r="O171" s="48">
        <f t="shared" si="65"/>
        <v>32.321540782634969</v>
      </c>
      <c r="P171" s="48">
        <f t="shared" si="65"/>
        <v>87.275451391874952</v>
      </c>
      <c r="Q171" s="48">
        <f t="shared" si="65"/>
        <v>83.820322722136027</v>
      </c>
      <c r="R171" s="48">
        <f t="shared" si="65"/>
        <v>91.013256260847825</v>
      </c>
      <c r="S171" s="48">
        <f t="shared" si="65"/>
        <v>75.07269510505138</v>
      </c>
      <c r="T171" s="48">
        <f t="shared" si="65"/>
        <v>77.886322441278224</v>
      </c>
      <c r="U171" s="48">
        <f t="shared" si="65"/>
        <v>71.305126839778239</v>
      </c>
      <c r="V171" s="48">
        <f t="shared" si="65"/>
        <v>66.313734404608084</v>
      </c>
    </row>
    <row r="172" spans="2:22" x14ac:dyDescent="0.2">
      <c r="B172" s="35" t="s">
        <v>7</v>
      </c>
      <c r="C172" s="78" t="s">
        <v>8</v>
      </c>
      <c r="D172" s="47">
        <f t="shared" ref="D172:V172" si="66">+IFERROR(IF(D144&gt;0,+((D144/D19)*100)," "),"")</f>
        <v>93.781049295227675</v>
      </c>
      <c r="E172" s="47">
        <f t="shared" si="66"/>
        <v>95.4644259828343</v>
      </c>
      <c r="F172" s="47">
        <f t="shared" si="66"/>
        <v>94.505682792375652</v>
      </c>
      <c r="G172" s="47">
        <f t="shared" si="66"/>
        <v>93.246114551835859</v>
      </c>
      <c r="H172" s="47">
        <f t="shared" si="66"/>
        <v>88.803421516639958</v>
      </c>
      <c r="I172" s="47">
        <f t="shared" si="66"/>
        <v>95.093642712760811</v>
      </c>
      <c r="J172" s="47">
        <f t="shared" si="66"/>
        <v>92.279225504786027</v>
      </c>
      <c r="K172" s="47">
        <f t="shared" si="66"/>
        <v>92.770238413068711</v>
      </c>
      <c r="L172" s="47">
        <f t="shared" si="66"/>
        <v>88.72663377581695</v>
      </c>
      <c r="M172" s="47">
        <f t="shared" si="66"/>
        <v>85.619519306228014</v>
      </c>
      <c r="N172" s="47">
        <f t="shared" si="66"/>
        <v>78.941204808407079</v>
      </c>
      <c r="O172" s="47">
        <f t="shared" si="66"/>
        <v>93.175715659235181</v>
      </c>
      <c r="P172" s="47">
        <f t="shared" si="66"/>
        <v>99.281676160306858</v>
      </c>
      <c r="Q172" s="47">
        <f t="shared" si="66"/>
        <v>83.621612866424542</v>
      </c>
      <c r="R172" s="47">
        <f t="shared" si="66"/>
        <v>95.964650242899395</v>
      </c>
      <c r="S172" s="47">
        <f t="shared" si="66"/>
        <v>97.488338216572714</v>
      </c>
      <c r="T172" s="47">
        <f t="shared" si="66"/>
        <v>84.705646435076076</v>
      </c>
      <c r="U172" s="47">
        <f t="shared" si="66"/>
        <v>97.783819180810227</v>
      </c>
      <c r="V172" s="47">
        <f t="shared" si="66"/>
        <v>75.901266755677185</v>
      </c>
    </row>
    <row r="173" spans="2:22" x14ac:dyDescent="0.2">
      <c r="B173" s="35"/>
      <c r="C173" s="78" t="s">
        <v>9</v>
      </c>
      <c r="D173" s="47">
        <f t="shared" ref="D173:V173" si="67">+IFERROR(IF(D145&gt;0,+((D145/D20)*100)," "),"")</f>
        <v>96.198989813074405</v>
      </c>
      <c r="E173" s="47">
        <f t="shared" si="67"/>
        <v>96.475945599188051</v>
      </c>
      <c r="F173" s="47">
        <f t="shared" si="67"/>
        <v>96.554408155587566</v>
      </c>
      <c r="G173" s="47">
        <f t="shared" si="67"/>
        <v>90.582315563965977</v>
      </c>
      <c r="H173" s="47">
        <f t="shared" si="67"/>
        <v>77.740346208129125</v>
      </c>
      <c r="I173" s="47">
        <f t="shared" si="67"/>
        <v>92.422462767896093</v>
      </c>
      <c r="J173" s="47">
        <f t="shared" si="67"/>
        <v>82.741864731394557</v>
      </c>
      <c r="K173" s="47">
        <f t="shared" si="67"/>
        <v>88.758275931589012</v>
      </c>
      <c r="L173" s="47">
        <f t="shared" si="67"/>
        <v>82.567002503368144</v>
      </c>
      <c r="M173" s="47">
        <f t="shared" si="67"/>
        <v>76.053508081821278</v>
      </c>
      <c r="N173" s="47">
        <f t="shared" si="67"/>
        <v>75.829422316973563</v>
      </c>
      <c r="O173" s="47">
        <f t="shared" si="67"/>
        <v>76.814730054173523</v>
      </c>
      <c r="P173" s="47">
        <f t="shared" si="67"/>
        <v>98.666781169988155</v>
      </c>
      <c r="Q173" s="47">
        <f t="shared" si="67"/>
        <v>90.58578541027758</v>
      </c>
      <c r="R173" s="47">
        <f t="shared" si="67"/>
        <v>91.585464098950141</v>
      </c>
      <c r="S173" s="47">
        <f t="shared" si="67"/>
        <v>97.494543602186312</v>
      </c>
      <c r="T173" s="47">
        <f t="shared" si="67"/>
        <v>95.719919508910493</v>
      </c>
      <c r="U173" s="47">
        <f t="shared" si="67"/>
        <v>97.003269744020628</v>
      </c>
      <c r="V173" s="47">
        <f t="shared" si="67"/>
        <v>85.895680396572459</v>
      </c>
    </row>
    <row r="174" spans="2:22" x14ac:dyDescent="0.2">
      <c r="B174" s="33"/>
      <c r="C174" s="79" t="s">
        <v>10</v>
      </c>
      <c r="D174" s="48">
        <f t="shared" ref="D174:V174" si="68">+IFERROR(IF(D146&gt;0,+((D146/D21)*100)," "),"")</f>
        <v>96.19157938694471</v>
      </c>
      <c r="E174" s="48">
        <f t="shared" si="68"/>
        <v>96.730291822546747</v>
      </c>
      <c r="F174" s="48">
        <f t="shared" si="68"/>
        <v>97.074440552782761</v>
      </c>
      <c r="G174" s="48">
        <f t="shared" si="68"/>
        <v>95.387749955912554</v>
      </c>
      <c r="H174" s="48">
        <f t="shared" si="68"/>
        <v>83.847310253293813</v>
      </c>
      <c r="I174" s="48">
        <f t="shared" si="68"/>
        <v>95.588838091775614</v>
      </c>
      <c r="J174" s="48">
        <f t="shared" si="68"/>
        <v>87.034933659483187</v>
      </c>
      <c r="K174" s="48">
        <f t="shared" si="68"/>
        <v>89.778217858396303</v>
      </c>
      <c r="L174" s="48">
        <f t="shared" si="68"/>
        <v>81.6544642311502</v>
      </c>
      <c r="M174" s="48">
        <f t="shared" si="68"/>
        <v>80.791488557833844</v>
      </c>
      <c r="N174" s="48">
        <f t="shared" si="68"/>
        <v>84.50683065399059</v>
      </c>
      <c r="O174" s="48">
        <f t="shared" si="68"/>
        <v>72.392791754302095</v>
      </c>
      <c r="P174" s="48">
        <f t="shared" si="68"/>
        <v>99.972607949259171</v>
      </c>
      <c r="Q174" s="48">
        <f t="shared" si="68"/>
        <v>96.233632350553393</v>
      </c>
      <c r="R174" s="48">
        <f t="shared" si="68"/>
        <v>95.647656136918741</v>
      </c>
      <c r="S174" s="48">
        <f t="shared" si="68"/>
        <v>98.292365979622119</v>
      </c>
      <c r="T174" s="48">
        <f t="shared" si="68"/>
        <v>96.016320348965507</v>
      </c>
      <c r="U174" s="48">
        <f t="shared" si="68"/>
        <v>97.185664731607417</v>
      </c>
      <c r="V174" s="48">
        <f t="shared" si="68"/>
        <v>96.431337057915314</v>
      </c>
    </row>
    <row r="175" spans="2:22" x14ac:dyDescent="0.2">
      <c r="B175" s="33"/>
      <c r="C175" s="79" t="s">
        <v>11</v>
      </c>
      <c r="D175" s="48">
        <f t="shared" ref="D175:V175" si="69">+IFERROR(IF(D147&gt;0,+((D147/D22)*100)," "),"")</f>
        <v>96.206593740873956</v>
      </c>
      <c r="E175" s="48">
        <f t="shared" si="69"/>
        <v>96.148113348520326</v>
      </c>
      <c r="F175" s="48">
        <f t="shared" si="69"/>
        <v>95.789021336607078</v>
      </c>
      <c r="G175" s="48">
        <f t="shared" si="69"/>
        <v>83.591181282804811</v>
      </c>
      <c r="H175" s="48">
        <f t="shared" si="69"/>
        <v>72.20878441258813</v>
      </c>
      <c r="I175" s="48">
        <f t="shared" si="69"/>
        <v>86.436605115464133</v>
      </c>
      <c r="J175" s="48">
        <f t="shared" si="69"/>
        <v>78.265197707717618</v>
      </c>
      <c r="K175" s="48">
        <f t="shared" si="69"/>
        <v>87.808229427853945</v>
      </c>
      <c r="L175" s="48">
        <f t="shared" si="69"/>
        <v>83.49594283069105</v>
      </c>
      <c r="M175" s="48">
        <f t="shared" si="69"/>
        <v>72.737561631635472</v>
      </c>
      <c r="N175" s="48">
        <f t="shared" si="69"/>
        <v>68.730004685953375</v>
      </c>
      <c r="O175" s="48">
        <f t="shared" si="69"/>
        <v>80.151529236555177</v>
      </c>
      <c r="P175" s="48">
        <f t="shared" si="69"/>
        <v>97.26750921810897</v>
      </c>
      <c r="Q175" s="48">
        <f t="shared" si="69"/>
        <v>86.500648773277078</v>
      </c>
      <c r="R175" s="48">
        <f t="shared" si="69"/>
        <v>86.558979126753798</v>
      </c>
      <c r="S175" s="48">
        <f t="shared" si="69"/>
        <v>96.535674168378634</v>
      </c>
      <c r="T175" s="48">
        <f t="shared" si="69"/>
        <v>95.547664192381148</v>
      </c>
      <c r="U175" s="48">
        <f t="shared" si="69"/>
        <v>96.782756652609862</v>
      </c>
      <c r="V175" s="48">
        <f t="shared" si="69"/>
        <v>81.896618647176879</v>
      </c>
    </row>
    <row r="176" spans="2:22" x14ac:dyDescent="0.2">
      <c r="B176" s="35"/>
      <c r="C176" s="78" t="s">
        <v>12</v>
      </c>
      <c r="D176" s="47">
        <f t="shared" ref="D176:V176" si="70">+IFERROR(IF(D148&gt;0,+((D148/D23)*100)," "),"")</f>
        <v>92.694343859089273</v>
      </c>
      <c r="E176" s="47">
        <f t="shared" si="70"/>
        <v>94.868776188129445</v>
      </c>
      <c r="F176" s="47">
        <f t="shared" si="70"/>
        <v>93.035589016434756</v>
      </c>
      <c r="G176" s="47">
        <f t="shared" si="70"/>
        <v>95.787221766152186</v>
      </c>
      <c r="H176" s="47">
        <f t="shared" si="70"/>
        <v>94.75494629286365</v>
      </c>
      <c r="I176" s="47">
        <f t="shared" si="70"/>
        <v>96.989851767550448</v>
      </c>
      <c r="J176" s="47">
        <f t="shared" si="70"/>
        <v>95.856434706379375</v>
      </c>
      <c r="K176" s="47">
        <f t="shared" si="70"/>
        <v>93.749664464034026</v>
      </c>
      <c r="L176" s="47">
        <f t="shared" si="70"/>
        <v>90.370643577939774</v>
      </c>
      <c r="M176" s="47">
        <f t="shared" si="70"/>
        <v>88.369589594038018</v>
      </c>
      <c r="N176" s="47">
        <f t="shared" si="70"/>
        <v>79.799115475464049</v>
      </c>
      <c r="O176" s="47">
        <f t="shared" si="70"/>
        <v>97.260848634677188</v>
      </c>
      <c r="P176" s="47">
        <f t="shared" si="70"/>
        <v>99.416846635365559</v>
      </c>
      <c r="Q176" s="47">
        <f t="shared" si="70"/>
        <v>82.309922915353724</v>
      </c>
      <c r="R176" s="47">
        <f t="shared" si="70"/>
        <v>97.200336065691459</v>
      </c>
      <c r="S176" s="47">
        <f t="shared" si="70"/>
        <v>97.486409671854148</v>
      </c>
      <c r="T176" s="47">
        <f t="shared" si="70"/>
        <v>81.826980109359653</v>
      </c>
      <c r="U176" s="47">
        <f t="shared" si="70"/>
        <v>98.099679084407072</v>
      </c>
      <c r="V176" s="47">
        <f t="shared" si="70"/>
        <v>72.862683901198352</v>
      </c>
    </row>
    <row r="177" spans="2:22" x14ac:dyDescent="0.2">
      <c r="B177" s="33"/>
      <c r="C177" s="79" t="s">
        <v>10</v>
      </c>
      <c r="D177" s="48">
        <f t="shared" ref="D177:V177" si="71">+IFERROR(IF(D149&gt;0,+((D149/D24)*100)," "),"")</f>
        <v>93.942796411380328</v>
      </c>
      <c r="E177" s="48">
        <f t="shared" si="71"/>
        <v>93.186872567463126</v>
      </c>
      <c r="F177" s="48">
        <f t="shared" si="71"/>
        <v>89.841658119520318</v>
      </c>
      <c r="G177" s="48">
        <f t="shared" si="71"/>
        <v>98.168759683514267</v>
      </c>
      <c r="H177" s="48">
        <f t="shared" si="71"/>
        <v>96.825972395658894</v>
      </c>
      <c r="I177" s="48">
        <f t="shared" si="71"/>
        <v>98.411048795199235</v>
      </c>
      <c r="J177" s="48">
        <f t="shared" si="71"/>
        <v>96.681153494385768</v>
      </c>
      <c r="K177" s="48">
        <f t="shared" si="71"/>
        <v>92.691548780812795</v>
      </c>
      <c r="L177" s="48">
        <f t="shared" si="71"/>
        <v>86.739612994000197</v>
      </c>
      <c r="M177" s="48">
        <f t="shared" si="71"/>
        <v>84.0024221915087</v>
      </c>
      <c r="N177" s="48">
        <f t="shared" si="71"/>
        <v>75.156274150259208</v>
      </c>
      <c r="O177" s="48">
        <f t="shared" si="71"/>
        <v>96.203523666727492</v>
      </c>
      <c r="P177" s="48">
        <f t="shared" si="71"/>
        <v>99.158510262807098</v>
      </c>
      <c r="Q177" s="48">
        <f t="shared" si="71"/>
        <v>78.083374762535271</v>
      </c>
      <c r="R177" s="48">
        <f t="shared" si="71"/>
        <v>96.987061443767502</v>
      </c>
      <c r="S177" s="48">
        <f t="shared" si="71"/>
        <v>99.357688562808491</v>
      </c>
      <c r="T177" s="48">
        <f t="shared" si="71"/>
        <v>69.592479544072233</v>
      </c>
      <c r="U177" s="48">
        <f t="shared" si="71"/>
        <v>99.756125829008496</v>
      </c>
      <c r="V177" s="48">
        <f t="shared" si="71"/>
        <v>50.126506666459669</v>
      </c>
    </row>
    <row r="178" spans="2:22" x14ac:dyDescent="0.2">
      <c r="B178" s="33"/>
      <c r="C178" s="79" t="s">
        <v>11</v>
      </c>
      <c r="D178" s="48">
        <f t="shared" ref="D178:V178" si="72">+IFERROR(IF(D150&gt;0,+((D150/D25)*100)," "),"")</f>
        <v>91.102366925648539</v>
      </c>
      <c r="E178" s="48">
        <f t="shared" si="72"/>
        <v>97.666186675538341</v>
      </c>
      <c r="F178" s="48">
        <f t="shared" si="72"/>
        <v>97.976535886517127</v>
      </c>
      <c r="G178" s="48">
        <f t="shared" si="72"/>
        <v>93.30067732291424</v>
      </c>
      <c r="H178" s="48">
        <f t="shared" si="72"/>
        <v>92.178271596411264</v>
      </c>
      <c r="I178" s="48">
        <f t="shared" si="72"/>
        <v>95.440733389813332</v>
      </c>
      <c r="J178" s="48">
        <f t="shared" si="72"/>
        <v>94.594246252875095</v>
      </c>
      <c r="K178" s="48">
        <f t="shared" si="72"/>
        <v>95.371861823074084</v>
      </c>
      <c r="L178" s="48">
        <f t="shared" si="72"/>
        <v>95.936528259527392</v>
      </c>
      <c r="M178" s="48">
        <f t="shared" si="72"/>
        <v>93.881856277094428</v>
      </c>
      <c r="N178" s="48">
        <f t="shared" si="72"/>
        <v>86.231241970274738</v>
      </c>
      <c r="O178" s="48">
        <f t="shared" si="72"/>
        <v>98.431515785492024</v>
      </c>
      <c r="P178" s="48">
        <f t="shared" si="72"/>
        <v>99.743714906887348</v>
      </c>
      <c r="Q178" s="48">
        <f t="shared" si="72"/>
        <v>88.880626847447957</v>
      </c>
      <c r="R178" s="48">
        <f t="shared" si="72"/>
        <v>97.46825583062008</v>
      </c>
      <c r="S178" s="48">
        <f t="shared" si="72"/>
        <v>95.014147923672695</v>
      </c>
      <c r="T178" s="48">
        <f t="shared" si="72"/>
        <v>96.07136148945014</v>
      </c>
      <c r="U178" s="48">
        <f t="shared" si="72"/>
        <v>96.567737153300044</v>
      </c>
      <c r="V178" s="48">
        <f t="shared" si="72"/>
        <v>90.612033527115571</v>
      </c>
    </row>
    <row r="179" spans="2:22" x14ac:dyDescent="0.2">
      <c r="B179" s="35" t="s">
        <v>13</v>
      </c>
      <c r="C179" s="78" t="s">
        <v>110</v>
      </c>
      <c r="D179" s="47">
        <f t="shared" ref="D179:V179" si="73">+IFERROR(IF(D151&gt;0,+((D151/D26)*100)," "),"")</f>
        <v>49.518796976516235</v>
      </c>
      <c r="E179" s="47">
        <f t="shared" si="73"/>
        <v>59.611200935830169</v>
      </c>
      <c r="F179" s="47">
        <f t="shared" si="73"/>
        <v>46.97035582062437</v>
      </c>
      <c r="G179" s="47">
        <f t="shared" si="73"/>
        <v>60.898613511667051</v>
      </c>
      <c r="H179" s="47">
        <f t="shared" si="73"/>
        <v>58.614949680972359</v>
      </c>
      <c r="I179" s="47">
        <f t="shared" si="73"/>
        <v>63.866228077868456</v>
      </c>
      <c r="J179" s="47">
        <f t="shared" si="73"/>
        <v>58.20127621985197</v>
      </c>
      <c r="K179" s="47">
        <f t="shared" si="73"/>
        <v>68.800021416312759</v>
      </c>
      <c r="L179" s="47">
        <f t="shared" si="73"/>
        <v>73.23812368128489</v>
      </c>
      <c r="M179" s="47">
        <f t="shared" si="73"/>
        <v>71.808440762542006</v>
      </c>
      <c r="N179" s="47">
        <f t="shared" si="73"/>
        <v>68.787668702205792</v>
      </c>
      <c r="O179" s="47">
        <f t="shared" si="73"/>
        <v>66.636864632228964</v>
      </c>
      <c r="P179" s="47">
        <f t="shared" si="73"/>
        <v>66.140001945763544</v>
      </c>
      <c r="Q179" s="47">
        <f t="shared" si="73"/>
        <v>68.237607228302991</v>
      </c>
      <c r="R179" s="47">
        <f t="shared" si="73"/>
        <v>72.142620167932336</v>
      </c>
      <c r="S179" s="47">
        <f t="shared" si="73"/>
        <v>72.450871376606258</v>
      </c>
      <c r="T179" s="47">
        <f t="shared" si="73"/>
        <v>71.538721199321813</v>
      </c>
      <c r="U179" s="47">
        <f t="shared" si="73"/>
        <v>70.439284678588891</v>
      </c>
      <c r="V179" s="47">
        <f t="shared" si="73"/>
        <v>75.046546211201559</v>
      </c>
    </row>
    <row r="180" spans="2:22" x14ac:dyDescent="0.2">
      <c r="B180" s="37" t="s">
        <v>14</v>
      </c>
      <c r="C180" s="80" t="s">
        <v>16</v>
      </c>
      <c r="D180" s="49">
        <f t="shared" ref="D180:V180" si="74">+IFERROR(IF(D152&gt;0,+((D152/D27)*100)," "),"")</f>
        <v>77.995110435880747</v>
      </c>
      <c r="E180" s="49">
        <f t="shared" si="74"/>
        <v>84.474791100733981</v>
      </c>
      <c r="F180" s="49">
        <f t="shared" si="74"/>
        <v>82.225392565613447</v>
      </c>
      <c r="G180" s="49">
        <f t="shared" si="74"/>
        <v>87.205439255281505</v>
      </c>
      <c r="H180" s="49">
        <f t="shared" si="74"/>
        <v>85.370834641796094</v>
      </c>
      <c r="I180" s="49">
        <f t="shared" si="74"/>
        <v>88.296629143305125</v>
      </c>
      <c r="J180" s="49">
        <f t="shared" si="74"/>
        <v>86.95665126555383</v>
      </c>
      <c r="K180" s="49">
        <f t="shared" si="74"/>
        <v>88.344826002156893</v>
      </c>
      <c r="L180" s="49">
        <f t="shared" si="74"/>
        <v>89.757838786206989</v>
      </c>
      <c r="M180" s="49">
        <f t="shared" si="74"/>
        <v>85.35046995878416</v>
      </c>
      <c r="N180" s="49">
        <f t="shared" si="74"/>
        <v>81.859426622289831</v>
      </c>
      <c r="O180" s="49">
        <f t="shared" si="74"/>
        <v>84.712836099917084</v>
      </c>
      <c r="P180" s="49">
        <f t="shared" si="74"/>
        <v>83.117239791750649</v>
      </c>
      <c r="Q180" s="49">
        <f t="shared" si="74"/>
        <v>84.305606343775565</v>
      </c>
      <c r="R180" s="49">
        <f t="shared" si="74"/>
        <v>84.477121977110087</v>
      </c>
      <c r="S180" s="49">
        <f t="shared" si="74"/>
        <v>86.999691175328607</v>
      </c>
      <c r="T180" s="49">
        <f t="shared" si="74"/>
        <v>88.327764031890567</v>
      </c>
      <c r="U180" s="49">
        <f t="shared" si="74"/>
        <v>89.483975447166344</v>
      </c>
      <c r="V180" s="49">
        <f t="shared" si="74"/>
        <v>90.670007384790765</v>
      </c>
    </row>
    <row r="181" spans="2:22" x14ac:dyDescent="0.2">
      <c r="B181" s="39" t="s">
        <v>15</v>
      </c>
      <c r="C181" s="67" t="s">
        <v>51</v>
      </c>
      <c r="D181" s="46">
        <f t="shared" ref="D181:V181" si="75">+IFERROR(IF(D153&gt;0,+((D153/D28)*100)," "),"")</f>
        <v>83.609578313762682</v>
      </c>
      <c r="E181" s="46">
        <f t="shared" si="75"/>
        <v>88.530442217788135</v>
      </c>
      <c r="F181" s="46">
        <f t="shared" si="75"/>
        <v>86.794920125618575</v>
      </c>
      <c r="G181" s="46">
        <f t="shared" si="75"/>
        <v>89.675659053647763</v>
      </c>
      <c r="H181" s="46">
        <f t="shared" si="75"/>
        <v>86.618124851174855</v>
      </c>
      <c r="I181" s="46">
        <f t="shared" si="75"/>
        <v>90.798936264634293</v>
      </c>
      <c r="J181" s="46">
        <f t="shared" si="75"/>
        <v>89.050550459459018</v>
      </c>
      <c r="K181" s="46">
        <f t="shared" si="75"/>
        <v>89.933275221929151</v>
      </c>
      <c r="L181" s="46">
        <f t="shared" si="75"/>
        <v>89.413615803986175</v>
      </c>
      <c r="M181" s="46">
        <f t="shared" si="75"/>
        <v>85.426622725854045</v>
      </c>
      <c r="N181" s="46">
        <f t="shared" si="75"/>
        <v>81.010694961041935</v>
      </c>
      <c r="O181" s="46">
        <f t="shared" si="75"/>
        <v>86.864030915741054</v>
      </c>
      <c r="P181" s="46">
        <f t="shared" si="75"/>
        <v>86.97978708097223</v>
      </c>
      <c r="Q181" s="46">
        <f t="shared" si="75"/>
        <v>84.131078618275922</v>
      </c>
      <c r="R181" s="46">
        <f t="shared" si="75"/>
        <v>87.012480977361889</v>
      </c>
      <c r="S181" s="46">
        <f t="shared" si="75"/>
        <v>89.522055350808941</v>
      </c>
      <c r="T181" s="46">
        <f t="shared" si="75"/>
        <v>87.469327878080477</v>
      </c>
      <c r="U181" s="46">
        <f t="shared" si="75"/>
        <v>91.417085350407817</v>
      </c>
      <c r="V181" s="46">
        <f t="shared" si="75"/>
        <v>87.44542495937047</v>
      </c>
    </row>
    <row r="182" spans="2:22" x14ac:dyDescent="0.2">
      <c r="B182" s="1" t="s">
        <v>227</v>
      </c>
      <c r="C182" s="16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mergeCells count="181">
    <mergeCell ref="A7:C7"/>
    <mergeCell ref="A5:C6"/>
    <mergeCell ref="D163:V163"/>
    <mergeCell ref="D135:V135"/>
    <mergeCell ref="D111:V111"/>
    <mergeCell ref="D85:V85"/>
    <mergeCell ref="D62:V63"/>
    <mergeCell ref="D36:V36"/>
    <mergeCell ref="D10:V10"/>
    <mergeCell ref="M64:M65"/>
    <mergeCell ref="N64:N65"/>
    <mergeCell ref="O64:O65"/>
    <mergeCell ref="P64:P65"/>
    <mergeCell ref="V64:V65"/>
    <mergeCell ref="Q64:Q65"/>
    <mergeCell ref="R64:R65"/>
    <mergeCell ref="S64:S65"/>
    <mergeCell ref="T64:T65"/>
    <mergeCell ref="U64:U65"/>
    <mergeCell ref="D64:D65"/>
    <mergeCell ref="E64:E65"/>
    <mergeCell ref="F64:F65"/>
    <mergeCell ref="G64:G65"/>
    <mergeCell ref="H64:H65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T165:T166"/>
    <mergeCell ref="U165:U166"/>
    <mergeCell ref="V165:V166"/>
    <mergeCell ref="O165:O166"/>
    <mergeCell ref="P165:P166"/>
    <mergeCell ref="Q165:Q166"/>
    <mergeCell ref="R165:R166"/>
    <mergeCell ref="S165:S166"/>
    <mergeCell ref="U113:U114"/>
    <mergeCell ref="V113:V114"/>
    <mergeCell ref="P113:P114"/>
    <mergeCell ref="Q113:Q114"/>
    <mergeCell ref="R113:R114"/>
    <mergeCell ref="S113:S114"/>
    <mergeCell ref="T113:T114"/>
    <mergeCell ref="T137:T138"/>
    <mergeCell ref="U137:U138"/>
    <mergeCell ref="V137:V138"/>
    <mergeCell ref="O137:O138"/>
    <mergeCell ref="P137:P138"/>
    <mergeCell ref="Q137:Q138"/>
    <mergeCell ref="R137:R138"/>
    <mergeCell ref="S137:S138"/>
    <mergeCell ref="O113:O114"/>
    <mergeCell ref="K165:K166"/>
    <mergeCell ref="L165:L166"/>
    <mergeCell ref="M165:M166"/>
    <mergeCell ref="N165:N166"/>
    <mergeCell ref="B113:B114"/>
    <mergeCell ref="C113:C114"/>
    <mergeCell ref="D113:D114"/>
    <mergeCell ref="E113:E114"/>
    <mergeCell ref="F113:F114"/>
    <mergeCell ref="G113:G114"/>
    <mergeCell ref="K137:K138"/>
    <mergeCell ref="L137:L138"/>
    <mergeCell ref="M137:M138"/>
    <mergeCell ref="N137:N138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I64:I65"/>
    <mergeCell ref="J64:J65"/>
    <mergeCell ref="K64:K65"/>
    <mergeCell ref="L64:L65"/>
    <mergeCell ref="P87:P88"/>
    <mergeCell ref="Q87:Q88"/>
    <mergeCell ref="R87:R88"/>
    <mergeCell ref="S87:S88"/>
    <mergeCell ref="B137:B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H113:H114"/>
    <mergeCell ref="I113:I114"/>
    <mergeCell ref="J113:J114"/>
    <mergeCell ref="B87:B88"/>
    <mergeCell ref="C87:C88"/>
    <mergeCell ref="D87:D88"/>
    <mergeCell ref="E87:E88"/>
    <mergeCell ref="U87:U88"/>
    <mergeCell ref="V87:V88"/>
    <mergeCell ref="K113:K114"/>
    <mergeCell ref="L113:L114"/>
    <mergeCell ref="M113:M114"/>
    <mergeCell ref="N113:N114"/>
    <mergeCell ref="V38:V39"/>
    <mergeCell ref="Q38:Q39"/>
    <mergeCell ref="R38:R39"/>
    <mergeCell ref="S38:S39"/>
    <mergeCell ref="T38:T39"/>
    <mergeCell ref="U38:U39"/>
    <mergeCell ref="O87:O88"/>
    <mergeCell ref="T87:T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N12:N13"/>
    <mergeCell ref="O12:O13"/>
    <mergeCell ref="P12:P13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B11:V11"/>
    <mergeCell ref="B37:V37"/>
    <mergeCell ref="B86:V86"/>
    <mergeCell ref="B136:V136"/>
    <mergeCell ref="V12:V13"/>
    <mergeCell ref="B12:B13"/>
    <mergeCell ref="D12:D13"/>
    <mergeCell ref="J12:J13"/>
    <mergeCell ref="K12:K13"/>
    <mergeCell ref="L12:L13"/>
    <mergeCell ref="U12:U13"/>
    <mergeCell ref="T12:T13"/>
    <mergeCell ref="C12:C13"/>
    <mergeCell ref="H12:H13"/>
    <mergeCell ref="I12:I13"/>
    <mergeCell ref="E12:E13"/>
    <mergeCell ref="F12:F13"/>
    <mergeCell ref="G12:G13"/>
    <mergeCell ref="Q12:Q13"/>
    <mergeCell ref="B64:B65"/>
    <mergeCell ref="C64:C65"/>
    <mergeCell ref="M12:M13"/>
    <mergeCell ref="S12:S13"/>
    <mergeCell ref="R12:R13"/>
  </mergeCells>
  <pageMargins left="0.7" right="0.7" top="0.75" bottom="0.75" header="0.3" footer="0.3"/>
  <pageSetup paperSize="9" orientation="portrait" horizontalDpi="1200" verticalDpi="1200" r:id="rId1"/>
  <ignoredErrors>
    <ignoredError sqref="D12:Q13 D165:V166 D137:W138 M38 M64 D6:M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X182"/>
  <sheetViews>
    <sheetView showGridLines="0" zoomScaleNormal="100" workbookViewId="0">
      <pane xSplit="3" ySplit="7" topLeftCell="F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1" width="2.7109375" style="3" customWidth="1"/>
    <col min="2" max="2" width="3.85546875" style="3" customWidth="1"/>
    <col min="3" max="3" width="54.140625" style="3" customWidth="1"/>
    <col min="4" max="4" width="12" style="3" customWidth="1"/>
    <col min="5" max="5" width="11.5703125" style="3" customWidth="1"/>
    <col min="6" max="6" width="11.28515625" style="3" customWidth="1"/>
    <col min="7" max="7" width="11" style="3" customWidth="1"/>
    <col min="8" max="8" width="11.42578125" style="3" customWidth="1"/>
    <col min="9" max="9" width="12.28515625" style="3" customWidth="1"/>
    <col min="10" max="10" width="11.7109375" style="3" customWidth="1"/>
    <col min="11" max="17" width="11.28515625" style="3" customWidth="1"/>
    <col min="18" max="20" width="10.7109375" style="3" customWidth="1"/>
    <col min="21" max="22" width="11.28515625" style="3" bestFit="1" customWidth="1"/>
    <col min="23" max="33" width="10.7109375" style="3" customWidth="1"/>
    <col min="34" max="16384" width="11.42578125" style="3"/>
  </cols>
  <sheetData>
    <row r="1" spans="1:24" ht="16.5" customHeight="1" x14ac:dyDescent="0.2"/>
    <row r="2" spans="1:24" s="100" customFormat="1" ht="16.5" customHeight="1" x14ac:dyDescent="0.25">
      <c r="A2" s="127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41"/>
      <c r="X2" s="141"/>
    </row>
    <row r="3" spans="1:24" s="100" customFormat="1" ht="16.5" customHeight="1" x14ac:dyDescent="0.25">
      <c r="A3" s="101"/>
    </row>
    <row r="4" spans="1:24" s="100" customFormat="1" ht="15" customHeight="1" x14ac:dyDescent="0.25">
      <c r="A4" s="101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4" s="100" customFormat="1" ht="15" customHeight="1" x14ac:dyDescent="0.25">
      <c r="A5" s="175" t="s">
        <v>198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4" s="100" customFormat="1" ht="15" customHeight="1" x14ac:dyDescent="0.25">
      <c r="A6" s="175"/>
      <c r="B6" s="175"/>
      <c r="C6" s="175"/>
      <c r="D6" s="171" t="s">
        <v>17</v>
      </c>
      <c r="E6" s="171" t="s">
        <v>18</v>
      </c>
      <c r="F6" s="171" t="s">
        <v>19</v>
      </c>
      <c r="G6" s="171" t="s">
        <v>20</v>
      </c>
      <c r="H6" s="171">
        <v>2004</v>
      </c>
      <c r="I6" s="171" t="s">
        <v>23</v>
      </c>
      <c r="J6" s="171" t="s">
        <v>24</v>
      </c>
      <c r="K6" s="171" t="s">
        <v>25</v>
      </c>
      <c r="L6" s="171" t="s">
        <v>26</v>
      </c>
      <c r="M6" s="171" t="s">
        <v>41</v>
      </c>
      <c r="N6" s="171">
        <v>2010</v>
      </c>
      <c r="O6" s="171">
        <v>2011</v>
      </c>
      <c r="P6" s="171">
        <v>2012</v>
      </c>
      <c r="Q6" s="171">
        <v>2013</v>
      </c>
      <c r="R6" s="171">
        <v>2014</v>
      </c>
      <c r="S6" s="171">
        <v>2015</v>
      </c>
      <c r="T6" s="171">
        <v>2016</v>
      </c>
      <c r="U6" s="171">
        <v>2017</v>
      </c>
      <c r="V6" s="171">
        <v>2018</v>
      </c>
    </row>
    <row r="7" spans="1:24" s="100" customFormat="1" ht="1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4" s="100" customFormat="1" ht="15" customHeight="1" x14ac:dyDescent="0.25">
      <c r="A8" s="101"/>
    </row>
    <row r="10" spans="1:24" ht="16.5" customHeight="1" x14ac:dyDescent="0.2">
      <c r="C10" s="138"/>
      <c r="D10" s="164" t="s">
        <v>119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4" ht="15.75" customHeight="1" x14ac:dyDescent="0.2"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</row>
    <row r="12" spans="1:24" x14ac:dyDescent="0.2">
      <c r="B12" s="166"/>
      <c r="C12" s="168" t="s">
        <v>0</v>
      </c>
      <c r="D12" s="162" t="s">
        <v>17</v>
      </c>
      <c r="E12" s="162" t="s">
        <v>18</v>
      </c>
      <c r="F12" s="162" t="s">
        <v>19</v>
      </c>
      <c r="G12" s="162" t="s">
        <v>20</v>
      </c>
      <c r="H12" s="162">
        <v>2004</v>
      </c>
      <c r="I12" s="162" t="s">
        <v>23</v>
      </c>
      <c r="J12" s="162" t="s">
        <v>24</v>
      </c>
      <c r="K12" s="162" t="s">
        <v>25</v>
      </c>
      <c r="L12" s="162" t="s">
        <v>26</v>
      </c>
      <c r="M12" s="162" t="s">
        <v>41</v>
      </c>
      <c r="N12" s="162">
        <v>2010</v>
      </c>
      <c r="O12" s="162">
        <v>2011</v>
      </c>
      <c r="P12" s="162">
        <v>2012</v>
      </c>
      <c r="Q12" s="162">
        <v>2013</v>
      </c>
      <c r="R12" s="162">
        <v>2014</v>
      </c>
      <c r="S12" s="162">
        <v>2015</v>
      </c>
      <c r="T12" s="162">
        <v>2016</v>
      </c>
      <c r="U12" s="162">
        <v>2017</v>
      </c>
      <c r="V12" s="162">
        <v>2018</v>
      </c>
    </row>
    <row r="13" spans="1:24" ht="12" thickBot="1" x14ac:dyDescent="0.25">
      <c r="B13" s="167"/>
      <c r="C13" s="169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</row>
    <row r="14" spans="1:24" x14ac:dyDescent="0.2">
      <c r="B14" s="35" t="s">
        <v>1</v>
      </c>
      <c r="C14" s="78" t="s">
        <v>2</v>
      </c>
      <c r="D14" s="42">
        <f>+D15+D16+D17+D18</f>
        <v>1802.4546282699503</v>
      </c>
      <c r="E14" s="42">
        <f t="shared" ref="E14:V14" si="0">+E15+E16+E17+E18</f>
        <v>1979.1486838265</v>
      </c>
      <c r="F14" s="42">
        <f t="shared" si="0"/>
        <v>2109.3084862118403</v>
      </c>
      <c r="G14" s="42">
        <f t="shared" si="0"/>
        <v>2199.4658622019101</v>
      </c>
      <c r="H14" s="42">
        <f t="shared" si="0"/>
        <v>4505.5766257496107</v>
      </c>
      <c r="I14" s="42">
        <f t="shared" si="0"/>
        <v>4326.5842199526905</v>
      </c>
      <c r="J14" s="42">
        <f t="shared" si="0"/>
        <v>2737.2058636872202</v>
      </c>
      <c r="K14" s="42">
        <f t="shared" si="0"/>
        <v>2773.0992572323003</v>
      </c>
      <c r="L14" s="42">
        <f t="shared" si="0"/>
        <v>2937.0618202665605</v>
      </c>
      <c r="M14" s="42">
        <f t="shared" si="0"/>
        <v>3721.3857704265502</v>
      </c>
      <c r="N14" s="42">
        <f t="shared" si="0"/>
        <v>5124.2511383051806</v>
      </c>
      <c r="O14" s="42">
        <f t="shared" si="0"/>
        <v>5068.4703988494903</v>
      </c>
      <c r="P14" s="42">
        <f t="shared" si="0"/>
        <v>5013.9122928060006</v>
      </c>
      <c r="Q14" s="42">
        <f t="shared" si="0"/>
        <v>5482.3943303024189</v>
      </c>
      <c r="R14" s="42">
        <f t="shared" si="0"/>
        <v>5507.5130697495206</v>
      </c>
      <c r="S14" s="42">
        <f t="shared" si="0"/>
        <v>5897.3971367930008</v>
      </c>
      <c r="T14" s="42">
        <f t="shared" si="0"/>
        <v>5623.3645638649996</v>
      </c>
      <c r="U14" s="42">
        <f t="shared" si="0"/>
        <v>5898.9573019633999</v>
      </c>
      <c r="V14" s="42">
        <f t="shared" si="0"/>
        <v>6072.6081890956202</v>
      </c>
    </row>
    <row r="15" spans="1:24" x14ac:dyDescent="0.2">
      <c r="B15" s="41"/>
      <c r="C15" s="79" t="s">
        <v>3</v>
      </c>
      <c r="D15" s="43">
        <v>457.39211624942027</v>
      </c>
      <c r="E15" s="43">
        <v>487.46464800409012</v>
      </c>
      <c r="F15" s="43">
        <v>508.08863946646994</v>
      </c>
      <c r="G15" s="43">
        <v>533.13004095999997</v>
      </c>
      <c r="H15" s="43">
        <v>549.90061784487</v>
      </c>
      <c r="I15" s="43">
        <v>556.41631552393005</v>
      </c>
      <c r="J15" s="43">
        <v>601.14321617899998</v>
      </c>
      <c r="K15" s="43">
        <v>638.77721787299993</v>
      </c>
      <c r="L15" s="43">
        <v>747.13995296342034</v>
      </c>
      <c r="M15" s="43">
        <v>842.24412289100007</v>
      </c>
      <c r="N15" s="43">
        <v>839.71032166405007</v>
      </c>
      <c r="O15" s="43">
        <v>883.66781551400004</v>
      </c>
      <c r="P15" s="43">
        <v>1006.00150877</v>
      </c>
      <c r="Q15" s="43">
        <v>1301.94520772074</v>
      </c>
      <c r="R15" s="43">
        <v>1457.2149848629999</v>
      </c>
      <c r="S15" s="43">
        <v>1464.3729519576402</v>
      </c>
      <c r="T15" s="43">
        <v>1530.7643057319999</v>
      </c>
      <c r="U15" s="43">
        <v>1661.4319105940001</v>
      </c>
      <c r="V15" s="43">
        <v>1936.5149623815801</v>
      </c>
    </row>
    <row r="16" spans="1:24" x14ac:dyDescent="0.2">
      <c r="B16" s="41"/>
      <c r="C16" s="79" t="s">
        <v>4</v>
      </c>
      <c r="D16" s="43">
        <v>282.93993638758002</v>
      </c>
      <c r="E16" s="43">
        <v>263.31814488600003</v>
      </c>
      <c r="F16" s="43">
        <v>274.86106533421002</v>
      </c>
      <c r="G16" s="43">
        <v>238.93056758924001</v>
      </c>
      <c r="H16" s="43">
        <v>269.94858740706002</v>
      </c>
      <c r="I16" s="43">
        <v>265.26232504202</v>
      </c>
      <c r="J16" s="43">
        <v>302.92279216805008</v>
      </c>
      <c r="K16" s="43">
        <v>308.77206124621</v>
      </c>
      <c r="L16" s="43">
        <v>328.45491964231002</v>
      </c>
      <c r="M16" s="43">
        <v>365.2473196759999</v>
      </c>
      <c r="N16" s="43">
        <v>389.02102928400001</v>
      </c>
      <c r="O16" s="43">
        <v>424.56217133748999</v>
      </c>
      <c r="P16" s="43">
        <v>561.47067347899997</v>
      </c>
      <c r="Q16" s="43">
        <v>613.32508626791002</v>
      </c>
      <c r="R16" s="43">
        <v>658.99422615100002</v>
      </c>
      <c r="S16" s="43">
        <v>615.41266441708012</v>
      </c>
      <c r="T16" s="43">
        <v>708.64118839800005</v>
      </c>
      <c r="U16" s="43">
        <v>695.86291175999997</v>
      </c>
      <c r="V16" s="43">
        <v>750.19319794951002</v>
      </c>
    </row>
    <row r="17" spans="2:22" x14ac:dyDescent="0.2">
      <c r="B17" s="41"/>
      <c r="C17" s="79" t="s">
        <v>5</v>
      </c>
      <c r="D17" s="43">
        <v>675.215913043</v>
      </c>
      <c r="E17" s="43">
        <v>814.32439594640005</v>
      </c>
      <c r="F17" s="43">
        <v>799.70189238463013</v>
      </c>
      <c r="G17" s="43">
        <v>827.17534747575996</v>
      </c>
      <c r="H17" s="43">
        <v>3108.8849642493701</v>
      </c>
      <c r="I17" s="43">
        <v>2715.4227856951302</v>
      </c>
      <c r="J17" s="43">
        <v>906.43745449158007</v>
      </c>
      <c r="K17" s="43">
        <v>992.28356104128</v>
      </c>
      <c r="L17" s="43">
        <v>962.55053975126998</v>
      </c>
      <c r="M17" s="43">
        <v>1377.3667598012298</v>
      </c>
      <c r="N17" s="43">
        <v>2491.0636174399506</v>
      </c>
      <c r="O17" s="43">
        <v>2242.2943427755099</v>
      </c>
      <c r="P17" s="43">
        <v>1846.407300416</v>
      </c>
      <c r="Q17" s="43">
        <v>1982.7837612651699</v>
      </c>
      <c r="R17" s="43">
        <v>1837.9619780625899</v>
      </c>
      <c r="S17" s="43">
        <v>2093.1558443633999</v>
      </c>
      <c r="T17" s="43">
        <v>1673.3588224554799</v>
      </c>
      <c r="U17" s="43">
        <v>1983.3049823920001</v>
      </c>
      <c r="V17" s="43">
        <v>1846.4291634429098</v>
      </c>
    </row>
    <row r="18" spans="2:22" x14ac:dyDescent="0.2">
      <c r="B18" s="41"/>
      <c r="C18" s="79" t="s">
        <v>6</v>
      </c>
      <c r="D18" s="43">
        <v>386.90666258995003</v>
      </c>
      <c r="E18" s="43">
        <v>414.04149499000994</v>
      </c>
      <c r="F18" s="43">
        <v>526.65688902653005</v>
      </c>
      <c r="G18" s="43">
        <v>600.22990617691005</v>
      </c>
      <c r="H18" s="43">
        <v>576.8424562483101</v>
      </c>
      <c r="I18" s="43">
        <v>789.48279369161003</v>
      </c>
      <c r="J18" s="43">
        <v>926.70240084858995</v>
      </c>
      <c r="K18" s="43">
        <v>833.26641707181011</v>
      </c>
      <c r="L18" s="43">
        <v>898.91640790956001</v>
      </c>
      <c r="M18" s="43">
        <v>1136.5275680583202</v>
      </c>
      <c r="N18" s="43">
        <v>1404.45616991718</v>
      </c>
      <c r="O18" s="43">
        <v>1517.94606922249</v>
      </c>
      <c r="P18" s="43">
        <v>1600.032810141</v>
      </c>
      <c r="Q18" s="43">
        <v>1584.3402750485998</v>
      </c>
      <c r="R18" s="43">
        <v>1553.3418806729301</v>
      </c>
      <c r="S18" s="43">
        <v>1724.4556760548799</v>
      </c>
      <c r="T18" s="43">
        <v>1710.6002472795201</v>
      </c>
      <c r="U18" s="43">
        <v>1558.3574972173999</v>
      </c>
      <c r="V18" s="43">
        <v>1539.4708653216201</v>
      </c>
    </row>
    <row r="19" spans="2:22" x14ac:dyDescent="0.2">
      <c r="B19" s="35" t="s">
        <v>7</v>
      </c>
      <c r="C19" s="78" t="s">
        <v>8</v>
      </c>
      <c r="D19" s="42">
        <f>+D20+D23</f>
        <v>39.204583180999997</v>
      </c>
      <c r="E19" s="42">
        <f t="shared" ref="E19:V19" si="1">+E20+E23</f>
        <v>3.9383051790000003</v>
      </c>
      <c r="F19" s="42">
        <f t="shared" si="1"/>
        <v>4.6622034499999998</v>
      </c>
      <c r="G19" s="42">
        <f t="shared" si="1"/>
        <v>4.7237861349999992</v>
      </c>
      <c r="H19" s="42">
        <f t="shared" si="1"/>
        <v>4.0145999999999997</v>
      </c>
      <c r="I19" s="42">
        <f t="shared" si="1"/>
        <v>4.1952605100000007</v>
      </c>
      <c r="J19" s="42">
        <f t="shared" si="1"/>
        <v>2.9988000000000001</v>
      </c>
      <c r="K19" s="42">
        <f t="shared" si="1"/>
        <v>2.8551320000000002</v>
      </c>
      <c r="L19" s="42">
        <f t="shared" si="1"/>
        <v>2.3377000000000003</v>
      </c>
      <c r="M19" s="42">
        <f t="shared" si="1"/>
        <v>3.9946999999999999</v>
      </c>
      <c r="N19" s="42">
        <f t="shared" si="1"/>
        <v>2.2694999999999999</v>
      </c>
      <c r="O19" s="42">
        <f t="shared" si="1"/>
        <v>1.8906000000000001</v>
      </c>
      <c r="P19" s="42">
        <f t="shared" si="1"/>
        <v>1.2202</v>
      </c>
      <c r="Q19" s="42">
        <f t="shared" si="1"/>
        <v>1.3780000000000001</v>
      </c>
      <c r="R19" s="42">
        <f t="shared" si="1"/>
        <v>1.0533999999999999</v>
      </c>
      <c r="S19" s="42">
        <f t="shared" si="1"/>
        <v>1.5710338399999999</v>
      </c>
      <c r="T19" s="42">
        <f t="shared" si="1"/>
        <v>1.2878011250000001</v>
      </c>
      <c r="U19" s="42">
        <f t="shared" si="1"/>
        <v>1.5450999999999999</v>
      </c>
      <c r="V19" s="42">
        <f t="shared" si="1"/>
        <v>1.286793361</v>
      </c>
    </row>
    <row r="20" spans="2:22" x14ac:dyDescent="0.2">
      <c r="B20" s="35"/>
      <c r="C20" s="78" t="s">
        <v>9</v>
      </c>
      <c r="D20" s="42">
        <f>+D21+D22</f>
        <v>6.463093336</v>
      </c>
      <c r="E20" s="42">
        <f t="shared" ref="E20:V20" si="2">+E21+E22</f>
        <v>3.5334000000000003</v>
      </c>
      <c r="F20" s="42">
        <f t="shared" si="2"/>
        <v>3.5396000000000001</v>
      </c>
      <c r="G20" s="42">
        <f t="shared" si="2"/>
        <v>3.4817780299999996</v>
      </c>
      <c r="H20" s="42">
        <f t="shared" si="2"/>
        <v>2.8184</v>
      </c>
      <c r="I20" s="42">
        <f t="shared" si="2"/>
        <v>2.2412697160000001</v>
      </c>
      <c r="J20" s="42">
        <f t="shared" si="2"/>
        <v>1.3518000000000001</v>
      </c>
      <c r="K20" s="42">
        <f t="shared" si="2"/>
        <v>1.2705320000000002</v>
      </c>
      <c r="L20" s="42">
        <f t="shared" si="2"/>
        <v>1.1598000000000002</v>
      </c>
      <c r="M20" s="42">
        <f t="shared" si="2"/>
        <v>1.0030000000000001</v>
      </c>
      <c r="N20" s="42">
        <f t="shared" si="2"/>
        <v>1.153054408</v>
      </c>
      <c r="O20" s="42">
        <f t="shared" si="2"/>
        <v>0.93370000000000009</v>
      </c>
      <c r="P20" s="42">
        <f t="shared" si="2"/>
        <v>0.17019999999999999</v>
      </c>
      <c r="Q20" s="42">
        <f t="shared" si="2"/>
        <v>0.51910000000000001</v>
      </c>
      <c r="R20" s="42">
        <f t="shared" si="2"/>
        <v>0.16869999999999999</v>
      </c>
      <c r="S20" s="42">
        <f t="shared" si="2"/>
        <v>0.190582</v>
      </c>
      <c r="T20" s="42">
        <f t="shared" si="2"/>
        <v>0.231560035</v>
      </c>
      <c r="U20" s="42">
        <f t="shared" si="2"/>
        <v>0.29699999999999999</v>
      </c>
      <c r="V20" s="42">
        <f t="shared" si="2"/>
        <v>0.14100000000000001</v>
      </c>
    </row>
    <row r="21" spans="2:22" x14ac:dyDescent="0.2">
      <c r="B21" s="33"/>
      <c r="C21" s="79" t="s">
        <v>10</v>
      </c>
      <c r="D21" s="43">
        <v>5.4849933359999996</v>
      </c>
      <c r="E21" s="43">
        <v>2.9314</v>
      </c>
      <c r="F21" s="43">
        <v>2.9769000000000001</v>
      </c>
      <c r="G21" s="43">
        <v>3.1016060259999998</v>
      </c>
      <c r="H21" s="43">
        <v>2.4794999999999998</v>
      </c>
      <c r="I21" s="43">
        <v>1.9895043100000001</v>
      </c>
      <c r="J21" s="43">
        <v>1.1729000000000001</v>
      </c>
      <c r="K21" s="43">
        <v>1.1266795809400001</v>
      </c>
      <c r="L21" s="43">
        <v>1.0417000000000001</v>
      </c>
      <c r="M21" s="43">
        <v>0.91640000000000021</v>
      </c>
      <c r="N21" s="43">
        <v>1.060855608</v>
      </c>
      <c r="O21" s="43">
        <v>0.87970000000000004</v>
      </c>
      <c r="P21" s="43">
        <v>0.14019999999999999</v>
      </c>
      <c r="Q21" s="43">
        <v>0.48370000000000002</v>
      </c>
      <c r="R21" s="43">
        <v>0.14793561</v>
      </c>
      <c r="S21" s="43">
        <v>0.17014116500000001</v>
      </c>
      <c r="T21" s="43">
        <v>0.213840013</v>
      </c>
      <c r="U21" s="43">
        <v>0.28499999999999998</v>
      </c>
      <c r="V21" s="43">
        <v>0.13800000000000001</v>
      </c>
    </row>
    <row r="22" spans="2:22" x14ac:dyDescent="0.2">
      <c r="B22" s="33"/>
      <c r="C22" s="79" t="s">
        <v>11</v>
      </c>
      <c r="D22" s="43">
        <v>0.97810000000000008</v>
      </c>
      <c r="E22" s="43">
        <v>0.60200000000000009</v>
      </c>
      <c r="F22" s="43">
        <v>0.56270000000000009</v>
      </c>
      <c r="G22" s="43">
        <v>0.38017200400000001</v>
      </c>
      <c r="H22" s="43">
        <v>0.33890000000000003</v>
      </c>
      <c r="I22" s="43">
        <v>0.25176540600000002</v>
      </c>
      <c r="J22" s="43">
        <v>0.1789</v>
      </c>
      <c r="K22" s="43">
        <v>0.14385241906000001</v>
      </c>
      <c r="L22" s="43">
        <v>0.11810000000000001</v>
      </c>
      <c r="M22" s="43">
        <v>8.6599999999999996E-2</v>
      </c>
      <c r="N22" s="43">
        <v>9.2198800000000011E-2</v>
      </c>
      <c r="O22" s="43">
        <v>5.4000000000000006E-2</v>
      </c>
      <c r="P22" s="43">
        <v>0.03</v>
      </c>
      <c r="Q22" s="43">
        <v>3.5400000000000001E-2</v>
      </c>
      <c r="R22" s="43">
        <v>2.0764390000000001E-2</v>
      </c>
      <c r="S22" s="43">
        <v>2.0440835000000001E-2</v>
      </c>
      <c r="T22" s="43">
        <v>1.7720021999999998E-2</v>
      </c>
      <c r="U22" s="43">
        <v>1.2E-2</v>
      </c>
      <c r="V22" s="43">
        <v>3.0000000000000001E-3</v>
      </c>
    </row>
    <row r="23" spans="2:22" x14ac:dyDescent="0.2">
      <c r="B23" s="35"/>
      <c r="C23" s="78" t="s">
        <v>12</v>
      </c>
      <c r="D23" s="42">
        <f>+D24+D25</f>
        <v>32.741489844999997</v>
      </c>
      <c r="E23" s="42">
        <f t="shared" ref="E23:V23" si="3">+E24+E25</f>
        <v>0.404905179</v>
      </c>
      <c r="F23" s="42">
        <f t="shared" si="3"/>
        <v>1.1226034500000002</v>
      </c>
      <c r="G23" s="42">
        <f t="shared" si="3"/>
        <v>1.242008105</v>
      </c>
      <c r="H23" s="42">
        <f t="shared" si="3"/>
        <v>1.1961999999999999</v>
      </c>
      <c r="I23" s="42">
        <f t="shared" si="3"/>
        <v>1.9539907940000001</v>
      </c>
      <c r="J23" s="42">
        <f t="shared" si="3"/>
        <v>1.6470000000000002</v>
      </c>
      <c r="K23" s="42">
        <f t="shared" si="3"/>
        <v>1.5846000000000002</v>
      </c>
      <c r="L23" s="42">
        <f t="shared" si="3"/>
        <v>1.1779000000000002</v>
      </c>
      <c r="M23" s="42">
        <f t="shared" si="3"/>
        <v>2.9916999999999998</v>
      </c>
      <c r="N23" s="42">
        <f t="shared" si="3"/>
        <v>1.1164455919999998</v>
      </c>
      <c r="O23" s="42">
        <f t="shared" si="3"/>
        <v>0.95689999999999997</v>
      </c>
      <c r="P23" s="42">
        <f t="shared" si="3"/>
        <v>1.05</v>
      </c>
      <c r="Q23" s="42">
        <f t="shared" si="3"/>
        <v>0.8589</v>
      </c>
      <c r="R23" s="42">
        <f t="shared" si="3"/>
        <v>0.88469999999999993</v>
      </c>
      <c r="S23" s="42">
        <f t="shared" si="3"/>
        <v>1.3804518399999999</v>
      </c>
      <c r="T23" s="42">
        <f t="shared" si="3"/>
        <v>1.0562410900000001</v>
      </c>
      <c r="U23" s="42">
        <f t="shared" si="3"/>
        <v>1.2481</v>
      </c>
      <c r="V23" s="42">
        <f t="shared" si="3"/>
        <v>1.145793361</v>
      </c>
    </row>
    <row r="24" spans="2:22" x14ac:dyDescent="0.2">
      <c r="B24" s="33"/>
      <c r="C24" s="79" t="s">
        <v>10</v>
      </c>
      <c r="D24" s="43">
        <v>23.447102206</v>
      </c>
      <c r="E24" s="43">
        <v>6.8363727999999999E-2</v>
      </c>
      <c r="F24" s="43">
        <v>0.63210963000000009</v>
      </c>
      <c r="G24" s="43">
        <v>0.87720756700000002</v>
      </c>
      <c r="H24" s="43">
        <v>0.87029999999999985</v>
      </c>
      <c r="I24" s="43">
        <v>1.4420578230000001</v>
      </c>
      <c r="J24" s="43">
        <v>1.2344000000000002</v>
      </c>
      <c r="K24" s="43">
        <v>1.2050000000000001</v>
      </c>
      <c r="L24" s="43">
        <v>0.90960000000000008</v>
      </c>
      <c r="M24" s="43">
        <v>0.81240000000000001</v>
      </c>
      <c r="N24" s="43">
        <v>0.89234439199999993</v>
      </c>
      <c r="O24" s="43">
        <v>0.77479999999999993</v>
      </c>
      <c r="P24" s="43">
        <v>0.92490000000000006</v>
      </c>
      <c r="Q24" s="43">
        <v>0.71870000000000001</v>
      </c>
      <c r="R24" s="43">
        <v>0.74029999999999996</v>
      </c>
      <c r="S24" s="43">
        <v>1.2506448029999999</v>
      </c>
      <c r="T24" s="43">
        <v>0.93438120400000002</v>
      </c>
      <c r="U24" s="43">
        <v>1.1214999999999999</v>
      </c>
      <c r="V24" s="43">
        <v>1.0225510689999999</v>
      </c>
    </row>
    <row r="25" spans="2:22" x14ac:dyDescent="0.2">
      <c r="B25" s="33"/>
      <c r="C25" s="79" t="s">
        <v>11</v>
      </c>
      <c r="D25" s="43">
        <v>9.2943876389999964</v>
      </c>
      <c r="E25" s="43">
        <v>0.33654145099999999</v>
      </c>
      <c r="F25" s="43">
        <v>0.49049382000000014</v>
      </c>
      <c r="G25" s="43">
        <v>0.36480053800000001</v>
      </c>
      <c r="H25" s="43">
        <v>0.32590000000000002</v>
      </c>
      <c r="I25" s="43">
        <v>0.51193297100000001</v>
      </c>
      <c r="J25" s="43">
        <v>0.41260000000000002</v>
      </c>
      <c r="K25" s="43">
        <v>0.3796000000000001</v>
      </c>
      <c r="L25" s="43">
        <v>0.26830000000000004</v>
      </c>
      <c r="M25" s="43">
        <v>2.1793</v>
      </c>
      <c r="N25" s="43">
        <v>0.2241012</v>
      </c>
      <c r="O25" s="43">
        <v>0.18210000000000001</v>
      </c>
      <c r="P25" s="43">
        <v>0.12509999999999999</v>
      </c>
      <c r="Q25" s="43">
        <v>0.14019999999999999</v>
      </c>
      <c r="R25" s="43">
        <v>0.1444</v>
      </c>
      <c r="S25" s="43">
        <v>0.12980703699999999</v>
      </c>
      <c r="T25" s="43">
        <v>0.121859886</v>
      </c>
      <c r="U25" s="43">
        <v>0.12659999999999999</v>
      </c>
      <c r="V25" s="43">
        <v>0.123242292</v>
      </c>
    </row>
    <row r="26" spans="2:22" x14ac:dyDescent="0.2">
      <c r="B26" s="35" t="s">
        <v>13</v>
      </c>
      <c r="C26" s="78" t="s">
        <v>110</v>
      </c>
      <c r="D26" s="42">
        <v>2338.3708757889999</v>
      </c>
      <c r="E26" s="42">
        <v>2783.6951599451695</v>
      </c>
      <c r="F26" s="42">
        <v>2941.3229530590002</v>
      </c>
      <c r="G26" s="42">
        <v>2691.98146157578</v>
      </c>
      <c r="H26" s="42">
        <v>3211.5989667960498</v>
      </c>
      <c r="I26" s="42">
        <v>3434.7117440003694</v>
      </c>
      <c r="J26" s="42">
        <v>4232.6588488121706</v>
      </c>
      <c r="K26" s="42">
        <v>4866.3838322940001</v>
      </c>
      <c r="L26" s="42">
        <v>5871.1327514125205</v>
      </c>
      <c r="M26" s="42">
        <v>7491.189982078</v>
      </c>
      <c r="N26" s="42">
        <v>7481.6202699710002</v>
      </c>
      <c r="O26" s="42">
        <v>7823.1338425700014</v>
      </c>
      <c r="P26" s="42">
        <v>8232.0814123119999</v>
      </c>
      <c r="Q26" s="42">
        <v>8921.7441257509345</v>
      </c>
      <c r="R26" s="42">
        <v>5905.8486619599998</v>
      </c>
      <c r="S26" s="42">
        <v>6359.9206983200002</v>
      </c>
      <c r="T26" s="42">
        <v>7733.0160382247695</v>
      </c>
      <c r="U26" s="42">
        <v>8716.3700737910003</v>
      </c>
      <c r="V26" s="42">
        <v>7670.5968688129997</v>
      </c>
    </row>
    <row r="27" spans="2:22" x14ac:dyDescent="0.2">
      <c r="B27" s="37" t="s">
        <v>14</v>
      </c>
      <c r="C27" s="80" t="s">
        <v>16</v>
      </c>
      <c r="D27" s="44">
        <f>+D14+D26</f>
        <v>4140.8255040589502</v>
      </c>
      <c r="E27" s="44">
        <f t="shared" ref="E27:V27" si="4">+E14+E26</f>
        <v>4762.8438437716695</v>
      </c>
      <c r="F27" s="44">
        <f t="shared" si="4"/>
        <v>5050.6314392708409</v>
      </c>
      <c r="G27" s="44">
        <f t="shared" si="4"/>
        <v>4891.4473237776901</v>
      </c>
      <c r="H27" s="44">
        <f t="shared" si="4"/>
        <v>7717.17559254566</v>
      </c>
      <c r="I27" s="44">
        <f t="shared" si="4"/>
        <v>7761.29596395306</v>
      </c>
      <c r="J27" s="44">
        <f t="shared" si="4"/>
        <v>6969.8647124993913</v>
      </c>
      <c r="K27" s="44">
        <f t="shared" si="4"/>
        <v>7639.4830895263003</v>
      </c>
      <c r="L27" s="44">
        <f t="shared" si="4"/>
        <v>8808.1945716790815</v>
      </c>
      <c r="M27" s="44">
        <f t="shared" si="4"/>
        <v>11212.57575250455</v>
      </c>
      <c r="N27" s="44">
        <f t="shared" si="4"/>
        <v>12605.87140827618</v>
      </c>
      <c r="O27" s="44">
        <f t="shared" si="4"/>
        <v>12891.604241419493</v>
      </c>
      <c r="P27" s="44">
        <f t="shared" si="4"/>
        <v>13245.993705118</v>
      </c>
      <c r="Q27" s="44">
        <f t="shared" si="4"/>
        <v>14404.138456053353</v>
      </c>
      <c r="R27" s="44">
        <f>+R14+R26</f>
        <v>11413.36173170952</v>
      </c>
      <c r="S27" s="44">
        <f t="shared" si="4"/>
        <v>12257.317835113001</v>
      </c>
      <c r="T27" s="44">
        <f t="shared" si="4"/>
        <v>13356.380602089768</v>
      </c>
      <c r="U27" s="44">
        <f t="shared" si="4"/>
        <v>14615.327375754401</v>
      </c>
      <c r="V27" s="44">
        <f t="shared" si="4"/>
        <v>13743.205057908621</v>
      </c>
    </row>
    <row r="28" spans="2:22" ht="15.75" customHeight="1" x14ac:dyDescent="0.2">
      <c r="B28" s="39" t="s">
        <v>15</v>
      </c>
      <c r="C28" s="81" t="s">
        <v>50</v>
      </c>
      <c r="D28" s="45">
        <f>+D14+D19+D26</f>
        <v>4180.0300872399503</v>
      </c>
      <c r="E28" s="45">
        <f t="shared" ref="E28:V28" si="5">+E14+E19+E26</f>
        <v>4766.7821489506696</v>
      </c>
      <c r="F28" s="45">
        <f t="shared" si="5"/>
        <v>5055.2936427208406</v>
      </c>
      <c r="G28" s="45">
        <f t="shared" si="5"/>
        <v>4896.1711099126896</v>
      </c>
      <c r="H28" s="45">
        <f t="shared" si="5"/>
        <v>7721.1901925456605</v>
      </c>
      <c r="I28" s="45">
        <f t="shared" si="5"/>
        <v>7765.4912244630596</v>
      </c>
      <c r="J28" s="45">
        <f t="shared" si="5"/>
        <v>6972.8635124993907</v>
      </c>
      <c r="K28" s="45">
        <f t="shared" si="5"/>
        <v>7642.3382215263009</v>
      </c>
      <c r="L28" s="45">
        <f t="shared" si="5"/>
        <v>8810.5322716790815</v>
      </c>
      <c r="M28" s="45">
        <f t="shared" si="5"/>
        <v>11216.570452504551</v>
      </c>
      <c r="N28" s="45">
        <f t="shared" si="5"/>
        <v>12608.140908276182</v>
      </c>
      <c r="O28" s="45">
        <f t="shared" si="5"/>
        <v>12893.494841419491</v>
      </c>
      <c r="P28" s="45">
        <f t="shared" si="5"/>
        <v>13247.213905118</v>
      </c>
      <c r="Q28" s="45">
        <f t="shared" si="5"/>
        <v>14405.516456053352</v>
      </c>
      <c r="R28" s="45">
        <f t="shared" si="5"/>
        <v>11414.41513170952</v>
      </c>
      <c r="S28" s="45">
        <f t="shared" si="5"/>
        <v>12258.888868953001</v>
      </c>
      <c r="T28" s="45">
        <f t="shared" si="5"/>
        <v>13357.66840321477</v>
      </c>
      <c r="U28" s="45">
        <f t="shared" si="5"/>
        <v>14616.872475754401</v>
      </c>
      <c r="V28" s="45">
        <f t="shared" si="5"/>
        <v>13744.49185126962</v>
      </c>
    </row>
    <row r="29" spans="2:22" x14ac:dyDescent="0.2">
      <c r="B29" s="1" t="s">
        <v>227</v>
      </c>
    </row>
    <row r="35" spans="1:2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" customHeight="1" x14ac:dyDescent="0.2">
      <c r="A36" s="5"/>
      <c r="C36" s="138"/>
      <c r="D36" s="164" t="s">
        <v>120</v>
      </c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</row>
    <row r="37" spans="1:22" ht="15.75" customHeight="1" x14ac:dyDescent="0.2">
      <c r="A37" s="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</row>
    <row r="38" spans="1:22" x14ac:dyDescent="0.2">
      <c r="A38" s="5"/>
      <c r="B38" s="166"/>
      <c r="C38" s="168" t="s">
        <v>0</v>
      </c>
      <c r="D38" s="162">
        <v>2000</v>
      </c>
      <c r="E38" s="162">
        <v>2001</v>
      </c>
      <c r="F38" s="162">
        <v>2002</v>
      </c>
      <c r="G38" s="162">
        <v>2003</v>
      </c>
      <c r="H38" s="162">
        <v>2004</v>
      </c>
      <c r="I38" s="162">
        <v>2005</v>
      </c>
      <c r="J38" s="162">
        <v>2006</v>
      </c>
      <c r="K38" s="162">
        <v>2007</v>
      </c>
      <c r="L38" s="162">
        <v>2008</v>
      </c>
      <c r="M38" s="162">
        <v>2009</v>
      </c>
      <c r="N38" s="162">
        <v>2010</v>
      </c>
      <c r="O38" s="162">
        <v>2011</v>
      </c>
      <c r="P38" s="162">
        <v>2012</v>
      </c>
      <c r="Q38" s="162">
        <v>2013</v>
      </c>
      <c r="R38" s="162">
        <v>2014</v>
      </c>
      <c r="S38" s="162">
        <v>2015</v>
      </c>
      <c r="T38" s="162">
        <v>2016</v>
      </c>
      <c r="U38" s="162">
        <v>2017</v>
      </c>
      <c r="V38" s="162">
        <v>2018</v>
      </c>
    </row>
    <row r="39" spans="1:22" ht="12" thickBot="1" x14ac:dyDescent="0.25">
      <c r="A39" s="5"/>
      <c r="B39" s="167"/>
      <c r="C39" s="169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</row>
    <row r="40" spans="1:22" x14ac:dyDescent="0.2">
      <c r="A40" s="5"/>
      <c r="B40" s="35" t="s">
        <v>1</v>
      </c>
      <c r="C40" s="78" t="s">
        <v>2</v>
      </c>
      <c r="D40" s="42">
        <f>+D41+D42+D43+D44</f>
        <v>1484.8726884063899</v>
      </c>
      <c r="E40" s="42">
        <f t="shared" ref="E40:V40" si="6">+E41+E42+E43+E44</f>
        <v>1713.7013342986704</v>
      </c>
      <c r="F40" s="42">
        <f t="shared" si="6"/>
        <v>1817.6509256256998</v>
      </c>
      <c r="G40" s="42">
        <f t="shared" si="6"/>
        <v>1934.7888989229402</v>
      </c>
      <c r="H40" s="42">
        <f t="shared" si="6"/>
        <v>4249.2010252848613</v>
      </c>
      <c r="I40" s="42">
        <f t="shared" si="6"/>
        <v>4078.6353898898801</v>
      </c>
      <c r="J40" s="42">
        <f t="shared" si="6"/>
        <v>2393.3994143804402</v>
      </c>
      <c r="K40" s="42">
        <f t="shared" si="6"/>
        <v>2310.0610329351498</v>
      </c>
      <c r="L40" s="42">
        <f t="shared" si="6"/>
        <v>2505.0967402112801</v>
      </c>
      <c r="M40" s="42">
        <f t="shared" si="6"/>
        <v>3169.87079936391</v>
      </c>
      <c r="N40" s="42">
        <f t="shared" si="6"/>
        <v>4593.9483305106896</v>
      </c>
      <c r="O40" s="42">
        <f t="shared" si="6"/>
        <v>4391.029525075639</v>
      </c>
      <c r="P40" s="42">
        <f t="shared" si="6"/>
        <v>4406.0521128480277</v>
      </c>
      <c r="Q40" s="42">
        <f t="shared" si="6"/>
        <v>4544.0237798878788</v>
      </c>
      <c r="R40" s="42">
        <f t="shared" si="6"/>
        <v>4805.2503276650987</v>
      </c>
      <c r="S40" s="42">
        <f t="shared" si="6"/>
        <v>5228.9237912090548</v>
      </c>
      <c r="T40" s="42">
        <f t="shared" si="6"/>
        <v>5235.0519984028397</v>
      </c>
      <c r="U40" s="42">
        <f t="shared" si="6"/>
        <v>5594.2980933799317</v>
      </c>
      <c r="V40" s="42">
        <f t="shared" si="6"/>
        <v>5571.5154156388362</v>
      </c>
    </row>
    <row r="41" spans="1:22" x14ac:dyDescent="0.2">
      <c r="A41" s="5"/>
      <c r="B41" s="41"/>
      <c r="C41" s="79" t="s">
        <v>3</v>
      </c>
      <c r="D41" s="43">
        <v>434.56926302863985</v>
      </c>
      <c r="E41" s="43">
        <v>462.0734731421901</v>
      </c>
      <c r="F41" s="43">
        <v>491.84269528300996</v>
      </c>
      <c r="G41" s="43">
        <v>508.53503526843008</v>
      </c>
      <c r="H41" s="43">
        <v>519.03184188986995</v>
      </c>
      <c r="I41" s="43">
        <v>537.78496093108004</v>
      </c>
      <c r="J41" s="43">
        <v>569.52066911331019</v>
      </c>
      <c r="K41" s="43">
        <v>600.01111256949991</v>
      </c>
      <c r="L41" s="43">
        <v>714.00612176456968</v>
      </c>
      <c r="M41" s="43">
        <v>784.45454828535014</v>
      </c>
      <c r="N41" s="43">
        <v>793.88832780569987</v>
      </c>
      <c r="O41" s="43">
        <v>831.39335502828021</v>
      </c>
      <c r="P41" s="43">
        <v>937.19285824909696</v>
      </c>
      <c r="Q41" s="43">
        <v>1091.9752614689442</v>
      </c>
      <c r="R41" s="43">
        <v>1273.5736929230304</v>
      </c>
      <c r="S41" s="43">
        <v>1326.2030054504687</v>
      </c>
      <c r="T41" s="43">
        <v>1426.2651140840599</v>
      </c>
      <c r="U41" s="43">
        <v>1547.4665631477005</v>
      </c>
      <c r="V41" s="43">
        <v>1809.8642245042104</v>
      </c>
    </row>
    <row r="42" spans="1:22" x14ac:dyDescent="0.2">
      <c r="A42" s="5"/>
      <c r="B42" s="41"/>
      <c r="C42" s="79" t="s">
        <v>4</v>
      </c>
      <c r="D42" s="43">
        <v>242.22715968870003</v>
      </c>
      <c r="E42" s="43">
        <v>251.02699244185007</v>
      </c>
      <c r="F42" s="43">
        <v>262.79366614657988</v>
      </c>
      <c r="G42" s="43">
        <v>227.74333306990007</v>
      </c>
      <c r="H42" s="43">
        <v>249.29071860401007</v>
      </c>
      <c r="I42" s="43">
        <v>250.34431546311001</v>
      </c>
      <c r="J42" s="43">
        <v>274.10085368910006</v>
      </c>
      <c r="K42" s="43">
        <v>271.48569526399996</v>
      </c>
      <c r="L42" s="43">
        <v>295.69983782566027</v>
      </c>
      <c r="M42" s="43">
        <v>342.19374998698987</v>
      </c>
      <c r="N42" s="43">
        <v>358.02012536279</v>
      </c>
      <c r="O42" s="43">
        <v>380.14592940926991</v>
      </c>
      <c r="P42" s="43">
        <v>508.27690454293014</v>
      </c>
      <c r="Q42" s="43">
        <v>562.75074976228734</v>
      </c>
      <c r="R42" s="43">
        <v>588.81251878980891</v>
      </c>
      <c r="S42" s="43">
        <v>581.80681844606602</v>
      </c>
      <c r="T42" s="43">
        <v>678.63936884993007</v>
      </c>
      <c r="U42" s="43">
        <v>660.83450226210084</v>
      </c>
      <c r="V42" s="43">
        <v>667.50687500053584</v>
      </c>
    </row>
    <row r="43" spans="1:22" x14ac:dyDescent="0.2">
      <c r="A43" s="5"/>
      <c r="B43" s="41"/>
      <c r="C43" s="79" t="s">
        <v>5</v>
      </c>
      <c r="D43" s="43">
        <v>446.70245230153</v>
      </c>
      <c r="E43" s="43">
        <v>619.54559498521007</v>
      </c>
      <c r="F43" s="43">
        <v>590.15871040121999</v>
      </c>
      <c r="G43" s="43">
        <v>625.16338690624013</v>
      </c>
      <c r="H43" s="43">
        <v>2926.7081469007317</v>
      </c>
      <c r="I43" s="43">
        <v>2536.8653654249197</v>
      </c>
      <c r="J43" s="43">
        <v>682.82374729575008</v>
      </c>
      <c r="K43" s="43">
        <v>692.34615233723014</v>
      </c>
      <c r="L43" s="43">
        <v>668.60202703876018</v>
      </c>
      <c r="M43" s="43">
        <v>1007.4395782309897</v>
      </c>
      <c r="N43" s="43">
        <v>2103.3248011395394</v>
      </c>
      <c r="O43" s="43">
        <v>1870.1511708813496</v>
      </c>
      <c r="P43" s="43">
        <v>1605.8955365712704</v>
      </c>
      <c r="Q43" s="43">
        <v>1572.9846032136502</v>
      </c>
      <c r="R43" s="43">
        <v>1542.1374980166288</v>
      </c>
      <c r="S43" s="43">
        <v>1858.0459012899901</v>
      </c>
      <c r="T43" s="43">
        <v>1539.7534315927198</v>
      </c>
      <c r="U43" s="43">
        <v>1879.0079658077598</v>
      </c>
      <c r="V43" s="43">
        <v>1589.5185968886897</v>
      </c>
    </row>
    <row r="44" spans="1:22" x14ac:dyDescent="0.2">
      <c r="A44" s="5"/>
      <c r="B44" s="41"/>
      <c r="C44" s="79" t="s">
        <v>6</v>
      </c>
      <c r="D44" s="43">
        <v>361.37381338752004</v>
      </c>
      <c r="E44" s="43">
        <v>381.05527372942009</v>
      </c>
      <c r="F44" s="43">
        <v>472.85585379488998</v>
      </c>
      <c r="G44" s="43">
        <v>573.34714367837</v>
      </c>
      <c r="H44" s="43">
        <v>554.17031789024998</v>
      </c>
      <c r="I44" s="43">
        <v>753.6407480707702</v>
      </c>
      <c r="J44" s="43">
        <v>866.95414428228003</v>
      </c>
      <c r="K44" s="43">
        <v>746.21807276442007</v>
      </c>
      <c r="L44" s="43">
        <v>826.78875358229004</v>
      </c>
      <c r="M44" s="43">
        <v>1035.7829228605799</v>
      </c>
      <c r="N44" s="43">
        <v>1338.7150762026602</v>
      </c>
      <c r="O44" s="43">
        <v>1309.3390697567397</v>
      </c>
      <c r="P44" s="43">
        <v>1354.68681348473</v>
      </c>
      <c r="Q44" s="43">
        <v>1316.3131654429969</v>
      </c>
      <c r="R44" s="43">
        <v>1400.7266179356302</v>
      </c>
      <c r="S44" s="43">
        <v>1462.8680660225298</v>
      </c>
      <c r="T44" s="43">
        <v>1590.3940838761298</v>
      </c>
      <c r="U44" s="43">
        <v>1506.9890621623704</v>
      </c>
      <c r="V44" s="43">
        <v>1504.6257192454004</v>
      </c>
    </row>
    <row r="45" spans="1:22" x14ac:dyDescent="0.2">
      <c r="A45" s="5"/>
      <c r="B45" s="35" t="s">
        <v>7</v>
      </c>
      <c r="C45" s="78" t="s">
        <v>8</v>
      </c>
      <c r="D45" s="42">
        <f>+D46+D49</f>
        <v>36.143244875440004</v>
      </c>
      <c r="E45" s="42">
        <f t="shared" ref="E45:V45" si="7">+E46+E49</f>
        <v>3.9150161297100006</v>
      </c>
      <c r="F45" s="42">
        <f t="shared" si="7"/>
        <v>4.3783040639199999</v>
      </c>
      <c r="G45" s="42">
        <f t="shared" si="7"/>
        <v>4.6838015343899997</v>
      </c>
      <c r="H45" s="42">
        <f t="shared" si="7"/>
        <v>3.9134353076700004</v>
      </c>
      <c r="I45" s="42">
        <f t="shared" si="7"/>
        <v>3.8719521387000002</v>
      </c>
      <c r="J45" s="42">
        <f t="shared" si="7"/>
        <v>2.9699889406400004</v>
      </c>
      <c r="K45" s="42">
        <f t="shared" si="7"/>
        <v>1.855132</v>
      </c>
      <c r="L45" s="42">
        <f t="shared" si="7"/>
        <v>2.2974887220399998</v>
      </c>
      <c r="M45" s="42">
        <f t="shared" si="7"/>
        <v>3.3181455475999999</v>
      </c>
      <c r="N45" s="42">
        <f t="shared" si="7"/>
        <v>2.1903857959700002</v>
      </c>
      <c r="O45" s="42">
        <f t="shared" si="7"/>
        <v>1.1801793640000002</v>
      </c>
      <c r="P45" s="42">
        <f t="shared" si="7"/>
        <v>1.067975135</v>
      </c>
      <c r="Q45" s="42">
        <f t="shared" si="7"/>
        <v>0.99778409400000001</v>
      </c>
      <c r="R45" s="42">
        <f t="shared" si="7"/>
        <v>1.04550664382</v>
      </c>
      <c r="S45" s="42">
        <f t="shared" si="7"/>
        <v>1.571033782</v>
      </c>
      <c r="T45" s="42">
        <f t="shared" si="7"/>
        <v>1.28670324472</v>
      </c>
      <c r="U45" s="42">
        <f t="shared" si="7"/>
        <v>1.4775003411599998</v>
      </c>
      <c r="V45" s="42">
        <f t="shared" si="7"/>
        <v>1.26415166584</v>
      </c>
    </row>
    <row r="46" spans="1:22" x14ac:dyDescent="0.2">
      <c r="A46" s="5"/>
      <c r="B46" s="35"/>
      <c r="C46" s="78" t="s">
        <v>9</v>
      </c>
      <c r="D46" s="42">
        <f>+D47+D48</f>
        <v>4.59558166444</v>
      </c>
      <c r="E46" s="42">
        <f t="shared" ref="E46:V46" si="8">+E47+E48</f>
        <v>3.5116800887100004</v>
      </c>
      <c r="F46" s="42">
        <f t="shared" si="8"/>
        <v>3.5377149964599997</v>
      </c>
      <c r="G46" s="42">
        <f t="shared" si="8"/>
        <v>3.4621840419800001</v>
      </c>
      <c r="H46" s="42">
        <f t="shared" si="8"/>
        <v>2.7172353076700002</v>
      </c>
      <c r="I46" s="42">
        <f t="shared" si="8"/>
        <v>1.9179613446999999</v>
      </c>
      <c r="J46" s="42">
        <f t="shared" si="8"/>
        <v>1.3229889406399999</v>
      </c>
      <c r="K46" s="42">
        <f t="shared" si="8"/>
        <v>1.270532</v>
      </c>
      <c r="L46" s="42">
        <f t="shared" si="8"/>
        <v>1.1195887220399998</v>
      </c>
      <c r="M46" s="42">
        <f t="shared" si="8"/>
        <v>1.0029999986</v>
      </c>
      <c r="N46" s="42">
        <f t="shared" si="8"/>
        <v>1.0739496266899999</v>
      </c>
      <c r="O46" s="42">
        <f t="shared" si="8"/>
        <v>0.56163274900000004</v>
      </c>
      <c r="P46" s="42">
        <f t="shared" si="8"/>
        <v>0.147167294</v>
      </c>
      <c r="Q46" s="42">
        <f t="shared" si="8"/>
        <v>0.14896448600000001</v>
      </c>
      <c r="R46" s="42">
        <f t="shared" si="8"/>
        <v>0.16080664782000001</v>
      </c>
      <c r="S46" s="42">
        <f t="shared" si="8"/>
        <v>0.190582</v>
      </c>
      <c r="T46" s="42">
        <f t="shared" si="8"/>
        <v>0.23046682048</v>
      </c>
      <c r="U46" s="42">
        <f t="shared" si="8"/>
        <v>0.24433446481999999</v>
      </c>
      <c r="V46" s="42">
        <f t="shared" si="8"/>
        <v>0.11876582984</v>
      </c>
    </row>
    <row r="47" spans="1:22" x14ac:dyDescent="0.2">
      <c r="A47" s="5"/>
      <c r="B47" s="33"/>
      <c r="C47" s="79" t="s">
        <v>10</v>
      </c>
      <c r="D47" s="43">
        <v>3.6582490591200001</v>
      </c>
      <c r="E47" s="43">
        <v>2.9148605669200003</v>
      </c>
      <c r="F47" s="43">
        <v>2.9758235754799998</v>
      </c>
      <c r="G47" s="43">
        <v>3.0890682434999999</v>
      </c>
      <c r="H47" s="43">
        <v>2.4009211122800003</v>
      </c>
      <c r="I47" s="43">
        <v>1.6982065050299999</v>
      </c>
      <c r="J47" s="43">
        <v>1.1528894944599999</v>
      </c>
      <c r="K47" s="43">
        <v>1.1266795809400001</v>
      </c>
      <c r="L47" s="43">
        <v>1.0120912492699998</v>
      </c>
      <c r="M47" s="43">
        <v>0.91639999937000005</v>
      </c>
      <c r="N47" s="43">
        <v>1.0035663036</v>
      </c>
      <c r="O47" s="43">
        <v>0.531089072</v>
      </c>
      <c r="P47" s="43">
        <v>0.121940248</v>
      </c>
      <c r="Q47" s="43">
        <v>0.127142019</v>
      </c>
      <c r="R47" s="43">
        <v>0.14275677018000002</v>
      </c>
      <c r="S47" s="43">
        <v>0.17014116500000001</v>
      </c>
      <c r="T47" s="43">
        <v>0.213840013</v>
      </c>
      <c r="U47" s="43">
        <v>0.23542695539</v>
      </c>
      <c r="V47" s="43">
        <v>0.11701085069</v>
      </c>
    </row>
    <row r="48" spans="1:22" x14ac:dyDescent="0.2">
      <c r="A48" s="5"/>
      <c r="B48" s="33"/>
      <c r="C48" s="79" t="s">
        <v>11</v>
      </c>
      <c r="D48" s="43">
        <v>0.93733260531999996</v>
      </c>
      <c r="E48" s="43">
        <v>0.59681952179000008</v>
      </c>
      <c r="F48" s="43">
        <v>0.56189142097999989</v>
      </c>
      <c r="G48" s="43">
        <v>0.3731157984800002</v>
      </c>
      <c r="H48" s="43">
        <v>0.31631419538999989</v>
      </c>
      <c r="I48" s="43">
        <v>0.21975483967000001</v>
      </c>
      <c r="J48" s="43">
        <v>0.17009944618</v>
      </c>
      <c r="K48" s="43">
        <v>0.14385241905999999</v>
      </c>
      <c r="L48" s="43">
        <v>0.10749747277000002</v>
      </c>
      <c r="M48" s="43">
        <v>8.6599999229999988E-2</v>
      </c>
      <c r="N48" s="43">
        <v>7.0383323090000005E-2</v>
      </c>
      <c r="O48" s="43">
        <v>3.0543676999999998E-2</v>
      </c>
      <c r="P48" s="43">
        <v>2.5227045999999999E-2</v>
      </c>
      <c r="Q48" s="43">
        <v>2.1822467000000002E-2</v>
      </c>
      <c r="R48" s="43">
        <v>1.804987764E-2</v>
      </c>
      <c r="S48" s="43">
        <v>2.0440835000000001E-2</v>
      </c>
      <c r="T48" s="43">
        <v>1.6626807480000002E-2</v>
      </c>
      <c r="U48" s="43">
        <v>8.9075094300000001E-3</v>
      </c>
      <c r="V48" s="43">
        <v>1.7549791499999999E-3</v>
      </c>
    </row>
    <row r="49" spans="1:22" x14ac:dyDescent="0.2">
      <c r="A49" s="5"/>
      <c r="B49" s="35"/>
      <c r="C49" s="78" t="s">
        <v>12</v>
      </c>
      <c r="D49" s="42">
        <f>+D50+D51</f>
        <v>31.547663211000003</v>
      </c>
      <c r="E49" s="42">
        <f t="shared" ref="E49:V49" si="9">+E50+E51</f>
        <v>0.40333604100000003</v>
      </c>
      <c r="F49" s="42">
        <f t="shared" si="9"/>
        <v>0.84058906745999995</v>
      </c>
      <c r="G49" s="42">
        <f t="shared" si="9"/>
        <v>1.2216174924100001</v>
      </c>
      <c r="H49" s="42">
        <f t="shared" si="9"/>
        <v>1.1962000000000002</v>
      </c>
      <c r="I49" s="42">
        <f t="shared" si="9"/>
        <v>1.9539907940000001</v>
      </c>
      <c r="J49" s="42">
        <f t="shared" si="9"/>
        <v>1.6470000000000002</v>
      </c>
      <c r="K49" s="42">
        <f t="shared" si="9"/>
        <v>0.58460000000000001</v>
      </c>
      <c r="L49" s="42">
        <f t="shared" si="9"/>
        <v>1.1779000000000002</v>
      </c>
      <c r="M49" s="42">
        <f t="shared" si="9"/>
        <v>2.3151455489999999</v>
      </c>
      <c r="N49" s="42">
        <f t="shared" si="9"/>
        <v>1.11643616928</v>
      </c>
      <c r="O49" s="42">
        <f t="shared" si="9"/>
        <v>0.61854661500000008</v>
      </c>
      <c r="P49" s="42">
        <f t="shared" si="9"/>
        <v>0.92080784100000002</v>
      </c>
      <c r="Q49" s="42">
        <f t="shared" si="9"/>
        <v>0.848819608</v>
      </c>
      <c r="R49" s="42">
        <f t="shared" si="9"/>
        <v>0.88469999599999993</v>
      </c>
      <c r="S49" s="42">
        <f t="shared" si="9"/>
        <v>1.380451782</v>
      </c>
      <c r="T49" s="42">
        <f t="shared" si="9"/>
        <v>1.05623642424</v>
      </c>
      <c r="U49" s="42">
        <f t="shared" si="9"/>
        <v>1.23316587634</v>
      </c>
      <c r="V49" s="42">
        <f t="shared" si="9"/>
        <v>1.145385836</v>
      </c>
    </row>
    <row r="50" spans="1:22" x14ac:dyDescent="0.2">
      <c r="A50" s="5"/>
      <c r="B50" s="33"/>
      <c r="C50" s="79" t="s">
        <v>10</v>
      </c>
      <c r="D50" s="43">
        <v>22.343096502000002</v>
      </c>
      <c r="E50" s="43">
        <v>6.7668509000000002E-2</v>
      </c>
      <c r="F50" s="43">
        <v>0.51002678492999998</v>
      </c>
      <c r="G50" s="43">
        <v>0.87329680817999999</v>
      </c>
      <c r="H50" s="43">
        <v>0.87029999999999996</v>
      </c>
      <c r="I50" s="43">
        <v>1.4420578230000001</v>
      </c>
      <c r="J50" s="43">
        <v>1.2344000000000002</v>
      </c>
      <c r="K50" s="43">
        <v>0.20499999999999999</v>
      </c>
      <c r="L50" s="43">
        <v>0.90960000000000008</v>
      </c>
      <c r="M50" s="43">
        <v>0.81240000000000001</v>
      </c>
      <c r="N50" s="43">
        <v>0.89234439156000001</v>
      </c>
      <c r="O50" s="43">
        <v>0.54996738100000009</v>
      </c>
      <c r="P50" s="43">
        <v>0.79570945400000004</v>
      </c>
      <c r="Q50" s="43">
        <v>0.70864182399999998</v>
      </c>
      <c r="R50" s="43">
        <v>0.74029999899999999</v>
      </c>
      <c r="S50" s="43">
        <v>1.250644745</v>
      </c>
      <c r="T50" s="43">
        <v>0.9343812038</v>
      </c>
      <c r="U50" s="43">
        <v>1.1078660112000001</v>
      </c>
      <c r="V50" s="43">
        <v>1.022488845</v>
      </c>
    </row>
    <row r="51" spans="1:22" x14ac:dyDescent="0.2">
      <c r="A51" s="5"/>
      <c r="B51" s="33"/>
      <c r="C51" s="79" t="s">
        <v>11</v>
      </c>
      <c r="D51" s="43">
        <v>9.2045667090000016</v>
      </c>
      <c r="E51" s="43">
        <v>0.33566753200000005</v>
      </c>
      <c r="F51" s="43">
        <v>0.33056228252999997</v>
      </c>
      <c r="G51" s="43">
        <v>0.34832068423000007</v>
      </c>
      <c r="H51" s="43">
        <v>0.32590000000000008</v>
      </c>
      <c r="I51" s="43">
        <v>0.51193297100000001</v>
      </c>
      <c r="J51" s="43">
        <v>0.41260000000000002</v>
      </c>
      <c r="K51" s="43">
        <v>0.37960000000000005</v>
      </c>
      <c r="L51" s="43">
        <v>0.26830000000000004</v>
      </c>
      <c r="M51" s="43">
        <v>1.5027455489999999</v>
      </c>
      <c r="N51" s="43">
        <v>0.22409177772000002</v>
      </c>
      <c r="O51" s="43">
        <v>6.8579234000000003E-2</v>
      </c>
      <c r="P51" s="43">
        <v>0.12509838700000001</v>
      </c>
      <c r="Q51" s="43">
        <v>0.140177784</v>
      </c>
      <c r="R51" s="43">
        <v>0.144399997</v>
      </c>
      <c r="S51" s="43">
        <v>0.12980703699999999</v>
      </c>
      <c r="T51" s="43">
        <v>0.12185522043999999</v>
      </c>
      <c r="U51" s="43">
        <v>0.12529986513999999</v>
      </c>
      <c r="V51" s="43">
        <v>0.122896991</v>
      </c>
    </row>
    <row r="52" spans="1:22" x14ac:dyDescent="0.2">
      <c r="A52" s="5"/>
      <c r="B52" s="35" t="s">
        <v>13</v>
      </c>
      <c r="C52" s="78" t="s">
        <v>110</v>
      </c>
      <c r="D52" s="42">
        <v>1816.9008443271407</v>
      </c>
      <c r="E52" s="42">
        <v>2444.4240097759694</v>
      </c>
      <c r="F52" s="42">
        <v>2611.0468060035796</v>
      </c>
      <c r="G52" s="42">
        <v>2593.3764388676095</v>
      </c>
      <c r="H52" s="42">
        <v>3028.5848549361313</v>
      </c>
      <c r="I52" s="42">
        <v>3282.9594624223396</v>
      </c>
      <c r="J52" s="42">
        <v>3997.0297579864291</v>
      </c>
      <c r="K52" s="42">
        <v>4579.3165370110501</v>
      </c>
      <c r="L52" s="42">
        <v>5668.10436126272</v>
      </c>
      <c r="M52" s="42">
        <v>6985.8588073626624</v>
      </c>
      <c r="N52" s="42">
        <v>6771.620512440385</v>
      </c>
      <c r="O52" s="42">
        <v>6770.3437983260264</v>
      </c>
      <c r="P52" s="42">
        <v>7612.2586799877718</v>
      </c>
      <c r="Q52" s="42">
        <v>8537.5686207574436</v>
      </c>
      <c r="R52" s="42">
        <v>5662.637942928638</v>
      </c>
      <c r="S52" s="42">
        <v>6108.6660440716951</v>
      </c>
      <c r="T52" s="42">
        <v>7604.4577151840504</v>
      </c>
      <c r="U52" s="42">
        <v>8576.4115475971394</v>
      </c>
      <c r="V52" s="42">
        <v>7312.0731465748768</v>
      </c>
    </row>
    <row r="53" spans="1:22" x14ac:dyDescent="0.2">
      <c r="A53" s="5"/>
      <c r="B53" s="37" t="s">
        <v>14</v>
      </c>
      <c r="C53" s="80" t="s">
        <v>16</v>
      </c>
      <c r="D53" s="44">
        <f>+D40+D52</f>
        <v>3301.7735327335304</v>
      </c>
      <c r="E53" s="44">
        <f t="shared" ref="E53:V53" si="10">+E40+E52</f>
        <v>4158.1253440746395</v>
      </c>
      <c r="F53" s="44">
        <f t="shared" si="10"/>
        <v>4428.6977316292796</v>
      </c>
      <c r="G53" s="44">
        <f t="shared" si="10"/>
        <v>4528.1653377905495</v>
      </c>
      <c r="H53" s="44">
        <f t="shared" si="10"/>
        <v>7277.7858802209921</v>
      </c>
      <c r="I53" s="44">
        <f t="shared" si="10"/>
        <v>7361.5948523122197</v>
      </c>
      <c r="J53" s="44">
        <f t="shared" si="10"/>
        <v>6390.4291723668694</v>
      </c>
      <c r="K53" s="44">
        <f t="shared" si="10"/>
        <v>6889.3775699462003</v>
      </c>
      <c r="L53" s="44">
        <f t="shared" si="10"/>
        <v>8173.2011014740001</v>
      </c>
      <c r="M53" s="44">
        <f t="shared" si="10"/>
        <v>10155.729606726572</v>
      </c>
      <c r="N53" s="44">
        <f t="shared" si="10"/>
        <v>11365.568842951074</v>
      </c>
      <c r="O53" s="44">
        <f t="shared" si="10"/>
        <v>11161.373323401665</v>
      </c>
      <c r="P53" s="44">
        <f t="shared" si="10"/>
        <v>12018.3107928358</v>
      </c>
      <c r="Q53" s="44">
        <f t="shared" si="10"/>
        <v>13081.592400645322</v>
      </c>
      <c r="R53" s="44">
        <f t="shared" si="10"/>
        <v>10467.888270593736</v>
      </c>
      <c r="S53" s="44">
        <f t="shared" si="10"/>
        <v>11337.589835280749</v>
      </c>
      <c r="T53" s="44">
        <f t="shared" si="10"/>
        <v>12839.509713586889</v>
      </c>
      <c r="U53" s="44">
        <f t="shared" si="10"/>
        <v>14170.709640977071</v>
      </c>
      <c r="V53" s="44">
        <f t="shared" si="10"/>
        <v>12883.588562213714</v>
      </c>
    </row>
    <row r="54" spans="1:22" x14ac:dyDescent="0.2">
      <c r="A54" s="5"/>
      <c r="B54" s="39" t="s">
        <v>15</v>
      </c>
      <c r="C54" s="81" t="s">
        <v>51</v>
      </c>
      <c r="D54" s="45">
        <f>+D40+D45+D52</f>
        <v>3337.9167776089707</v>
      </c>
      <c r="E54" s="45">
        <f t="shared" ref="E54:V54" si="11">+E40+E45+E52</f>
        <v>4162.0403602043498</v>
      </c>
      <c r="F54" s="45">
        <f t="shared" si="11"/>
        <v>4433.0760356931996</v>
      </c>
      <c r="G54" s="45">
        <f t="shared" si="11"/>
        <v>4532.8491393249396</v>
      </c>
      <c r="H54" s="45">
        <f t="shared" si="11"/>
        <v>7281.6993155286618</v>
      </c>
      <c r="I54" s="45">
        <f t="shared" si="11"/>
        <v>7365.4668044509199</v>
      </c>
      <c r="J54" s="45">
        <f t="shared" si="11"/>
        <v>6393.3991613075095</v>
      </c>
      <c r="K54" s="45">
        <f t="shared" si="11"/>
        <v>6891.2327019462</v>
      </c>
      <c r="L54" s="45">
        <f t="shared" si="11"/>
        <v>8175.4985901960399</v>
      </c>
      <c r="M54" s="45">
        <f t="shared" si="11"/>
        <v>10159.047752274173</v>
      </c>
      <c r="N54" s="45">
        <f t="shared" si="11"/>
        <v>11367.759228747043</v>
      </c>
      <c r="O54" s="45">
        <f t="shared" si="11"/>
        <v>11162.553502765666</v>
      </c>
      <c r="P54" s="45">
        <f t="shared" si="11"/>
        <v>12019.3787679708</v>
      </c>
      <c r="Q54" s="45">
        <f t="shared" si="11"/>
        <v>13082.590184739322</v>
      </c>
      <c r="R54" s="45">
        <f t="shared" si="11"/>
        <v>10468.933777237557</v>
      </c>
      <c r="S54" s="45">
        <f t="shared" si="11"/>
        <v>11339.160869062751</v>
      </c>
      <c r="T54" s="45">
        <f t="shared" si="11"/>
        <v>12840.79641683161</v>
      </c>
      <c r="U54" s="45">
        <f t="shared" si="11"/>
        <v>14172.187141318231</v>
      </c>
      <c r="V54" s="45">
        <f t="shared" si="11"/>
        <v>12884.852713879553</v>
      </c>
    </row>
    <row r="55" spans="1:22" x14ac:dyDescent="0.2">
      <c r="A55" s="5"/>
      <c r="B55" s="37" t="s">
        <v>52</v>
      </c>
      <c r="C55" s="80" t="s">
        <v>53</v>
      </c>
      <c r="D55" s="44">
        <f>+D27</f>
        <v>4140.8255040589502</v>
      </c>
      <c r="E55" s="44">
        <f t="shared" ref="E55:V55" si="12">+E27</f>
        <v>4762.8438437716695</v>
      </c>
      <c r="F55" s="44">
        <f t="shared" si="12"/>
        <v>5050.6314392708409</v>
      </c>
      <c r="G55" s="44">
        <f t="shared" si="12"/>
        <v>4891.4473237776901</v>
      </c>
      <c r="H55" s="44">
        <f t="shared" si="12"/>
        <v>7717.17559254566</v>
      </c>
      <c r="I55" s="44">
        <f t="shared" si="12"/>
        <v>7761.29596395306</v>
      </c>
      <c r="J55" s="44">
        <f t="shared" si="12"/>
        <v>6969.8647124993913</v>
      </c>
      <c r="K55" s="44">
        <f t="shared" si="12"/>
        <v>7639.4830895263003</v>
      </c>
      <c r="L55" s="44">
        <f t="shared" si="12"/>
        <v>8808.1945716790815</v>
      </c>
      <c r="M55" s="44">
        <f t="shared" si="12"/>
        <v>11212.57575250455</v>
      </c>
      <c r="N55" s="44">
        <f t="shared" si="12"/>
        <v>12605.87140827618</v>
      </c>
      <c r="O55" s="44">
        <f t="shared" si="12"/>
        <v>12891.604241419493</v>
      </c>
      <c r="P55" s="44">
        <f t="shared" si="12"/>
        <v>13245.993705118</v>
      </c>
      <c r="Q55" s="44">
        <f t="shared" si="12"/>
        <v>14404.138456053353</v>
      </c>
      <c r="R55" s="44">
        <f t="shared" si="12"/>
        <v>11413.36173170952</v>
      </c>
      <c r="S55" s="44">
        <f t="shared" si="12"/>
        <v>12257.317835113001</v>
      </c>
      <c r="T55" s="44">
        <f t="shared" si="12"/>
        <v>13356.380602089768</v>
      </c>
      <c r="U55" s="44">
        <f t="shared" si="12"/>
        <v>14615.327375754401</v>
      </c>
      <c r="V55" s="44">
        <f t="shared" si="12"/>
        <v>13743.205057908621</v>
      </c>
    </row>
    <row r="56" spans="1:22" x14ac:dyDescent="0.2">
      <c r="A56" s="5"/>
      <c r="B56" s="39" t="s">
        <v>54</v>
      </c>
      <c r="C56" s="67" t="s">
        <v>55</v>
      </c>
      <c r="D56" s="46">
        <f>+D53/D$27*100</f>
        <v>79.737084537782181</v>
      </c>
      <c r="E56" s="46">
        <f t="shared" ref="E56:V56" si="13">+E53/E$27*100</f>
        <v>87.303415364167037</v>
      </c>
      <c r="F56" s="46">
        <f t="shared" si="13"/>
        <v>87.686020745727788</v>
      </c>
      <c r="G56" s="46">
        <f t="shared" si="13"/>
        <v>92.573118712304236</v>
      </c>
      <c r="H56" s="46">
        <f t="shared" si="13"/>
        <v>94.306340356579511</v>
      </c>
      <c r="I56" s="46">
        <f t="shared" si="13"/>
        <v>94.850072545909441</v>
      </c>
      <c r="J56" s="46">
        <f t="shared" si="13"/>
        <v>91.686559724848138</v>
      </c>
      <c r="K56" s="46">
        <f t="shared" si="13"/>
        <v>90.181200602322278</v>
      </c>
      <c r="L56" s="46">
        <f t="shared" si="13"/>
        <v>92.790878255042514</v>
      </c>
      <c r="M56" s="46">
        <f t="shared" si="13"/>
        <v>90.574457028378063</v>
      </c>
      <c r="N56" s="46">
        <f t="shared" si="13"/>
        <v>90.160913711123499</v>
      </c>
      <c r="O56" s="46">
        <f t="shared" si="13"/>
        <v>86.578622135647322</v>
      </c>
      <c r="P56" s="46">
        <f t="shared" si="13"/>
        <v>90.7316661957355</v>
      </c>
      <c r="Q56" s="46">
        <f t="shared" si="13"/>
        <v>90.818291149844995</v>
      </c>
      <c r="R56" s="46">
        <f t="shared" si="13"/>
        <v>91.716082576363164</v>
      </c>
      <c r="S56" s="46">
        <f t="shared" si="13"/>
        <v>92.496498726682702</v>
      </c>
      <c r="T56" s="46">
        <f t="shared" si="13"/>
        <v>96.130157533680887</v>
      </c>
      <c r="U56" s="46">
        <f t="shared" si="13"/>
        <v>96.957866742588934</v>
      </c>
      <c r="V56" s="46">
        <f t="shared" si="13"/>
        <v>93.745152662186072</v>
      </c>
    </row>
    <row r="57" spans="1:22" x14ac:dyDescent="0.2">
      <c r="B57" s="1" t="s">
        <v>227</v>
      </c>
      <c r="C57" s="16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62" spans="1:22" ht="18" x14ac:dyDescent="0.2">
      <c r="A62" s="5"/>
      <c r="C62" s="138"/>
      <c r="D62" s="164" t="s">
        <v>121</v>
      </c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</row>
    <row r="63" spans="1:22" x14ac:dyDescent="0.2">
      <c r="A63" s="5"/>
      <c r="T63" s="30"/>
      <c r="U63" s="30"/>
      <c r="V63" s="30"/>
    </row>
    <row r="64" spans="1:22" x14ac:dyDescent="0.2">
      <c r="A64" s="5"/>
      <c r="B64" s="166"/>
      <c r="C64" s="168" t="s">
        <v>0</v>
      </c>
      <c r="D64" s="162">
        <v>2000</v>
      </c>
      <c r="E64" s="162">
        <v>2001</v>
      </c>
      <c r="F64" s="162">
        <v>2002</v>
      </c>
      <c r="G64" s="162">
        <v>2003</v>
      </c>
      <c r="H64" s="162">
        <v>2004</v>
      </c>
      <c r="I64" s="162">
        <v>2005</v>
      </c>
      <c r="J64" s="162">
        <v>2006</v>
      </c>
      <c r="K64" s="162">
        <v>2007</v>
      </c>
      <c r="L64" s="162">
        <v>2008</v>
      </c>
      <c r="M64" s="162">
        <v>2009</v>
      </c>
      <c r="N64" s="162">
        <v>2010</v>
      </c>
      <c r="O64" s="162">
        <v>2011</v>
      </c>
      <c r="P64" s="162">
        <v>2012</v>
      </c>
      <c r="Q64" s="162">
        <v>2013</v>
      </c>
      <c r="R64" s="162">
        <v>2014</v>
      </c>
      <c r="S64" s="162">
        <v>2015</v>
      </c>
      <c r="T64" s="162">
        <v>2016</v>
      </c>
      <c r="U64" s="162">
        <v>2017</v>
      </c>
      <c r="V64" s="162">
        <v>2018</v>
      </c>
    </row>
    <row r="65" spans="1:22" ht="12" thickBot="1" x14ac:dyDescent="0.25">
      <c r="A65" s="5"/>
      <c r="B65" s="167"/>
      <c r="C65" s="169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</row>
    <row r="66" spans="1:22" x14ac:dyDescent="0.2">
      <c r="A66" s="5"/>
      <c r="B66" s="35" t="s">
        <v>1</v>
      </c>
      <c r="C66" s="78" t="s">
        <v>2</v>
      </c>
      <c r="D66" s="47">
        <f>+IFERROR(IF(D40&gt;0,+((D40/D14)*100)," "),"")</f>
        <v>82.380586180502917</v>
      </c>
      <c r="E66" s="47">
        <f t="shared" ref="E66:V66" si="14">+IFERROR(IF(E40&gt;0,+((E40/E14)*100)," "),"")</f>
        <v>86.587801528149384</v>
      </c>
      <c r="F66" s="47">
        <f t="shared" si="14"/>
        <v>86.172835197286119</v>
      </c>
      <c r="G66" s="47">
        <f t="shared" si="14"/>
        <v>87.966307282714595</v>
      </c>
      <c r="H66" s="47">
        <f t="shared" si="14"/>
        <v>94.309815995592018</v>
      </c>
      <c r="I66" s="47">
        <f t="shared" si="14"/>
        <v>94.269178237202524</v>
      </c>
      <c r="J66" s="47">
        <f t="shared" si="14"/>
        <v>87.439510711713623</v>
      </c>
      <c r="K66" s="47">
        <f t="shared" si="14"/>
        <v>83.302500871920216</v>
      </c>
      <c r="L66" s="47">
        <f t="shared" si="14"/>
        <v>85.292611920028421</v>
      </c>
      <c r="M66" s="47">
        <f t="shared" si="14"/>
        <v>85.179849521501637</v>
      </c>
      <c r="N66" s="47">
        <f t="shared" si="14"/>
        <v>89.651115968334722</v>
      </c>
      <c r="O66" s="47">
        <f t="shared" si="14"/>
        <v>86.634214655221697</v>
      </c>
      <c r="P66" s="47">
        <f t="shared" si="14"/>
        <v>87.876529455249241</v>
      </c>
      <c r="Q66" s="47">
        <f t="shared" si="14"/>
        <v>82.883928191229217</v>
      </c>
      <c r="R66" s="47">
        <f t="shared" si="14"/>
        <v>87.249004529073943</v>
      </c>
      <c r="S66" s="47">
        <f t="shared" si="14"/>
        <v>88.664942684401595</v>
      </c>
      <c r="T66" s="47">
        <f t="shared" si="14"/>
        <v>93.094657814693264</v>
      </c>
      <c r="U66" s="47">
        <f t="shared" si="14"/>
        <v>94.835371863395821</v>
      </c>
      <c r="V66" s="47">
        <f t="shared" si="14"/>
        <v>91.748310481210041</v>
      </c>
    </row>
    <row r="67" spans="1:22" x14ac:dyDescent="0.2">
      <c r="A67" s="5"/>
      <c r="B67" s="41"/>
      <c r="C67" s="79" t="s">
        <v>3</v>
      </c>
      <c r="D67" s="48">
        <f t="shared" ref="D67:V67" si="15">+IFERROR(IF(D41&gt;0,+((D41/D15)*100)," "),"")</f>
        <v>95.010221556084957</v>
      </c>
      <c r="E67" s="48">
        <f t="shared" si="15"/>
        <v>94.791176146647047</v>
      </c>
      <c r="F67" s="48">
        <f t="shared" si="15"/>
        <v>96.802537407543809</v>
      </c>
      <c r="G67" s="48">
        <f t="shared" si="15"/>
        <v>95.386677958105309</v>
      </c>
      <c r="H67" s="48">
        <f t="shared" si="15"/>
        <v>94.386480947052092</v>
      </c>
      <c r="I67" s="48">
        <f t="shared" si="15"/>
        <v>96.65154416341899</v>
      </c>
      <c r="J67" s="48">
        <f t="shared" si="15"/>
        <v>94.739598449319658</v>
      </c>
      <c r="K67" s="48">
        <f t="shared" si="15"/>
        <v>93.931201016751444</v>
      </c>
      <c r="L67" s="48">
        <f t="shared" si="15"/>
        <v>95.565244360520381</v>
      </c>
      <c r="M67" s="48">
        <f t="shared" si="15"/>
        <v>93.138619429330376</v>
      </c>
      <c r="N67" s="48">
        <f t="shared" si="15"/>
        <v>94.543118897533034</v>
      </c>
      <c r="O67" s="48">
        <f t="shared" si="15"/>
        <v>94.084376553273756</v>
      </c>
      <c r="P67" s="48">
        <f t="shared" si="15"/>
        <v>93.160184162642778</v>
      </c>
      <c r="Q67" s="48">
        <f t="shared" si="15"/>
        <v>83.872597325398871</v>
      </c>
      <c r="R67" s="48">
        <f t="shared" si="15"/>
        <v>87.397790041444395</v>
      </c>
      <c r="S67" s="48">
        <f t="shared" si="15"/>
        <v>90.564565787529759</v>
      </c>
      <c r="T67" s="48">
        <f t="shared" si="15"/>
        <v>93.173397677445237</v>
      </c>
      <c r="U67" s="48">
        <f t="shared" si="15"/>
        <v>93.140534576252705</v>
      </c>
      <c r="V67" s="48">
        <f t="shared" si="15"/>
        <v>93.459862674047656</v>
      </c>
    </row>
    <row r="68" spans="1:22" x14ac:dyDescent="0.2">
      <c r="A68" s="5"/>
      <c r="B68" s="41"/>
      <c r="C68" s="79" t="s">
        <v>4</v>
      </c>
      <c r="D68" s="48">
        <f t="shared" ref="D68:V68" si="16">+IFERROR(IF(D42&gt;0,+((D42/D16)*100)," "),"")</f>
        <v>85.610805876795581</v>
      </c>
      <c r="E68" s="48">
        <f t="shared" si="16"/>
        <v>95.332204527921448</v>
      </c>
      <c r="F68" s="48">
        <f t="shared" si="16"/>
        <v>95.609636754861185</v>
      </c>
      <c r="G68" s="48">
        <f t="shared" si="16"/>
        <v>95.317788497212049</v>
      </c>
      <c r="H68" s="48">
        <f t="shared" si="16"/>
        <v>92.347480310426818</v>
      </c>
      <c r="I68" s="48">
        <f t="shared" si="16"/>
        <v>94.376129525160863</v>
      </c>
      <c r="J68" s="48">
        <f t="shared" si="16"/>
        <v>90.485384651095941</v>
      </c>
      <c r="K68" s="48">
        <f t="shared" si="16"/>
        <v>87.924307065956171</v>
      </c>
      <c r="L68" s="48">
        <f t="shared" si="16"/>
        <v>90.027525892344599</v>
      </c>
      <c r="M68" s="48">
        <f t="shared" si="16"/>
        <v>93.688230290242728</v>
      </c>
      <c r="N68" s="48">
        <f t="shared" si="16"/>
        <v>92.031046759022843</v>
      </c>
      <c r="O68" s="48">
        <f t="shared" si="16"/>
        <v>89.538342102336514</v>
      </c>
      <c r="P68" s="48">
        <f t="shared" si="16"/>
        <v>90.525993351269946</v>
      </c>
      <c r="Q68" s="48">
        <f t="shared" si="16"/>
        <v>91.754073388165466</v>
      </c>
      <c r="R68" s="48">
        <f t="shared" si="16"/>
        <v>89.350178715357984</v>
      </c>
      <c r="S68" s="48">
        <f t="shared" si="16"/>
        <v>94.539298926705456</v>
      </c>
      <c r="T68" s="48">
        <f t="shared" si="16"/>
        <v>95.766289055834591</v>
      </c>
      <c r="U68" s="48">
        <f t="shared" si="16"/>
        <v>94.966191054886934</v>
      </c>
      <c r="V68" s="48">
        <f t="shared" si="16"/>
        <v>88.977996178187269</v>
      </c>
    </row>
    <row r="69" spans="1:22" x14ac:dyDescent="0.2">
      <c r="A69" s="5"/>
      <c r="B69" s="41"/>
      <c r="C69" s="79" t="s">
        <v>5</v>
      </c>
      <c r="D69" s="48">
        <f t="shared" ref="D69:V69" si="17">+IFERROR(IF(D43&gt;0,+((D43/D17)*100)," "),"")</f>
        <v>66.156979370994549</v>
      </c>
      <c r="E69" s="48">
        <f t="shared" si="17"/>
        <v>76.080932619632506</v>
      </c>
      <c r="F69" s="48">
        <f t="shared" si="17"/>
        <v>73.797338235805142</v>
      </c>
      <c r="G69" s="48">
        <f t="shared" si="17"/>
        <v>75.578097052095757</v>
      </c>
      <c r="H69" s="48">
        <f t="shared" si="17"/>
        <v>94.140123567015792</v>
      </c>
      <c r="I69" s="48">
        <f t="shared" si="17"/>
        <v>93.424323416196827</v>
      </c>
      <c r="J69" s="48">
        <f t="shared" si="17"/>
        <v>75.330486831961878</v>
      </c>
      <c r="K69" s="48">
        <f t="shared" si="17"/>
        <v>69.773014440619946</v>
      </c>
      <c r="L69" s="48">
        <f t="shared" si="17"/>
        <v>69.461498324184802</v>
      </c>
      <c r="M69" s="48">
        <f t="shared" si="17"/>
        <v>73.142434363406224</v>
      </c>
      <c r="N69" s="48">
        <f t="shared" si="17"/>
        <v>84.434808746518968</v>
      </c>
      <c r="O69" s="48">
        <f t="shared" si="17"/>
        <v>83.403464710457158</v>
      </c>
      <c r="P69" s="48">
        <f t="shared" si="17"/>
        <v>86.974067759018197</v>
      </c>
      <c r="Q69" s="48">
        <f t="shared" si="17"/>
        <v>79.332130610650353</v>
      </c>
      <c r="R69" s="48">
        <f t="shared" si="17"/>
        <v>83.904755181182139</v>
      </c>
      <c r="S69" s="48">
        <f t="shared" si="17"/>
        <v>88.767680929896798</v>
      </c>
      <c r="T69" s="48">
        <f t="shared" si="17"/>
        <v>92.015735712516928</v>
      </c>
      <c r="U69" s="48">
        <f t="shared" si="17"/>
        <v>94.741251723249803</v>
      </c>
      <c r="V69" s="48">
        <f t="shared" si="17"/>
        <v>86.086085963071739</v>
      </c>
    </row>
    <row r="70" spans="1:22" x14ac:dyDescent="0.2">
      <c r="A70" s="5"/>
      <c r="B70" s="41"/>
      <c r="C70" s="79" t="s">
        <v>6</v>
      </c>
      <c r="D70" s="48">
        <f t="shared" ref="D70:V70" si="18">+IFERROR(IF(D44&gt;0,+((D44/D18)*100)," "),"")</f>
        <v>93.400772932801587</v>
      </c>
      <c r="E70" s="48">
        <f t="shared" si="18"/>
        <v>92.033112221907672</v>
      </c>
      <c r="F70" s="48">
        <f t="shared" si="18"/>
        <v>89.784423910017466</v>
      </c>
      <c r="G70" s="48">
        <f t="shared" si="18"/>
        <v>95.521255735195453</v>
      </c>
      <c r="H70" s="48">
        <f t="shared" si="18"/>
        <v>96.06961344254789</v>
      </c>
      <c r="I70" s="48">
        <f t="shared" si="18"/>
        <v>95.460059939591218</v>
      </c>
      <c r="J70" s="48">
        <f t="shared" si="18"/>
        <v>93.552595038968505</v>
      </c>
      <c r="K70" s="48">
        <f t="shared" si="18"/>
        <v>89.55335982298584</v>
      </c>
      <c r="L70" s="48">
        <f t="shared" si="18"/>
        <v>91.976155547655026</v>
      </c>
      <c r="M70" s="48">
        <f t="shared" si="18"/>
        <v>91.135749978343625</v>
      </c>
      <c r="N70" s="48">
        <f t="shared" si="18"/>
        <v>95.319106774375413</v>
      </c>
      <c r="O70" s="48">
        <f t="shared" si="18"/>
        <v>86.257285176633374</v>
      </c>
      <c r="P70" s="48">
        <f t="shared" si="18"/>
        <v>84.666189649282913</v>
      </c>
      <c r="Q70" s="48">
        <f t="shared" si="18"/>
        <v>83.082730785381244</v>
      </c>
      <c r="R70" s="48">
        <f t="shared" si="18"/>
        <v>90.175037148217186</v>
      </c>
      <c r="S70" s="48">
        <f t="shared" si="18"/>
        <v>84.830714197839129</v>
      </c>
      <c r="T70" s="48">
        <f t="shared" si="18"/>
        <v>92.9728664780353</v>
      </c>
      <c r="U70" s="48">
        <f t="shared" si="18"/>
        <v>96.703680949541237</v>
      </c>
      <c r="V70" s="48">
        <f t="shared" si="18"/>
        <v>97.736550469310771</v>
      </c>
    </row>
    <row r="71" spans="1:22" x14ac:dyDescent="0.2">
      <c r="A71" s="5"/>
      <c r="B71" s="35" t="s">
        <v>7</v>
      </c>
      <c r="C71" s="78" t="s">
        <v>8</v>
      </c>
      <c r="D71" s="47">
        <f t="shared" ref="D71:V71" si="19">+IFERROR(IF(D45&gt;0,+((D45/D19)*100)," "),"")</f>
        <v>92.191376473953611</v>
      </c>
      <c r="E71" s="47">
        <f t="shared" si="19"/>
        <v>99.408653006014305</v>
      </c>
      <c r="F71" s="47">
        <f t="shared" si="19"/>
        <v>93.910617819992396</v>
      </c>
      <c r="G71" s="47">
        <f t="shared" si="19"/>
        <v>99.153547610596902</v>
      </c>
      <c r="H71" s="47">
        <f t="shared" si="19"/>
        <v>97.480080398296238</v>
      </c>
      <c r="I71" s="47">
        <f t="shared" si="19"/>
        <v>92.293485219109783</v>
      </c>
      <c r="J71" s="47">
        <f t="shared" si="19"/>
        <v>99.039247053488069</v>
      </c>
      <c r="K71" s="47">
        <f t="shared" si="19"/>
        <v>64.975349651084429</v>
      </c>
      <c r="L71" s="47">
        <f t="shared" si="19"/>
        <v>98.279878600333632</v>
      </c>
      <c r="M71" s="47">
        <f t="shared" si="19"/>
        <v>83.063698089969208</v>
      </c>
      <c r="N71" s="47">
        <f t="shared" si="19"/>
        <v>96.514024938092106</v>
      </c>
      <c r="O71" s="47">
        <f t="shared" si="19"/>
        <v>62.423535597164935</v>
      </c>
      <c r="P71" s="47">
        <f t="shared" si="19"/>
        <v>87.524597197180782</v>
      </c>
      <c r="Q71" s="47">
        <f t="shared" si="19"/>
        <v>72.408134542815674</v>
      </c>
      <c r="R71" s="47">
        <f t="shared" si="19"/>
        <v>99.250678167837492</v>
      </c>
      <c r="S71" s="47">
        <f t="shared" si="19"/>
        <v>99.999996308163546</v>
      </c>
      <c r="T71" s="47">
        <f t="shared" si="19"/>
        <v>99.91474768435225</v>
      </c>
      <c r="U71" s="47">
        <f t="shared" si="19"/>
        <v>95.624900728755406</v>
      </c>
      <c r="V71" s="47">
        <f t="shared" si="19"/>
        <v>98.240456016776108</v>
      </c>
    </row>
    <row r="72" spans="1:22" x14ac:dyDescent="0.2">
      <c r="A72" s="5"/>
      <c r="B72" s="35"/>
      <c r="C72" s="78" t="s">
        <v>9</v>
      </c>
      <c r="D72" s="47">
        <f t="shared" ref="D72:V72" si="20">+IFERROR(IF(D46&gt;0,+((D46/D20)*100)," "),"")</f>
        <v>71.104986815557879</v>
      </c>
      <c r="E72" s="47">
        <f t="shared" si="20"/>
        <v>99.385297127695708</v>
      </c>
      <c r="F72" s="47">
        <f t="shared" si="20"/>
        <v>99.94674529494857</v>
      </c>
      <c r="G72" s="47">
        <f t="shared" si="20"/>
        <v>99.437241896204412</v>
      </c>
      <c r="H72" s="47">
        <f t="shared" si="20"/>
        <v>96.410563002767532</v>
      </c>
      <c r="I72" s="47">
        <f t="shared" si="20"/>
        <v>85.574767329787989</v>
      </c>
      <c r="J72" s="47">
        <f t="shared" si="20"/>
        <v>97.868689202544743</v>
      </c>
      <c r="K72" s="47">
        <f t="shared" si="20"/>
        <v>99.999999999999972</v>
      </c>
      <c r="L72" s="47">
        <f t="shared" si="20"/>
        <v>96.532912747025321</v>
      </c>
      <c r="M72" s="47">
        <f t="shared" si="20"/>
        <v>99.999999860418725</v>
      </c>
      <c r="N72" s="47">
        <f t="shared" si="20"/>
        <v>93.139544781134035</v>
      </c>
      <c r="O72" s="47">
        <f t="shared" si="20"/>
        <v>60.151306522437608</v>
      </c>
      <c r="P72" s="47">
        <f t="shared" si="20"/>
        <v>86.467270270270276</v>
      </c>
      <c r="Q72" s="47">
        <f t="shared" si="20"/>
        <v>28.696683875939126</v>
      </c>
      <c r="R72" s="47">
        <f t="shared" si="20"/>
        <v>95.321071618257264</v>
      </c>
      <c r="S72" s="47">
        <f t="shared" si="20"/>
        <v>100</v>
      </c>
      <c r="T72" s="47">
        <f t="shared" si="20"/>
        <v>99.527891537933129</v>
      </c>
      <c r="U72" s="47">
        <f t="shared" si="20"/>
        <v>82.26749657239057</v>
      </c>
      <c r="V72" s="47">
        <f t="shared" si="20"/>
        <v>84.231084992907796</v>
      </c>
    </row>
    <row r="73" spans="1:22" x14ac:dyDescent="0.2">
      <c r="A73" s="5"/>
      <c r="B73" s="33"/>
      <c r="C73" s="79" t="s">
        <v>10</v>
      </c>
      <c r="D73" s="48">
        <f t="shared" ref="D73:V73" si="21">+IFERROR(IF(D47&gt;0,+((D47/D21)*100)," "),"")</f>
        <v>66.695597150676292</v>
      </c>
      <c r="E73" s="48">
        <f t="shared" si="21"/>
        <v>99.435783820700024</v>
      </c>
      <c r="F73" s="48">
        <f t="shared" si="21"/>
        <v>99.963840756491635</v>
      </c>
      <c r="G73" s="48">
        <f t="shared" si="21"/>
        <v>99.595764826515719</v>
      </c>
      <c r="H73" s="48">
        <f t="shared" si="21"/>
        <v>96.830857522887698</v>
      </c>
      <c r="I73" s="48">
        <f t="shared" si="21"/>
        <v>85.358272233649984</v>
      </c>
      <c r="J73" s="48">
        <f t="shared" si="21"/>
        <v>98.293929103930409</v>
      </c>
      <c r="K73" s="48">
        <f t="shared" si="21"/>
        <v>100</v>
      </c>
      <c r="L73" s="48">
        <f t="shared" si="21"/>
        <v>97.157650885091655</v>
      </c>
      <c r="M73" s="48">
        <f t="shared" si="21"/>
        <v>99.999999931252717</v>
      </c>
      <c r="N73" s="48">
        <f t="shared" si="21"/>
        <v>94.599707635235504</v>
      </c>
      <c r="O73" s="48">
        <f t="shared" si="21"/>
        <v>60.371612140502442</v>
      </c>
      <c r="P73" s="48">
        <f t="shared" si="21"/>
        <v>86.975925820256776</v>
      </c>
      <c r="Q73" s="48">
        <f t="shared" si="21"/>
        <v>26.285304734339466</v>
      </c>
      <c r="R73" s="48">
        <f t="shared" si="21"/>
        <v>96.499260847337581</v>
      </c>
      <c r="S73" s="48">
        <f t="shared" si="21"/>
        <v>100</v>
      </c>
      <c r="T73" s="48">
        <f t="shared" si="21"/>
        <v>100</v>
      </c>
      <c r="U73" s="48">
        <f t="shared" si="21"/>
        <v>82.605949259649122</v>
      </c>
      <c r="V73" s="48">
        <f t="shared" si="21"/>
        <v>84.790471514492751</v>
      </c>
    </row>
    <row r="74" spans="1:22" x14ac:dyDescent="0.2">
      <c r="A74" s="5"/>
      <c r="B74" s="33"/>
      <c r="C74" s="79" t="s">
        <v>11</v>
      </c>
      <c r="D74" s="48">
        <f t="shared" ref="D74:V74" si="22">+IFERROR(IF(D48&gt;0,+((D48/D22)*100)," "),"")</f>
        <v>95.831980914016953</v>
      </c>
      <c r="E74" s="48">
        <f t="shared" si="22"/>
        <v>99.139455446843854</v>
      </c>
      <c r="F74" s="48">
        <f t="shared" si="22"/>
        <v>99.856303710680621</v>
      </c>
      <c r="G74" s="48">
        <f t="shared" si="22"/>
        <v>98.14394393964902</v>
      </c>
      <c r="H74" s="48">
        <f t="shared" si="22"/>
        <v>93.335554850988444</v>
      </c>
      <c r="I74" s="48">
        <f t="shared" si="22"/>
        <v>87.285558076235461</v>
      </c>
      <c r="J74" s="48">
        <f t="shared" si="22"/>
        <v>95.080741296813869</v>
      </c>
      <c r="K74" s="48">
        <f t="shared" si="22"/>
        <v>99.999999999999972</v>
      </c>
      <c r="L74" s="48">
        <f t="shared" si="22"/>
        <v>91.022415554614739</v>
      </c>
      <c r="M74" s="48">
        <f t="shared" si="22"/>
        <v>99.999999110854503</v>
      </c>
      <c r="N74" s="48">
        <f t="shared" si="22"/>
        <v>76.338654179880862</v>
      </c>
      <c r="O74" s="48">
        <f t="shared" si="22"/>
        <v>56.562364814814799</v>
      </c>
      <c r="P74" s="48">
        <f t="shared" si="22"/>
        <v>84.090153333333333</v>
      </c>
      <c r="Q74" s="48">
        <f t="shared" si="22"/>
        <v>61.645387005649724</v>
      </c>
      <c r="R74" s="48">
        <f t="shared" si="22"/>
        <v>86.927078715050129</v>
      </c>
      <c r="S74" s="48">
        <f t="shared" si="22"/>
        <v>100</v>
      </c>
      <c r="T74" s="48">
        <f t="shared" si="22"/>
        <v>93.830625492451432</v>
      </c>
      <c r="U74" s="48">
        <f t="shared" si="22"/>
        <v>74.229245249999991</v>
      </c>
      <c r="V74" s="48">
        <f t="shared" si="22"/>
        <v>58.499304999999993</v>
      </c>
    </row>
    <row r="75" spans="1:22" x14ac:dyDescent="0.2">
      <c r="A75" s="5"/>
      <c r="B75" s="35"/>
      <c r="C75" s="78" t="s">
        <v>12</v>
      </c>
      <c r="D75" s="47">
        <f t="shared" ref="D75:V75" si="23">+IFERROR(IF(D49&gt;0,+((D49/D23)*100)," "),"")</f>
        <v>96.353780357425293</v>
      </c>
      <c r="E75" s="47">
        <f t="shared" si="23"/>
        <v>99.612467787180364</v>
      </c>
      <c r="F75" s="47">
        <f t="shared" si="23"/>
        <v>74.878539475359702</v>
      </c>
      <c r="G75" s="47">
        <f t="shared" si="23"/>
        <v>98.358254466463407</v>
      </c>
      <c r="H75" s="47">
        <f t="shared" si="23"/>
        <v>100.00000000000003</v>
      </c>
      <c r="I75" s="47">
        <f t="shared" si="23"/>
        <v>100</v>
      </c>
      <c r="J75" s="47">
        <f t="shared" si="23"/>
        <v>100</v>
      </c>
      <c r="K75" s="47">
        <f t="shared" si="23"/>
        <v>36.892591190205728</v>
      </c>
      <c r="L75" s="47">
        <f t="shared" si="23"/>
        <v>100</v>
      </c>
      <c r="M75" s="47">
        <f t="shared" si="23"/>
        <v>77.385618511214361</v>
      </c>
      <c r="N75" s="47">
        <f t="shared" si="23"/>
        <v>99.999156007236962</v>
      </c>
      <c r="O75" s="47">
        <f t="shared" si="23"/>
        <v>64.640674574145692</v>
      </c>
      <c r="P75" s="47">
        <f t="shared" si="23"/>
        <v>87.695984857142847</v>
      </c>
      <c r="Q75" s="47">
        <f t="shared" si="23"/>
        <v>98.826360228198865</v>
      </c>
      <c r="R75" s="47">
        <f t="shared" si="23"/>
        <v>99.999999547869336</v>
      </c>
      <c r="S75" s="47">
        <f t="shared" si="23"/>
        <v>99.999995798477116</v>
      </c>
      <c r="T75" s="47">
        <f t="shared" si="23"/>
        <v>99.999558267516349</v>
      </c>
      <c r="U75" s="47">
        <f t="shared" si="23"/>
        <v>98.803451353256946</v>
      </c>
      <c r="V75" s="47">
        <f t="shared" si="23"/>
        <v>99.964432941063279</v>
      </c>
    </row>
    <row r="76" spans="1:22" x14ac:dyDescent="0.2">
      <c r="A76" s="5"/>
      <c r="B76" s="33"/>
      <c r="C76" s="79" t="s">
        <v>10</v>
      </c>
      <c r="D76" s="48">
        <f t="shared" ref="D76:V76" si="24">+IFERROR(IF(D50&gt;0,+((D50/D24)*100)," "),"")</f>
        <v>95.291504705781989</v>
      </c>
      <c r="E76" s="48">
        <f t="shared" si="24"/>
        <v>98.983058676963907</v>
      </c>
      <c r="F76" s="48">
        <f t="shared" si="24"/>
        <v>80.686444364089169</v>
      </c>
      <c r="G76" s="48">
        <f t="shared" si="24"/>
        <v>99.554180906877647</v>
      </c>
      <c r="H76" s="48">
        <f t="shared" si="24"/>
        <v>100.00000000000003</v>
      </c>
      <c r="I76" s="48">
        <f t="shared" si="24"/>
        <v>100</v>
      </c>
      <c r="J76" s="48">
        <f t="shared" si="24"/>
        <v>100</v>
      </c>
      <c r="K76" s="48">
        <f t="shared" si="24"/>
        <v>17.012448132780079</v>
      </c>
      <c r="L76" s="48">
        <f t="shared" si="24"/>
        <v>100</v>
      </c>
      <c r="M76" s="48">
        <f t="shared" si="24"/>
        <v>100</v>
      </c>
      <c r="N76" s="48">
        <f t="shared" si="24"/>
        <v>99.999999950691688</v>
      </c>
      <c r="O76" s="48">
        <f t="shared" si="24"/>
        <v>70.981850929272085</v>
      </c>
      <c r="P76" s="48">
        <f t="shared" si="24"/>
        <v>86.031944426424474</v>
      </c>
      <c r="Q76" s="48">
        <f t="shared" si="24"/>
        <v>98.600504243773486</v>
      </c>
      <c r="R76" s="48">
        <f t="shared" si="24"/>
        <v>99.99999986491963</v>
      </c>
      <c r="S76" s="48">
        <f t="shared" si="24"/>
        <v>99.999995362392283</v>
      </c>
      <c r="T76" s="48">
        <f t="shared" si="24"/>
        <v>99.999999978595454</v>
      </c>
      <c r="U76" s="48">
        <f t="shared" si="24"/>
        <v>98.784307730717799</v>
      </c>
      <c r="V76" s="48">
        <f t="shared" si="24"/>
        <v>99.993914827152764</v>
      </c>
    </row>
    <row r="77" spans="1:22" x14ac:dyDescent="0.2">
      <c r="A77" s="5"/>
      <c r="B77" s="33"/>
      <c r="C77" s="79" t="s">
        <v>11</v>
      </c>
      <c r="D77" s="48">
        <f t="shared" ref="D77:V77" si="25">+IFERROR(IF(D51&gt;0,+((D51/D25)*100)," "),"")</f>
        <v>99.033600345835609</v>
      </c>
      <c r="E77" s="48">
        <f t="shared" si="25"/>
        <v>99.740323518127354</v>
      </c>
      <c r="F77" s="48">
        <f t="shared" si="25"/>
        <v>67.3937711447618</v>
      </c>
      <c r="G77" s="48">
        <f t="shared" si="25"/>
        <v>95.482502887646518</v>
      </c>
      <c r="H77" s="48">
        <f t="shared" si="25"/>
        <v>100.00000000000003</v>
      </c>
      <c r="I77" s="48">
        <f t="shared" si="25"/>
        <v>100</v>
      </c>
      <c r="J77" s="48">
        <f t="shared" si="25"/>
        <v>100</v>
      </c>
      <c r="K77" s="48">
        <f t="shared" si="25"/>
        <v>99.999999999999986</v>
      </c>
      <c r="L77" s="48">
        <f t="shared" si="25"/>
        <v>100</v>
      </c>
      <c r="M77" s="48">
        <f t="shared" si="25"/>
        <v>68.955423714036613</v>
      </c>
      <c r="N77" s="48">
        <f t="shared" si="25"/>
        <v>99.995795524521967</v>
      </c>
      <c r="O77" s="48">
        <f t="shared" si="25"/>
        <v>37.660205381658429</v>
      </c>
      <c r="P77" s="48">
        <f t="shared" si="25"/>
        <v>99.998710631494816</v>
      </c>
      <c r="Q77" s="48">
        <f t="shared" si="25"/>
        <v>99.984154065620544</v>
      </c>
      <c r="R77" s="48">
        <f t="shared" si="25"/>
        <v>99.999997922437672</v>
      </c>
      <c r="S77" s="48">
        <f t="shared" si="25"/>
        <v>100</v>
      </c>
      <c r="T77" s="48">
        <f t="shared" si="25"/>
        <v>99.996171373408302</v>
      </c>
      <c r="U77" s="48">
        <f t="shared" si="25"/>
        <v>98.973037235387054</v>
      </c>
      <c r="V77" s="48">
        <f t="shared" si="25"/>
        <v>99.719819394465659</v>
      </c>
    </row>
    <row r="78" spans="1:22" x14ac:dyDescent="0.2">
      <c r="A78" s="5"/>
      <c r="B78" s="35" t="s">
        <v>13</v>
      </c>
      <c r="C78" s="78" t="s">
        <v>110</v>
      </c>
      <c r="D78" s="47">
        <f t="shared" ref="D78:V78" si="26">+IFERROR(IF(D52&gt;0,+((D52/D26)*100)," "),"")</f>
        <v>77.699430109181989</v>
      </c>
      <c r="E78" s="47">
        <f t="shared" si="26"/>
        <v>87.812201743531332</v>
      </c>
      <c r="F78" s="47">
        <f t="shared" si="26"/>
        <v>88.771170241202839</v>
      </c>
      <c r="G78" s="47">
        <f t="shared" si="26"/>
        <v>96.337083887254892</v>
      </c>
      <c r="H78" s="47">
        <f t="shared" si="26"/>
        <v>94.301464356164715</v>
      </c>
      <c r="I78" s="47">
        <f t="shared" si="26"/>
        <v>95.581804445653844</v>
      </c>
      <c r="J78" s="47">
        <f t="shared" si="26"/>
        <v>94.43307152212688</v>
      </c>
      <c r="K78" s="47">
        <f t="shared" si="26"/>
        <v>94.101014116931509</v>
      </c>
      <c r="L78" s="47">
        <f t="shared" si="26"/>
        <v>96.541921316615529</v>
      </c>
      <c r="M78" s="47">
        <f t="shared" si="26"/>
        <v>93.254327070541564</v>
      </c>
      <c r="N78" s="47">
        <f t="shared" si="26"/>
        <v>90.510080277926647</v>
      </c>
      <c r="O78" s="47">
        <f t="shared" si="26"/>
        <v>86.542604722992706</v>
      </c>
      <c r="P78" s="47">
        <f t="shared" si="26"/>
        <v>92.470643798575495</v>
      </c>
      <c r="Q78" s="47">
        <f t="shared" si="26"/>
        <v>95.693941682494113</v>
      </c>
      <c r="R78" s="47">
        <f t="shared" si="26"/>
        <v>95.881866723102817</v>
      </c>
      <c r="S78" s="47">
        <f t="shared" si="26"/>
        <v>96.04940586264425</v>
      </c>
      <c r="T78" s="47">
        <f t="shared" si="26"/>
        <v>98.337539681732878</v>
      </c>
      <c r="U78" s="47">
        <f t="shared" si="26"/>
        <v>98.394302616697075</v>
      </c>
      <c r="V78" s="47">
        <f t="shared" si="26"/>
        <v>95.325999679427781</v>
      </c>
    </row>
    <row r="79" spans="1:22" x14ac:dyDescent="0.2">
      <c r="A79" s="5"/>
      <c r="B79" s="37" t="s">
        <v>14</v>
      </c>
      <c r="C79" s="80" t="s">
        <v>16</v>
      </c>
      <c r="D79" s="49">
        <f t="shared" ref="D79:V79" si="27">+IFERROR(IF(D53&gt;0,+((D53/D27)*100)," "),"")</f>
        <v>79.737084537782181</v>
      </c>
      <c r="E79" s="49">
        <f t="shared" si="27"/>
        <v>87.303415364167037</v>
      </c>
      <c r="F79" s="49">
        <f t="shared" si="27"/>
        <v>87.686020745727788</v>
      </c>
      <c r="G79" s="49">
        <f t="shared" si="27"/>
        <v>92.573118712304236</v>
      </c>
      <c r="H79" s="49">
        <f t="shared" si="27"/>
        <v>94.306340356579511</v>
      </c>
      <c r="I79" s="49">
        <f t="shared" si="27"/>
        <v>94.850072545909441</v>
      </c>
      <c r="J79" s="49">
        <f t="shared" si="27"/>
        <v>91.686559724848138</v>
      </c>
      <c r="K79" s="49">
        <f t="shared" si="27"/>
        <v>90.181200602322278</v>
      </c>
      <c r="L79" s="49">
        <f t="shared" si="27"/>
        <v>92.790878255042514</v>
      </c>
      <c r="M79" s="49">
        <f t="shared" si="27"/>
        <v>90.574457028378063</v>
      </c>
      <c r="N79" s="49">
        <f t="shared" si="27"/>
        <v>90.160913711123499</v>
      </c>
      <c r="O79" s="49">
        <f t="shared" si="27"/>
        <v>86.578622135647322</v>
      </c>
      <c r="P79" s="49">
        <f t="shared" si="27"/>
        <v>90.7316661957355</v>
      </c>
      <c r="Q79" s="49">
        <f t="shared" si="27"/>
        <v>90.818291149844995</v>
      </c>
      <c r="R79" s="49">
        <f t="shared" si="27"/>
        <v>91.716082576363164</v>
      </c>
      <c r="S79" s="49">
        <f t="shared" si="27"/>
        <v>92.496498726682702</v>
      </c>
      <c r="T79" s="49">
        <f t="shared" si="27"/>
        <v>96.130157533680887</v>
      </c>
      <c r="U79" s="49">
        <f t="shared" si="27"/>
        <v>96.957866742588934</v>
      </c>
      <c r="V79" s="49">
        <f t="shared" si="27"/>
        <v>93.745152662186072</v>
      </c>
    </row>
    <row r="80" spans="1:22" x14ac:dyDescent="0.2">
      <c r="A80" s="5"/>
      <c r="B80" s="39" t="s">
        <v>15</v>
      </c>
      <c r="C80" s="81" t="s">
        <v>51</v>
      </c>
      <c r="D80" s="46">
        <f t="shared" ref="D80:V80" si="28">+IFERROR(IF(D54&gt;0,+((D54/D28)*100)," "),"")</f>
        <v>79.853893583167434</v>
      </c>
      <c r="E80" s="46">
        <f t="shared" si="28"/>
        <v>87.313416685521403</v>
      </c>
      <c r="F80" s="46">
        <f t="shared" si="28"/>
        <v>87.691761329758222</v>
      </c>
      <c r="G80" s="46">
        <f t="shared" si="28"/>
        <v>92.579467456679041</v>
      </c>
      <c r="H80" s="46">
        <f t="shared" si="28"/>
        <v>94.307990529215303</v>
      </c>
      <c r="I80" s="46">
        <f t="shared" si="28"/>
        <v>94.848691364791293</v>
      </c>
      <c r="J80" s="46">
        <f t="shared" si="28"/>
        <v>91.689721874619408</v>
      </c>
      <c r="K80" s="46">
        <f t="shared" si="28"/>
        <v>90.171783846670778</v>
      </c>
      <c r="L80" s="46">
        <f t="shared" si="28"/>
        <v>92.792334652421417</v>
      </c>
      <c r="M80" s="46">
        <f t="shared" si="28"/>
        <v>90.571782126200233</v>
      </c>
      <c r="N80" s="46">
        <f t="shared" si="28"/>
        <v>90.162057288597296</v>
      </c>
      <c r="O80" s="46">
        <f t="shared" si="28"/>
        <v>86.575080225003916</v>
      </c>
      <c r="P80" s="46">
        <f t="shared" si="28"/>
        <v>90.731370792821338</v>
      </c>
      <c r="Q80" s="46">
        <f t="shared" si="28"/>
        <v>90.81653007478171</v>
      </c>
      <c r="R80" s="46">
        <f t="shared" si="28"/>
        <v>91.716777920181002</v>
      </c>
      <c r="S80" s="46">
        <f t="shared" si="28"/>
        <v>92.497460334928363</v>
      </c>
      <c r="T80" s="46">
        <f t="shared" si="28"/>
        <v>96.130522402706418</v>
      </c>
      <c r="U80" s="46">
        <f t="shared" si="28"/>
        <v>96.957725839273849</v>
      </c>
      <c r="V80" s="46">
        <f t="shared" si="28"/>
        <v>93.74557352361731</v>
      </c>
    </row>
    <row r="81" spans="2:22" x14ac:dyDescent="0.2">
      <c r="B81" s="1" t="s">
        <v>227</v>
      </c>
      <c r="C81" s="84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2:22" x14ac:dyDescent="0.2">
      <c r="B82" s="1"/>
      <c r="C82" s="16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2:22" x14ac:dyDescent="0.2">
      <c r="B83" s="1"/>
      <c r="C83" s="16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2:22" x14ac:dyDescent="0.2">
      <c r="B84" s="1"/>
      <c r="C84" s="16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2:22" ht="18" x14ac:dyDescent="0.2">
      <c r="C85" s="138"/>
      <c r="D85" s="164" t="s">
        <v>122</v>
      </c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</row>
    <row r="86" spans="2:22" ht="15.7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ht="13.5" customHeight="1" x14ac:dyDescent="0.2">
      <c r="B87" s="166"/>
      <c r="C87" s="168" t="s">
        <v>0</v>
      </c>
      <c r="D87" s="162">
        <v>2000</v>
      </c>
      <c r="E87" s="162">
        <v>2001</v>
      </c>
      <c r="F87" s="162">
        <v>2002</v>
      </c>
      <c r="G87" s="162">
        <v>2003</v>
      </c>
      <c r="H87" s="162">
        <v>2004</v>
      </c>
      <c r="I87" s="162">
        <v>2005</v>
      </c>
      <c r="J87" s="162">
        <v>2006</v>
      </c>
      <c r="K87" s="162">
        <v>2007</v>
      </c>
      <c r="L87" s="162">
        <v>2008</v>
      </c>
      <c r="M87" s="162">
        <v>2009</v>
      </c>
      <c r="N87" s="162">
        <v>2010</v>
      </c>
      <c r="O87" s="162">
        <v>2011</v>
      </c>
      <c r="P87" s="162">
        <v>2012</v>
      </c>
      <c r="Q87" s="162">
        <v>2013</v>
      </c>
      <c r="R87" s="162">
        <v>2014</v>
      </c>
      <c r="S87" s="162">
        <v>2015</v>
      </c>
      <c r="T87" s="162">
        <v>2016</v>
      </c>
      <c r="U87" s="162">
        <v>2017</v>
      </c>
      <c r="V87" s="162">
        <v>2018</v>
      </c>
    </row>
    <row r="88" spans="2:22" ht="12" thickBot="1" x14ac:dyDescent="0.25">
      <c r="B88" s="167"/>
      <c r="C88" s="169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</row>
    <row r="89" spans="2:22" x14ac:dyDescent="0.2">
      <c r="B89" s="35" t="s">
        <v>1</v>
      </c>
      <c r="C89" s="78" t="s">
        <v>2</v>
      </c>
      <c r="D89" s="42">
        <f>+D90+D91+D92+D93</f>
        <v>1432.0429884436503</v>
      </c>
      <c r="E89" s="42">
        <f t="shared" ref="E89:V89" si="29">+E90+E91+E92+E93</f>
        <v>1515.65020007763</v>
      </c>
      <c r="F89" s="42">
        <f t="shared" si="29"/>
        <v>1660.9505745092699</v>
      </c>
      <c r="G89" s="42">
        <f t="shared" si="29"/>
        <v>1752.3569008484899</v>
      </c>
      <c r="H89" s="42">
        <f t="shared" si="29"/>
        <v>3859.2859055765894</v>
      </c>
      <c r="I89" s="42">
        <f t="shared" si="29"/>
        <v>3869.2566572254696</v>
      </c>
      <c r="J89" s="42">
        <f t="shared" si="29"/>
        <v>1981.7877319823006</v>
      </c>
      <c r="K89" s="42">
        <f t="shared" si="29"/>
        <v>2254.2598229594096</v>
      </c>
      <c r="L89" s="42">
        <f t="shared" si="29"/>
        <v>2444.9836115829698</v>
      </c>
      <c r="M89" s="42">
        <f t="shared" si="29"/>
        <v>2985.4578191169994</v>
      </c>
      <c r="N89" s="42">
        <f t="shared" si="29"/>
        <v>4420.8181947440407</v>
      </c>
      <c r="O89" s="42">
        <f t="shared" si="29"/>
        <v>4264.4625595910911</v>
      </c>
      <c r="P89" s="42">
        <f t="shared" si="29"/>
        <v>4233.7496578072778</v>
      </c>
      <c r="Q89" s="42">
        <f t="shared" si="29"/>
        <v>4466.9086706528724</v>
      </c>
      <c r="R89" s="42">
        <f t="shared" si="29"/>
        <v>4747.6549282933029</v>
      </c>
      <c r="S89" s="42">
        <f t="shared" si="29"/>
        <v>5174.810315841074</v>
      </c>
      <c r="T89" s="42">
        <f t="shared" si="29"/>
        <v>5126.0990192085692</v>
      </c>
      <c r="U89" s="42">
        <f t="shared" si="29"/>
        <v>5502.6011532135808</v>
      </c>
      <c r="V89" s="42">
        <f t="shared" si="29"/>
        <v>5399.5544482159194</v>
      </c>
    </row>
    <row r="90" spans="2:22" x14ac:dyDescent="0.2">
      <c r="B90" s="41"/>
      <c r="C90" s="79" t="s">
        <v>3</v>
      </c>
      <c r="D90" s="43">
        <v>433.96766905537027</v>
      </c>
      <c r="E90" s="43">
        <v>459.28360456223987</v>
      </c>
      <c r="F90" s="43">
        <v>488.79480521600988</v>
      </c>
      <c r="G90" s="43">
        <v>500.39854287778007</v>
      </c>
      <c r="H90" s="43">
        <v>509.28505017275006</v>
      </c>
      <c r="I90" s="43">
        <v>525.69278529872986</v>
      </c>
      <c r="J90" s="43">
        <v>559.74931893874009</v>
      </c>
      <c r="K90" s="43">
        <v>597.38463209396014</v>
      </c>
      <c r="L90" s="43">
        <v>710.74803921302998</v>
      </c>
      <c r="M90" s="43">
        <v>780.89641639942988</v>
      </c>
      <c r="N90" s="43">
        <v>789.97492716727004</v>
      </c>
      <c r="O90" s="43">
        <v>819.97249421754998</v>
      </c>
      <c r="P90" s="43">
        <v>933.72702411317528</v>
      </c>
      <c r="Q90" s="43">
        <v>1089.6083292681444</v>
      </c>
      <c r="R90" s="43">
        <v>1268.4021924596784</v>
      </c>
      <c r="S90" s="43">
        <v>1324.5413498964788</v>
      </c>
      <c r="T90" s="43">
        <v>1421.9466044886897</v>
      </c>
      <c r="U90" s="43">
        <v>1544.7533971498806</v>
      </c>
      <c r="V90" s="43">
        <v>1807.7917610196803</v>
      </c>
    </row>
    <row r="91" spans="2:22" x14ac:dyDescent="0.2">
      <c r="B91" s="41"/>
      <c r="C91" s="79" t="s">
        <v>4</v>
      </c>
      <c r="D91" s="43">
        <v>236.35567100441995</v>
      </c>
      <c r="E91" s="43">
        <v>230.96088382827008</v>
      </c>
      <c r="F91" s="43">
        <v>240.02626978169994</v>
      </c>
      <c r="G91" s="43">
        <v>196.97636180791994</v>
      </c>
      <c r="H91" s="43">
        <v>213.18147375774996</v>
      </c>
      <c r="I91" s="43">
        <v>217.60645184335999</v>
      </c>
      <c r="J91" s="43">
        <v>233.37345239094014</v>
      </c>
      <c r="K91" s="43">
        <v>253.68993995625979</v>
      </c>
      <c r="L91" s="43">
        <v>280.22998457557009</v>
      </c>
      <c r="M91" s="43">
        <v>320.37525767258001</v>
      </c>
      <c r="N91" s="43">
        <v>324.0493811822102</v>
      </c>
      <c r="O91" s="43">
        <v>357.2854789048514</v>
      </c>
      <c r="P91" s="43">
        <v>481.68182074988277</v>
      </c>
      <c r="Q91" s="43">
        <v>551.01895550127756</v>
      </c>
      <c r="R91" s="43">
        <v>573.79629412976396</v>
      </c>
      <c r="S91" s="43">
        <v>571.5058578594253</v>
      </c>
      <c r="T91" s="43">
        <v>657.48354786411983</v>
      </c>
      <c r="U91" s="43">
        <v>634.64243965718981</v>
      </c>
      <c r="V91" s="43">
        <v>635.4815948634299</v>
      </c>
    </row>
    <row r="92" spans="2:22" x14ac:dyDescent="0.2">
      <c r="B92" s="41"/>
      <c r="C92" s="79" t="s">
        <v>5</v>
      </c>
      <c r="D92" s="43">
        <v>427.42616854409999</v>
      </c>
      <c r="E92" s="43">
        <v>521.77291948395998</v>
      </c>
      <c r="F92" s="43">
        <v>508.94171075609989</v>
      </c>
      <c r="G92" s="43">
        <v>566.16853785011983</v>
      </c>
      <c r="H92" s="43">
        <v>2667.2432086495396</v>
      </c>
      <c r="I92" s="43">
        <v>2505.7886985256196</v>
      </c>
      <c r="J92" s="43">
        <v>579.91803954924023</v>
      </c>
      <c r="K92" s="43">
        <v>671.83248908061012</v>
      </c>
      <c r="L92" s="43">
        <v>653.99088777579016</v>
      </c>
      <c r="M92" s="43">
        <v>911.60727059952978</v>
      </c>
      <c r="N92" s="43">
        <v>2079.8568488144601</v>
      </c>
      <c r="O92" s="43">
        <v>1843.4948350305999</v>
      </c>
      <c r="P92" s="43">
        <v>1577.7075191886397</v>
      </c>
      <c r="Q92" s="43">
        <v>1549.2412852096102</v>
      </c>
      <c r="R92" s="43">
        <v>1529.6207800669008</v>
      </c>
      <c r="S92" s="43">
        <v>1842.5913510835203</v>
      </c>
      <c r="T92" s="43">
        <v>1528.3598231587498</v>
      </c>
      <c r="U92" s="43">
        <v>1870.4776307371596</v>
      </c>
      <c r="V92" s="43">
        <v>1563.6582993753598</v>
      </c>
    </row>
    <row r="93" spans="2:22" x14ac:dyDescent="0.2">
      <c r="B93" s="41"/>
      <c r="C93" s="79" t="s">
        <v>6</v>
      </c>
      <c r="D93" s="43">
        <v>334.29347983975993</v>
      </c>
      <c r="E93" s="43">
        <v>303.63279220316008</v>
      </c>
      <c r="F93" s="43">
        <v>423.18778875546008</v>
      </c>
      <c r="G93" s="43">
        <v>488.81345831267004</v>
      </c>
      <c r="H93" s="43">
        <v>469.57617299654999</v>
      </c>
      <c r="I93" s="43">
        <v>620.16872155776002</v>
      </c>
      <c r="J93" s="43">
        <v>608.74692110338003</v>
      </c>
      <c r="K93" s="43">
        <v>731.35276182857979</v>
      </c>
      <c r="L93" s="43">
        <v>800.0147000185799</v>
      </c>
      <c r="M93" s="43">
        <v>972.57887444546009</v>
      </c>
      <c r="N93" s="43">
        <v>1226.9370375801002</v>
      </c>
      <c r="O93" s="43">
        <v>1243.7097514380896</v>
      </c>
      <c r="P93" s="43">
        <v>1240.6332937555801</v>
      </c>
      <c r="Q93" s="43">
        <v>1277.0401006738398</v>
      </c>
      <c r="R93" s="43">
        <v>1375.8356616369601</v>
      </c>
      <c r="S93" s="43">
        <v>1436.1717570016499</v>
      </c>
      <c r="T93" s="43">
        <v>1518.3090436970101</v>
      </c>
      <c r="U93" s="43">
        <v>1452.7276856693504</v>
      </c>
      <c r="V93" s="43">
        <v>1392.62279295745</v>
      </c>
    </row>
    <row r="94" spans="2:22" x14ac:dyDescent="0.2">
      <c r="B94" s="35" t="s">
        <v>7</v>
      </c>
      <c r="C94" s="78" t="s">
        <v>8</v>
      </c>
      <c r="D94" s="42">
        <f>+D95+D98</f>
        <v>36.143244867579995</v>
      </c>
      <c r="E94" s="42">
        <f t="shared" ref="E94:V94" si="30">+E95+E98</f>
        <v>3.42850218288</v>
      </c>
      <c r="F94" s="42">
        <f t="shared" si="30"/>
        <v>3.63973824203</v>
      </c>
      <c r="G94" s="42">
        <f t="shared" si="30"/>
        <v>4.5639309553900009</v>
      </c>
      <c r="H94" s="42">
        <f t="shared" si="30"/>
        <v>3.7942835696699992</v>
      </c>
      <c r="I94" s="42">
        <f t="shared" si="30"/>
        <v>2.6964669577000002</v>
      </c>
      <c r="J94" s="42">
        <f t="shared" si="30"/>
        <v>1.2937504236400001</v>
      </c>
      <c r="K94" s="42">
        <f t="shared" si="30"/>
        <v>0.99423100300000011</v>
      </c>
      <c r="L94" s="42">
        <f t="shared" si="30"/>
        <v>1.1718380870399998</v>
      </c>
      <c r="M94" s="42">
        <f t="shared" si="30"/>
        <v>2.7797547856000002</v>
      </c>
      <c r="N94" s="42">
        <f t="shared" si="30"/>
        <v>1.1141724609700001</v>
      </c>
      <c r="O94" s="42">
        <f t="shared" si="30"/>
        <v>1.1801793630000001</v>
      </c>
      <c r="P94" s="42">
        <f t="shared" si="30"/>
        <v>1.067975135</v>
      </c>
      <c r="Q94" s="42">
        <f t="shared" si="30"/>
        <v>0.99778409400000001</v>
      </c>
      <c r="R94" s="42">
        <f t="shared" si="30"/>
        <v>1.04550664382</v>
      </c>
      <c r="S94" s="42">
        <f t="shared" si="30"/>
        <v>1.571033782</v>
      </c>
      <c r="T94" s="42">
        <f t="shared" si="30"/>
        <v>1.28670324472</v>
      </c>
      <c r="U94" s="42">
        <f t="shared" si="30"/>
        <v>1.4775003411599998</v>
      </c>
      <c r="V94" s="42">
        <f t="shared" si="30"/>
        <v>1.2352943738400002</v>
      </c>
    </row>
    <row r="95" spans="2:22" x14ac:dyDescent="0.2">
      <c r="B95" s="35"/>
      <c r="C95" s="78" t="s">
        <v>9</v>
      </c>
      <c r="D95" s="42">
        <f>+D96+D97</f>
        <v>4.59558166358</v>
      </c>
      <c r="E95" s="42">
        <f t="shared" ref="E95:V95" si="31">+E96+E97</f>
        <v>3.09328484071</v>
      </c>
      <c r="F95" s="42">
        <f t="shared" si="31"/>
        <v>2.8917569524600002</v>
      </c>
      <c r="G95" s="42">
        <f t="shared" si="31"/>
        <v>3.3605924659800004</v>
      </c>
      <c r="H95" s="42">
        <f t="shared" si="31"/>
        <v>2.6527170776699993</v>
      </c>
      <c r="I95" s="42">
        <f t="shared" si="31"/>
        <v>1.5782860857000001</v>
      </c>
      <c r="J95" s="42">
        <f t="shared" si="31"/>
        <v>0.84905330064000006</v>
      </c>
      <c r="K95" s="42">
        <f t="shared" si="31"/>
        <v>0.99423100300000011</v>
      </c>
      <c r="L95" s="42">
        <f t="shared" si="31"/>
        <v>0.51940479603999989</v>
      </c>
      <c r="M95" s="42">
        <f t="shared" si="31"/>
        <v>0.84015435159999996</v>
      </c>
      <c r="N95" s="42">
        <f t="shared" si="31"/>
        <v>0.39089072069000008</v>
      </c>
      <c r="O95" s="42">
        <f t="shared" si="31"/>
        <v>0.56163274800000007</v>
      </c>
      <c r="P95" s="42">
        <f t="shared" si="31"/>
        <v>0.147167294</v>
      </c>
      <c r="Q95" s="42">
        <f t="shared" si="31"/>
        <v>0.14896448600000001</v>
      </c>
      <c r="R95" s="42">
        <f t="shared" si="31"/>
        <v>0.16080664782000001</v>
      </c>
      <c r="S95" s="42">
        <f t="shared" si="31"/>
        <v>0.190582</v>
      </c>
      <c r="T95" s="42">
        <f t="shared" si="31"/>
        <v>0.23046682048</v>
      </c>
      <c r="U95" s="42">
        <f t="shared" si="31"/>
        <v>0.24433446481999999</v>
      </c>
      <c r="V95" s="42">
        <f t="shared" si="31"/>
        <v>0.11876582984</v>
      </c>
    </row>
    <row r="96" spans="2:22" x14ac:dyDescent="0.2">
      <c r="B96" s="33"/>
      <c r="C96" s="79" t="s">
        <v>10</v>
      </c>
      <c r="D96" s="43">
        <v>3.6582490587999996</v>
      </c>
      <c r="E96" s="43">
        <v>2.5277551749200002</v>
      </c>
      <c r="F96" s="43">
        <v>2.4327245444800001</v>
      </c>
      <c r="G96" s="43">
        <v>3.0052704935000003</v>
      </c>
      <c r="H96" s="43">
        <v>2.3790247952799994</v>
      </c>
      <c r="I96" s="43">
        <v>1.4283408400299999</v>
      </c>
      <c r="J96" s="43">
        <v>0.76218477646000005</v>
      </c>
      <c r="K96" s="43">
        <v>0.91212033294000006</v>
      </c>
      <c r="L96" s="43">
        <v>0.45455206626999994</v>
      </c>
      <c r="M96" s="43">
        <v>0.79337120936999994</v>
      </c>
      <c r="N96" s="43">
        <v>0.35500739760000005</v>
      </c>
      <c r="O96" s="43">
        <v>0.53108907100000002</v>
      </c>
      <c r="P96" s="43">
        <v>0.121940248</v>
      </c>
      <c r="Q96" s="43">
        <v>0.127142019</v>
      </c>
      <c r="R96" s="43">
        <v>0.14275677018000002</v>
      </c>
      <c r="S96" s="43">
        <v>0.17014116500000001</v>
      </c>
      <c r="T96" s="43">
        <v>0.213840013</v>
      </c>
      <c r="U96" s="43">
        <v>0.23542695539</v>
      </c>
      <c r="V96" s="43">
        <v>0.11701085069</v>
      </c>
    </row>
    <row r="97" spans="2:22" x14ac:dyDescent="0.2">
      <c r="B97" s="33"/>
      <c r="C97" s="79" t="s">
        <v>11</v>
      </c>
      <c r="D97" s="43">
        <v>0.93733260478000002</v>
      </c>
      <c r="E97" s="43">
        <v>0.56552966578999997</v>
      </c>
      <c r="F97" s="43">
        <v>0.45903240798</v>
      </c>
      <c r="G97" s="43">
        <v>0.35532197248000003</v>
      </c>
      <c r="H97" s="43">
        <v>0.27369228238999999</v>
      </c>
      <c r="I97" s="43">
        <v>0.14994524567000003</v>
      </c>
      <c r="J97" s="43">
        <v>8.6868524180000004E-2</v>
      </c>
      <c r="K97" s="43">
        <v>8.2110670060000002E-2</v>
      </c>
      <c r="L97" s="43">
        <v>6.4852729769999992E-2</v>
      </c>
      <c r="M97" s="43">
        <v>4.6783142229999998E-2</v>
      </c>
      <c r="N97" s="43">
        <v>3.5883323090000002E-2</v>
      </c>
      <c r="O97" s="43">
        <v>3.0543676999999998E-2</v>
      </c>
      <c r="P97" s="43">
        <v>2.5227045999999999E-2</v>
      </c>
      <c r="Q97" s="43">
        <v>2.1822467000000002E-2</v>
      </c>
      <c r="R97" s="43">
        <v>1.804987764E-2</v>
      </c>
      <c r="S97" s="43">
        <v>2.0440835000000001E-2</v>
      </c>
      <c r="T97" s="43">
        <v>1.6626807480000002E-2</v>
      </c>
      <c r="U97" s="43">
        <v>8.9075094300000001E-3</v>
      </c>
      <c r="V97" s="43">
        <v>1.7549791499999999E-3</v>
      </c>
    </row>
    <row r="98" spans="2:22" x14ac:dyDescent="0.2">
      <c r="B98" s="35"/>
      <c r="C98" s="78" t="s">
        <v>12</v>
      </c>
      <c r="D98" s="42">
        <f>+D99+D100</f>
        <v>31.547663203999996</v>
      </c>
      <c r="E98" s="42">
        <f t="shared" ref="E98:V98" si="32">+E99+E100</f>
        <v>0.33521734217000004</v>
      </c>
      <c r="F98" s="42">
        <f t="shared" si="32"/>
        <v>0.74798128956999999</v>
      </c>
      <c r="G98" s="42">
        <f t="shared" si="32"/>
        <v>1.2033384894100001</v>
      </c>
      <c r="H98" s="42">
        <f t="shared" si="32"/>
        <v>1.1415664919999999</v>
      </c>
      <c r="I98" s="42">
        <f t="shared" si="32"/>
        <v>1.1181808719999999</v>
      </c>
      <c r="J98" s="42">
        <f t="shared" si="32"/>
        <v>0.44469712299999997</v>
      </c>
      <c r="K98" s="42">
        <f t="shared" si="32"/>
        <v>0</v>
      </c>
      <c r="L98" s="42">
        <f t="shared" si="32"/>
        <v>0.65243329100000003</v>
      </c>
      <c r="M98" s="42">
        <f t="shared" si="32"/>
        <v>1.9396004340000002</v>
      </c>
      <c r="N98" s="42">
        <f t="shared" si="32"/>
        <v>0.72328174028000003</v>
      </c>
      <c r="O98" s="42">
        <f t="shared" si="32"/>
        <v>0.61854661500000008</v>
      </c>
      <c r="P98" s="42">
        <f t="shared" si="32"/>
        <v>0.92080784100000002</v>
      </c>
      <c r="Q98" s="42">
        <f t="shared" si="32"/>
        <v>0.848819608</v>
      </c>
      <c r="R98" s="42">
        <f t="shared" si="32"/>
        <v>0.88469999599999993</v>
      </c>
      <c r="S98" s="42">
        <f t="shared" si="32"/>
        <v>1.380451782</v>
      </c>
      <c r="T98" s="42">
        <f t="shared" si="32"/>
        <v>1.05623642424</v>
      </c>
      <c r="U98" s="42">
        <f t="shared" si="32"/>
        <v>1.23316587634</v>
      </c>
      <c r="V98" s="42">
        <f t="shared" si="32"/>
        <v>1.1165285440000001</v>
      </c>
    </row>
    <row r="99" spans="2:22" x14ac:dyDescent="0.2">
      <c r="B99" s="33"/>
      <c r="C99" s="79" t="s">
        <v>10</v>
      </c>
      <c r="D99" s="43">
        <v>22.343096497999998</v>
      </c>
      <c r="E99" s="43">
        <v>6.7668503689999993E-2</v>
      </c>
      <c r="F99" s="43">
        <v>0.50755408278999992</v>
      </c>
      <c r="G99" s="43">
        <v>0.87329680817999999</v>
      </c>
      <c r="H99" s="43">
        <v>0.83974500399999996</v>
      </c>
      <c r="I99" s="43">
        <v>0.83530596099999999</v>
      </c>
      <c r="J99" s="43">
        <v>0.35219936299999999</v>
      </c>
      <c r="K99" s="43">
        <v>0</v>
      </c>
      <c r="L99" s="43">
        <v>0.65243329100000003</v>
      </c>
      <c r="M99" s="43">
        <v>0.66015488500000008</v>
      </c>
      <c r="N99" s="43">
        <v>0.62658618556000001</v>
      </c>
      <c r="O99" s="43">
        <v>0.54996738100000009</v>
      </c>
      <c r="P99" s="43">
        <v>0.79570945400000004</v>
      </c>
      <c r="Q99" s="43">
        <v>0.70864182399999998</v>
      </c>
      <c r="R99" s="43">
        <v>0.74029999899999999</v>
      </c>
      <c r="S99" s="43">
        <v>1.250644745</v>
      </c>
      <c r="T99" s="43">
        <v>0.9343812038</v>
      </c>
      <c r="U99" s="43">
        <v>1.1078660112000001</v>
      </c>
      <c r="V99" s="43">
        <v>1.022488845</v>
      </c>
    </row>
    <row r="100" spans="2:22" x14ac:dyDescent="0.2">
      <c r="B100" s="33"/>
      <c r="C100" s="79" t="s">
        <v>11</v>
      </c>
      <c r="D100" s="43">
        <v>9.2045667059999996</v>
      </c>
      <c r="E100" s="43">
        <v>0.26754883848000005</v>
      </c>
      <c r="F100" s="43">
        <v>0.24042720678000001</v>
      </c>
      <c r="G100" s="43">
        <v>0.33004168122999999</v>
      </c>
      <c r="H100" s="43">
        <v>0.30182148799999997</v>
      </c>
      <c r="I100" s="43">
        <v>0.28287491100000001</v>
      </c>
      <c r="J100" s="43">
        <v>9.2497759999999998E-2</v>
      </c>
      <c r="K100" s="43">
        <v>0</v>
      </c>
      <c r="L100" s="43">
        <v>0</v>
      </c>
      <c r="M100" s="43">
        <v>1.2794455490000001</v>
      </c>
      <c r="N100" s="43">
        <v>9.6695554720000007E-2</v>
      </c>
      <c r="O100" s="43">
        <v>6.8579234000000003E-2</v>
      </c>
      <c r="P100" s="43">
        <v>0.12509838700000001</v>
      </c>
      <c r="Q100" s="43">
        <v>0.140177784</v>
      </c>
      <c r="R100" s="43">
        <v>0.144399997</v>
      </c>
      <c r="S100" s="43">
        <v>0.12980703699999999</v>
      </c>
      <c r="T100" s="43">
        <v>0.12185522043999999</v>
      </c>
      <c r="U100" s="43">
        <v>0.12529986513999999</v>
      </c>
      <c r="V100" s="43">
        <v>9.4039699000000004E-2</v>
      </c>
    </row>
    <row r="101" spans="2:22" x14ac:dyDescent="0.2">
      <c r="B101" s="35" t="s">
        <v>13</v>
      </c>
      <c r="C101" s="78" t="s">
        <v>110</v>
      </c>
      <c r="D101" s="42">
        <v>1799.1716570552996</v>
      </c>
      <c r="E101" s="42">
        <v>2106.0096514000916</v>
      </c>
      <c r="F101" s="42">
        <v>1947.8037476809209</v>
      </c>
      <c r="G101" s="42">
        <v>1933.0420558611609</v>
      </c>
      <c r="H101" s="42">
        <v>2276.9792279128897</v>
      </c>
      <c r="I101" s="42">
        <v>2352.7999857287277</v>
      </c>
      <c r="J101" s="42">
        <v>3095.8167434748289</v>
      </c>
      <c r="K101" s="42">
        <v>4209.5154416651094</v>
      </c>
      <c r="L101" s="42">
        <v>5333.2437003296254</v>
      </c>
      <c r="M101" s="42">
        <v>6504.1415774722236</v>
      </c>
      <c r="N101" s="42">
        <v>6145.4796839798009</v>
      </c>
      <c r="O101" s="42">
        <v>6081.7628965555296</v>
      </c>
      <c r="P101" s="42">
        <v>7067.5797375729526</v>
      </c>
      <c r="Q101" s="42">
        <v>8120.0848820147594</v>
      </c>
      <c r="R101" s="42">
        <v>5285.5172208077183</v>
      </c>
      <c r="S101" s="42">
        <v>5641.1898289819501</v>
      </c>
      <c r="T101" s="42">
        <v>7107.293720017261</v>
      </c>
      <c r="U101" s="42">
        <v>7610.4410344266589</v>
      </c>
      <c r="V101" s="42">
        <v>6643.6060112766127</v>
      </c>
    </row>
    <row r="102" spans="2:22" x14ac:dyDescent="0.2">
      <c r="B102" s="37" t="s">
        <v>14</v>
      </c>
      <c r="C102" s="80" t="s">
        <v>16</v>
      </c>
      <c r="D102" s="44">
        <f>+D89+D101</f>
        <v>3231.2146454989497</v>
      </c>
      <c r="E102" s="44">
        <f t="shared" ref="E102:V102" si="33">+E89+E101</f>
        <v>3621.6598514777215</v>
      </c>
      <c r="F102" s="44">
        <f t="shared" si="33"/>
        <v>3608.7543221901906</v>
      </c>
      <c r="G102" s="44">
        <f t="shared" si="33"/>
        <v>3685.3989567096505</v>
      </c>
      <c r="H102" s="44">
        <f t="shared" si="33"/>
        <v>6136.265133489479</v>
      </c>
      <c r="I102" s="44">
        <f t="shared" si="33"/>
        <v>6222.0566429541977</v>
      </c>
      <c r="J102" s="44">
        <f t="shared" si="33"/>
        <v>5077.6044754571294</v>
      </c>
      <c r="K102" s="44">
        <f t="shared" si="33"/>
        <v>6463.775264624519</v>
      </c>
      <c r="L102" s="44">
        <f t="shared" si="33"/>
        <v>7778.2273119125948</v>
      </c>
      <c r="M102" s="44">
        <f t="shared" si="33"/>
        <v>9489.599396589223</v>
      </c>
      <c r="N102" s="44">
        <f t="shared" si="33"/>
        <v>10566.297878723843</v>
      </c>
      <c r="O102" s="44">
        <f t="shared" si="33"/>
        <v>10346.225456146622</v>
      </c>
      <c r="P102" s="44">
        <f t="shared" si="33"/>
        <v>11301.329395380231</v>
      </c>
      <c r="Q102" s="44">
        <f t="shared" si="33"/>
        <v>12586.993552667631</v>
      </c>
      <c r="R102" s="44">
        <f t="shared" si="33"/>
        <v>10033.172149101021</v>
      </c>
      <c r="S102" s="44">
        <f t="shared" si="33"/>
        <v>10816.000144823025</v>
      </c>
      <c r="T102" s="44">
        <f t="shared" si="33"/>
        <v>12233.39273922583</v>
      </c>
      <c r="U102" s="44">
        <f t="shared" si="33"/>
        <v>13113.04218764024</v>
      </c>
      <c r="V102" s="44">
        <f t="shared" si="33"/>
        <v>12043.160459492532</v>
      </c>
    </row>
    <row r="103" spans="2:22" x14ac:dyDescent="0.2">
      <c r="B103" s="39" t="s">
        <v>15</v>
      </c>
      <c r="C103" s="81" t="s">
        <v>51</v>
      </c>
      <c r="D103" s="45">
        <f>+D89+D94+D101</f>
        <v>3267.3578903665302</v>
      </c>
      <c r="E103" s="45">
        <f t="shared" ref="E103:V103" si="34">+E89+E94+E101</f>
        <v>3625.0883536606016</v>
      </c>
      <c r="F103" s="45">
        <f t="shared" si="34"/>
        <v>3612.3940604322206</v>
      </c>
      <c r="G103" s="45">
        <f t="shared" si="34"/>
        <v>3689.9628876650409</v>
      </c>
      <c r="H103" s="45">
        <f t="shared" si="34"/>
        <v>6140.0594170591485</v>
      </c>
      <c r="I103" s="45">
        <f t="shared" si="34"/>
        <v>6224.7531099118969</v>
      </c>
      <c r="J103" s="45">
        <f t="shared" si="34"/>
        <v>5078.8982258807691</v>
      </c>
      <c r="K103" s="45">
        <f t="shared" si="34"/>
        <v>6464.7694956275191</v>
      </c>
      <c r="L103" s="45">
        <f t="shared" si="34"/>
        <v>7779.3991499996355</v>
      </c>
      <c r="M103" s="45">
        <f t="shared" si="34"/>
        <v>9492.379151374822</v>
      </c>
      <c r="N103" s="45">
        <f t="shared" si="34"/>
        <v>10567.412051184812</v>
      </c>
      <c r="O103" s="45">
        <f t="shared" si="34"/>
        <v>10347.405635509622</v>
      </c>
      <c r="P103" s="45">
        <f t="shared" si="34"/>
        <v>11302.397370515231</v>
      </c>
      <c r="Q103" s="45">
        <f t="shared" si="34"/>
        <v>12587.991336761632</v>
      </c>
      <c r="R103" s="45">
        <f t="shared" si="34"/>
        <v>10034.21765574484</v>
      </c>
      <c r="S103" s="45">
        <f t="shared" si="34"/>
        <v>10817.571178605023</v>
      </c>
      <c r="T103" s="45">
        <f t="shared" si="34"/>
        <v>12234.679442470551</v>
      </c>
      <c r="U103" s="45">
        <f t="shared" si="34"/>
        <v>13114.519687981399</v>
      </c>
      <c r="V103" s="45">
        <f t="shared" si="34"/>
        <v>12044.395753866371</v>
      </c>
    </row>
    <row r="104" spans="2:22" x14ac:dyDescent="0.2">
      <c r="B104" s="37" t="s">
        <v>52</v>
      </c>
      <c r="C104" s="80" t="s">
        <v>53</v>
      </c>
      <c r="D104" s="44">
        <f>+D27</f>
        <v>4140.8255040589502</v>
      </c>
      <c r="E104" s="44">
        <f t="shared" ref="E104:V104" si="35">+E27</f>
        <v>4762.8438437716695</v>
      </c>
      <c r="F104" s="44">
        <f t="shared" si="35"/>
        <v>5050.6314392708409</v>
      </c>
      <c r="G104" s="44">
        <f t="shared" si="35"/>
        <v>4891.4473237776901</v>
      </c>
      <c r="H104" s="44">
        <f t="shared" si="35"/>
        <v>7717.17559254566</v>
      </c>
      <c r="I104" s="44">
        <f t="shared" si="35"/>
        <v>7761.29596395306</v>
      </c>
      <c r="J104" s="44">
        <f t="shared" si="35"/>
        <v>6969.8647124993913</v>
      </c>
      <c r="K104" s="44">
        <f t="shared" si="35"/>
        <v>7639.4830895263003</v>
      </c>
      <c r="L104" s="44">
        <f t="shared" si="35"/>
        <v>8808.1945716790815</v>
      </c>
      <c r="M104" s="44">
        <f t="shared" si="35"/>
        <v>11212.57575250455</v>
      </c>
      <c r="N104" s="44">
        <f t="shared" si="35"/>
        <v>12605.87140827618</v>
      </c>
      <c r="O104" s="44">
        <f t="shared" si="35"/>
        <v>12891.604241419493</v>
      </c>
      <c r="P104" s="44">
        <f t="shared" si="35"/>
        <v>13245.993705118</v>
      </c>
      <c r="Q104" s="44">
        <f t="shared" si="35"/>
        <v>14404.138456053353</v>
      </c>
      <c r="R104" s="44">
        <f t="shared" si="35"/>
        <v>11413.36173170952</v>
      </c>
      <c r="S104" s="44">
        <f t="shared" si="35"/>
        <v>12257.317835113001</v>
      </c>
      <c r="T104" s="44">
        <f t="shared" si="35"/>
        <v>13356.380602089768</v>
      </c>
      <c r="U104" s="44">
        <f t="shared" si="35"/>
        <v>14615.327375754401</v>
      </c>
      <c r="V104" s="44">
        <f t="shared" si="35"/>
        <v>13743.205057908621</v>
      </c>
    </row>
    <row r="105" spans="2:22" x14ac:dyDescent="0.2">
      <c r="B105" s="39" t="s">
        <v>54</v>
      </c>
      <c r="C105" s="81" t="s">
        <v>59</v>
      </c>
      <c r="D105" s="46">
        <f>+D102/D$27*100</f>
        <v>78.033103359019236</v>
      </c>
      <c r="E105" s="46">
        <f t="shared" ref="E105:V105" si="36">+E102/E$27*100</f>
        <v>76.039861273506489</v>
      </c>
      <c r="F105" s="46">
        <f t="shared" si="36"/>
        <v>71.45154750613095</v>
      </c>
      <c r="G105" s="46">
        <f t="shared" si="36"/>
        <v>75.343731880636867</v>
      </c>
      <c r="H105" s="46">
        <f t="shared" si="36"/>
        <v>79.514390464521128</v>
      </c>
      <c r="I105" s="46">
        <f t="shared" si="36"/>
        <v>80.167753837145497</v>
      </c>
      <c r="J105" s="46">
        <f t="shared" si="36"/>
        <v>72.850832618762581</v>
      </c>
      <c r="K105" s="46">
        <f t="shared" si="36"/>
        <v>84.610112868583059</v>
      </c>
      <c r="L105" s="46">
        <f t="shared" si="36"/>
        <v>88.306715395705126</v>
      </c>
      <c r="M105" s="46">
        <f t="shared" si="36"/>
        <v>84.633536540161472</v>
      </c>
      <c r="N105" s="46">
        <f t="shared" si="36"/>
        <v>83.820447920694406</v>
      </c>
      <c r="O105" s="46">
        <f t="shared" si="36"/>
        <v>80.255531137895062</v>
      </c>
      <c r="P105" s="46">
        <f t="shared" si="36"/>
        <v>85.318849208071214</v>
      </c>
      <c r="Q105" s="46">
        <f t="shared" si="36"/>
        <v>87.384563756244191</v>
      </c>
      <c r="R105" s="46">
        <f t="shared" si="36"/>
        <v>87.90724753098867</v>
      </c>
      <c r="S105" s="46">
        <f t="shared" si="36"/>
        <v>88.241165729087186</v>
      </c>
      <c r="T105" s="46">
        <f t="shared" si="36"/>
        <v>91.592124421130734</v>
      </c>
      <c r="U105" s="46">
        <f t="shared" si="36"/>
        <v>89.721166351659519</v>
      </c>
      <c r="V105" s="46">
        <f t="shared" si="36"/>
        <v>87.629926270817109</v>
      </c>
    </row>
    <row r="106" spans="2:22" x14ac:dyDescent="0.2">
      <c r="B106" s="1" t="s">
        <v>227</v>
      </c>
    </row>
    <row r="107" spans="2:22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2:22" x14ac:dyDescent="0.2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2:22" x14ac:dyDescent="0.2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2:22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2:22" ht="15" customHeight="1" x14ac:dyDescent="0.2">
      <c r="C111" s="138"/>
      <c r="D111" s="164" t="s">
        <v>123</v>
      </c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spans="2:22" x14ac:dyDescent="0.2">
      <c r="U112" s="30"/>
      <c r="V112" s="30"/>
    </row>
    <row r="113" spans="2:22" ht="13.5" customHeight="1" x14ac:dyDescent="0.2">
      <c r="B113" s="166"/>
      <c r="C113" s="168" t="s">
        <v>0</v>
      </c>
      <c r="D113" s="162">
        <v>2000</v>
      </c>
      <c r="E113" s="162">
        <v>2001</v>
      </c>
      <c r="F113" s="162">
        <v>2002</v>
      </c>
      <c r="G113" s="162">
        <v>2003</v>
      </c>
      <c r="H113" s="162">
        <v>2004</v>
      </c>
      <c r="I113" s="162">
        <v>2005</v>
      </c>
      <c r="J113" s="162">
        <v>2006</v>
      </c>
      <c r="K113" s="162">
        <v>2007</v>
      </c>
      <c r="L113" s="162">
        <v>2008</v>
      </c>
      <c r="M113" s="162">
        <v>2009</v>
      </c>
      <c r="N113" s="162">
        <v>2010</v>
      </c>
      <c r="O113" s="162">
        <v>2011</v>
      </c>
      <c r="P113" s="162">
        <v>2012</v>
      </c>
      <c r="Q113" s="162">
        <v>2013</v>
      </c>
      <c r="R113" s="162">
        <v>2014</v>
      </c>
      <c r="S113" s="162">
        <v>2015</v>
      </c>
      <c r="T113" s="162">
        <v>2016</v>
      </c>
      <c r="U113" s="162">
        <v>2017</v>
      </c>
      <c r="V113" s="162">
        <v>2018</v>
      </c>
    </row>
    <row r="114" spans="2:22" ht="12" thickBot="1" x14ac:dyDescent="0.25">
      <c r="B114" s="167"/>
      <c r="C114" s="169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</row>
    <row r="115" spans="2:22" x14ac:dyDescent="0.2">
      <c r="B115" s="35" t="s">
        <v>1</v>
      </c>
      <c r="C115" s="78" t="s">
        <v>2</v>
      </c>
      <c r="D115" s="47">
        <f t="shared" ref="D115:V115" si="37">+IFERROR(IF(D89&gt;0,+((D89/D14)*100)," "),"")</f>
        <v>79.449599783722036</v>
      </c>
      <c r="E115" s="47">
        <f t="shared" si="37"/>
        <v>76.580916454809312</v>
      </c>
      <c r="F115" s="47">
        <f t="shared" si="37"/>
        <v>78.743843556625166</v>
      </c>
      <c r="G115" s="47">
        <f t="shared" si="37"/>
        <v>79.671929942762816</v>
      </c>
      <c r="H115" s="47">
        <f t="shared" si="37"/>
        <v>85.655760097843299</v>
      </c>
      <c r="I115" s="47">
        <f t="shared" si="37"/>
        <v>89.429824094994231</v>
      </c>
      <c r="J115" s="47">
        <f t="shared" si="37"/>
        <v>72.401851766921354</v>
      </c>
      <c r="K115" s="47">
        <f t="shared" si="37"/>
        <v>81.290268174868004</v>
      </c>
      <c r="L115" s="47">
        <f t="shared" si="37"/>
        <v>83.24590223848503</v>
      </c>
      <c r="M115" s="47">
        <f t="shared" si="37"/>
        <v>80.224357357469074</v>
      </c>
      <c r="N115" s="47">
        <f t="shared" si="37"/>
        <v>86.272473292677134</v>
      </c>
      <c r="O115" s="47">
        <f t="shared" si="37"/>
        <v>84.13707142413412</v>
      </c>
      <c r="P115" s="47">
        <f t="shared" si="37"/>
        <v>84.440042237713129</v>
      </c>
      <c r="Q115" s="47">
        <f t="shared" si="37"/>
        <v>81.477332740610606</v>
      </c>
      <c r="R115" s="47">
        <f t="shared" si="37"/>
        <v>86.203243971770078</v>
      </c>
      <c r="S115" s="47">
        <f t="shared" si="37"/>
        <v>87.747360332174111</v>
      </c>
      <c r="T115" s="47">
        <f t="shared" si="37"/>
        <v>91.15715264395638</v>
      </c>
      <c r="U115" s="47">
        <f t="shared" si="37"/>
        <v>93.280911719467838</v>
      </c>
      <c r="V115" s="47">
        <f t="shared" si="37"/>
        <v>88.916562374495342</v>
      </c>
    </row>
    <row r="116" spans="2:22" x14ac:dyDescent="0.2">
      <c r="B116" s="41"/>
      <c r="C116" s="79" t="s">
        <v>3</v>
      </c>
      <c r="D116" s="48">
        <f t="shared" ref="D116:V116" si="38">+IFERROR(IF(D90&gt;0,+((D90/D15)*100)," "),"")</f>
        <v>94.87869459007544</v>
      </c>
      <c r="E116" s="48">
        <f t="shared" si="38"/>
        <v>94.218853909255429</v>
      </c>
      <c r="F116" s="48">
        <f t="shared" si="38"/>
        <v>96.202663718141778</v>
      </c>
      <c r="G116" s="48">
        <f t="shared" si="38"/>
        <v>93.860503898208265</v>
      </c>
      <c r="H116" s="48">
        <f t="shared" si="38"/>
        <v>92.614016723367669</v>
      </c>
      <c r="I116" s="48">
        <f t="shared" si="38"/>
        <v>94.478319673953052</v>
      </c>
      <c r="J116" s="48">
        <f t="shared" si="38"/>
        <v>93.114137176267462</v>
      </c>
      <c r="K116" s="48">
        <f t="shared" si="38"/>
        <v>93.520027856211158</v>
      </c>
      <c r="L116" s="48">
        <f t="shared" si="38"/>
        <v>95.129170431048806</v>
      </c>
      <c r="M116" s="48">
        <f t="shared" si="38"/>
        <v>92.716160929565845</v>
      </c>
      <c r="N116" s="48">
        <f t="shared" si="38"/>
        <v>94.077077152247028</v>
      </c>
      <c r="O116" s="48">
        <f t="shared" si="38"/>
        <v>92.791938307790403</v>
      </c>
      <c r="P116" s="48">
        <f t="shared" si="38"/>
        <v>92.81566836363973</v>
      </c>
      <c r="Q116" s="48">
        <f t="shared" si="38"/>
        <v>83.690797646982034</v>
      </c>
      <c r="R116" s="48">
        <f t="shared" si="38"/>
        <v>87.042900713715028</v>
      </c>
      <c r="S116" s="48">
        <f t="shared" si="38"/>
        <v>90.451093631972086</v>
      </c>
      <c r="T116" s="48">
        <f t="shared" si="38"/>
        <v>92.891283077620855</v>
      </c>
      <c r="U116" s="48">
        <f t="shared" si="38"/>
        <v>92.977231705968364</v>
      </c>
      <c r="V116" s="48">
        <f t="shared" si="38"/>
        <v>93.352842406980812</v>
      </c>
    </row>
    <row r="117" spans="2:22" x14ac:dyDescent="0.2">
      <c r="B117" s="41"/>
      <c r="C117" s="79" t="s">
        <v>4</v>
      </c>
      <c r="D117" s="48">
        <f t="shared" ref="D117:V117" si="39">+IFERROR(IF(D91&gt;0,+((D91/D16)*100)," "),"")</f>
        <v>83.535634460825108</v>
      </c>
      <c r="E117" s="48">
        <f t="shared" si="39"/>
        <v>87.711723750849529</v>
      </c>
      <c r="F117" s="48">
        <f t="shared" si="39"/>
        <v>87.326398698864963</v>
      </c>
      <c r="G117" s="48">
        <f t="shared" si="39"/>
        <v>82.440837853176632</v>
      </c>
      <c r="H117" s="48">
        <f t="shared" si="39"/>
        <v>78.971138839963643</v>
      </c>
      <c r="I117" s="48">
        <f t="shared" si="39"/>
        <v>82.034435839650101</v>
      </c>
      <c r="J117" s="48">
        <f t="shared" si="39"/>
        <v>77.040572193548712</v>
      </c>
      <c r="K117" s="48">
        <f t="shared" si="39"/>
        <v>82.160911493210335</v>
      </c>
      <c r="L117" s="48">
        <f t="shared" si="39"/>
        <v>85.31763959594295</v>
      </c>
      <c r="M117" s="48">
        <f t="shared" si="39"/>
        <v>87.714608818149685</v>
      </c>
      <c r="N117" s="48">
        <f t="shared" si="39"/>
        <v>83.298679708556818</v>
      </c>
      <c r="O117" s="48">
        <f t="shared" si="39"/>
        <v>84.153865564447699</v>
      </c>
      <c r="P117" s="48">
        <f t="shared" si="39"/>
        <v>85.78931073376863</v>
      </c>
      <c r="Q117" s="48">
        <f t="shared" si="39"/>
        <v>89.841255125276874</v>
      </c>
      <c r="R117" s="48">
        <f t="shared" si="39"/>
        <v>87.071520714399398</v>
      </c>
      <c r="S117" s="48">
        <f t="shared" si="39"/>
        <v>92.865469123999361</v>
      </c>
      <c r="T117" s="48">
        <f t="shared" si="39"/>
        <v>92.780882430849033</v>
      </c>
      <c r="U117" s="48">
        <f t="shared" si="39"/>
        <v>91.202222295772415</v>
      </c>
      <c r="V117" s="48">
        <f t="shared" si="39"/>
        <v>84.709058493249557</v>
      </c>
    </row>
    <row r="118" spans="2:22" x14ac:dyDescent="0.2">
      <c r="B118" s="41"/>
      <c r="C118" s="79" t="s">
        <v>5</v>
      </c>
      <c r="D118" s="48">
        <f t="shared" ref="D118:V118" si="40">+IFERROR(IF(D92&gt;0,+((D92/D17)*100)," "),"")</f>
        <v>63.302146807798955</v>
      </c>
      <c r="E118" s="48">
        <f t="shared" si="40"/>
        <v>64.07433230310636</v>
      </c>
      <c r="F118" s="48">
        <f t="shared" si="40"/>
        <v>63.641428837749423</v>
      </c>
      <c r="G118" s="48">
        <f t="shared" si="40"/>
        <v>68.446012030926866</v>
      </c>
      <c r="H118" s="48">
        <f t="shared" si="40"/>
        <v>85.794207226111908</v>
      </c>
      <c r="I118" s="48">
        <f t="shared" si="40"/>
        <v>92.279873017422375</v>
      </c>
      <c r="J118" s="48">
        <f t="shared" si="40"/>
        <v>63.97772253073056</v>
      </c>
      <c r="K118" s="48">
        <f t="shared" si="40"/>
        <v>67.70569577667942</v>
      </c>
      <c r="L118" s="48">
        <f t="shared" si="40"/>
        <v>67.943537587624874</v>
      </c>
      <c r="M118" s="48">
        <f t="shared" si="40"/>
        <v>66.184788046655456</v>
      </c>
      <c r="N118" s="48">
        <f t="shared" si="40"/>
        <v>83.49272311848523</v>
      </c>
      <c r="O118" s="48">
        <f t="shared" si="40"/>
        <v>82.214667354898808</v>
      </c>
      <c r="P118" s="48">
        <f t="shared" si="40"/>
        <v>85.447426406577705</v>
      </c>
      <c r="Q118" s="48">
        <f t="shared" si="40"/>
        <v>78.134656712191045</v>
      </c>
      <c r="R118" s="48">
        <f t="shared" si="40"/>
        <v>83.223744469365244</v>
      </c>
      <c r="S118" s="48">
        <f t="shared" si="40"/>
        <v>88.029343636565926</v>
      </c>
      <c r="T118" s="48">
        <f t="shared" si="40"/>
        <v>91.334853149788927</v>
      </c>
      <c r="U118" s="48">
        <f t="shared" si="40"/>
        <v>94.311144647115086</v>
      </c>
      <c r="V118" s="48">
        <f t="shared" si="40"/>
        <v>84.685528713146695</v>
      </c>
    </row>
    <row r="119" spans="2:22" x14ac:dyDescent="0.2">
      <c r="B119" s="41"/>
      <c r="C119" s="79" t="s">
        <v>6</v>
      </c>
      <c r="D119" s="48">
        <f t="shared" ref="D119:V119" si="41">+IFERROR(IF(D93&gt;0,+((D93/D18)*100)," "),"")</f>
        <v>86.401582645799408</v>
      </c>
      <c r="E119" s="48">
        <f t="shared" si="41"/>
        <v>73.333903938900178</v>
      </c>
      <c r="F119" s="48">
        <f t="shared" si="41"/>
        <v>80.353603564870909</v>
      </c>
      <c r="G119" s="48">
        <f t="shared" si="41"/>
        <v>81.437704666551312</v>
      </c>
      <c r="H119" s="48">
        <f t="shared" si="41"/>
        <v>81.404578999021211</v>
      </c>
      <c r="I119" s="48">
        <f t="shared" si="41"/>
        <v>78.55379832381908</v>
      </c>
      <c r="J119" s="48">
        <f t="shared" si="41"/>
        <v>65.689580662135427</v>
      </c>
      <c r="K119" s="48">
        <f t="shared" si="41"/>
        <v>87.769379257912959</v>
      </c>
      <c r="L119" s="48">
        <f t="shared" si="41"/>
        <v>88.997674642408953</v>
      </c>
      <c r="M119" s="48">
        <f t="shared" si="41"/>
        <v>85.574595969286065</v>
      </c>
      <c r="N119" s="48">
        <f t="shared" si="41"/>
        <v>87.360293888876001</v>
      </c>
      <c r="O119" s="48">
        <f t="shared" si="41"/>
        <v>81.933724567377581</v>
      </c>
      <c r="P119" s="48">
        <f t="shared" si="41"/>
        <v>77.537990839466062</v>
      </c>
      <c r="Q119" s="48">
        <f t="shared" si="41"/>
        <v>80.603903137832333</v>
      </c>
      <c r="R119" s="48">
        <f t="shared" si="41"/>
        <v>88.572623886309458</v>
      </c>
      <c r="S119" s="48">
        <f t="shared" si="41"/>
        <v>83.282613577360777</v>
      </c>
      <c r="T119" s="48">
        <f t="shared" si="41"/>
        <v>88.758846265319832</v>
      </c>
      <c r="U119" s="48">
        <f t="shared" si="41"/>
        <v>93.221721476833025</v>
      </c>
      <c r="V119" s="48">
        <f t="shared" si="41"/>
        <v>90.461133388614584</v>
      </c>
    </row>
    <row r="120" spans="2:22" x14ac:dyDescent="0.2">
      <c r="B120" s="35" t="s">
        <v>7</v>
      </c>
      <c r="C120" s="78" t="s">
        <v>8</v>
      </c>
      <c r="D120" s="47">
        <f t="shared" ref="D120:V120" si="42">+IFERROR(IF(D94&gt;0,+((D94/D19)*100)," "),"")</f>
        <v>92.191376453904908</v>
      </c>
      <c r="E120" s="47">
        <f t="shared" si="42"/>
        <v>87.055269387492018</v>
      </c>
      <c r="F120" s="47">
        <f t="shared" si="42"/>
        <v>78.069056425025821</v>
      </c>
      <c r="G120" s="47">
        <f t="shared" si="42"/>
        <v>96.615952224729611</v>
      </c>
      <c r="H120" s="47">
        <f t="shared" si="42"/>
        <v>94.512120003736356</v>
      </c>
      <c r="I120" s="47">
        <f t="shared" si="42"/>
        <v>64.274124366593853</v>
      </c>
      <c r="J120" s="47">
        <f t="shared" si="42"/>
        <v>43.142271029745231</v>
      </c>
      <c r="K120" s="47">
        <f t="shared" si="42"/>
        <v>34.82259324612663</v>
      </c>
      <c r="L120" s="47">
        <f t="shared" si="42"/>
        <v>50.12782166402873</v>
      </c>
      <c r="M120" s="47">
        <f t="shared" si="42"/>
        <v>69.586071184319238</v>
      </c>
      <c r="N120" s="47">
        <f t="shared" si="42"/>
        <v>49.093300769773087</v>
      </c>
      <c r="O120" s="47">
        <f t="shared" si="42"/>
        <v>62.423535544271672</v>
      </c>
      <c r="P120" s="47">
        <f t="shared" si="42"/>
        <v>87.524597197180782</v>
      </c>
      <c r="Q120" s="47">
        <f t="shared" si="42"/>
        <v>72.408134542815674</v>
      </c>
      <c r="R120" s="47">
        <f t="shared" si="42"/>
        <v>99.250678167837492</v>
      </c>
      <c r="S120" s="47">
        <f t="shared" si="42"/>
        <v>99.999996308163546</v>
      </c>
      <c r="T120" s="47">
        <f t="shared" si="42"/>
        <v>99.91474768435225</v>
      </c>
      <c r="U120" s="47">
        <f t="shared" si="42"/>
        <v>95.624900728755406</v>
      </c>
      <c r="V120" s="47">
        <f t="shared" si="42"/>
        <v>95.99788212149474</v>
      </c>
    </row>
    <row r="121" spans="2:22" x14ac:dyDescent="0.2">
      <c r="B121" s="35"/>
      <c r="C121" s="78" t="s">
        <v>9</v>
      </c>
      <c r="D121" s="47">
        <f t="shared" ref="D121:V121" si="43">+IFERROR(IF(D95&gt;0,+((D95/D20)*100)," "),"")</f>
        <v>71.10498680225156</v>
      </c>
      <c r="E121" s="47">
        <f t="shared" si="43"/>
        <v>87.544145602252783</v>
      </c>
      <c r="F121" s="47">
        <f t="shared" si="43"/>
        <v>81.69728083568765</v>
      </c>
      <c r="G121" s="47">
        <f t="shared" si="43"/>
        <v>96.51943452523885</v>
      </c>
      <c r="H121" s="47">
        <f t="shared" si="43"/>
        <v>94.121383681166591</v>
      </c>
      <c r="I121" s="47">
        <f t="shared" si="43"/>
        <v>70.419283963590573</v>
      </c>
      <c r="J121" s="47">
        <f t="shared" si="43"/>
        <v>62.809091628939193</v>
      </c>
      <c r="K121" s="47">
        <f t="shared" si="43"/>
        <v>78.253125698526276</v>
      </c>
      <c r="L121" s="47">
        <f t="shared" si="43"/>
        <v>44.783996899465414</v>
      </c>
      <c r="M121" s="47">
        <f t="shared" si="43"/>
        <v>83.764142731804569</v>
      </c>
      <c r="N121" s="47">
        <f t="shared" si="43"/>
        <v>33.900457600089247</v>
      </c>
      <c r="O121" s="47">
        <f t="shared" si="43"/>
        <v>60.151306415336833</v>
      </c>
      <c r="P121" s="47">
        <f t="shared" si="43"/>
        <v>86.467270270270276</v>
      </c>
      <c r="Q121" s="47">
        <f t="shared" si="43"/>
        <v>28.696683875939126</v>
      </c>
      <c r="R121" s="47">
        <f t="shared" si="43"/>
        <v>95.321071618257264</v>
      </c>
      <c r="S121" s="47">
        <f t="shared" si="43"/>
        <v>100</v>
      </c>
      <c r="T121" s="47">
        <f t="shared" si="43"/>
        <v>99.527891537933129</v>
      </c>
      <c r="U121" s="47">
        <f t="shared" si="43"/>
        <v>82.26749657239057</v>
      </c>
      <c r="V121" s="47">
        <f t="shared" si="43"/>
        <v>84.231084992907796</v>
      </c>
    </row>
    <row r="122" spans="2:22" x14ac:dyDescent="0.2">
      <c r="B122" s="33"/>
      <c r="C122" s="79" t="s">
        <v>10</v>
      </c>
      <c r="D122" s="48">
        <f t="shared" ref="D122:V122" si="44">+IFERROR(IF(D96&gt;0,+((D96/D21)*100)," "),"")</f>
        <v>66.695597144842182</v>
      </c>
      <c r="E122" s="48">
        <f t="shared" si="44"/>
        <v>86.230305482704523</v>
      </c>
      <c r="F122" s="48">
        <f t="shared" si="44"/>
        <v>81.720062631596619</v>
      </c>
      <c r="G122" s="48">
        <f t="shared" si="44"/>
        <v>96.894011305999456</v>
      </c>
      <c r="H122" s="48">
        <f t="shared" si="44"/>
        <v>95.947763471667656</v>
      </c>
      <c r="I122" s="48">
        <f t="shared" si="44"/>
        <v>71.793804760845177</v>
      </c>
      <c r="J122" s="48">
        <f t="shared" si="44"/>
        <v>64.982929189189193</v>
      </c>
      <c r="K122" s="48">
        <f t="shared" si="44"/>
        <v>80.956498047032056</v>
      </c>
      <c r="L122" s="48">
        <f t="shared" si="44"/>
        <v>43.63560202265527</v>
      </c>
      <c r="M122" s="48">
        <f t="shared" si="44"/>
        <v>86.574771864906126</v>
      </c>
      <c r="N122" s="48">
        <f t="shared" si="44"/>
        <v>33.464252337722485</v>
      </c>
      <c r="O122" s="48">
        <f t="shared" si="44"/>
        <v>60.371612026827329</v>
      </c>
      <c r="P122" s="48">
        <f t="shared" si="44"/>
        <v>86.975925820256776</v>
      </c>
      <c r="Q122" s="48">
        <f t="shared" si="44"/>
        <v>26.285304734339466</v>
      </c>
      <c r="R122" s="48">
        <f t="shared" si="44"/>
        <v>96.499260847337581</v>
      </c>
      <c r="S122" s="48">
        <f t="shared" si="44"/>
        <v>100</v>
      </c>
      <c r="T122" s="48">
        <f t="shared" si="44"/>
        <v>100</v>
      </c>
      <c r="U122" s="48">
        <f t="shared" si="44"/>
        <v>82.605949259649122</v>
      </c>
      <c r="V122" s="48">
        <f t="shared" si="44"/>
        <v>84.790471514492751</v>
      </c>
    </row>
    <row r="123" spans="2:22" x14ac:dyDescent="0.2">
      <c r="B123" s="33"/>
      <c r="C123" s="79" t="s">
        <v>11</v>
      </c>
      <c r="D123" s="48">
        <f t="shared" ref="D123:V123" si="45">+IFERROR(IF(D97&gt;0,+((D97/D22)*100)," "),"")</f>
        <v>95.831980858807881</v>
      </c>
      <c r="E123" s="48">
        <f t="shared" si="45"/>
        <v>93.941804948504952</v>
      </c>
      <c r="F123" s="48">
        <f t="shared" si="45"/>
        <v>81.576756349742297</v>
      </c>
      <c r="G123" s="48">
        <f t="shared" si="45"/>
        <v>93.463476726708166</v>
      </c>
      <c r="H123" s="48">
        <f t="shared" si="45"/>
        <v>80.759009262319253</v>
      </c>
      <c r="I123" s="48">
        <f t="shared" si="45"/>
        <v>59.55752541713376</v>
      </c>
      <c r="J123" s="48">
        <f t="shared" si="45"/>
        <v>48.557028608160984</v>
      </c>
      <c r="K123" s="48">
        <f t="shared" si="45"/>
        <v>57.079797890470033</v>
      </c>
      <c r="L123" s="48">
        <f t="shared" si="45"/>
        <v>54.913403700254015</v>
      </c>
      <c r="M123" s="48">
        <f t="shared" si="45"/>
        <v>54.022104191685912</v>
      </c>
      <c r="N123" s="48">
        <f t="shared" si="45"/>
        <v>38.919512065232951</v>
      </c>
      <c r="O123" s="48">
        <f t="shared" si="45"/>
        <v>56.562364814814799</v>
      </c>
      <c r="P123" s="48">
        <f t="shared" si="45"/>
        <v>84.090153333333333</v>
      </c>
      <c r="Q123" s="48">
        <f t="shared" si="45"/>
        <v>61.645387005649724</v>
      </c>
      <c r="R123" s="48">
        <f t="shared" si="45"/>
        <v>86.927078715050129</v>
      </c>
      <c r="S123" s="48">
        <f t="shared" si="45"/>
        <v>100</v>
      </c>
      <c r="T123" s="48">
        <f t="shared" si="45"/>
        <v>93.830625492451432</v>
      </c>
      <c r="U123" s="48">
        <f t="shared" si="45"/>
        <v>74.229245249999991</v>
      </c>
      <c r="V123" s="48">
        <f t="shared" si="45"/>
        <v>58.499304999999993</v>
      </c>
    </row>
    <row r="124" spans="2:22" x14ac:dyDescent="0.2">
      <c r="B124" s="35"/>
      <c r="C124" s="78" t="s">
        <v>12</v>
      </c>
      <c r="D124" s="47">
        <f t="shared" ref="D124:V124" si="46">+IFERROR(IF(D98&gt;0,+((D98/D23)*100)," "),"")</f>
        <v>96.353780336045673</v>
      </c>
      <c r="E124" s="47">
        <f t="shared" si="46"/>
        <v>82.789097190085599</v>
      </c>
      <c r="F124" s="47">
        <f t="shared" si="46"/>
        <v>66.629163625855583</v>
      </c>
      <c r="G124" s="47">
        <f t="shared" si="46"/>
        <v>96.886524698645189</v>
      </c>
      <c r="H124" s="47">
        <f t="shared" si="46"/>
        <v>95.432744691523155</v>
      </c>
      <c r="I124" s="47">
        <f t="shared" si="46"/>
        <v>57.225493356137072</v>
      </c>
      <c r="J124" s="47">
        <f t="shared" si="46"/>
        <v>27.000432483302973</v>
      </c>
      <c r="K124" s="47" t="str">
        <f t="shared" si="46"/>
        <v xml:space="preserve"> </v>
      </c>
      <c r="L124" s="47">
        <f t="shared" si="46"/>
        <v>55.389531454283038</v>
      </c>
      <c r="M124" s="47">
        <f t="shared" si="46"/>
        <v>64.832718320687249</v>
      </c>
      <c r="N124" s="47">
        <f t="shared" si="46"/>
        <v>64.784324956159637</v>
      </c>
      <c r="O124" s="47">
        <f t="shared" si="46"/>
        <v>64.640674574145692</v>
      </c>
      <c r="P124" s="47">
        <f t="shared" si="46"/>
        <v>87.695984857142847</v>
      </c>
      <c r="Q124" s="47">
        <f t="shared" si="46"/>
        <v>98.826360228198865</v>
      </c>
      <c r="R124" s="47">
        <f t="shared" si="46"/>
        <v>99.999999547869336</v>
      </c>
      <c r="S124" s="47">
        <f t="shared" si="46"/>
        <v>99.999995798477116</v>
      </c>
      <c r="T124" s="47">
        <f t="shared" si="46"/>
        <v>99.999558267516349</v>
      </c>
      <c r="U124" s="47">
        <f t="shared" si="46"/>
        <v>98.803451353256946</v>
      </c>
      <c r="V124" s="47">
        <f t="shared" si="46"/>
        <v>97.445890507302408</v>
      </c>
    </row>
    <row r="125" spans="2:22" x14ac:dyDescent="0.2">
      <c r="B125" s="33"/>
      <c r="C125" s="79" t="s">
        <v>10</v>
      </c>
      <c r="D125" s="48">
        <f t="shared" ref="D125:V125" si="47">+IFERROR(IF(D99&gt;0,+((D99/D24)*100)," "),"")</f>
        <v>95.291504688722299</v>
      </c>
      <c r="E125" s="48">
        <f t="shared" si="47"/>
        <v>98.983050909687066</v>
      </c>
      <c r="F125" s="48">
        <f t="shared" si="47"/>
        <v>80.295261882025088</v>
      </c>
      <c r="G125" s="48">
        <f t="shared" si="47"/>
        <v>99.554180906877647</v>
      </c>
      <c r="H125" s="48">
        <f t="shared" si="47"/>
        <v>96.489142134896028</v>
      </c>
      <c r="I125" s="48">
        <f t="shared" si="47"/>
        <v>57.924581641411756</v>
      </c>
      <c r="J125" s="48">
        <f t="shared" si="47"/>
        <v>28.53202875891121</v>
      </c>
      <c r="K125" s="48" t="str">
        <f t="shared" si="47"/>
        <v xml:space="preserve"> </v>
      </c>
      <c r="L125" s="48">
        <f t="shared" si="47"/>
        <v>71.727494613016702</v>
      </c>
      <c r="M125" s="48">
        <f t="shared" si="47"/>
        <v>81.259833210241268</v>
      </c>
      <c r="N125" s="48">
        <f t="shared" si="47"/>
        <v>70.217977630322807</v>
      </c>
      <c r="O125" s="48">
        <f t="shared" si="47"/>
        <v>70.981850929272085</v>
      </c>
      <c r="P125" s="48">
        <f t="shared" si="47"/>
        <v>86.031944426424474</v>
      </c>
      <c r="Q125" s="48">
        <f t="shared" si="47"/>
        <v>98.600504243773486</v>
      </c>
      <c r="R125" s="48">
        <f t="shared" si="47"/>
        <v>99.99999986491963</v>
      </c>
      <c r="S125" s="48">
        <f t="shared" si="47"/>
        <v>99.999995362392283</v>
      </c>
      <c r="T125" s="48">
        <f t="shared" si="47"/>
        <v>99.999999978595454</v>
      </c>
      <c r="U125" s="48">
        <f t="shared" si="47"/>
        <v>98.784307730717799</v>
      </c>
      <c r="V125" s="48">
        <f t="shared" si="47"/>
        <v>99.993914827152764</v>
      </c>
    </row>
    <row r="126" spans="2:22" x14ac:dyDescent="0.2">
      <c r="B126" s="33"/>
      <c r="C126" s="79" t="s">
        <v>11</v>
      </c>
      <c r="D126" s="48">
        <f t="shared" ref="D126:V126" si="48">+IFERROR(IF(D100&gt;0,+((D100/D25)*100)," "),"")</f>
        <v>99.03360031355804</v>
      </c>
      <c r="E126" s="48">
        <f t="shared" si="48"/>
        <v>79.499520099234388</v>
      </c>
      <c r="F126" s="48">
        <f t="shared" si="48"/>
        <v>49.017377381023877</v>
      </c>
      <c r="G126" s="48">
        <f t="shared" si="48"/>
        <v>90.471818665464795</v>
      </c>
      <c r="H126" s="48">
        <f t="shared" si="48"/>
        <v>92.611687020558435</v>
      </c>
      <c r="I126" s="48">
        <f t="shared" si="48"/>
        <v>55.256239981464297</v>
      </c>
      <c r="J126" s="48">
        <f t="shared" si="48"/>
        <v>22.418264663111973</v>
      </c>
      <c r="K126" s="48" t="str">
        <f t="shared" si="48"/>
        <v xml:space="preserve"> </v>
      </c>
      <c r="L126" s="48" t="str">
        <f t="shared" si="48"/>
        <v xml:space="preserve"> </v>
      </c>
      <c r="M126" s="48">
        <f t="shared" si="48"/>
        <v>58.709014316523657</v>
      </c>
      <c r="N126" s="48">
        <f t="shared" si="48"/>
        <v>43.148164632764129</v>
      </c>
      <c r="O126" s="48">
        <f t="shared" si="48"/>
        <v>37.660205381658429</v>
      </c>
      <c r="P126" s="48">
        <f t="shared" si="48"/>
        <v>99.998710631494816</v>
      </c>
      <c r="Q126" s="48">
        <f t="shared" si="48"/>
        <v>99.984154065620544</v>
      </c>
      <c r="R126" s="48">
        <f t="shared" si="48"/>
        <v>99.999997922437672</v>
      </c>
      <c r="S126" s="48">
        <f t="shared" si="48"/>
        <v>100</v>
      </c>
      <c r="T126" s="48">
        <f t="shared" si="48"/>
        <v>99.996171373408302</v>
      </c>
      <c r="U126" s="48">
        <f t="shared" si="48"/>
        <v>98.973037235387054</v>
      </c>
      <c r="V126" s="48">
        <f t="shared" si="48"/>
        <v>76.304730684495865</v>
      </c>
    </row>
    <row r="127" spans="2:22" x14ac:dyDescent="0.2">
      <c r="B127" s="35" t="s">
        <v>13</v>
      </c>
      <c r="C127" s="78" t="s">
        <v>110</v>
      </c>
      <c r="D127" s="47">
        <f t="shared" ref="D127:V127" si="49">+IFERROR(IF(D101&gt;0,+((D101/D26)*100)," "),"")</f>
        <v>76.941244679513616</v>
      </c>
      <c r="E127" s="47">
        <f t="shared" si="49"/>
        <v>75.655182424557353</v>
      </c>
      <c r="F127" s="47">
        <f t="shared" si="49"/>
        <v>66.222029296551369</v>
      </c>
      <c r="G127" s="47">
        <f t="shared" si="49"/>
        <v>71.807405936950033</v>
      </c>
      <c r="H127" s="47">
        <f t="shared" si="49"/>
        <v>70.898616279741987</v>
      </c>
      <c r="I127" s="47">
        <f t="shared" si="49"/>
        <v>68.500653361625297</v>
      </c>
      <c r="J127" s="47">
        <f t="shared" si="49"/>
        <v>73.141182742465091</v>
      </c>
      <c r="K127" s="47">
        <f t="shared" si="49"/>
        <v>86.501919838919804</v>
      </c>
      <c r="L127" s="47">
        <f t="shared" si="49"/>
        <v>90.838411021220978</v>
      </c>
      <c r="M127" s="47">
        <f t="shared" si="49"/>
        <v>86.823877021311688</v>
      </c>
      <c r="N127" s="47">
        <f t="shared" si="49"/>
        <v>82.14102643842979</v>
      </c>
      <c r="O127" s="47">
        <f t="shared" si="49"/>
        <v>77.740749665578917</v>
      </c>
      <c r="P127" s="47">
        <f t="shared" si="49"/>
        <v>85.85410400585441</v>
      </c>
      <c r="Q127" s="47">
        <f t="shared" si="49"/>
        <v>91.014545671374535</v>
      </c>
      <c r="R127" s="47">
        <f t="shared" si="49"/>
        <v>89.496320060690323</v>
      </c>
      <c r="S127" s="47">
        <f t="shared" si="49"/>
        <v>88.699059258271802</v>
      </c>
      <c r="T127" s="47">
        <f t="shared" si="49"/>
        <v>91.908431133279365</v>
      </c>
      <c r="U127" s="47">
        <f t="shared" si="49"/>
        <v>87.312045840163137</v>
      </c>
      <c r="V127" s="47">
        <f t="shared" si="49"/>
        <v>86.611330576999663</v>
      </c>
    </row>
    <row r="128" spans="2:22" x14ac:dyDescent="0.2">
      <c r="B128" s="37" t="s">
        <v>14</v>
      </c>
      <c r="C128" s="80" t="s">
        <v>16</v>
      </c>
      <c r="D128" s="49">
        <f t="shared" ref="D128:V128" si="50">+IFERROR(IF(D102&gt;0,+((D102/D27)*100)," "),"")</f>
        <v>78.033103359019236</v>
      </c>
      <c r="E128" s="49">
        <f t="shared" si="50"/>
        <v>76.039861273506489</v>
      </c>
      <c r="F128" s="49">
        <f t="shared" si="50"/>
        <v>71.45154750613095</v>
      </c>
      <c r="G128" s="49">
        <f t="shared" si="50"/>
        <v>75.343731880636867</v>
      </c>
      <c r="H128" s="49">
        <f t="shared" si="50"/>
        <v>79.514390464521128</v>
      </c>
      <c r="I128" s="49">
        <f t="shared" si="50"/>
        <v>80.167753837145497</v>
      </c>
      <c r="J128" s="49">
        <f t="shared" si="50"/>
        <v>72.850832618762581</v>
      </c>
      <c r="K128" s="49">
        <f t="shared" si="50"/>
        <v>84.610112868583059</v>
      </c>
      <c r="L128" s="49">
        <f t="shared" si="50"/>
        <v>88.306715395705126</v>
      </c>
      <c r="M128" s="49">
        <f t="shared" si="50"/>
        <v>84.633536540161472</v>
      </c>
      <c r="N128" s="49">
        <f t="shared" si="50"/>
        <v>83.820447920694406</v>
      </c>
      <c r="O128" s="49">
        <f t="shared" si="50"/>
        <v>80.255531137895062</v>
      </c>
      <c r="P128" s="49">
        <f t="shared" si="50"/>
        <v>85.318849208071214</v>
      </c>
      <c r="Q128" s="49">
        <f t="shared" si="50"/>
        <v>87.384563756244191</v>
      </c>
      <c r="R128" s="49">
        <f t="shared" si="50"/>
        <v>87.90724753098867</v>
      </c>
      <c r="S128" s="49">
        <f t="shared" si="50"/>
        <v>88.241165729087186</v>
      </c>
      <c r="T128" s="49">
        <f t="shared" si="50"/>
        <v>91.592124421130734</v>
      </c>
      <c r="U128" s="49">
        <f t="shared" si="50"/>
        <v>89.721166351659519</v>
      </c>
      <c r="V128" s="49">
        <f t="shared" si="50"/>
        <v>87.629926270817109</v>
      </c>
    </row>
    <row r="129" spans="2:22" x14ac:dyDescent="0.2">
      <c r="B129" s="39" t="s">
        <v>15</v>
      </c>
      <c r="C129" s="81" t="s">
        <v>51</v>
      </c>
      <c r="D129" s="46">
        <f t="shared" ref="D129:V129" si="51">+IFERROR(IF(D103&gt;0,+((D103/D28)*100)," "),"")</f>
        <v>78.165894076708625</v>
      </c>
      <c r="E129" s="46">
        <f t="shared" si="51"/>
        <v>76.048962180044384</v>
      </c>
      <c r="F129" s="46">
        <f t="shared" si="51"/>
        <v>71.457650449914752</v>
      </c>
      <c r="G129" s="46">
        <f t="shared" si="51"/>
        <v>75.364255146116449</v>
      </c>
      <c r="H129" s="46">
        <f t="shared" si="51"/>
        <v>79.522188470205052</v>
      </c>
      <c r="I129" s="46">
        <f t="shared" si="51"/>
        <v>80.159167398226032</v>
      </c>
      <c r="J129" s="46">
        <f t="shared" si="51"/>
        <v>72.838055940381679</v>
      </c>
      <c r="K129" s="46">
        <f t="shared" si="51"/>
        <v>84.591512548058859</v>
      </c>
      <c r="L129" s="46">
        <f t="shared" si="51"/>
        <v>88.296585383451117</v>
      </c>
      <c r="M129" s="46">
        <f t="shared" si="51"/>
        <v>84.628177494799814</v>
      </c>
      <c r="N129" s="46">
        <f t="shared" si="51"/>
        <v>83.81419693880639</v>
      </c>
      <c r="O129" s="46">
        <f t="shared" si="51"/>
        <v>80.25291639524508</v>
      </c>
      <c r="P129" s="46">
        <f t="shared" si="51"/>
        <v>85.319052379373161</v>
      </c>
      <c r="Q129" s="46">
        <f t="shared" si="51"/>
        <v>87.383131143986333</v>
      </c>
      <c r="R129" s="46">
        <f t="shared" si="51"/>
        <v>87.908294380055807</v>
      </c>
      <c r="S129" s="46">
        <f t="shared" si="51"/>
        <v>88.242672678122773</v>
      </c>
      <c r="T129" s="46">
        <f t="shared" si="51"/>
        <v>91.592926797958611</v>
      </c>
      <c r="U129" s="46">
        <f t="shared" si="51"/>
        <v>89.721790415391425</v>
      </c>
      <c r="V129" s="46">
        <f t="shared" si="51"/>
        <v>87.630709699564434</v>
      </c>
    </row>
    <row r="130" spans="2:22" x14ac:dyDescent="0.2">
      <c r="B130" s="1" t="s">
        <v>227</v>
      </c>
    </row>
    <row r="131" spans="2:22" x14ac:dyDescent="0.2">
      <c r="B131" s="1"/>
    </row>
    <row r="132" spans="2:22" x14ac:dyDescent="0.2">
      <c r="B132" s="1"/>
    </row>
    <row r="133" spans="2:22" x14ac:dyDescent="0.2">
      <c r="B133" s="1"/>
    </row>
    <row r="134" spans="2:22" x14ac:dyDescent="0.2">
      <c r="B134" s="1"/>
    </row>
    <row r="135" spans="2:22" ht="18" x14ac:dyDescent="0.2">
      <c r="C135" s="138"/>
      <c r="D135" s="164" t="s">
        <v>124</v>
      </c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</row>
    <row r="136" spans="2:22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x14ac:dyDescent="0.2">
      <c r="B137" s="166"/>
      <c r="C137" s="168" t="s">
        <v>0</v>
      </c>
      <c r="D137" s="162" t="s">
        <v>17</v>
      </c>
      <c r="E137" s="162" t="s">
        <v>18</v>
      </c>
      <c r="F137" s="162" t="s">
        <v>19</v>
      </c>
      <c r="G137" s="162" t="s">
        <v>20</v>
      </c>
      <c r="H137" s="162">
        <v>2004</v>
      </c>
      <c r="I137" s="162" t="s">
        <v>23</v>
      </c>
      <c r="J137" s="162" t="s">
        <v>24</v>
      </c>
      <c r="K137" s="162" t="s">
        <v>25</v>
      </c>
      <c r="L137" s="162" t="s">
        <v>26</v>
      </c>
      <c r="M137" s="162" t="s">
        <v>41</v>
      </c>
      <c r="N137" s="162">
        <v>2010</v>
      </c>
      <c r="O137" s="162">
        <v>2011</v>
      </c>
      <c r="P137" s="162">
        <v>2012</v>
      </c>
      <c r="Q137" s="162">
        <v>2013</v>
      </c>
      <c r="R137" s="162">
        <v>2014</v>
      </c>
      <c r="S137" s="162">
        <v>2015</v>
      </c>
      <c r="T137" s="162">
        <v>2016</v>
      </c>
      <c r="U137" s="162">
        <v>2017</v>
      </c>
      <c r="V137" s="162">
        <v>2018</v>
      </c>
    </row>
    <row r="138" spans="2:22" ht="12" thickBot="1" x14ac:dyDescent="0.25">
      <c r="B138" s="167"/>
      <c r="C138" s="169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</row>
    <row r="139" spans="2:22" x14ac:dyDescent="0.2">
      <c r="B139" s="35" t="s">
        <v>1</v>
      </c>
      <c r="C139" s="78" t="s">
        <v>2</v>
      </c>
      <c r="D139" s="42">
        <f>+D140+D141+D142+D143</f>
        <v>1324.3517989883603</v>
      </c>
      <c r="E139" s="42">
        <f t="shared" ref="E139:V139" si="52">+E140+E141+E142+E143</f>
        <v>1460.6912384509399</v>
      </c>
      <c r="F139" s="42">
        <f t="shared" si="52"/>
        <v>1597.7524990773597</v>
      </c>
      <c r="G139" s="42">
        <f t="shared" si="52"/>
        <v>1701.08686290113</v>
      </c>
      <c r="H139" s="42">
        <f t="shared" si="52"/>
        <v>3628.05963333613</v>
      </c>
      <c r="I139" s="42">
        <f t="shared" si="52"/>
        <v>3800.2099410154096</v>
      </c>
      <c r="J139" s="42">
        <f t="shared" si="52"/>
        <v>1875.7918601466499</v>
      </c>
      <c r="K139" s="42">
        <f t="shared" si="52"/>
        <v>2112.5657768778901</v>
      </c>
      <c r="L139" s="42">
        <f t="shared" si="52"/>
        <v>2375.6199990607001</v>
      </c>
      <c r="M139" s="42">
        <f t="shared" si="52"/>
        <v>2852.3215399068904</v>
      </c>
      <c r="N139" s="42">
        <f t="shared" si="52"/>
        <v>4168.5043120001901</v>
      </c>
      <c r="O139" s="42">
        <f t="shared" si="52"/>
        <v>3896.2236654199296</v>
      </c>
      <c r="P139" s="42">
        <f t="shared" si="52"/>
        <v>3899.6699563506982</v>
      </c>
      <c r="Q139" s="42">
        <f t="shared" si="52"/>
        <v>4164.5137210189723</v>
      </c>
      <c r="R139" s="42">
        <f t="shared" si="52"/>
        <v>4461.803789945373</v>
      </c>
      <c r="S139" s="42">
        <f t="shared" si="52"/>
        <v>4928.5238236356345</v>
      </c>
      <c r="T139" s="42">
        <f t="shared" si="52"/>
        <v>4940.4159308556091</v>
      </c>
      <c r="U139" s="42">
        <f t="shared" si="52"/>
        <v>5272.5444610307813</v>
      </c>
      <c r="V139" s="42">
        <f t="shared" si="52"/>
        <v>5179.020049628929</v>
      </c>
    </row>
    <row r="140" spans="2:22" x14ac:dyDescent="0.2">
      <c r="B140" s="41"/>
      <c r="C140" s="79" t="s">
        <v>3</v>
      </c>
      <c r="D140" s="43">
        <v>431.07926343119021</v>
      </c>
      <c r="E140" s="43">
        <v>456.18868833633991</v>
      </c>
      <c r="F140" s="43">
        <v>486.65042607149991</v>
      </c>
      <c r="G140" s="43">
        <v>498.09710794059009</v>
      </c>
      <c r="H140" s="43">
        <v>506.02367904996004</v>
      </c>
      <c r="I140" s="43">
        <v>522.86537742611984</v>
      </c>
      <c r="J140" s="43">
        <v>558.61745234822979</v>
      </c>
      <c r="K140" s="43">
        <v>595.26217639267009</v>
      </c>
      <c r="L140" s="43">
        <v>709.65951390729003</v>
      </c>
      <c r="M140" s="43">
        <v>775.84791169177015</v>
      </c>
      <c r="N140" s="43">
        <v>788.04901345529004</v>
      </c>
      <c r="O140" s="43">
        <v>715.79482502463009</v>
      </c>
      <c r="P140" s="43">
        <v>926.77044544608577</v>
      </c>
      <c r="Q140" s="43">
        <v>1081.7541500471145</v>
      </c>
      <c r="R140" s="43">
        <v>1248.4023705088889</v>
      </c>
      <c r="S140" s="43">
        <v>1308.6749930157782</v>
      </c>
      <c r="T140" s="43">
        <v>1417.6592097079595</v>
      </c>
      <c r="U140" s="43">
        <v>1537.4694599008005</v>
      </c>
      <c r="V140" s="43">
        <v>1803.8037186558299</v>
      </c>
    </row>
    <row r="141" spans="2:22" x14ac:dyDescent="0.2">
      <c r="B141" s="41"/>
      <c r="C141" s="79" t="s">
        <v>4</v>
      </c>
      <c r="D141" s="43">
        <v>220.02663081923001</v>
      </c>
      <c r="E141" s="43">
        <v>220.97819644919008</v>
      </c>
      <c r="F141" s="43">
        <v>232.97446325326993</v>
      </c>
      <c r="G141" s="43">
        <v>192.38670588465004</v>
      </c>
      <c r="H141" s="43">
        <v>208.22023301371996</v>
      </c>
      <c r="I141" s="43">
        <v>214.57498274266001</v>
      </c>
      <c r="J141" s="43">
        <v>228.55302195001011</v>
      </c>
      <c r="K141" s="43">
        <v>240.33281895808994</v>
      </c>
      <c r="L141" s="43">
        <v>266.24002737144997</v>
      </c>
      <c r="M141" s="43">
        <v>306.33660706446005</v>
      </c>
      <c r="N141" s="43">
        <v>314.88432041609013</v>
      </c>
      <c r="O141" s="43">
        <v>318.45432362423924</v>
      </c>
      <c r="P141" s="43">
        <v>445.4105800403529</v>
      </c>
      <c r="Q141" s="43">
        <v>514.21688861587722</v>
      </c>
      <c r="R141" s="43">
        <v>537.58831293221385</v>
      </c>
      <c r="S141" s="43">
        <v>538.57268101520572</v>
      </c>
      <c r="T141" s="43">
        <v>623.16100046011002</v>
      </c>
      <c r="U141" s="43">
        <v>594.48238064085012</v>
      </c>
      <c r="V141" s="43">
        <v>597.0540446806599</v>
      </c>
    </row>
    <row r="142" spans="2:22" x14ac:dyDescent="0.2">
      <c r="B142" s="41"/>
      <c r="C142" s="79" t="s">
        <v>5</v>
      </c>
      <c r="D142" s="43">
        <v>411.32938775360003</v>
      </c>
      <c r="E142" s="43">
        <v>497.81092112023998</v>
      </c>
      <c r="F142" s="43">
        <v>491.98274928080997</v>
      </c>
      <c r="G142" s="43">
        <v>556.89746538703992</v>
      </c>
      <c r="H142" s="43">
        <v>2487.3960561214899</v>
      </c>
      <c r="I142" s="43">
        <v>2497.4343493430197</v>
      </c>
      <c r="J142" s="43">
        <v>566.74300799436992</v>
      </c>
      <c r="K142" s="43">
        <v>640.48588128758024</v>
      </c>
      <c r="L142" s="43">
        <v>640.59767565517006</v>
      </c>
      <c r="M142" s="43">
        <v>847.81557442830001</v>
      </c>
      <c r="N142" s="43">
        <v>1894.06052485644</v>
      </c>
      <c r="O142" s="43">
        <v>1740.3712880931503</v>
      </c>
      <c r="P142" s="43">
        <v>1419.5866971860196</v>
      </c>
      <c r="Q142" s="43">
        <v>1451.9208513434901</v>
      </c>
      <c r="R142" s="43">
        <v>1485.4713555995504</v>
      </c>
      <c r="S142" s="43">
        <v>1799.0682903714903</v>
      </c>
      <c r="T142" s="43">
        <v>1516.5759930347695</v>
      </c>
      <c r="U142" s="43">
        <v>1845.8593527088001</v>
      </c>
      <c r="V142" s="43">
        <v>1546.6102029173398</v>
      </c>
    </row>
    <row r="143" spans="2:22" x14ac:dyDescent="0.2">
      <c r="B143" s="41"/>
      <c r="C143" s="79" t="s">
        <v>6</v>
      </c>
      <c r="D143" s="43">
        <v>261.91651698434003</v>
      </c>
      <c r="E143" s="43">
        <v>285.71343254516995</v>
      </c>
      <c r="F143" s="43">
        <v>386.14486047178002</v>
      </c>
      <c r="G143" s="43">
        <v>453.70558368885008</v>
      </c>
      <c r="H143" s="43">
        <v>426.41966515095999</v>
      </c>
      <c r="I143" s="43">
        <v>565.33523150361009</v>
      </c>
      <c r="J143" s="43">
        <v>521.87837785403997</v>
      </c>
      <c r="K143" s="43">
        <v>636.48490023954992</v>
      </c>
      <c r="L143" s="43">
        <v>759.12278212679007</v>
      </c>
      <c r="M143" s="43">
        <v>922.32144672236006</v>
      </c>
      <c r="N143" s="43">
        <v>1171.5104532723701</v>
      </c>
      <c r="O143" s="43">
        <v>1121.60322867791</v>
      </c>
      <c r="P143" s="43">
        <v>1107.90223367824</v>
      </c>
      <c r="Q143" s="43">
        <v>1116.6218310124902</v>
      </c>
      <c r="R143" s="43">
        <v>1190.3417509047201</v>
      </c>
      <c r="S143" s="43">
        <v>1282.20785923316</v>
      </c>
      <c r="T143" s="43">
        <v>1383.0197276527699</v>
      </c>
      <c r="U143" s="43">
        <v>1294.7332677803306</v>
      </c>
      <c r="V143" s="43">
        <v>1231.5520833750998</v>
      </c>
    </row>
    <row r="144" spans="2:22" x14ac:dyDescent="0.2">
      <c r="B144" s="35" t="s">
        <v>7</v>
      </c>
      <c r="C144" s="78" t="s">
        <v>8</v>
      </c>
      <c r="D144" s="42">
        <f>+D145+D148</f>
        <v>36.103771790579998</v>
      </c>
      <c r="E144" s="42">
        <f t="shared" ref="E144:V144" si="53">+E145+E148</f>
        <v>3.4156434322</v>
      </c>
      <c r="F144" s="42">
        <f t="shared" si="53"/>
        <v>3.6373548786600001</v>
      </c>
      <c r="G144" s="42">
        <f t="shared" si="53"/>
        <v>4.5639309553900009</v>
      </c>
      <c r="H144" s="42">
        <f t="shared" si="53"/>
        <v>3.7942835696699992</v>
      </c>
      <c r="I144" s="42">
        <f t="shared" si="53"/>
        <v>2.6373185186999999</v>
      </c>
      <c r="J144" s="42">
        <f t="shared" si="53"/>
        <v>1.2937504236400001</v>
      </c>
      <c r="K144" s="42">
        <f t="shared" si="53"/>
        <v>0.99423100300000011</v>
      </c>
      <c r="L144" s="42">
        <f t="shared" si="53"/>
        <v>1.1718380870399998</v>
      </c>
      <c r="M144" s="42">
        <f t="shared" si="53"/>
        <v>2.7797547856000002</v>
      </c>
      <c r="N144" s="42">
        <f t="shared" si="53"/>
        <v>1.1141724609700001</v>
      </c>
      <c r="O144" s="42">
        <f t="shared" si="53"/>
        <v>0.95777411000000012</v>
      </c>
      <c r="P144" s="42">
        <f t="shared" si="53"/>
        <v>1.067975135</v>
      </c>
      <c r="Q144" s="42">
        <f t="shared" si="53"/>
        <v>0.99778409400000001</v>
      </c>
      <c r="R144" s="42">
        <f t="shared" si="53"/>
        <v>0.97704502881999999</v>
      </c>
      <c r="S144" s="42">
        <f t="shared" si="53"/>
        <v>1.571033782</v>
      </c>
      <c r="T144" s="42">
        <f t="shared" si="53"/>
        <v>1.28670324472</v>
      </c>
      <c r="U144" s="42">
        <f t="shared" si="53"/>
        <v>1.4775003411599998</v>
      </c>
      <c r="V144" s="42">
        <f t="shared" si="53"/>
        <v>1.2352943738400002</v>
      </c>
    </row>
    <row r="145" spans="2:22" x14ac:dyDescent="0.2">
      <c r="B145" s="35"/>
      <c r="C145" s="78" t="s">
        <v>9</v>
      </c>
      <c r="D145" s="42">
        <f>+D146+D147</f>
        <v>4.59558166358</v>
      </c>
      <c r="E145" s="42">
        <f t="shared" ref="E145:V145" si="54">+E146+E147</f>
        <v>3.09328484071</v>
      </c>
      <c r="F145" s="42">
        <f t="shared" si="54"/>
        <v>2.8917569524600002</v>
      </c>
      <c r="G145" s="42">
        <f t="shared" si="54"/>
        <v>3.3605924659800004</v>
      </c>
      <c r="H145" s="42">
        <f t="shared" si="54"/>
        <v>2.6527170776699993</v>
      </c>
      <c r="I145" s="42">
        <f t="shared" si="54"/>
        <v>1.5191376467</v>
      </c>
      <c r="J145" s="42">
        <f t="shared" si="54"/>
        <v>0.84905330064000006</v>
      </c>
      <c r="K145" s="42">
        <f t="shared" si="54"/>
        <v>0.99423100300000011</v>
      </c>
      <c r="L145" s="42">
        <f t="shared" si="54"/>
        <v>0.51940479603999989</v>
      </c>
      <c r="M145" s="42">
        <f t="shared" si="54"/>
        <v>0.84015435159999996</v>
      </c>
      <c r="N145" s="42">
        <f t="shared" si="54"/>
        <v>0.39089072069000008</v>
      </c>
      <c r="O145" s="42">
        <f t="shared" si="54"/>
        <v>0.40439957800000004</v>
      </c>
      <c r="P145" s="42">
        <f t="shared" si="54"/>
        <v>0.147167294</v>
      </c>
      <c r="Q145" s="42">
        <f t="shared" si="54"/>
        <v>0.14896448600000001</v>
      </c>
      <c r="R145" s="42">
        <f t="shared" si="54"/>
        <v>0.16080664782000001</v>
      </c>
      <c r="S145" s="42">
        <f t="shared" si="54"/>
        <v>0.190582</v>
      </c>
      <c r="T145" s="42">
        <f t="shared" si="54"/>
        <v>0.23046682048</v>
      </c>
      <c r="U145" s="42">
        <f t="shared" si="54"/>
        <v>0.24433446481999999</v>
      </c>
      <c r="V145" s="42">
        <f t="shared" si="54"/>
        <v>0.11876582984</v>
      </c>
    </row>
    <row r="146" spans="2:22" x14ac:dyDescent="0.2">
      <c r="B146" s="33"/>
      <c r="C146" s="79" t="s">
        <v>10</v>
      </c>
      <c r="D146" s="43">
        <v>3.6582490587999996</v>
      </c>
      <c r="E146" s="43">
        <v>2.5277551749200002</v>
      </c>
      <c r="F146" s="43">
        <v>2.4327245444800001</v>
      </c>
      <c r="G146" s="43">
        <v>3.0052704935000003</v>
      </c>
      <c r="H146" s="43">
        <v>2.3790247952799994</v>
      </c>
      <c r="I146" s="43">
        <v>1.3691924010299998</v>
      </c>
      <c r="J146" s="43">
        <v>0.76218477646000005</v>
      </c>
      <c r="K146" s="43">
        <v>0.91212033294000006</v>
      </c>
      <c r="L146" s="43">
        <v>0.45455206626999994</v>
      </c>
      <c r="M146" s="43">
        <v>0.79337120936999994</v>
      </c>
      <c r="N146" s="43">
        <v>0.35500739760000005</v>
      </c>
      <c r="O146" s="43">
        <v>0.40439957800000004</v>
      </c>
      <c r="P146" s="43">
        <v>0.121940248</v>
      </c>
      <c r="Q146" s="43">
        <v>0.127142019</v>
      </c>
      <c r="R146" s="43">
        <v>0.14275677018000002</v>
      </c>
      <c r="S146" s="43">
        <v>0.17014116500000001</v>
      </c>
      <c r="T146" s="43">
        <v>0.213840013</v>
      </c>
      <c r="U146" s="43">
        <v>0.23542695539</v>
      </c>
      <c r="V146" s="43">
        <v>0.11701085069</v>
      </c>
    </row>
    <row r="147" spans="2:22" x14ac:dyDescent="0.2">
      <c r="B147" s="33"/>
      <c r="C147" s="79" t="s">
        <v>11</v>
      </c>
      <c r="D147" s="43">
        <v>0.93733260478000002</v>
      </c>
      <c r="E147" s="43">
        <v>0.56552966578999997</v>
      </c>
      <c r="F147" s="43">
        <v>0.45903240798</v>
      </c>
      <c r="G147" s="43">
        <v>0.35532197248000003</v>
      </c>
      <c r="H147" s="43">
        <v>0.27369228238999999</v>
      </c>
      <c r="I147" s="43">
        <v>0.14994524567000003</v>
      </c>
      <c r="J147" s="43">
        <v>8.6868524180000004E-2</v>
      </c>
      <c r="K147" s="43">
        <v>8.2110670060000002E-2</v>
      </c>
      <c r="L147" s="43">
        <v>6.4852729769999992E-2</v>
      </c>
      <c r="M147" s="43">
        <v>4.6783142229999998E-2</v>
      </c>
      <c r="N147" s="43">
        <v>3.5883323090000002E-2</v>
      </c>
      <c r="O147" s="43">
        <v>0</v>
      </c>
      <c r="P147" s="43">
        <v>2.5227045999999999E-2</v>
      </c>
      <c r="Q147" s="43">
        <v>2.1822467000000002E-2</v>
      </c>
      <c r="R147" s="43">
        <v>1.804987764E-2</v>
      </c>
      <c r="S147" s="43">
        <v>2.0440835000000001E-2</v>
      </c>
      <c r="T147" s="43">
        <v>1.6626807480000002E-2</v>
      </c>
      <c r="U147" s="43">
        <v>8.9075094300000001E-3</v>
      </c>
      <c r="V147" s="43">
        <v>1.7549791499999999E-3</v>
      </c>
    </row>
    <row r="148" spans="2:22" x14ac:dyDescent="0.2">
      <c r="B148" s="35"/>
      <c r="C148" s="78" t="s">
        <v>12</v>
      </c>
      <c r="D148" s="42">
        <f>+D149+D150</f>
        <v>31.508190126999999</v>
      </c>
      <c r="E148" s="42">
        <f t="shared" ref="E148:V148" si="55">+E149+E150</f>
        <v>0.32235859149000001</v>
      </c>
      <c r="F148" s="42">
        <f t="shared" si="55"/>
        <v>0.74559792619999998</v>
      </c>
      <c r="G148" s="42">
        <f t="shared" si="55"/>
        <v>1.2033384894100001</v>
      </c>
      <c r="H148" s="42">
        <f t="shared" si="55"/>
        <v>1.1415664919999999</v>
      </c>
      <c r="I148" s="42">
        <f t="shared" si="55"/>
        <v>1.1181808719999999</v>
      </c>
      <c r="J148" s="42">
        <f t="shared" si="55"/>
        <v>0.44469712299999997</v>
      </c>
      <c r="K148" s="42">
        <f t="shared" si="55"/>
        <v>0</v>
      </c>
      <c r="L148" s="42">
        <f t="shared" si="55"/>
        <v>0.65243329100000003</v>
      </c>
      <c r="M148" s="42">
        <f t="shared" si="55"/>
        <v>1.9396004340000002</v>
      </c>
      <c r="N148" s="42">
        <f t="shared" si="55"/>
        <v>0.72328174028000003</v>
      </c>
      <c r="O148" s="42">
        <f t="shared" si="55"/>
        <v>0.55337453200000009</v>
      </c>
      <c r="P148" s="42">
        <f t="shared" si="55"/>
        <v>0.92080784100000002</v>
      </c>
      <c r="Q148" s="42">
        <f t="shared" si="55"/>
        <v>0.848819608</v>
      </c>
      <c r="R148" s="42">
        <f t="shared" si="55"/>
        <v>0.81623838100000001</v>
      </c>
      <c r="S148" s="42">
        <f t="shared" si="55"/>
        <v>1.380451782</v>
      </c>
      <c r="T148" s="42">
        <f t="shared" si="55"/>
        <v>1.05623642424</v>
      </c>
      <c r="U148" s="42">
        <f t="shared" si="55"/>
        <v>1.23316587634</v>
      </c>
      <c r="V148" s="42">
        <f t="shared" si="55"/>
        <v>1.1165285440000001</v>
      </c>
    </row>
    <row r="149" spans="2:22" x14ac:dyDescent="0.2">
      <c r="B149" s="33"/>
      <c r="C149" s="79" t="s">
        <v>10</v>
      </c>
      <c r="D149" s="43">
        <v>22.312488238</v>
      </c>
      <c r="E149" s="43">
        <v>5.7656485189999995E-2</v>
      </c>
      <c r="F149" s="43">
        <v>0.50530243656999996</v>
      </c>
      <c r="G149" s="43">
        <v>0.87329680817999999</v>
      </c>
      <c r="H149" s="43">
        <v>0.83974500399999996</v>
      </c>
      <c r="I149" s="43">
        <v>0.83530596099999999</v>
      </c>
      <c r="J149" s="43">
        <v>0.35219936299999999</v>
      </c>
      <c r="K149" s="43">
        <v>0</v>
      </c>
      <c r="L149" s="43">
        <v>0.65243329100000003</v>
      </c>
      <c r="M149" s="43">
        <v>0.66015488500000008</v>
      </c>
      <c r="N149" s="43">
        <v>0.62658618556000001</v>
      </c>
      <c r="O149" s="43">
        <v>0.54996738100000009</v>
      </c>
      <c r="P149" s="43">
        <v>0.79570945400000004</v>
      </c>
      <c r="Q149" s="43">
        <v>0.70864182399999998</v>
      </c>
      <c r="R149" s="43">
        <v>0.74029999899999999</v>
      </c>
      <c r="S149" s="43">
        <v>1.250644745</v>
      </c>
      <c r="T149" s="43">
        <v>0.9343812038</v>
      </c>
      <c r="U149" s="43">
        <v>1.1078660112000001</v>
      </c>
      <c r="V149" s="43">
        <v>1.022488845</v>
      </c>
    </row>
    <row r="150" spans="2:22" x14ac:dyDescent="0.2">
      <c r="B150" s="33"/>
      <c r="C150" s="79" t="s">
        <v>11</v>
      </c>
      <c r="D150" s="43">
        <v>9.1957018890000004</v>
      </c>
      <c r="E150" s="43">
        <v>0.26470210630000002</v>
      </c>
      <c r="F150" s="43">
        <v>0.24029548963</v>
      </c>
      <c r="G150" s="43">
        <v>0.33004168122999999</v>
      </c>
      <c r="H150" s="43">
        <v>0.30182148799999997</v>
      </c>
      <c r="I150" s="43">
        <v>0.28287491100000001</v>
      </c>
      <c r="J150" s="43">
        <v>9.2497759999999998E-2</v>
      </c>
      <c r="K150" s="43">
        <v>0</v>
      </c>
      <c r="L150" s="43">
        <v>0</v>
      </c>
      <c r="M150" s="43">
        <v>1.2794455490000001</v>
      </c>
      <c r="N150" s="43">
        <v>9.6695554720000007E-2</v>
      </c>
      <c r="O150" s="43">
        <v>3.4071509999999998E-3</v>
      </c>
      <c r="P150" s="43">
        <v>0.12509838700000001</v>
      </c>
      <c r="Q150" s="43">
        <v>0.140177784</v>
      </c>
      <c r="R150" s="43">
        <v>7.5938381999999999E-2</v>
      </c>
      <c r="S150" s="43">
        <v>0.12980703699999999</v>
      </c>
      <c r="T150" s="43">
        <v>0.12185522043999999</v>
      </c>
      <c r="U150" s="43">
        <v>0.12529986513999999</v>
      </c>
      <c r="V150" s="43">
        <v>9.4039699000000004E-2</v>
      </c>
    </row>
    <row r="151" spans="2:22" x14ac:dyDescent="0.2">
      <c r="B151" s="35" t="s">
        <v>13</v>
      </c>
      <c r="C151" s="78" t="s">
        <v>110</v>
      </c>
      <c r="D151" s="42">
        <v>1559.8392087729401</v>
      </c>
      <c r="E151" s="42">
        <v>2009.4767460665309</v>
      </c>
      <c r="F151" s="42">
        <v>1885.36260964452</v>
      </c>
      <c r="G151" s="42">
        <v>1876.5837868237106</v>
      </c>
      <c r="H151" s="42">
        <v>2199.7615623822312</v>
      </c>
      <c r="I151" s="42">
        <v>2298.7176722820677</v>
      </c>
      <c r="J151" s="42">
        <v>2997.7759495598802</v>
      </c>
      <c r="K151" s="42">
        <v>3566.931808399439</v>
      </c>
      <c r="L151" s="42">
        <v>4671.3303307616725</v>
      </c>
      <c r="M151" s="42">
        <v>5961.5416976784718</v>
      </c>
      <c r="N151" s="42">
        <v>5593.894908901093</v>
      </c>
      <c r="O151" s="42">
        <v>4908.0561636064886</v>
      </c>
      <c r="P151" s="42">
        <v>6142.3491200960552</v>
      </c>
      <c r="Q151" s="42">
        <v>7254.6059456708381</v>
      </c>
      <c r="R151" s="42">
        <v>4547.8993143323323</v>
      </c>
      <c r="S151" s="42">
        <v>4774.3749489181901</v>
      </c>
      <c r="T151" s="42">
        <v>6053.1435394238833</v>
      </c>
      <c r="U151" s="42">
        <v>6628.878164539482</v>
      </c>
      <c r="V151" s="42">
        <v>6476.2929195201932</v>
      </c>
    </row>
    <row r="152" spans="2:22" x14ac:dyDescent="0.2">
      <c r="B152" s="37" t="s">
        <v>14</v>
      </c>
      <c r="C152" s="80" t="s">
        <v>16</v>
      </c>
      <c r="D152" s="44">
        <f>+D139+D151</f>
        <v>2884.1910077613002</v>
      </c>
      <c r="E152" s="44">
        <f t="shared" ref="E152:V152" si="56">+E139+E151</f>
        <v>3470.1679845174708</v>
      </c>
      <c r="F152" s="44">
        <f t="shared" si="56"/>
        <v>3483.1151087218796</v>
      </c>
      <c r="G152" s="44">
        <f t="shared" si="56"/>
        <v>3577.6706497248406</v>
      </c>
      <c r="H152" s="44">
        <f t="shared" si="56"/>
        <v>5827.8211957183612</v>
      </c>
      <c r="I152" s="44">
        <f t="shared" si="56"/>
        <v>6098.9276132974774</v>
      </c>
      <c r="J152" s="44">
        <f t="shared" si="56"/>
        <v>4873.5678097065302</v>
      </c>
      <c r="K152" s="44">
        <f t="shared" si="56"/>
        <v>5679.4975852773296</v>
      </c>
      <c r="L152" s="44">
        <f t="shared" si="56"/>
        <v>7046.9503298223726</v>
      </c>
      <c r="M152" s="44">
        <f t="shared" si="56"/>
        <v>8813.8632375853631</v>
      </c>
      <c r="N152" s="44">
        <f t="shared" si="56"/>
        <v>9762.3992209012831</v>
      </c>
      <c r="O152" s="44">
        <f t="shared" si="56"/>
        <v>8804.2798290264182</v>
      </c>
      <c r="P152" s="44">
        <f t="shared" si="56"/>
        <v>10042.019076446753</v>
      </c>
      <c r="Q152" s="44">
        <f t="shared" si="56"/>
        <v>11419.11966668981</v>
      </c>
      <c r="R152" s="44">
        <f t="shared" si="56"/>
        <v>9009.7031042777053</v>
      </c>
      <c r="S152" s="44">
        <f t="shared" si="56"/>
        <v>9702.8987725538245</v>
      </c>
      <c r="T152" s="44">
        <f t="shared" si="56"/>
        <v>10993.559470279492</v>
      </c>
      <c r="U152" s="44">
        <f t="shared" si="56"/>
        <v>11901.422625570263</v>
      </c>
      <c r="V152" s="44">
        <f t="shared" si="56"/>
        <v>11655.312969149123</v>
      </c>
    </row>
    <row r="153" spans="2:22" x14ac:dyDescent="0.2">
      <c r="B153" s="39" t="s">
        <v>15</v>
      </c>
      <c r="C153" s="81" t="s">
        <v>51</v>
      </c>
      <c r="D153" s="45">
        <f>+D139+D144+D151</f>
        <v>2920.2947795518803</v>
      </c>
      <c r="E153" s="45">
        <f t="shared" ref="E153:V153" si="57">+E139+E144+E151</f>
        <v>3473.5836279496707</v>
      </c>
      <c r="F153" s="45">
        <f t="shared" si="57"/>
        <v>3486.7524636005401</v>
      </c>
      <c r="G153" s="45">
        <f t="shared" si="57"/>
        <v>3582.2345806802305</v>
      </c>
      <c r="H153" s="45">
        <f t="shared" si="57"/>
        <v>5831.6154792880316</v>
      </c>
      <c r="I153" s="45">
        <f t="shared" si="57"/>
        <v>6101.5649318161777</v>
      </c>
      <c r="J153" s="45">
        <f t="shared" si="57"/>
        <v>4874.8615601301699</v>
      </c>
      <c r="K153" s="45">
        <f t="shared" si="57"/>
        <v>5680.4918162803297</v>
      </c>
      <c r="L153" s="45">
        <f t="shared" si="57"/>
        <v>7048.1221679094124</v>
      </c>
      <c r="M153" s="45">
        <f t="shared" si="57"/>
        <v>8816.642992370962</v>
      </c>
      <c r="N153" s="45">
        <f t="shared" si="57"/>
        <v>9763.5133933622528</v>
      </c>
      <c r="O153" s="45">
        <f t="shared" si="57"/>
        <v>8805.2376031364183</v>
      </c>
      <c r="P153" s="45">
        <f t="shared" si="57"/>
        <v>10043.087051581753</v>
      </c>
      <c r="Q153" s="45">
        <f t="shared" si="57"/>
        <v>11420.117450783811</v>
      </c>
      <c r="R153" s="45">
        <f t="shared" si="57"/>
        <v>9010.680149306525</v>
      </c>
      <c r="S153" s="45">
        <f t="shared" si="57"/>
        <v>9704.4698063358246</v>
      </c>
      <c r="T153" s="45">
        <f t="shared" si="57"/>
        <v>10994.846173524213</v>
      </c>
      <c r="U153" s="45">
        <f t="shared" si="57"/>
        <v>11902.900125911423</v>
      </c>
      <c r="V153" s="45">
        <f t="shared" si="57"/>
        <v>11656.548263522962</v>
      </c>
    </row>
    <row r="154" spans="2:22" x14ac:dyDescent="0.2">
      <c r="B154" s="37" t="s">
        <v>52</v>
      </c>
      <c r="C154" s="80" t="s">
        <v>53</v>
      </c>
      <c r="D154" s="44">
        <f>+D27</f>
        <v>4140.8255040589502</v>
      </c>
      <c r="E154" s="44">
        <f t="shared" ref="E154:V154" si="58">+E27</f>
        <v>4762.8438437716695</v>
      </c>
      <c r="F154" s="44">
        <f t="shared" si="58"/>
        <v>5050.6314392708409</v>
      </c>
      <c r="G154" s="44">
        <f t="shared" si="58"/>
        <v>4891.4473237776901</v>
      </c>
      <c r="H154" s="44">
        <f t="shared" si="58"/>
        <v>7717.17559254566</v>
      </c>
      <c r="I154" s="44">
        <f t="shared" si="58"/>
        <v>7761.29596395306</v>
      </c>
      <c r="J154" s="44">
        <f t="shared" si="58"/>
        <v>6969.8647124993913</v>
      </c>
      <c r="K154" s="44">
        <f t="shared" si="58"/>
        <v>7639.4830895263003</v>
      </c>
      <c r="L154" s="44">
        <f t="shared" si="58"/>
        <v>8808.1945716790815</v>
      </c>
      <c r="M154" s="44">
        <f t="shared" si="58"/>
        <v>11212.57575250455</v>
      </c>
      <c r="N154" s="44">
        <f t="shared" si="58"/>
        <v>12605.87140827618</v>
      </c>
      <c r="O154" s="44">
        <f t="shared" si="58"/>
        <v>12891.604241419493</v>
      </c>
      <c r="P154" s="44">
        <f t="shared" si="58"/>
        <v>13245.993705118</v>
      </c>
      <c r="Q154" s="44">
        <f t="shared" si="58"/>
        <v>14404.138456053353</v>
      </c>
      <c r="R154" s="44">
        <f t="shared" si="58"/>
        <v>11413.36173170952</v>
      </c>
      <c r="S154" s="44">
        <f t="shared" si="58"/>
        <v>12257.317835113001</v>
      </c>
      <c r="T154" s="44">
        <f t="shared" si="58"/>
        <v>13356.380602089768</v>
      </c>
      <c r="U154" s="44">
        <f t="shared" si="58"/>
        <v>14615.327375754401</v>
      </c>
      <c r="V154" s="44">
        <f t="shared" si="58"/>
        <v>13743.205057908621</v>
      </c>
    </row>
    <row r="155" spans="2:22" x14ac:dyDescent="0.2">
      <c r="B155" s="39" t="s">
        <v>54</v>
      </c>
      <c r="C155" s="81" t="s">
        <v>60</v>
      </c>
      <c r="D155" s="46">
        <f>+D152/D$27*100</f>
        <v>69.652560943080971</v>
      </c>
      <c r="E155" s="46">
        <f t="shared" ref="E155:V155" si="59">+E152/E$27*100</f>
        <v>72.859159324641311</v>
      </c>
      <c r="F155" s="46">
        <f t="shared" si="59"/>
        <v>68.963953331441985</v>
      </c>
      <c r="G155" s="46">
        <f t="shared" si="59"/>
        <v>73.14135087039611</v>
      </c>
      <c r="H155" s="46">
        <f t="shared" si="59"/>
        <v>75.517540398428878</v>
      </c>
      <c r="I155" s="46">
        <f t="shared" si="59"/>
        <v>78.581304483473289</v>
      </c>
      <c r="J155" s="46">
        <f t="shared" si="59"/>
        <v>69.923420478542837</v>
      </c>
      <c r="K155" s="46">
        <f t="shared" si="59"/>
        <v>74.344003628516404</v>
      </c>
      <c r="L155" s="46">
        <f t="shared" si="59"/>
        <v>80.004480742062356</v>
      </c>
      <c r="M155" s="46">
        <f t="shared" si="59"/>
        <v>78.606944845983435</v>
      </c>
      <c r="N155" s="46">
        <f t="shared" si="59"/>
        <v>77.443271509908769</v>
      </c>
      <c r="O155" s="46">
        <f t="shared" si="59"/>
        <v>68.294679732248596</v>
      </c>
      <c r="P155" s="46">
        <f t="shared" si="59"/>
        <v>75.811745800292115</v>
      </c>
      <c r="Q155" s="46">
        <f t="shared" si="59"/>
        <v>79.276658590371397</v>
      </c>
      <c r="R155" s="46">
        <f t="shared" si="59"/>
        <v>78.939959286896368</v>
      </c>
      <c r="S155" s="46">
        <f t="shared" si="59"/>
        <v>79.160048740503058</v>
      </c>
      <c r="T155" s="46">
        <f t="shared" si="59"/>
        <v>82.309420476977238</v>
      </c>
      <c r="U155" s="46">
        <f t="shared" si="59"/>
        <v>81.431105301915593</v>
      </c>
      <c r="V155" s="46">
        <f t="shared" si="59"/>
        <v>84.807822629714707</v>
      </c>
    </row>
    <row r="156" spans="2:22" x14ac:dyDescent="0.2">
      <c r="B156" s="1" t="s">
        <v>227</v>
      </c>
      <c r="C156" s="16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2:22" x14ac:dyDescent="0.2">
      <c r="V157" s="24"/>
    </row>
    <row r="158" spans="2:22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63" spans="2:22" ht="15" customHeight="1" x14ac:dyDescent="0.2">
      <c r="C163" s="138"/>
      <c r="D163" s="164" t="s">
        <v>125</v>
      </c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</row>
    <row r="164" spans="2:22" x14ac:dyDescent="0.2">
      <c r="U164" s="30"/>
      <c r="V164" s="30"/>
    </row>
    <row r="165" spans="2:22" x14ac:dyDescent="0.2">
      <c r="B165" s="166"/>
      <c r="C165" s="168" t="s">
        <v>0</v>
      </c>
      <c r="D165" s="162" t="s">
        <v>17</v>
      </c>
      <c r="E165" s="162" t="s">
        <v>18</v>
      </c>
      <c r="F165" s="162" t="s">
        <v>19</v>
      </c>
      <c r="G165" s="162" t="s">
        <v>20</v>
      </c>
      <c r="H165" s="162">
        <v>2004</v>
      </c>
      <c r="I165" s="162" t="s">
        <v>23</v>
      </c>
      <c r="J165" s="162" t="s">
        <v>24</v>
      </c>
      <c r="K165" s="162" t="s">
        <v>25</v>
      </c>
      <c r="L165" s="162" t="s">
        <v>26</v>
      </c>
      <c r="M165" s="162" t="s">
        <v>41</v>
      </c>
      <c r="N165" s="162">
        <v>2010</v>
      </c>
      <c r="O165" s="162">
        <v>2011</v>
      </c>
      <c r="P165" s="162">
        <v>2012</v>
      </c>
      <c r="Q165" s="162">
        <v>2013</v>
      </c>
      <c r="R165" s="162">
        <v>2014</v>
      </c>
      <c r="S165" s="162">
        <v>2015</v>
      </c>
      <c r="T165" s="162">
        <v>2016</v>
      </c>
      <c r="U165" s="162">
        <v>2017</v>
      </c>
      <c r="V165" s="162">
        <v>2018</v>
      </c>
    </row>
    <row r="166" spans="2:22" ht="12" thickBot="1" x14ac:dyDescent="0.25">
      <c r="B166" s="167"/>
      <c r="C166" s="169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</row>
    <row r="167" spans="2:22" x14ac:dyDescent="0.2">
      <c r="B167" s="35" t="s">
        <v>1</v>
      </c>
      <c r="C167" s="78" t="s">
        <v>2</v>
      </c>
      <c r="D167" s="47">
        <f t="shared" ref="D167:V167" si="60">+IFERROR(IF(D139&gt;0,+((D139/D14)*100)," "),"")</f>
        <v>73.474903513078317</v>
      </c>
      <c r="E167" s="47">
        <f t="shared" si="60"/>
        <v>73.80401737310757</v>
      </c>
      <c r="F167" s="47">
        <f t="shared" si="60"/>
        <v>75.747692171229218</v>
      </c>
      <c r="G167" s="47">
        <f t="shared" si="60"/>
        <v>77.340907723757653</v>
      </c>
      <c r="H167" s="47">
        <f t="shared" si="60"/>
        <v>80.523758326549725</v>
      </c>
      <c r="I167" s="47">
        <f t="shared" si="60"/>
        <v>87.833952786361408</v>
      </c>
      <c r="J167" s="47">
        <f t="shared" si="60"/>
        <v>68.529440369524082</v>
      </c>
      <c r="K167" s="47">
        <f t="shared" si="60"/>
        <v>76.180676597430647</v>
      </c>
      <c r="L167" s="47">
        <f t="shared" si="60"/>
        <v>80.884235485553873</v>
      </c>
      <c r="M167" s="47">
        <f t="shared" si="60"/>
        <v>76.646757844187533</v>
      </c>
      <c r="N167" s="47">
        <f t="shared" si="60"/>
        <v>81.348556100997456</v>
      </c>
      <c r="O167" s="47">
        <f t="shared" si="60"/>
        <v>76.871784953195089</v>
      </c>
      <c r="P167" s="47">
        <f t="shared" si="60"/>
        <v>77.776987881219512</v>
      </c>
      <c r="Q167" s="47">
        <f t="shared" si="60"/>
        <v>75.961586673924103</v>
      </c>
      <c r="R167" s="47">
        <f t="shared" si="60"/>
        <v>81.013040431119549</v>
      </c>
      <c r="S167" s="47">
        <f t="shared" si="60"/>
        <v>83.571170625211806</v>
      </c>
      <c r="T167" s="47">
        <f t="shared" si="60"/>
        <v>87.855159926889172</v>
      </c>
      <c r="U167" s="47">
        <f t="shared" si="60"/>
        <v>89.380956517109823</v>
      </c>
      <c r="V167" s="47">
        <f t="shared" si="60"/>
        <v>85.284936692090923</v>
      </c>
    </row>
    <row r="168" spans="2:22" x14ac:dyDescent="0.2">
      <c r="B168" s="41"/>
      <c r="C168" s="79" t="s">
        <v>3</v>
      </c>
      <c r="D168" s="48">
        <f t="shared" ref="D168:V168" si="61">+IFERROR(IF(D140&gt;0,+((D140/D15)*100)," "),"")</f>
        <v>94.247200184823171</v>
      </c>
      <c r="E168" s="48">
        <f t="shared" si="61"/>
        <v>93.583953257778035</v>
      </c>
      <c r="F168" s="48">
        <f t="shared" si="61"/>
        <v>95.780615481290482</v>
      </c>
      <c r="G168" s="48">
        <f t="shared" si="61"/>
        <v>93.428820301267095</v>
      </c>
      <c r="H168" s="48">
        <f t="shared" si="61"/>
        <v>92.020932988424491</v>
      </c>
      <c r="I168" s="48">
        <f t="shared" si="61"/>
        <v>93.970173562179212</v>
      </c>
      <c r="J168" s="48">
        <f t="shared" si="61"/>
        <v>92.92585149657458</v>
      </c>
      <c r="K168" s="48">
        <f t="shared" si="61"/>
        <v>93.18775932159474</v>
      </c>
      <c r="L168" s="48">
        <f t="shared" si="61"/>
        <v>94.98347814121442</v>
      </c>
      <c r="M168" s="48">
        <f t="shared" si="61"/>
        <v>92.116749835982802</v>
      </c>
      <c r="N168" s="48">
        <f t="shared" si="61"/>
        <v>93.847722616249001</v>
      </c>
      <c r="O168" s="48">
        <f t="shared" si="61"/>
        <v>81.002704009116385</v>
      </c>
      <c r="P168" s="48">
        <f t="shared" si="61"/>
        <v>92.124160586917299</v>
      </c>
      <c r="Q168" s="48">
        <f t="shared" si="61"/>
        <v>83.087532688176296</v>
      </c>
      <c r="R168" s="48">
        <f t="shared" si="61"/>
        <v>85.670431849577596</v>
      </c>
      <c r="S168" s="48">
        <f t="shared" si="61"/>
        <v>89.367602103431508</v>
      </c>
      <c r="T168" s="48">
        <f t="shared" si="61"/>
        <v>92.611201110418207</v>
      </c>
      <c r="U168" s="48">
        <f t="shared" si="61"/>
        <v>92.538818479242991</v>
      </c>
      <c r="V168" s="48">
        <f t="shared" si="61"/>
        <v>93.146903261592257</v>
      </c>
    </row>
    <row r="169" spans="2:22" x14ac:dyDescent="0.2">
      <c r="B169" s="41"/>
      <c r="C169" s="79" t="s">
        <v>4</v>
      </c>
      <c r="D169" s="48">
        <f t="shared" ref="D169:V169" si="62">+IFERROR(IF(D141&gt;0,+((D141/D16)*100)," "),"")</f>
        <v>77.764430722791502</v>
      </c>
      <c r="E169" s="48">
        <f t="shared" si="62"/>
        <v>83.920611146968071</v>
      </c>
      <c r="F169" s="48">
        <f t="shared" si="62"/>
        <v>84.760809236474003</v>
      </c>
      <c r="G169" s="48">
        <f t="shared" si="62"/>
        <v>80.519921676741532</v>
      </c>
      <c r="H169" s="48">
        <f t="shared" si="62"/>
        <v>77.133292310858124</v>
      </c>
      <c r="I169" s="48">
        <f t="shared" si="62"/>
        <v>80.891616519107785</v>
      </c>
      <c r="J169" s="48">
        <f t="shared" si="62"/>
        <v>75.449265574977787</v>
      </c>
      <c r="K169" s="48">
        <f t="shared" si="62"/>
        <v>77.835027556606661</v>
      </c>
      <c r="L169" s="48">
        <f t="shared" si="62"/>
        <v>81.058316210147623</v>
      </c>
      <c r="M169" s="48">
        <f t="shared" si="62"/>
        <v>83.871007550774692</v>
      </c>
      <c r="N169" s="48">
        <f t="shared" si="62"/>
        <v>80.942750317544593</v>
      </c>
      <c r="O169" s="48">
        <f t="shared" si="62"/>
        <v>75.007700903031179</v>
      </c>
      <c r="P169" s="48">
        <f t="shared" si="62"/>
        <v>79.329268843283955</v>
      </c>
      <c r="Q169" s="48">
        <f t="shared" si="62"/>
        <v>83.840837449661933</v>
      </c>
      <c r="R169" s="48">
        <f t="shared" si="62"/>
        <v>81.577089995479326</v>
      </c>
      <c r="S169" s="48">
        <f t="shared" si="62"/>
        <v>87.514071801779153</v>
      </c>
      <c r="T169" s="48">
        <f t="shared" si="62"/>
        <v>87.937451373503691</v>
      </c>
      <c r="U169" s="48">
        <f t="shared" si="62"/>
        <v>85.430962132651274</v>
      </c>
      <c r="V169" s="48">
        <f t="shared" si="62"/>
        <v>79.586704639895061</v>
      </c>
    </row>
    <row r="170" spans="2:22" x14ac:dyDescent="0.2">
      <c r="B170" s="41"/>
      <c r="C170" s="79" t="s">
        <v>5</v>
      </c>
      <c r="D170" s="48">
        <f t="shared" ref="D170:V170" si="63">+IFERROR(IF(D142&gt;0,+((D142/D17)*100)," "),"")</f>
        <v>60.918201098054567</v>
      </c>
      <c r="E170" s="48">
        <f t="shared" si="63"/>
        <v>61.131770532514729</v>
      </c>
      <c r="F170" s="48">
        <f t="shared" si="63"/>
        <v>61.520768422063774</v>
      </c>
      <c r="G170" s="48">
        <f t="shared" si="63"/>
        <v>67.325201009252694</v>
      </c>
      <c r="H170" s="48">
        <f t="shared" si="63"/>
        <v>80.009266496679885</v>
      </c>
      <c r="I170" s="48">
        <f t="shared" si="63"/>
        <v>91.972210091906305</v>
      </c>
      <c r="J170" s="48">
        <f t="shared" si="63"/>
        <v>62.524226595673447</v>
      </c>
      <c r="K170" s="48">
        <f t="shared" si="63"/>
        <v>64.546658478899801</v>
      </c>
      <c r="L170" s="48">
        <f t="shared" si="63"/>
        <v>66.552108091976663</v>
      </c>
      <c r="M170" s="48">
        <f t="shared" si="63"/>
        <v>61.553363938494478</v>
      </c>
      <c r="N170" s="48">
        <f t="shared" si="63"/>
        <v>76.034209307065126</v>
      </c>
      <c r="O170" s="48">
        <f t="shared" si="63"/>
        <v>77.615648173063676</v>
      </c>
      <c r="P170" s="48">
        <f t="shared" si="63"/>
        <v>76.883724239293429</v>
      </c>
      <c r="Q170" s="48">
        <f t="shared" si="63"/>
        <v>73.226384021677276</v>
      </c>
      <c r="R170" s="48">
        <f t="shared" si="63"/>
        <v>80.821658626768624</v>
      </c>
      <c r="S170" s="48">
        <f t="shared" si="63"/>
        <v>85.950040233083953</v>
      </c>
      <c r="T170" s="48">
        <f t="shared" si="63"/>
        <v>90.63065092096339</v>
      </c>
      <c r="U170" s="48">
        <f t="shared" si="63"/>
        <v>93.069869187872897</v>
      </c>
      <c r="V170" s="48">
        <f t="shared" si="63"/>
        <v>83.762227847045139</v>
      </c>
    </row>
    <row r="171" spans="2:22" x14ac:dyDescent="0.2">
      <c r="B171" s="41"/>
      <c r="C171" s="79" t="s">
        <v>6</v>
      </c>
      <c r="D171" s="48">
        <f t="shared" ref="D171:V171" si="64">+IFERROR(IF(D143&gt;0,+((D143/D18)*100)," "),"")</f>
        <v>67.695013373787106</v>
      </c>
      <c r="E171" s="48">
        <f t="shared" si="64"/>
        <v>69.00598997983613</v>
      </c>
      <c r="F171" s="48">
        <f t="shared" si="64"/>
        <v>73.320005589507858</v>
      </c>
      <c r="G171" s="48">
        <f t="shared" si="64"/>
        <v>75.588633458581157</v>
      </c>
      <c r="H171" s="48">
        <f t="shared" si="64"/>
        <v>73.923072154626837</v>
      </c>
      <c r="I171" s="48">
        <f t="shared" si="64"/>
        <v>71.608303058779882</v>
      </c>
      <c r="J171" s="48">
        <f t="shared" si="64"/>
        <v>56.315638912357521</v>
      </c>
      <c r="K171" s="48">
        <f t="shared" si="64"/>
        <v>76.384321652638761</v>
      </c>
      <c r="L171" s="48">
        <f t="shared" si="64"/>
        <v>84.448651225772863</v>
      </c>
      <c r="M171" s="48">
        <f t="shared" si="64"/>
        <v>81.152580249160465</v>
      </c>
      <c r="N171" s="48">
        <f t="shared" si="64"/>
        <v>83.41381371420465</v>
      </c>
      <c r="O171" s="48">
        <f t="shared" si="64"/>
        <v>73.88953082189596</v>
      </c>
      <c r="P171" s="48">
        <f t="shared" si="64"/>
        <v>69.242469695393822</v>
      </c>
      <c r="Q171" s="48">
        <f t="shared" si="64"/>
        <v>70.478662229187975</v>
      </c>
      <c r="R171" s="48">
        <f t="shared" si="64"/>
        <v>76.631021523030512</v>
      </c>
      <c r="S171" s="48">
        <f t="shared" si="64"/>
        <v>74.354352914800842</v>
      </c>
      <c r="T171" s="48">
        <f t="shared" si="64"/>
        <v>80.849966545502213</v>
      </c>
      <c r="U171" s="48">
        <f t="shared" si="64"/>
        <v>83.083199464320856</v>
      </c>
      <c r="V171" s="48">
        <f t="shared" si="64"/>
        <v>79.998401471391858</v>
      </c>
    </row>
    <row r="172" spans="2:22" x14ac:dyDescent="0.2">
      <c r="B172" s="35" t="s">
        <v>7</v>
      </c>
      <c r="C172" s="78" t="s">
        <v>8</v>
      </c>
      <c r="D172" s="47">
        <f t="shared" ref="D172:V172" si="65">+IFERROR(IF(D144&gt;0,+((D144/D19)*100)," "),"")</f>
        <v>92.090691600764757</v>
      </c>
      <c r="E172" s="47">
        <f t="shared" si="65"/>
        <v>86.728764708561442</v>
      </c>
      <c r="F172" s="47">
        <f t="shared" si="65"/>
        <v>78.017935460538524</v>
      </c>
      <c r="G172" s="47">
        <f t="shared" si="65"/>
        <v>96.615952224729611</v>
      </c>
      <c r="H172" s="47">
        <f t="shared" si="65"/>
        <v>94.512120003736356</v>
      </c>
      <c r="I172" s="47">
        <f t="shared" si="65"/>
        <v>62.864237212768451</v>
      </c>
      <c r="J172" s="47">
        <f t="shared" si="65"/>
        <v>43.142271029745231</v>
      </c>
      <c r="K172" s="47">
        <f t="shared" si="65"/>
        <v>34.82259324612663</v>
      </c>
      <c r="L172" s="47">
        <f t="shared" si="65"/>
        <v>50.12782166402873</v>
      </c>
      <c r="M172" s="47">
        <f t="shared" si="65"/>
        <v>69.586071184319238</v>
      </c>
      <c r="N172" s="47">
        <f t="shared" si="65"/>
        <v>49.093300769773087</v>
      </c>
      <c r="O172" s="47">
        <f t="shared" si="65"/>
        <v>50.659796360943623</v>
      </c>
      <c r="P172" s="47">
        <f t="shared" si="65"/>
        <v>87.524597197180782</v>
      </c>
      <c r="Q172" s="47">
        <f t="shared" si="65"/>
        <v>72.408134542815674</v>
      </c>
      <c r="R172" s="47">
        <f t="shared" si="65"/>
        <v>92.751569092462518</v>
      </c>
      <c r="S172" s="47">
        <f t="shared" si="65"/>
        <v>99.999996308163546</v>
      </c>
      <c r="T172" s="47">
        <f t="shared" si="65"/>
        <v>99.91474768435225</v>
      </c>
      <c r="U172" s="47">
        <f t="shared" si="65"/>
        <v>95.624900728755406</v>
      </c>
      <c r="V172" s="47">
        <f t="shared" si="65"/>
        <v>95.99788212149474</v>
      </c>
    </row>
    <row r="173" spans="2:22" x14ac:dyDescent="0.2">
      <c r="B173" s="35"/>
      <c r="C173" s="78" t="s">
        <v>9</v>
      </c>
      <c r="D173" s="47">
        <f t="shared" ref="D173:V173" si="66">+IFERROR(IF(D145&gt;0,+((D145/D20)*100)," "),"")</f>
        <v>71.10498680225156</v>
      </c>
      <c r="E173" s="47">
        <f t="shared" si="66"/>
        <v>87.544145602252783</v>
      </c>
      <c r="F173" s="47">
        <f t="shared" si="66"/>
        <v>81.69728083568765</v>
      </c>
      <c r="G173" s="47">
        <f t="shared" si="66"/>
        <v>96.51943452523885</v>
      </c>
      <c r="H173" s="47">
        <f t="shared" si="66"/>
        <v>94.121383681166591</v>
      </c>
      <c r="I173" s="47">
        <f t="shared" si="66"/>
        <v>67.780224568920204</v>
      </c>
      <c r="J173" s="47">
        <f t="shared" si="66"/>
        <v>62.809091628939193</v>
      </c>
      <c r="K173" s="47">
        <f t="shared" si="66"/>
        <v>78.253125698526276</v>
      </c>
      <c r="L173" s="47">
        <f t="shared" si="66"/>
        <v>44.783996899465414</v>
      </c>
      <c r="M173" s="47">
        <f t="shared" si="66"/>
        <v>83.764142731804569</v>
      </c>
      <c r="N173" s="47">
        <f t="shared" si="66"/>
        <v>33.900457600089247</v>
      </c>
      <c r="O173" s="47">
        <f t="shared" si="66"/>
        <v>43.311510977830139</v>
      </c>
      <c r="P173" s="47">
        <f t="shared" si="66"/>
        <v>86.467270270270276</v>
      </c>
      <c r="Q173" s="47">
        <f t="shared" si="66"/>
        <v>28.696683875939126</v>
      </c>
      <c r="R173" s="47">
        <f t="shared" si="66"/>
        <v>95.321071618257264</v>
      </c>
      <c r="S173" s="47">
        <f t="shared" si="66"/>
        <v>100</v>
      </c>
      <c r="T173" s="47">
        <f t="shared" si="66"/>
        <v>99.527891537933129</v>
      </c>
      <c r="U173" s="47">
        <f t="shared" si="66"/>
        <v>82.26749657239057</v>
      </c>
      <c r="V173" s="47">
        <f t="shared" si="66"/>
        <v>84.231084992907796</v>
      </c>
    </row>
    <row r="174" spans="2:22" x14ac:dyDescent="0.2">
      <c r="B174" s="33"/>
      <c r="C174" s="79" t="s">
        <v>10</v>
      </c>
      <c r="D174" s="48">
        <f t="shared" ref="D174:V174" si="67">+IFERROR(IF(D146&gt;0,+((D146/D21)*100)," "),"")</f>
        <v>66.695597144842182</v>
      </c>
      <c r="E174" s="48">
        <f t="shared" si="67"/>
        <v>86.230305482704523</v>
      </c>
      <c r="F174" s="48">
        <f t="shared" si="67"/>
        <v>81.720062631596619</v>
      </c>
      <c r="G174" s="48">
        <f t="shared" si="67"/>
        <v>96.894011305999456</v>
      </c>
      <c r="H174" s="48">
        <f t="shared" si="67"/>
        <v>95.947763471667656</v>
      </c>
      <c r="I174" s="48">
        <f t="shared" si="67"/>
        <v>68.820780842138504</v>
      </c>
      <c r="J174" s="48">
        <f t="shared" si="67"/>
        <v>64.982929189189193</v>
      </c>
      <c r="K174" s="48">
        <f t="shared" si="67"/>
        <v>80.956498047032056</v>
      </c>
      <c r="L174" s="48">
        <f t="shared" si="67"/>
        <v>43.63560202265527</v>
      </c>
      <c r="M174" s="48">
        <f t="shared" si="67"/>
        <v>86.574771864906126</v>
      </c>
      <c r="N174" s="48">
        <f t="shared" si="67"/>
        <v>33.464252337722485</v>
      </c>
      <c r="O174" s="48">
        <f t="shared" si="67"/>
        <v>45.970169148573383</v>
      </c>
      <c r="P174" s="48">
        <f t="shared" si="67"/>
        <v>86.975925820256776</v>
      </c>
      <c r="Q174" s="48">
        <f t="shared" si="67"/>
        <v>26.285304734339466</v>
      </c>
      <c r="R174" s="48">
        <f t="shared" si="67"/>
        <v>96.499260847337581</v>
      </c>
      <c r="S174" s="48">
        <f t="shared" si="67"/>
        <v>100</v>
      </c>
      <c r="T174" s="48">
        <f t="shared" si="67"/>
        <v>100</v>
      </c>
      <c r="U174" s="48">
        <f t="shared" si="67"/>
        <v>82.605949259649122</v>
      </c>
      <c r="V174" s="48">
        <f t="shared" si="67"/>
        <v>84.790471514492751</v>
      </c>
    </row>
    <row r="175" spans="2:22" x14ac:dyDescent="0.2">
      <c r="B175" s="33"/>
      <c r="C175" s="79" t="s">
        <v>11</v>
      </c>
      <c r="D175" s="48">
        <f t="shared" ref="D175:V175" si="68">+IFERROR(IF(D147&gt;0,+((D147/D22)*100)," "),"")</f>
        <v>95.831980858807881</v>
      </c>
      <c r="E175" s="48">
        <f t="shared" si="68"/>
        <v>93.941804948504952</v>
      </c>
      <c r="F175" s="48">
        <f t="shared" si="68"/>
        <v>81.576756349742297</v>
      </c>
      <c r="G175" s="48">
        <f t="shared" si="68"/>
        <v>93.463476726708166</v>
      </c>
      <c r="H175" s="48">
        <f t="shared" si="68"/>
        <v>80.759009262319253</v>
      </c>
      <c r="I175" s="48">
        <f t="shared" si="68"/>
        <v>59.55752541713376</v>
      </c>
      <c r="J175" s="48">
        <f t="shared" si="68"/>
        <v>48.557028608160984</v>
      </c>
      <c r="K175" s="48">
        <f t="shared" si="68"/>
        <v>57.079797890470033</v>
      </c>
      <c r="L175" s="48">
        <f t="shared" si="68"/>
        <v>54.913403700254015</v>
      </c>
      <c r="M175" s="48">
        <f t="shared" si="68"/>
        <v>54.022104191685912</v>
      </c>
      <c r="N175" s="48">
        <f t="shared" si="68"/>
        <v>38.919512065232951</v>
      </c>
      <c r="O175" s="48" t="str">
        <f t="shared" si="68"/>
        <v xml:space="preserve"> </v>
      </c>
      <c r="P175" s="48">
        <f t="shared" si="68"/>
        <v>84.090153333333333</v>
      </c>
      <c r="Q175" s="48">
        <f t="shared" si="68"/>
        <v>61.645387005649724</v>
      </c>
      <c r="R175" s="48">
        <f t="shared" si="68"/>
        <v>86.927078715050129</v>
      </c>
      <c r="S175" s="48">
        <f t="shared" si="68"/>
        <v>100</v>
      </c>
      <c r="T175" s="48">
        <f t="shared" si="68"/>
        <v>93.830625492451432</v>
      </c>
      <c r="U175" s="48">
        <f t="shared" si="68"/>
        <v>74.229245249999991</v>
      </c>
      <c r="V175" s="48">
        <f t="shared" si="68"/>
        <v>58.499304999999993</v>
      </c>
    </row>
    <row r="176" spans="2:22" x14ac:dyDescent="0.2">
      <c r="B176" s="35"/>
      <c r="C176" s="78" t="s">
        <v>12</v>
      </c>
      <c r="D176" s="47">
        <f t="shared" ref="D176:V176" si="69">+IFERROR(IF(D148&gt;0,+((D148/D23)*100)," "),"")</f>
        <v>96.233220528942013</v>
      </c>
      <c r="E176" s="47">
        <f t="shared" si="69"/>
        <v>79.613353498251996</v>
      </c>
      <c r="F176" s="47">
        <f t="shared" si="69"/>
        <v>66.416856833995993</v>
      </c>
      <c r="G176" s="47">
        <f t="shared" si="69"/>
        <v>96.886524698645189</v>
      </c>
      <c r="H176" s="47">
        <f t="shared" si="69"/>
        <v>95.432744691523155</v>
      </c>
      <c r="I176" s="47">
        <f t="shared" si="69"/>
        <v>57.225493356137072</v>
      </c>
      <c r="J176" s="47">
        <f t="shared" si="69"/>
        <v>27.000432483302973</v>
      </c>
      <c r="K176" s="47" t="str">
        <f t="shared" si="69"/>
        <v xml:space="preserve"> </v>
      </c>
      <c r="L176" s="47">
        <f t="shared" si="69"/>
        <v>55.389531454283038</v>
      </c>
      <c r="M176" s="47">
        <f t="shared" si="69"/>
        <v>64.832718320687249</v>
      </c>
      <c r="N176" s="47">
        <f t="shared" si="69"/>
        <v>64.784324956159637</v>
      </c>
      <c r="O176" s="47">
        <f t="shared" si="69"/>
        <v>57.829922875953613</v>
      </c>
      <c r="P176" s="47">
        <f t="shared" si="69"/>
        <v>87.695984857142847</v>
      </c>
      <c r="Q176" s="47">
        <f t="shared" si="69"/>
        <v>98.826360228198865</v>
      </c>
      <c r="R176" s="47">
        <f t="shared" si="69"/>
        <v>92.261600655589476</v>
      </c>
      <c r="S176" s="47">
        <f t="shared" si="69"/>
        <v>99.999995798477116</v>
      </c>
      <c r="T176" s="47">
        <f t="shared" si="69"/>
        <v>99.999558267516349</v>
      </c>
      <c r="U176" s="47">
        <f t="shared" si="69"/>
        <v>98.803451353256946</v>
      </c>
      <c r="V176" s="47">
        <f t="shared" si="69"/>
        <v>97.445890507302408</v>
      </c>
    </row>
    <row r="177" spans="2:22" x14ac:dyDescent="0.2">
      <c r="B177" s="33"/>
      <c r="C177" s="79" t="s">
        <v>10</v>
      </c>
      <c r="D177" s="48">
        <f t="shared" ref="D177:V177" si="70">+IFERROR(IF(D149&gt;0,+((D149/D24)*100)," "),"")</f>
        <v>95.160962928247656</v>
      </c>
      <c r="E177" s="48">
        <f t="shared" si="70"/>
        <v>84.337830713386481</v>
      </c>
      <c r="F177" s="48">
        <f t="shared" si="70"/>
        <v>79.939050536217877</v>
      </c>
      <c r="G177" s="48">
        <f t="shared" si="70"/>
        <v>99.554180906877647</v>
      </c>
      <c r="H177" s="48">
        <f t="shared" si="70"/>
        <v>96.489142134896028</v>
      </c>
      <c r="I177" s="48">
        <f t="shared" si="70"/>
        <v>57.924581641411756</v>
      </c>
      <c r="J177" s="48">
        <f t="shared" si="70"/>
        <v>28.53202875891121</v>
      </c>
      <c r="K177" s="48" t="str">
        <f t="shared" si="70"/>
        <v xml:space="preserve"> </v>
      </c>
      <c r="L177" s="48">
        <f t="shared" si="70"/>
        <v>71.727494613016702</v>
      </c>
      <c r="M177" s="48">
        <f t="shared" si="70"/>
        <v>81.259833210241268</v>
      </c>
      <c r="N177" s="48">
        <f t="shared" si="70"/>
        <v>70.217977630322807</v>
      </c>
      <c r="O177" s="48">
        <f t="shared" si="70"/>
        <v>70.981850929272085</v>
      </c>
      <c r="P177" s="48">
        <f t="shared" si="70"/>
        <v>86.031944426424474</v>
      </c>
      <c r="Q177" s="48">
        <f t="shared" si="70"/>
        <v>98.600504243773486</v>
      </c>
      <c r="R177" s="48">
        <f t="shared" si="70"/>
        <v>99.99999986491963</v>
      </c>
      <c r="S177" s="48">
        <f t="shared" si="70"/>
        <v>99.999995362392283</v>
      </c>
      <c r="T177" s="48">
        <f t="shared" si="70"/>
        <v>99.999999978595454</v>
      </c>
      <c r="U177" s="48">
        <f t="shared" si="70"/>
        <v>98.784307730717799</v>
      </c>
      <c r="V177" s="48">
        <f t="shared" si="70"/>
        <v>99.993914827152764</v>
      </c>
    </row>
    <row r="178" spans="2:22" x14ac:dyDescent="0.2">
      <c r="B178" s="33"/>
      <c r="C178" s="79" t="s">
        <v>11</v>
      </c>
      <c r="D178" s="48">
        <f t="shared" ref="D178:V178" si="71">+IFERROR(IF(D150&gt;0,+((D150/D25)*100)," "),"")</f>
        <v>98.938222141866532</v>
      </c>
      <c r="E178" s="48">
        <f t="shared" si="71"/>
        <v>78.653641479664273</v>
      </c>
      <c r="F178" s="48">
        <f t="shared" si="71"/>
        <v>48.990523393342642</v>
      </c>
      <c r="G178" s="48">
        <f t="shared" si="71"/>
        <v>90.471818665464795</v>
      </c>
      <c r="H178" s="48">
        <f t="shared" si="71"/>
        <v>92.611687020558435</v>
      </c>
      <c r="I178" s="48">
        <f t="shared" si="71"/>
        <v>55.256239981464297</v>
      </c>
      <c r="J178" s="48">
        <f t="shared" si="71"/>
        <v>22.418264663111973</v>
      </c>
      <c r="K178" s="48" t="str">
        <f>+IFERROR(IF(K150&gt;0,+((K150/K25)*100)," "),"")</f>
        <v xml:space="preserve"> </v>
      </c>
      <c r="L178" s="48" t="str">
        <f t="shared" si="71"/>
        <v xml:space="preserve"> </v>
      </c>
      <c r="M178" s="48">
        <f t="shared" si="71"/>
        <v>58.709014316523657</v>
      </c>
      <c r="N178" s="48">
        <f t="shared" si="71"/>
        <v>43.148164632764129</v>
      </c>
      <c r="O178" s="48">
        <f t="shared" si="71"/>
        <v>1.8710329489291595</v>
      </c>
      <c r="P178" s="48">
        <f t="shared" si="71"/>
        <v>99.998710631494816</v>
      </c>
      <c r="Q178" s="48">
        <f t="shared" si="71"/>
        <v>99.984154065620544</v>
      </c>
      <c r="R178" s="48">
        <f t="shared" si="71"/>
        <v>52.588907202216063</v>
      </c>
      <c r="S178" s="48">
        <f t="shared" si="71"/>
        <v>100</v>
      </c>
      <c r="T178" s="48">
        <f t="shared" si="71"/>
        <v>99.996171373408302</v>
      </c>
      <c r="U178" s="48">
        <f t="shared" si="71"/>
        <v>98.973037235387054</v>
      </c>
      <c r="V178" s="48">
        <f t="shared" si="71"/>
        <v>76.304730684495865</v>
      </c>
    </row>
    <row r="179" spans="2:22" x14ac:dyDescent="0.2">
      <c r="B179" s="35" t="s">
        <v>13</v>
      </c>
      <c r="C179" s="78" t="s">
        <v>110</v>
      </c>
      <c r="D179" s="47">
        <f t="shared" ref="D179:V179" si="72">+IFERROR(IF(D151&gt;0,+((D151/D26)*100)," "),"")</f>
        <v>66.706236590747309</v>
      </c>
      <c r="E179" s="47">
        <f t="shared" si="72"/>
        <v>72.187385134014164</v>
      </c>
      <c r="F179" s="47">
        <f t="shared" si="72"/>
        <v>64.099136331959997</v>
      </c>
      <c r="G179" s="47">
        <f t="shared" si="72"/>
        <v>69.710130385713441</v>
      </c>
      <c r="H179" s="47">
        <f t="shared" si="72"/>
        <v>68.494279177600859</v>
      </c>
      <c r="I179" s="47">
        <f t="shared" si="72"/>
        <v>66.926072509501992</v>
      </c>
      <c r="J179" s="47">
        <f t="shared" si="72"/>
        <v>70.824889428571808</v>
      </c>
      <c r="K179" s="47">
        <f t="shared" si="72"/>
        <v>73.29737914894389</v>
      </c>
      <c r="L179" s="47">
        <f t="shared" si="72"/>
        <v>79.56437928673661</v>
      </c>
      <c r="M179" s="47">
        <f t="shared" si="72"/>
        <v>79.580703625738039</v>
      </c>
      <c r="N179" s="47">
        <f t="shared" si="72"/>
        <v>74.768495420080654</v>
      </c>
      <c r="O179" s="47">
        <f t="shared" si="72"/>
        <v>62.737724579107137</v>
      </c>
      <c r="P179" s="47">
        <f t="shared" si="72"/>
        <v>74.614776172032066</v>
      </c>
      <c r="Q179" s="47">
        <f t="shared" si="72"/>
        <v>81.313763804677876</v>
      </c>
      <c r="R179" s="47">
        <f t="shared" si="72"/>
        <v>77.006702586635555</v>
      </c>
      <c r="S179" s="47">
        <f t="shared" si="72"/>
        <v>75.069724535706257</v>
      </c>
      <c r="T179" s="47">
        <f t="shared" si="72"/>
        <v>78.276619491060487</v>
      </c>
      <c r="U179" s="47">
        <f t="shared" si="72"/>
        <v>76.050903167497026</v>
      </c>
      <c r="V179" s="47">
        <f t="shared" si="72"/>
        <v>84.430104075100203</v>
      </c>
    </row>
    <row r="180" spans="2:22" x14ac:dyDescent="0.2">
      <c r="B180" s="37" t="s">
        <v>14</v>
      </c>
      <c r="C180" s="80" t="s">
        <v>16</v>
      </c>
      <c r="D180" s="49">
        <f t="shared" ref="D180:V180" si="73">+IFERROR(IF(D152&gt;0,+((D152/D27)*100)," "),"")</f>
        <v>69.652560943080971</v>
      </c>
      <c r="E180" s="49">
        <f t="shared" si="73"/>
        <v>72.859159324641311</v>
      </c>
      <c r="F180" s="49">
        <f t="shared" si="73"/>
        <v>68.963953331441985</v>
      </c>
      <c r="G180" s="49">
        <f t="shared" si="73"/>
        <v>73.14135087039611</v>
      </c>
      <c r="H180" s="49">
        <f t="shared" si="73"/>
        <v>75.517540398428878</v>
      </c>
      <c r="I180" s="49">
        <f t="shared" si="73"/>
        <v>78.581304483473289</v>
      </c>
      <c r="J180" s="49">
        <f t="shared" si="73"/>
        <v>69.923420478542837</v>
      </c>
      <c r="K180" s="49">
        <f t="shared" si="73"/>
        <v>74.344003628516404</v>
      </c>
      <c r="L180" s="49">
        <f t="shared" si="73"/>
        <v>80.004480742062356</v>
      </c>
      <c r="M180" s="49">
        <f t="shared" si="73"/>
        <v>78.606944845983435</v>
      </c>
      <c r="N180" s="49">
        <f t="shared" si="73"/>
        <v>77.443271509908769</v>
      </c>
      <c r="O180" s="49">
        <f t="shared" si="73"/>
        <v>68.294679732248596</v>
      </c>
      <c r="P180" s="49">
        <f t="shared" si="73"/>
        <v>75.811745800292115</v>
      </c>
      <c r="Q180" s="49">
        <f t="shared" si="73"/>
        <v>79.276658590371397</v>
      </c>
      <c r="R180" s="49">
        <f t="shared" si="73"/>
        <v>78.939959286896368</v>
      </c>
      <c r="S180" s="49">
        <f t="shared" si="73"/>
        <v>79.160048740503058</v>
      </c>
      <c r="T180" s="49">
        <f t="shared" si="73"/>
        <v>82.309420476977238</v>
      </c>
      <c r="U180" s="49">
        <f t="shared" si="73"/>
        <v>81.431105301915593</v>
      </c>
      <c r="V180" s="49">
        <f t="shared" si="73"/>
        <v>84.807822629714707</v>
      </c>
    </row>
    <row r="181" spans="2:22" x14ac:dyDescent="0.2">
      <c r="B181" s="39" t="s">
        <v>15</v>
      </c>
      <c r="C181" s="81" t="s">
        <v>51</v>
      </c>
      <c r="D181" s="46">
        <f t="shared" ref="D181:V181" si="74">+IFERROR(IF(D153&gt;0,+((D153/D28)*100)," "),"")</f>
        <v>69.863008605283369</v>
      </c>
      <c r="E181" s="46">
        <f t="shared" si="74"/>
        <v>72.870618362836751</v>
      </c>
      <c r="F181" s="46">
        <f t="shared" si="74"/>
        <v>68.972303292829366</v>
      </c>
      <c r="G181" s="46">
        <f t="shared" si="74"/>
        <v>73.163998975193294</v>
      </c>
      <c r="H181" s="46">
        <f t="shared" si="74"/>
        <v>75.527416549304817</v>
      </c>
      <c r="I181" s="46">
        <f t="shared" si="74"/>
        <v>78.572813431233598</v>
      </c>
      <c r="J181" s="46">
        <f t="shared" si="74"/>
        <v>69.911902784151849</v>
      </c>
      <c r="K181" s="46">
        <f t="shared" si="74"/>
        <v>74.329238665203206</v>
      </c>
      <c r="L181" s="46">
        <f t="shared" si="74"/>
        <v>79.996553563116407</v>
      </c>
      <c r="M181" s="46">
        <f t="shared" si="74"/>
        <v>78.603732127428401</v>
      </c>
      <c r="N181" s="46">
        <f t="shared" si="74"/>
        <v>77.438168437293783</v>
      </c>
      <c r="O181" s="46">
        <f t="shared" si="74"/>
        <v>68.292093892574272</v>
      </c>
      <c r="P181" s="46">
        <f t="shared" si="74"/>
        <v>75.812824670262572</v>
      </c>
      <c r="Q181" s="46">
        <f t="shared" si="74"/>
        <v>79.276001562477518</v>
      </c>
      <c r="R181" s="46">
        <f t="shared" si="74"/>
        <v>78.941233916354065</v>
      </c>
      <c r="S181" s="46">
        <f t="shared" si="74"/>
        <v>79.162719477076536</v>
      </c>
      <c r="T181" s="46">
        <f t="shared" si="74"/>
        <v>82.311117791171554</v>
      </c>
      <c r="U181" s="46">
        <f t="shared" si="74"/>
        <v>81.43260567987609</v>
      </c>
      <c r="V181" s="46">
        <f t="shared" si="74"/>
        <v>84.808870270792951</v>
      </c>
    </row>
    <row r="182" spans="2:22" x14ac:dyDescent="0.2">
      <c r="B182" s="1" t="s">
        <v>227</v>
      </c>
      <c r="C182" s="16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sortState xmlns:xlrd2="http://schemas.microsoft.com/office/spreadsheetml/2017/richdata2" ref="C18:S38">
    <sortCondition descending="1" ref="S17:S38"/>
  </sortState>
  <mergeCells count="179">
    <mergeCell ref="A5:C6"/>
    <mergeCell ref="A7:C7"/>
    <mergeCell ref="D163:V163"/>
    <mergeCell ref="D135:V135"/>
    <mergeCell ref="D111:V111"/>
    <mergeCell ref="D85:V85"/>
    <mergeCell ref="D62:V62"/>
    <mergeCell ref="D36:V36"/>
    <mergeCell ref="D10:V10"/>
    <mergeCell ref="B37:V37"/>
    <mergeCell ref="B11:V11"/>
    <mergeCell ref="T113:T114"/>
    <mergeCell ref="U113:U114"/>
    <mergeCell ref="V113:V114"/>
    <mergeCell ref="B64:B65"/>
    <mergeCell ref="C64:C65"/>
    <mergeCell ref="D64:D65"/>
    <mergeCell ref="E64:E65"/>
    <mergeCell ref="F64:F65"/>
    <mergeCell ref="V137:V138"/>
    <mergeCell ref="T137:T138"/>
    <mergeCell ref="U137:U138"/>
    <mergeCell ref="M137:M138"/>
    <mergeCell ref="N137:N138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S165:S166"/>
    <mergeCell ref="T165:T166"/>
    <mergeCell ref="U165:U166"/>
    <mergeCell ref="V165:V166"/>
    <mergeCell ref="N165:N166"/>
    <mergeCell ref="O165:O166"/>
    <mergeCell ref="P165:P166"/>
    <mergeCell ref="Q165:Q166"/>
    <mergeCell ref="R165:R166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L165:L166"/>
    <mergeCell ref="M165:M166"/>
    <mergeCell ref="O113:O114"/>
    <mergeCell ref="P113:P114"/>
    <mergeCell ref="Q113:Q114"/>
    <mergeCell ref="R113:R114"/>
    <mergeCell ref="S113:S114"/>
    <mergeCell ref="C137:C138"/>
    <mergeCell ref="D137:D138"/>
    <mergeCell ref="E137:E138"/>
    <mergeCell ref="F113:F114"/>
    <mergeCell ref="G113:G114"/>
    <mergeCell ref="H113:H114"/>
    <mergeCell ref="I113:I114"/>
    <mergeCell ref="J113:J114"/>
    <mergeCell ref="K113:K114"/>
    <mergeCell ref="L113:L114"/>
    <mergeCell ref="M113:M114"/>
    <mergeCell ref="N113:N114"/>
    <mergeCell ref="Q137:Q138"/>
    <mergeCell ref="R137:R138"/>
    <mergeCell ref="S137:S138"/>
    <mergeCell ref="L137:L138"/>
    <mergeCell ref="O137:O138"/>
    <mergeCell ref="P137:P138"/>
    <mergeCell ref="G137:G138"/>
    <mergeCell ref="H137:H138"/>
    <mergeCell ref="I137:I138"/>
    <mergeCell ref="J137:J138"/>
    <mergeCell ref="K137:K138"/>
    <mergeCell ref="B137:B138"/>
    <mergeCell ref="U64:U65"/>
    <mergeCell ref="K87:K88"/>
    <mergeCell ref="L87:L88"/>
    <mergeCell ref="G64:G65"/>
    <mergeCell ref="H64:H65"/>
    <mergeCell ref="I64:I65"/>
    <mergeCell ref="J64:J65"/>
    <mergeCell ref="H87:H88"/>
    <mergeCell ref="N64:N65"/>
    <mergeCell ref="O64:O65"/>
    <mergeCell ref="P64:P65"/>
    <mergeCell ref="Q64:Q65"/>
    <mergeCell ref="R64:R65"/>
    <mergeCell ref="S64:S65"/>
    <mergeCell ref="T64:T65"/>
    <mergeCell ref="K64:K65"/>
    <mergeCell ref="V64:V65"/>
    <mergeCell ref="F137:F138"/>
    <mergeCell ref="V87:V88"/>
    <mergeCell ref="B87:B88"/>
    <mergeCell ref="Q87:Q88"/>
    <mergeCell ref="R87:R88"/>
    <mergeCell ref="S87:S88"/>
    <mergeCell ref="T87:T88"/>
    <mergeCell ref="U87:U88"/>
    <mergeCell ref="M87:M88"/>
    <mergeCell ref="N87:N88"/>
    <mergeCell ref="O87:O88"/>
    <mergeCell ref="P87:P88"/>
    <mergeCell ref="C87:C88"/>
    <mergeCell ref="D87:D88"/>
    <mergeCell ref="E87:E88"/>
    <mergeCell ref="F87:F88"/>
    <mergeCell ref="G87:G88"/>
    <mergeCell ref="B113:B114"/>
    <mergeCell ref="C113:C114"/>
    <mergeCell ref="D113:D114"/>
    <mergeCell ref="E113:E114"/>
    <mergeCell ref="I87:I88"/>
    <mergeCell ref="J87:J88"/>
    <mergeCell ref="L64:L65"/>
    <mergeCell ref="M64:M65"/>
    <mergeCell ref="B38:B39"/>
    <mergeCell ref="C38:C39"/>
    <mergeCell ref="D38:D39"/>
    <mergeCell ref="E38:E39"/>
    <mergeCell ref="F38:F39"/>
    <mergeCell ref="N12:N13"/>
    <mergeCell ref="B12:B13"/>
    <mergeCell ref="C12:C13"/>
    <mergeCell ref="D12:D13"/>
    <mergeCell ref="E12:E13"/>
    <mergeCell ref="F12:F13"/>
    <mergeCell ref="G38:G39"/>
    <mergeCell ref="H38:H39"/>
    <mergeCell ref="I38:I39"/>
    <mergeCell ref="J38:J39"/>
    <mergeCell ref="K38:K39"/>
    <mergeCell ref="L38:L39"/>
    <mergeCell ref="M38:M39"/>
    <mergeCell ref="N38:N39"/>
    <mergeCell ref="V38:V39"/>
    <mergeCell ref="R38:R39"/>
    <mergeCell ref="U12:U13"/>
    <mergeCell ref="L12:L13"/>
    <mergeCell ref="G12:G13"/>
    <mergeCell ref="H12:H13"/>
    <mergeCell ref="O12:O13"/>
    <mergeCell ref="S12:S13"/>
    <mergeCell ref="T12:T13"/>
    <mergeCell ref="P12:P13"/>
    <mergeCell ref="Q12:Q13"/>
    <mergeCell ref="I12:I13"/>
    <mergeCell ref="J12:J13"/>
    <mergeCell ref="K12:K13"/>
    <mergeCell ref="M12:M13"/>
    <mergeCell ref="V12:V13"/>
    <mergeCell ref="R12:R13"/>
    <mergeCell ref="S38:S39"/>
    <mergeCell ref="T38:T39"/>
    <mergeCell ref="Q38:Q39"/>
    <mergeCell ref="U38:U39"/>
    <mergeCell ref="O38:O39"/>
    <mergeCell ref="P38:P39"/>
  </mergeCells>
  <pageMargins left="0.7" right="0.7" top="0.75" bottom="0.75" header="0.3" footer="0.3"/>
  <pageSetup paperSize="9" orientation="portrait" horizontalDpi="1200" verticalDpi="1200" r:id="rId1"/>
  <ignoredErrors>
    <ignoredError sqref="D12:T13 D165:R166 D137:L138 M137:W138 D6:V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V134"/>
  <sheetViews>
    <sheetView showGridLines="0" zoomScaleNormal="100" workbookViewId="0">
      <pane xSplit="3" ySplit="7" topLeftCell="D15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L114" sqref="L114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1" width="9.7109375" style="5" customWidth="1"/>
    <col min="12" max="12" width="10.7109375" style="5" customWidth="1"/>
    <col min="13" max="19" width="10.7109375" style="111" customWidth="1"/>
    <col min="20" max="33" width="10.7109375" style="3" customWidth="1"/>
    <col min="34" max="16384" width="11.42578125" style="3"/>
  </cols>
  <sheetData>
    <row r="1" spans="1:22" ht="16.5" customHeight="1" x14ac:dyDescent="0.2"/>
    <row r="2" spans="1:22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2" s="103" customFormat="1" ht="16.5" customHeight="1" x14ac:dyDescent="0.25">
      <c r="A3" s="12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3" customFormat="1" ht="16.5" customHeight="1" x14ac:dyDescent="0.25">
      <c r="A4" s="129"/>
      <c r="D4" s="174"/>
      <c r="E4" s="174"/>
      <c r="F4" s="174"/>
      <c r="G4" s="174"/>
      <c r="H4" s="174"/>
      <c r="I4" s="174"/>
      <c r="J4" s="174"/>
      <c r="K4" s="174"/>
      <c r="L4" s="140"/>
      <c r="M4" s="174"/>
      <c r="N4" s="174"/>
      <c r="O4" s="174"/>
      <c r="P4" s="174"/>
      <c r="Q4" s="174"/>
      <c r="R4" s="174"/>
      <c r="S4" s="174"/>
      <c r="T4" s="174"/>
      <c r="U4" s="140"/>
      <c r="V4" s="140"/>
    </row>
    <row r="5" spans="1:22" s="103" customFormat="1" ht="16.5" customHeight="1" x14ac:dyDescent="0.25">
      <c r="A5" s="175" t="s">
        <v>199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40"/>
      <c r="M5" s="154"/>
      <c r="N5" s="154"/>
      <c r="O5" s="154"/>
      <c r="P5" s="154"/>
      <c r="Q5" s="154"/>
      <c r="R5" s="154"/>
      <c r="S5" s="154"/>
      <c r="T5" s="154"/>
      <c r="U5" s="140"/>
    </row>
    <row r="6" spans="1:22" s="103" customFormat="1" ht="16.5" customHeight="1" x14ac:dyDescent="0.25">
      <c r="A6" s="175"/>
      <c r="B6" s="175"/>
      <c r="C6" s="175"/>
      <c r="D6" s="171">
        <v>2019</v>
      </c>
      <c r="E6" s="171">
        <v>2020</v>
      </c>
      <c r="F6" s="171">
        <v>2021</v>
      </c>
      <c r="G6" s="171">
        <v>2022</v>
      </c>
      <c r="H6" s="171">
        <v>2023</v>
      </c>
      <c r="I6" s="171">
        <v>2024</v>
      </c>
      <c r="J6" s="171">
        <v>2025</v>
      </c>
      <c r="K6" s="171" t="s">
        <v>178</v>
      </c>
      <c r="L6" s="171"/>
      <c r="M6" s="171">
        <v>2019</v>
      </c>
      <c r="N6" s="171">
        <v>2020</v>
      </c>
      <c r="O6" s="171">
        <v>2021</v>
      </c>
      <c r="P6" s="171">
        <v>2022</v>
      </c>
      <c r="Q6" s="171">
        <v>2023</v>
      </c>
      <c r="R6" s="171">
        <v>2024</v>
      </c>
      <c r="S6" s="171">
        <v>2025</v>
      </c>
      <c r="T6" s="171" t="s">
        <v>178</v>
      </c>
      <c r="U6" s="171"/>
      <c r="V6" s="171"/>
    </row>
    <row r="7" spans="1:22" s="103" customFormat="1" ht="16.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</row>
    <row r="8" spans="1:22" s="103" customFormat="1" ht="16.5" customHeight="1" x14ac:dyDescent="0.25">
      <c r="A8" s="99"/>
      <c r="K8" s="123"/>
      <c r="L8" s="123"/>
      <c r="M8" s="112"/>
      <c r="N8" s="112"/>
      <c r="O8" s="112"/>
      <c r="P8" s="112"/>
      <c r="Q8" s="112"/>
      <c r="R8" s="112"/>
      <c r="S8" s="112"/>
    </row>
    <row r="9" spans="1:22" ht="16.5" customHeight="1" x14ac:dyDescent="0.2">
      <c r="C9" s="138"/>
      <c r="D9" s="164" t="s">
        <v>179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</row>
    <row r="10" spans="1:22" ht="15.75" customHeight="1" x14ac:dyDescent="0.2">
      <c r="C10" s="2"/>
      <c r="D10" s="165"/>
      <c r="E10" s="165"/>
      <c r="F10" s="165"/>
      <c r="G10" s="165"/>
      <c r="H10" s="165"/>
      <c r="I10" s="165"/>
      <c r="J10" s="165"/>
      <c r="K10" s="165"/>
      <c r="M10" s="113"/>
    </row>
    <row r="11" spans="1:22" ht="15.75" customHeight="1" thickBot="1" x14ac:dyDescent="0.25">
      <c r="C11" s="2"/>
      <c r="D11" s="179"/>
      <c r="E11" s="179"/>
      <c r="F11" s="179"/>
      <c r="G11" s="179"/>
      <c r="H11" s="179"/>
      <c r="I11" s="179"/>
      <c r="J11" s="179"/>
      <c r="K11" s="179"/>
      <c r="M11" s="179" t="s">
        <v>193</v>
      </c>
      <c r="N11" s="179"/>
      <c r="O11" s="179"/>
      <c r="P11" s="179"/>
      <c r="Q11" s="179"/>
      <c r="R11" s="179"/>
      <c r="S11" s="179"/>
      <c r="T11" s="179"/>
    </row>
    <row r="12" spans="1:22" ht="13.5" customHeight="1" x14ac:dyDescent="0.2">
      <c r="B12" s="166"/>
      <c r="C12" s="168" t="s">
        <v>0</v>
      </c>
      <c r="D12" s="162">
        <v>2019</v>
      </c>
      <c r="E12" s="162">
        <v>2020</v>
      </c>
      <c r="F12" s="162">
        <v>2021</v>
      </c>
      <c r="G12" s="162">
        <v>2022</v>
      </c>
      <c r="H12" s="162">
        <v>2023</v>
      </c>
      <c r="I12" s="162">
        <v>2024</v>
      </c>
      <c r="J12" s="162">
        <v>2025</v>
      </c>
      <c r="K12" s="162" t="s">
        <v>178</v>
      </c>
      <c r="L12" s="116"/>
      <c r="M12" s="162">
        <v>2019</v>
      </c>
      <c r="N12" s="162">
        <v>2020</v>
      </c>
      <c r="O12" s="162">
        <v>2021</v>
      </c>
      <c r="P12" s="162">
        <v>2022</v>
      </c>
      <c r="Q12" s="162">
        <v>2023</v>
      </c>
      <c r="R12" s="162">
        <v>2024</v>
      </c>
      <c r="S12" s="162">
        <v>2025</v>
      </c>
      <c r="T12" s="162" t="s">
        <v>178</v>
      </c>
    </row>
    <row r="13" spans="1:22" ht="12" thickBot="1" x14ac:dyDescent="0.25">
      <c r="B13" s="167"/>
      <c r="C13" s="169"/>
      <c r="D13" s="163"/>
      <c r="E13" s="163"/>
      <c r="F13" s="163"/>
      <c r="G13" s="163"/>
      <c r="H13" s="163"/>
      <c r="I13" s="163"/>
      <c r="J13" s="163"/>
      <c r="K13" s="163"/>
      <c r="L13" s="116"/>
      <c r="M13" s="163"/>
      <c r="N13" s="163"/>
      <c r="O13" s="163"/>
      <c r="P13" s="163"/>
      <c r="Q13" s="163"/>
      <c r="R13" s="163"/>
      <c r="S13" s="163"/>
      <c r="T13" s="163"/>
    </row>
    <row r="14" spans="1:22" x14ac:dyDescent="0.2">
      <c r="B14" s="35" t="s">
        <v>1</v>
      </c>
      <c r="C14" s="78" t="s">
        <v>2</v>
      </c>
      <c r="D14" s="105">
        <f t="shared" ref="D14:J14" si="0">+SUM(D15:D21)</f>
        <v>156678.5787035024</v>
      </c>
      <c r="E14" s="105">
        <f t="shared" si="0"/>
        <v>211842.68940887006</v>
      </c>
      <c r="F14" s="105">
        <f t="shared" si="0"/>
        <v>213884.62990880202</v>
      </c>
      <c r="G14" s="105">
        <f t="shared" si="0"/>
        <v>211311.82299115596</v>
      </c>
      <c r="H14" s="105">
        <f t="shared" si="0"/>
        <v>261335.82214938401</v>
      </c>
      <c r="I14" s="105">
        <f t="shared" si="0"/>
        <v>290160.86584679346</v>
      </c>
      <c r="J14" s="105">
        <f t="shared" si="0"/>
        <v>319754.16961304203</v>
      </c>
      <c r="K14" s="105">
        <f>+SUM(K15:K21)</f>
        <v>365820.62873394595</v>
      </c>
      <c r="L14" s="122"/>
      <c r="M14" s="125">
        <f t="shared" ref="M14:M34" si="1">+(D14/D$34)*100</f>
        <v>62.568512922472522</v>
      </c>
      <c r="N14" s="125">
        <f t="shared" ref="N14:N34" si="2">+(E14/E$34)*100</f>
        <v>68.508633036336576</v>
      </c>
      <c r="O14" s="125">
        <f t="shared" ref="O14:O34" si="3">+(F14/F$34)*100</f>
        <v>62.180079218568572</v>
      </c>
      <c r="P14" s="125">
        <f t="shared" ref="P14:P34" si="4">+(G14/G$34)*100</f>
        <v>59.919644343062764</v>
      </c>
      <c r="Q14" s="125">
        <f t="shared" ref="Q14:Q34" si="5">+(H14/H$34)*100</f>
        <v>61.75630897226263</v>
      </c>
      <c r="R14" s="125">
        <f t="shared" ref="R14:R34" si="6">+(I14/I$34)*100</f>
        <v>61.06128805120288</v>
      </c>
      <c r="S14" s="125">
        <f t="shared" ref="S14:S34" si="7">+(J14/J$34)*100</f>
        <v>62.638074809414626</v>
      </c>
      <c r="T14" s="125">
        <f t="shared" ref="T14:T34" si="8">+(K14/K$34)*100</f>
        <v>65.827214726842769</v>
      </c>
    </row>
    <row r="15" spans="1:22" x14ac:dyDescent="0.2">
      <c r="B15" s="41"/>
      <c r="C15" s="79" t="s">
        <v>42</v>
      </c>
      <c r="D15" s="106">
        <f>+'C6 Ejec. Nac 19-26'!D15+'C7 Ejec. Prop 19-26'!D15</f>
        <v>31297.608020122072</v>
      </c>
      <c r="E15" s="106">
        <f>+'C6 Ejec. Nac 19-26'!E15+'C7 Ejec. Prop 19-26'!E15</f>
        <v>33037.03166097901</v>
      </c>
      <c r="F15" s="106">
        <f>+'C6 Ejec. Nac 19-26'!F15+'C7 Ejec. Prop 19-26'!F15</f>
        <v>35152.003090073995</v>
      </c>
      <c r="G15" s="106">
        <f>+'C6 Ejec. Nac 19-26'!G15+'C7 Ejec. Prop 19-26'!G15</f>
        <v>38658.482298253002</v>
      </c>
      <c r="H15" s="106">
        <f>+'C6 Ejec. Nac 19-26'!H15+'C7 Ejec. Prop 19-26'!H15</f>
        <v>45405.795279807004</v>
      </c>
      <c r="I15" s="106">
        <f>+'C6 Ejec. Nac 19-26'!I15+'C7 Ejec. Prop 19-26'!I15</f>
        <v>51094.582486175997</v>
      </c>
      <c r="J15" s="106">
        <f>+'C6 Ejec. Nac 19-26'!J15+'C7 Ejec. Prop 19-26'!J15</f>
        <v>57420.056275490999</v>
      </c>
      <c r="K15" s="106">
        <v>66677.795836443998</v>
      </c>
      <c r="M15" s="111">
        <f t="shared" si="1"/>
        <v>12.49848452834933</v>
      </c>
      <c r="N15" s="111">
        <f t="shared" si="2"/>
        <v>10.683974438709502</v>
      </c>
      <c r="O15" s="111">
        <f t="shared" si="3"/>
        <v>10.219314673355207</v>
      </c>
      <c r="P15" s="111">
        <f t="shared" si="4"/>
        <v>10.96201091526647</v>
      </c>
      <c r="Q15" s="111">
        <f t="shared" si="5"/>
        <v>10.729850578342059</v>
      </c>
      <c r="R15" s="111">
        <f t="shared" si="6"/>
        <v>10.752314961355482</v>
      </c>
      <c r="S15" s="111">
        <f t="shared" si="7"/>
        <v>11.248271711038548</v>
      </c>
      <c r="T15" s="111">
        <f t="shared" si="8"/>
        <v>11.998267017441409</v>
      </c>
    </row>
    <row r="16" spans="1:22" x14ac:dyDescent="0.2">
      <c r="B16" s="41"/>
      <c r="C16" s="79" t="s">
        <v>109</v>
      </c>
      <c r="D16" s="106">
        <f>+'C6 Ejec. Nac 19-26'!D16+'C7 Ejec. Prop 19-26'!D16</f>
        <v>9712.8080003671494</v>
      </c>
      <c r="E16" s="106">
        <f>+'C6 Ejec. Nac 19-26'!E16+'C7 Ejec. Prop 19-26'!E16</f>
        <v>9800.3657468193087</v>
      </c>
      <c r="F16" s="106">
        <f>+'C6 Ejec. Nac 19-26'!F16+'C7 Ejec. Prop 19-26'!F16</f>
        <v>10929.432021270999</v>
      </c>
      <c r="G16" s="106">
        <f>+'C6 Ejec. Nac 19-26'!G16+'C7 Ejec. Prop 19-26'!G16</f>
        <v>13493.786288615998</v>
      </c>
      <c r="H16" s="106">
        <f>+'C6 Ejec. Nac 19-26'!H16+'C7 Ejec. Prop 19-26'!H16</f>
        <v>15938.81044755002</v>
      </c>
      <c r="I16" s="106">
        <f>+'C6 Ejec. Nac 19-26'!I16+'C7 Ejec. Prop 19-26'!I16</f>
        <v>17009.477209582998</v>
      </c>
      <c r="J16" s="106">
        <f>+'C6 Ejec. Nac 19-26'!J16+'C7 Ejec. Prop 19-26'!J16</f>
        <v>20241.130003742612</v>
      </c>
      <c r="K16" s="106">
        <v>18872.934975581</v>
      </c>
      <c r="L16" s="124"/>
      <c r="M16" s="111">
        <f t="shared" si="1"/>
        <v>3.8787430797065405</v>
      </c>
      <c r="N16" s="111">
        <f t="shared" si="2"/>
        <v>3.1693784781728422</v>
      </c>
      <c r="O16" s="111">
        <f t="shared" si="3"/>
        <v>3.1773809515268181</v>
      </c>
      <c r="P16" s="111">
        <f t="shared" si="4"/>
        <v>3.8263021150927625</v>
      </c>
      <c r="Q16" s="111">
        <f t="shared" si="5"/>
        <v>3.7665027876912003</v>
      </c>
      <c r="R16" s="111">
        <f t="shared" si="6"/>
        <v>3.5794647374781245</v>
      </c>
      <c r="S16" s="111">
        <f t="shared" si="7"/>
        <v>3.9651255116887247</v>
      </c>
      <c r="T16" s="111">
        <f t="shared" si="8"/>
        <v>3.3960707668753418</v>
      </c>
    </row>
    <row r="17" spans="2:20" x14ac:dyDescent="0.2">
      <c r="B17" s="41"/>
      <c r="C17" s="79" t="s">
        <v>5</v>
      </c>
      <c r="D17" s="106">
        <f>+'C6 Ejec. Nac 19-26'!D17+'C7 Ejec. Prop 19-26'!D17</f>
        <v>113058.83380704142</v>
      </c>
      <c r="E17" s="106">
        <f>+'C6 Ejec. Nac 19-26'!E17+'C7 Ejec. Prop 19-26'!E17</f>
        <v>166226.13434421463</v>
      </c>
      <c r="F17" s="106">
        <f>+'C6 Ejec. Nac 19-26'!F17+'C7 Ejec. Prop 19-26'!F17</f>
        <v>163433.64057616756</v>
      </c>
      <c r="G17" s="106">
        <f>+'C6 Ejec. Nac 19-26'!G17+'C7 Ejec. Prop 19-26'!G17</f>
        <v>155147.67849551598</v>
      </c>
      <c r="H17" s="106">
        <f>+'C6 Ejec. Nac 19-26'!H17+'C7 Ejec. Prop 19-26'!H17</f>
        <v>195733.91503229199</v>
      </c>
      <c r="I17" s="106">
        <f>+'C6 Ejec. Nac 19-26'!I17+'C7 Ejec. Prop 19-26'!I17</f>
        <v>217697.33560011501</v>
      </c>
      <c r="J17" s="106">
        <f>+'C6 Ejec. Nac 19-26'!J17+'C7 Ejec. Prop 19-26'!J17</f>
        <v>237695.21664677237</v>
      </c>
      <c r="K17" s="106">
        <v>275670.747973883</v>
      </c>
      <c r="L17" s="124"/>
      <c r="M17" s="111">
        <f t="shared" si="1"/>
        <v>45.149267772221712</v>
      </c>
      <c r="N17" s="111">
        <f t="shared" si="2"/>
        <v>53.756517492360359</v>
      </c>
      <c r="O17" s="111">
        <f t="shared" si="3"/>
        <v>47.513076195976581</v>
      </c>
      <c r="P17" s="111">
        <f t="shared" si="4"/>
        <v>43.993722568435025</v>
      </c>
      <c r="Q17" s="111">
        <f t="shared" si="5"/>
        <v>46.253912049513183</v>
      </c>
      <c r="R17" s="111">
        <f t="shared" si="6"/>
        <v>45.812103842000248</v>
      </c>
      <c r="S17" s="111">
        <f t="shared" si="7"/>
        <v>46.56317939552919</v>
      </c>
      <c r="T17" s="111">
        <f t="shared" si="8"/>
        <v>49.605287661303109</v>
      </c>
    </row>
    <row r="18" spans="2:20" x14ac:dyDescent="0.2">
      <c r="B18" s="41"/>
      <c r="C18" s="79" t="s">
        <v>43</v>
      </c>
      <c r="D18" s="106">
        <f>+'C6 Ejec. Nac 19-26'!D18+'C7 Ejec. Prop 19-26'!D18</f>
        <v>1449.1447130413999</v>
      </c>
      <c r="E18" s="106">
        <f>+'C6 Ejec. Nac 19-26'!E18+'C7 Ejec. Prop 19-26'!E18</f>
        <v>1348.20848989</v>
      </c>
      <c r="F18" s="106">
        <f>+'C6 Ejec. Nac 19-26'!F18+'C7 Ejec. Prop 19-26'!F18</f>
        <v>1806.3410956570001</v>
      </c>
      <c r="G18" s="106">
        <f>+'C6 Ejec. Nac 19-26'!G18+'C7 Ejec. Prop 19-26'!G18</f>
        <v>1892.6116993980002</v>
      </c>
      <c r="H18" s="106">
        <f>+'C6 Ejec. Nac 19-26'!H18+'C7 Ejec. Prop 19-26'!H18</f>
        <v>1874.148966901</v>
      </c>
      <c r="I18" s="106">
        <f>+'C6 Ejec. Nac 19-26'!I18+'C7 Ejec. Prop 19-26'!I18</f>
        <v>2085.6485388095002</v>
      </c>
      <c r="J18" s="106">
        <f>+'C6 Ejec. Nac 19-26'!J18+'C7 Ejec. Prop 19-26'!J18</f>
        <v>2026.245599416</v>
      </c>
      <c r="K18" s="106">
        <v>2136.320861703</v>
      </c>
      <c r="L18" s="124"/>
      <c r="M18" s="111">
        <f t="shared" si="1"/>
        <v>0.57870597534617985</v>
      </c>
      <c r="N18" s="111">
        <f t="shared" si="2"/>
        <v>0.43600239851600059</v>
      </c>
      <c r="O18" s="111">
        <f t="shared" si="3"/>
        <v>0.52513559516454988</v>
      </c>
      <c r="P18" s="111">
        <f t="shared" si="4"/>
        <v>0.53666954504573139</v>
      </c>
      <c r="Q18" s="111">
        <f t="shared" si="5"/>
        <v>0.44288043525018822</v>
      </c>
      <c r="R18" s="111">
        <f t="shared" si="6"/>
        <v>0.43890269568281498</v>
      </c>
      <c r="S18" s="111">
        <f t="shared" si="7"/>
        <v>0.3969303155360317</v>
      </c>
      <c r="T18" s="111">
        <f t="shared" si="8"/>
        <v>0.38441804819878855</v>
      </c>
    </row>
    <row r="19" spans="2:20" x14ac:dyDescent="0.2">
      <c r="B19" s="41"/>
      <c r="C19" s="79" t="s">
        <v>44</v>
      </c>
      <c r="D19" s="106">
        <f>+'C6 Ejec. Nac 19-26'!D19+'C7 Ejec. Prop 19-26'!D19</f>
        <v>371.63514350000003</v>
      </c>
      <c r="E19" s="106">
        <f>+'C6 Ejec. Nac 19-26'!E19+'C7 Ejec. Prop 19-26'!E19</f>
        <v>423.12262629399999</v>
      </c>
      <c r="F19" s="106">
        <f>+'C6 Ejec. Nac 19-26'!F19+'C7 Ejec. Prop 19-26'!F19</f>
        <v>579.31010756000001</v>
      </c>
      <c r="G19" s="106">
        <f>+'C6 Ejec. Nac 19-26'!G19+'C7 Ejec. Prop 19-26'!G19</f>
        <v>641.73549835099993</v>
      </c>
      <c r="H19" s="106">
        <f>+'C6 Ejec. Nac 19-26'!H19+'C7 Ejec. Prop 19-26'!H19</f>
        <v>762.50375393700006</v>
      </c>
      <c r="I19" s="106">
        <f>+'C6 Ejec. Nac 19-26'!I19+'C7 Ejec. Prop 19-26'!I19</f>
        <v>645.87413429000003</v>
      </c>
      <c r="J19" s="106">
        <f>+'C6 Ejec. Nac 19-26'!J19+'C7 Ejec. Prop 19-26'!J19</f>
        <v>710.31054832300003</v>
      </c>
      <c r="K19" s="106">
        <v>759.54320499999994</v>
      </c>
      <c r="L19" s="124"/>
      <c r="M19" s="111">
        <f t="shared" si="1"/>
        <v>0.14840993881191553</v>
      </c>
      <c r="N19" s="111">
        <f t="shared" si="2"/>
        <v>0.13683527534055601</v>
      </c>
      <c r="O19" s="111">
        <f t="shared" si="3"/>
        <v>0.16841578749981923</v>
      </c>
      <c r="P19" s="111">
        <f t="shared" si="4"/>
        <v>0.18197071171507245</v>
      </c>
      <c r="Q19" s="111">
        <f t="shared" si="5"/>
        <v>0.18018738125279427</v>
      </c>
      <c r="R19" s="111">
        <f t="shared" si="6"/>
        <v>0.13591738652836255</v>
      </c>
      <c r="S19" s="111">
        <f t="shared" si="7"/>
        <v>0.13914591111545477</v>
      </c>
      <c r="T19" s="111">
        <f t="shared" si="8"/>
        <v>0.13667521654775885</v>
      </c>
    </row>
    <row r="20" spans="2:20" x14ac:dyDescent="0.2">
      <c r="B20" s="41"/>
      <c r="C20" s="79" t="s">
        <v>45</v>
      </c>
      <c r="D20" s="106">
        <f>+'C6 Ejec. Nac 19-26'!D20+'C7 Ejec. Prop 19-26'!D20</f>
        <v>272.834679763</v>
      </c>
      <c r="E20" s="106">
        <f>+'C6 Ejec. Nac 19-26'!E20+'C7 Ejec. Prop 19-26'!E20</f>
        <v>284.85250441199997</v>
      </c>
      <c r="F20" s="106">
        <f>+'C6 Ejec. Nac 19-26'!F20+'C7 Ejec. Prop 19-26'!F20</f>
        <v>469.833634082</v>
      </c>
      <c r="G20" s="106">
        <f>+'C6 Ejec. Nac 19-26'!G20+'C7 Ejec. Prop 19-26'!G20</f>
        <v>416.63963981199998</v>
      </c>
      <c r="H20" s="106">
        <f>+'C6 Ejec. Nac 19-26'!H20+'C7 Ejec. Prop 19-26'!H20</f>
        <v>491.00684277900001</v>
      </c>
      <c r="I20" s="106">
        <f>+'C6 Ejec. Nac 19-26'!I20+'C7 Ejec. Prop 19-26'!I20</f>
        <v>354.49355843399997</v>
      </c>
      <c r="J20" s="106">
        <f>+'C6 Ejec. Nac 19-26'!J20+'C7 Ejec. Prop 19-26'!J20</f>
        <v>345.05977803600001</v>
      </c>
      <c r="K20" s="106">
        <v>369.89336923299999</v>
      </c>
      <c r="L20" s="124"/>
      <c r="M20" s="111">
        <f t="shared" si="1"/>
        <v>0.10895465307197297</v>
      </c>
      <c r="N20" s="111">
        <f t="shared" si="2"/>
        <v>9.2119561683708717E-2</v>
      </c>
      <c r="O20" s="111">
        <f t="shared" si="3"/>
        <v>0.13658902277935242</v>
      </c>
      <c r="P20" s="111">
        <f t="shared" si="4"/>
        <v>0.1181424620893156</v>
      </c>
      <c r="Q20" s="111">
        <f t="shared" si="5"/>
        <v>0.11602990374898582</v>
      </c>
      <c r="R20" s="111">
        <f t="shared" si="6"/>
        <v>7.4599423394550765E-2</v>
      </c>
      <c r="S20" s="111">
        <f t="shared" si="7"/>
        <v>6.759530365622915E-2</v>
      </c>
      <c r="T20" s="111">
        <f t="shared" si="8"/>
        <v>6.6560079804150699E-2</v>
      </c>
    </row>
    <row r="21" spans="2:20" x14ac:dyDescent="0.2">
      <c r="B21" s="41"/>
      <c r="C21" s="79" t="s">
        <v>46</v>
      </c>
      <c r="D21" s="106">
        <f>+'C6 Ejec. Nac 19-26'!D21+'C7 Ejec. Prop 19-26'!D21</f>
        <v>515.71433966735992</v>
      </c>
      <c r="E21" s="106">
        <f>+'C6 Ejec. Nac 19-26'!E21+'C7 Ejec. Prop 19-26'!E21</f>
        <v>722.97403626107996</v>
      </c>
      <c r="F21" s="106">
        <f>+'C6 Ejec. Nac 19-26'!F21+'C7 Ejec. Prop 19-26'!F21</f>
        <v>1514.06938399045</v>
      </c>
      <c r="G21" s="106">
        <f>+'C6 Ejec. Nac 19-26'!G21+'C7 Ejec. Prop 19-26'!G21</f>
        <v>1060.8890712099999</v>
      </c>
      <c r="H21" s="106">
        <f>+'C6 Ejec. Nac 19-26'!H21+'C7 Ejec. Prop 19-26'!H21</f>
        <v>1129.6418261180002</v>
      </c>
      <c r="I21" s="106">
        <f>+'C6 Ejec. Nac 19-26'!I21+'C7 Ejec. Prop 19-26'!I21</f>
        <v>1273.454319386</v>
      </c>
      <c r="J21" s="106">
        <f>+'C6 Ejec. Nac 19-26'!J21+'C7 Ejec. Prop 19-26'!J21</f>
        <v>1316.1507612610001</v>
      </c>
      <c r="K21" s="106">
        <v>1333.392512102</v>
      </c>
      <c r="L21" s="124"/>
      <c r="M21" s="111">
        <f t="shared" si="1"/>
        <v>0.2059469749648698</v>
      </c>
      <c r="N21" s="111">
        <f t="shared" si="2"/>
        <v>0.23380539155360416</v>
      </c>
      <c r="O21" s="111">
        <f t="shared" si="3"/>
        <v>0.44016699226624112</v>
      </c>
      <c r="P21" s="111">
        <f t="shared" si="4"/>
        <v>0.30082602541839742</v>
      </c>
      <c r="Q21" s="111">
        <f t="shared" si="5"/>
        <v>0.26694583646422865</v>
      </c>
      <c r="R21" s="111">
        <f t="shared" si="6"/>
        <v>0.26798500476330295</v>
      </c>
      <c r="S21" s="111">
        <f t="shared" si="7"/>
        <v>0.25782666085043587</v>
      </c>
      <c r="T21" s="111">
        <f t="shared" si="8"/>
        <v>0.2399359366722279</v>
      </c>
    </row>
    <row r="22" spans="2:20" x14ac:dyDescent="0.2">
      <c r="B22" s="35" t="s">
        <v>7</v>
      </c>
      <c r="C22" s="78" t="s">
        <v>8</v>
      </c>
      <c r="D22" s="105">
        <f t="shared" ref="D22:J22" si="9">+D23+D27</f>
        <v>51934.813661444001</v>
      </c>
      <c r="E22" s="105">
        <f t="shared" si="9"/>
        <v>53613.700937251997</v>
      </c>
      <c r="F22" s="105">
        <f t="shared" si="9"/>
        <v>70519.715412512</v>
      </c>
      <c r="G22" s="105">
        <f t="shared" si="9"/>
        <v>71664.579597668999</v>
      </c>
      <c r="H22" s="105">
        <f t="shared" si="9"/>
        <v>78497.998934295989</v>
      </c>
      <c r="I22" s="105">
        <f t="shared" si="9"/>
        <v>94432.847301682996</v>
      </c>
      <c r="J22" s="105">
        <f t="shared" si="9"/>
        <v>112605.186394034</v>
      </c>
      <c r="K22" s="105">
        <f t="shared" ref="K22" si="10">+K23+K27</f>
        <v>100449.70846832701</v>
      </c>
      <c r="L22" s="122"/>
      <c r="M22" s="125">
        <f t="shared" si="1"/>
        <v>20.739810678596758</v>
      </c>
      <c r="N22" s="125">
        <f t="shared" si="2"/>
        <v>17.338343718536173</v>
      </c>
      <c r="O22" s="125">
        <f t="shared" si="3"/>
        <v>20.501339870427287</v>
      </c>
      <c r="P22" s="125">
        <f t="shared" si="4"/>
        <v>20.321229833255288</v>
      </c>
      <c r="Q22" s="125">
        <f t="shared" si="5"/>
        <v>18.549874395404053</v>
      </c>
      <c r="R22" s="125">
        <f t="shared" si="6"/>
        <v>19.87239483090012</v>
      </c>
      <c r="S22" s="125">
        <f t="shared" si="7"/>
        <v>22.058733738526012</v>
      </c>
      <c r="T22" s="125">
        <f t="shared" si="8"/>
        <v>18.075318911012893</v>
      </c>
    </row>
    <row r="23" spans="2:20" x14ac:dyDescent="0.2">
      <c r="B23" s="35"/>
      <c r="C23" s="78" t="s">
        <v>9</v>
      </c>
      <c r="D23" s="105">
        <f t="shared" ref="D23:I23" si="11">+SUM(D24:D26)</f>
        <v>14397.630715367</v>
      </c>
      <c r="E23" s="105">
        <f t="shared" si="11"/>
        <v>14993.475928438998</v>
      </c>
      <c r="F23" s="105">
        <f t="shared" si="11"/>
        <v>25207.139061341004</v>
      </c>
      <c r="G23" s="105">
        <f t="shared" si="11"/>
        <v>16786.348786879</v>
      </c>
      <c r="H23" s="105">
        <f t="shared" si="11"/>
        <v>26544.488231480002</v>
      </c>
      <c r="I23" s="105">
        <f t="shared" si="11"/>
        <v>37259.837390134999</v>
      </c>
      <c r="J23" s="105">
        <f t="shared" ref="J23:K23" si="12">+SUM(J24:J26)</f>
        <v>53818.412000000004</v>
      </c>
      <c r="K23" s="105">
        <f t="shared" si="12"/>
        <v>38406.044999037003</v>
      </c>
      <c r="L23" s="122"/>
      <c r="M23" s="125">
        <f t="shared" si="1"/>
        <v>5.7495948132907726</v>
      </c>
      <c r="N23" s="125">
        <f t="shared" si="2"/>
        <v>4.84879862121673</v>
      </c>
      <c r="O23" s="125">
        <f t="shared" si="3"/>
        <v>7.3281652093279064</v>
      </c>
      <c r="P23" s="125">
        <f t="shared" si="4"/>
        <v>4.759942131446615</v>
      </c>
      <c r="Q23" s="125">
        <f t="shared" si="5"/>
        <v>6.2727321622093672</v>
      </c>
      <c r="R23" s="125">
        <f t="shared" si="6"/>
        <v>7.8409390493799229</v>
      </c>
      <c r="S23" s="125">
        <f t="shared" si="7"/>
        <v>10.542729500789594</v>
      </c>
      <c r="T23" s="125">
        <f t="shared" si="8"/>
        <v>6.9109360500254278</v>
      </c>
    </row>
    <row r="24" spans="2:20" x14ac:dyDescent="0.2">
      <c r="B24" s="33"/>
      <c r="C24" s="85" t="s">
        <v>47</v>
      </c>
      <c r="D24" s="106">
        <f>+'C6 Ejec. Nac 19-26'!D24+'C7 Ejec. Prop 19-26'!D24</f>
        <v>7959.1543921709999</v>
      </c>
      <c r="E24" s="106">
        <f>+'C6 Ejec. Nac 19-26'!E24+'C7 Ejec. Prop 19-26'!E24</f>
        <v>6490.6139346769996</v>
      </c>
      <c r="F24" s="106">
        <f>+'C6 Ejec. Nac 19-26'!F24+'C7 Ejec. Prop 19-26'!F24</f>
        <v>14288.539061341</v>
      </c>
      <c r="G24" s="106">
        <f>+'C6 Ejec. Nac 19-26'!G24+'C7 Ejec. Prop 19-26'!G24</f>
        <v>4337.434866224</v>
      </c>
      <c r="H24" s="106">
        <f>+'C6 Ejec. Nac 19-26'!H24+'C7 Ejec. Prop 19-26'!H24</f>
        <v>13192.02232615</v>
      </c>
      <c r="I24" s="106">
        <f>+'C6 Ejec. Nac 19-26'!I24+'C7 Ejec. Prop 19-26'!I24</f>
        <v>19509.579269688002</v>
      </c>
      <c r="J24" s="106">
        <f>+'C6 Ejec. Nac 19-26'!J24+'C7 Ejec. Prop 19-26'!J24</f>
        <v>34461.957000000002</v>
      </c>
      <c r="K24" s="106">
        <v>17273.044999703001</v>
      </c>
      <c r="L24" s="124"/>
      <c r="M24" s="111">
        <f t="shared" si="1"/>
        <v>3.1784335711961176</v>
      </c>
      <c r="N24" s="111">
        <f t="shared" si="2"/>
        <v>2.0990249390815219</v>
      </c>
      <c r="O24" s="111">
        <f t="shared" si="3"/>
        <v>4.1539333197089716</v>
      </c>
      <c r="P24" s="111">
        <f t="shared" si="4"/>
        <v>1.2299243405619551</v>
      </c>
      <c r="Q24" s="111">
        <f t="shared" si="5"/>
        <v>3.1174088574700458</v>
      </c>
      <c r="R24" s="111">
        <f t="shared" si="6"/>
        <v>4.1055847971352479</v>
      </c>
      <c r="S24" s="111">
        <f t="shared" si="7"/>
        <v>6.7509069334643774</v>
      </c>
      <c r="T24" s="111">
        <f t="shared" si="8"/>
        <v>3.1081802196803161</v>
      </c>
    </row>
    <row r="25" spans="2:20" x14ac:dyDescent="0.2">
      <c r="B25" s="33"/>
      <c r="C25" s="85" t="s">
        <v>11</v>
      </c>
      <c r="D25" s="106">
        <f>+'C6 Ejec. Nac 19-26'!D25+'C7 Ejec. Prop 19-26'!D25</f>
        <v>6311.2359657730003</v>
      </c>
      <c r="E25" s="106">
        <f>+'C6 Ejec. Nac 19-26'!E25+'C7 Ejec. Prop 19-26'!E25</f>
        <v>8236.1508022439994</v>
      </c>
      <c r="F25" s="106">
        <f>+'C6 Ejec. Nac 19-26'!F25+'C7 Ejec. Prop 19-26'!F25</f>
        <v>10756.284872722001</v>
      </c>
      <c r="G25" s="106">
        <f>+'C6 Ejec. Nac 19-26'!G25+'C7 Ejec. Prop 19-26'!G25</f>
        <v>12302.991215574</v>
      </c>
      <c r="H25" s="106">
        <f>+'C6 Ejec. Nac 19-26'!H25+'C7 Ejec. Prop 19-26'!H25</f>
        <v>13202.203848146</v>
      </c>
      <c r="I25" s="106">
        <f>+'C6 Ejec. Nac 19-26'!I25+'C7 Ejec. Prop 19-26'!I25</f>
        <v>17520.949823401999</v>
      </c>
      <c r="J25" s="106">
        <f>+'C6 Ejec. Nac 19-26'!J25+'C7 Ejec. Prop 19-26'!J25</f>
        <v>18779.458155401</v>
      </c>
      <c r="K25" s="106">
        <v>19987.062393946999</v>
      </c>
      <c r="L25" s="124"/>
      <c r="M25" s="111">
        <f t="shared" si="1"/>
        <v>2.5203486803931163</v>
      </c>
      <c r="N25" s="111">
        <f t="shared" si="2"/>
        <v>2.6635209103384696</v>
      </c>
      <c r="O25" s="111">
        <f t="shared" si="3"/>
        <v>3.1270439852013907</v>
      </c>
      <c r="P25" s="111">
        <f t="shared" si="4"/>
        <v>3.4886399045635659</v>
      </c>
      <c r="Q25" s="111">
        <f t="shared" si="5"/>
        <v>3.1198148545240336</v>
      </c>
      <c r="R25" s="111">
        <f t="shared" si="6"/>
        <v>3.6870987442610859</v>
      </c>
      <c r="S25" s="111">
        <f t="shared" si="7"/>
        <v>3.6787920740543192</v>
      </c>
      <c r="T25" s="111">
        <f t="shared" si="8"/>
        <v>3.5965512730066145</v>
      </c>
    </row>
    <row r="26" spans="2:20" x14ac:dyDescent="0.2">
      <c r="B26" s="33"/>
      <c r="C26" s="85" t="s">
        <v>48</v>
      </c>
      <c r="D26" s="106">
        <f>+'C6 Ejec. Nac 19-26'!D26+'C7 Ejec. Prop 19-26'!D26</f>
        <v>127.24035742300001</v>
      </c>
      <c r="E26" s="106">
        <f>+'C6 Ejec. Nac 19-26'!E26+'C7 Ejec. Prop 19-26'!E26</f>
        <v>266.71119151800002</v>
      </c>
      <c r="F26" s="106">
        <f>+'C6 Ejec. Nac 19-26'!F26+'C7 Ejec. Prop 19-26'!F26</f>
        <v>162.31512727800001</v>
      </c>
      <c r="G26" s="106">
        <f>+'C6 Ejec. Nac 19-26'!G26+'C7 Ejec. Prop 19-26'!G26</f>
        <v>145.922705081</v>
      </c>
      <c r="H26" s="106">
        <f>+'C6 Ejec. Nac 19-26'!H26+'C7 Ejec. Prop 19-26'!H26</f>
        <v>150.26205718400001</v>
      </c>
      <c r="I26" s="106">
        <f>+'C6 Ejec. Nac 19-26'!I26+'C7 Ejec. Prop 19-26'!I26</f>
        <v>229.30829704499999</v>
      </c>
      <c r="J26" s="106">
        <f>+'C6 Ejec. Nac 19-26'!J26+'C7 Ejec. Prop 19-26'!J26</f>
        <v>576.99684459900004</v>
      </c>
      <c r="K26" s="106">
        <v>1145.9376053870001</v>
      </c>
      <c r="L26" s="124"/>
      <c r="M26" s="111">
        <f t="shared" si="1"/>
        <v>5.0812561701538028E-2</v>
      </c>
      <c r="N26" s="111">
        <f t="shared" si="2"/>
        <v>8.6252771796739097E-2</v>
      </c>
      <c r="O26" s="111">
        <f t="shared" si="3"/>
        <v>4.7187904417542878E-2</v>
      </c>
      <c r="P26" s="111">
        <f t="shared" si="4"/>
        <v>4.1377886321093856E-2</v>
      </c>
      <c r="Q26" s="111">
        <f t="shared" si="5"/>
        <v>3.5508450215288534E-2</v>
      </c>
      <c r="R26" s="111">
        <f t="shared" si="6"/>
        <v>4.8255507983590719E-2</v>
      </c>
      <c r="S26" s="111">
        <f t="shared" si="7"/>
        <v>0.11303049327089744</v>
      </c>
      <c r="T26" s="111">
        <f t="shared" si="8"/>
        <v>0.20620455733849724</v>
      </c>
    </row>
    <row r="27" spans="2:20" x14ac:dyDescent="0.2">
      <c r="B27" s="35"/>
      <c r="C27" s="78" t="s">
        <v>12</v>
      </c>
      <c r="D27" s="105">
        <f t="shared" ref="D27:I27" si="13">+SUM(D28:D31)</f>
        <v>37537.182946077002</v>
      </c>
      <c r="E27" s="105">
        <f t="shared" si="13"/>
        <v>38620.225008812995</v>
      </c>
      <c r="F27" s="105">
        <f t="shared" si="13"/>
        <v>45312.576351170996</v>
      </c>
      <c r="G27" s="105">
        <f t="shared" si="13"/>
        <v>54878.230810790003</v>
      </c>
      <c r="H27" s="105">
        <f t="shared" si="13"/>
        <v>51953.510702815991</v>
      </c>
      <c r="I27" s="105">
        <f t="shared" si="13"/>
        <v>57173.009911547997</v>
      </c>
      <c r="J27" s="105">
        <f t="shared" ref="J27:K27" si="14">+SUM(J28:J31)</f>
        <v>58786.774394033993</v>
      </c>
      <c r="K27" s="105">
        <f t="shared" si="14"/>
        <v>62043.663469289997</v>
      </c>
      <c r="L27" s="122"/>
      <c r="M27" s="125">
        <f t="shared" si="1"/>
        <v>14.990215865305984</v>
      </c>
      <c r="N27" s="125">
        <f t="shared" si="2"/>
        <v>12.489545097319441</v>
      </c>
      <c r="O27" s="125">
        <f t="shared" si="3"/>
        <v>13.173174661099383</v>
      </c>
      <c r="P27" s="125">
        <f t="shared" si="4"/>
        <v>15.561287701808672</v>
      </c>
      <c r="Q27" s="125">
        <f t="shared" si="5"/>
        <v>12.277142233194688</v>
      </c>
      <c r="R27" s="125">
        <f t="shared" si="6"/>
        <v>12.031455781520197</v>
      </c>
      <c r="S27" s="125">
        <f t="shared" si="7"/>
        <v>11.516004237736418</v>
      </c>
      <c r="T27" s="125">
        <f t="shared" si="8"/>
        <v>11.164382860987462</v>
      </c>
    </row>
    <row r="28" spans="2:20" x14ac:dyDescent="0.2">
      <c r="B28" s="33"/>
      <c r="C28" s="85" t="s">
        <v>47</v>
      </c>
      <c r="D28" s="106">
        <f>+'C6 Ejec. Nac 19-26'!D28+'C7 Ejec. Prop 19-26'!D28</f>
        <v>17939.569983046</v>
      </c>
      <c r="E28" s="106">
        <f>+'C6 Ejec. Nac 19-26'!E28+'C7 Ejec. Prop 19-26'!E28</f>
        <v>16310.433008813001</v>
      </c>
      <c r="F28" s="106">
        <f>+'C6 Ejec. Nac 19-26'!F28+'C7 Ejec. Prop 19-26'!F28</f>
        <v>20053.114051171</v>
      </c>
      <c r="G28" s="106">
        <f>+'C6 Ejec. Nac 19-26'!G28+'C7 Ejec. Prop 19-26'!G28</f>
        <v>26531.272258776</v>
      </c>
      <c r="H28" s="106">
        <f>+'C6 Ejec. Nac 19-26'!H28+'C7 Ejec. Prop 19-26'!H28</f>
        <v>17493.790509565999</v>
      </c>
      <c r="I28" s="106">
        <f>+'C6 Ejec. Nac 19-26'!I28+'C7 Ejec. Prop 19-26'!I28</f>
        <v>13922.055749775</v>
      </c>
      <c r="J28" s="106">
        <f>+'C6 Ejec. Nac 19-26'!J28+'C7 Ejec. Prop 19-26'!J28</f>
        <v>10384.67677591</v>
      </c>
      <c r="K28" s="106">
        <v>10342.874420982</v>
      </c>
      <c r="L28" s="124"/>
      <c r="M28" s="111">
        <f t="shared" si="1"/>
        <v>7.1640439018274202</v>
      </c>
      <c r="N28" s="111">
        <f t="shared" si="2"/>
        <v>5.2746945045993838</v>
      </c>
      <c r="O28" s="111">
        <f t="shared" si="3"/>
        <v>5.8297981524547566</v>
      </c>
      <c r="P28" s="111">
        <f t="shared" si="4"/>
        <v>7.5232155740824824</v>
      </c>
      <c r="Q28" s="111">
        <f t="shared" si="5"/>
        <v>4.133960369150028</v>
      </c>
      <c r="R28" s="111">
        <f t="shared" si="6"/>
        <v>2.9297495164312517</v>
      </c>
      <c r="S28" s="111">
        <f t="shared" si="7"/>
        <v>2.0343007928504266</v>
      </c>
      <c r="T28" s="111">
        <f t="shared" si="8"/>
        <v>1.8611378416768152</v>
      </c>
    </row>
    <row r="29" spans="2:20" x14ac:dyDescent="0.2">
      <c r="B29" s="33"/>
      <c r="C29" s="85" t="s">
        <v>11</v>
      </c>
      <c r="D29" s="106">
        <f>+'C6 Ejec. Nac 19-26'!D29+'C7 Ejec. Prop 19-26'!D29</f>
        <v>18942.493672543002</v>
      </c>
      <c r="E29" s="106">
        <f>+'C6 Ejec. Nac 19-26'!E29+'C7 Ejec. Prop 19-26'!E29</f>
        <v>21380.433667267</v>
      </c>
      <c r="F29" s="106">
        <f>+'C6 Ejec. Nac 19-26'!F29+'C7 Ejec. Prop 19-26'!F29</f>
        <v>24138.863815227</v>
      </c>
      <c r="G29" s="106">
        <f>+'C6 Ejec. Nac 19-26'!G29+'C7 Ejec. Prop 19-26'!G29</f>
        <v>26859.139730674</v>
      </c>
      <c r="H29" s="106">
        <f>+'C6 Ejec. Nac 19-26'!H29+'C7 Ejec. Prop 19-26'!H29</f>
        <v>30151.399806412999</v>
      </c>
      <c r="I29" s="106">
        <f>+'C6 Ejec. Nac 19-26'!I29+'C7 Ejec. Prop 19-26'!I29</f>
        <v>41528.707714217999</v>
      </c>
      <c r="J29" s="106">
        <f>+'C6 Ejec. Nac 19-26'!J29+'C7 Ejec. Prop 19-26'!J29</f>
        <v>46200.190150207003</v>
      </c>
      <c r="K29" s="106">
        <v>48777.532232774</v>
      </c>
      <c r="L29" s="124"/>
      <c r="M29" s="111">
        <f t="shared" si="1"/>
        <v>7.5645545800950424</v>
      </c>
      <c r="N29" s="111">
        <f t="shared" si="2"/>
        <v>6.9143017790974124</v>
      </c>
      <c r="O29" s="111">
        <f t="shared" si="3"/>
        <v>7.0175985292493621</v>
      </c>
      <c r="P29" s="111">
        <f t="shared" si="4"/>
        <v>7.6161857734291116</v>
      </c>
      <c r="Q29" s="111">
        <f t="shared" si="5"/>
        <v>7.1250820001503197</v>
      </c>
      <c r="R29" s="111">
        <f t="shared" si="6"/>
        <v>8.7392776993951724</v>
      </c>
      <c r="S29" s="111">
        <f t="shared" si="7"/>
        <v>9.0503619400489956</v>
      </c>
      <c r="T29" s="111">
        <f t="shared" si="8"/>
        <v>8.7772225947037139</v>
      </c>
    </row>
    <row r="30" spans="2:20" x14ac:dyDescent="0.2">
      <c r="B30" s="33"/>
      <c r="C30" s="85" t="s">
        <v>48</v>
      </c>
      <c r="D30" s="106">
        <f>+'C6 Ejec. Nac 19-26'!D30+'C7 Ejec. Prop 19-26'!D30</f>
        <v>161.86329048799999</v>
      </c>
      <c r="E30" s="106">
        <f>+'C6 Ejec. Nac 19-26'!E30+'C7 Ejec. Prop 19-26'!E30</f>
        <v>156.358332733</v>
      </c>
      <c r="F30" s="106">
        <f>+'C6 Ejec. Nac 19-26'!F30+'C7 Ejec. Prop 19-26'!F30</f>
        <v>286.23618477299999</v>
      </c>
      <c r="G30" s="106">
        <f>+'C6 Ejec. Nac 19-26'!G30+'C7 Ejec. Prop 19-26'!G30</f>
        <v>236.31477182399999</v>
      </c>
      <c r="H30" s="106">
        <f>+'C6 Ejec. Nac 19-26'!H30+'C7 Ejec. Prop 19-26'!H30</f>
        <v>295.182114259</v>
      </c>
      <c r="I30" s="106">
        <f>+'C6 Ejec. Nac 19-26'!I30+'C7 Ejec. Prop 19-26'!I30</f>
        <v>295.22500055500001</v>
      </c>
      <c r="J30" s="106">
        <f>+'C6 Ejec. Nac 19-26'!J30+'C7 Ejec. Prop 19-26'!J30</f>
        <v>294.80984979300001</v>
      </c>
      <c r="K30" s="106">
        <v>257.92867398099997</v>
      </c>
      <c r="L30" s="124"/>
      <c r="M30" s="111">
        <f t="shared" si="1"/>
        <v>6.4638991918210195E-2</v>
      </c>
      <c r="N30" s="111">
        <f t="shared" si="2"/>
        <v>5.0565330667153019E-2</v>
      </c>
      <c r="O30" s="111">
        <f t="shared" si="3"/>
        <v>8.321396751133972E-2</v>
      </c>
      <c r="P30" s="111">
        <f t="shared" si="4"/>
        <v>6.7009488064937769E-2</v>
      </c>
      <c r="Q30" s="111">
        <f t="shared" si="5"/>
        <v>6.975453155000054E-2</v>
      </c>
      <c r="R30" s="111">
        <f t="shared" si="6"/>
        <v>6.2126981687198456E-2</v>
      </c>
      <c r="S30" s="111">
        <f t="shared" si="7"/>
        <v>5.7751620403366975E-2</v>
      </c>
      <c r="T30" s="111">
        <f t="shared" si="8"/>
        <v>4.6412708504487865E-2</v>
      </c>
    </row>
    <row r="31" spans="2:20" x14ac:dyDescent="0.2">
      <c r="B31" s="33"/>
      <c r="C31" s="85" t="s">
        <v>49</v>
      </c>
      <c r="D31" s="106">
        <f>+'C6 Ejec. Nac 19-26'!D31+'C7 Ejec. Prop 19-26'!D31</f>
        <v>493.25599999999997</v>
      </c>
      <c r="E31" s="106">
        <f>+'C6 Ejec. Nac 19-26'!E31+'C7 Ejec. Prop 19-26'!E31</f>
        <v>773</v>
      </c>
      <c r="F31" s="106">
        <f>+'C6 Ejec. Nac 19-26'!F31+'C7 Ejec. Prop 19-26'!F31</f>
        <v>834.3623</v>
      </c>
      <c r="G31" s="106">
        <f>+'C6 Ejec. Nac 19-26'!G31+'C7 Ejec. Prop 19-26'!G31</f>
        <v>1251.5040495159999</v>
      </c>
      <c r="H31" s="106">
        <f>+'C6 Ejec. Nac 19-26'!H31+'C7 Ejec. Prop 19-26'!H31</f>
        <v>4013.1382725779999</v>
      </c>
      <c r="I31" s="106">
        <f>+'C6 Ejec. Nac 19-26'!I31+'C7 Ejec. Prop 19-26'!I31</f>
        <v>1427.0214470000001</v>
      </c>
      <c r="J31" s="106">
        <f>+'C6 Ejec. Nac 19-26'!J31+'C7 Ejec. Prop 19-26'!J31</f>
        <v>1907.0976181240001</v>
      </c>
      <c r="K31" s="106">
        <v>2665.328141553</v>
      </c>
      <c r="L31" s="124"/>
      <c r="M31" s="111">
        <f t="shared" si="1"/>
        <v>0.19697839146531143</v>
      </c>
      <c r="N31" s="111">
        <f t="shared" si="2"/>
        <v>0.2499834829554935</v>
      </c>
      <c r="O31" s="111">
        <f t="shared" si="3"/>
        <v>0.24256401188392276</v>
      </c>
      <c r="P31" s="111">
        <f t="shared" si="4"/>
        <v>0.35487686623213732</v>
      </c>
      <c r="Q31" s="111">
        <f t="shared" si="5"/>
        <v>0.9483453323443416</v>
      </c>
      <c r="R31" s="111">
        <f t="shared" si="6"/>
        <v>0.30030158400657486</v>
      </c>
      <c r="S31" s="111">
        <f t="shared" si="7"/>
        <v>0.37358988443362956</v>
      </c>
      <c r="T31" s="111">
        <f t="shared" si="8"/>
        <v>0.47960971610244602</v>
      </c>
    </row>
    <row r="32" spans="2:20" x14ac:dyDescent="0.2">
      <c r="B32" s="35" t="s">
        <v>13</v>
      </c>
      <c r="C32" s="78" t="s">
        <v>110</v>
      </c>
      <c r="D32" s="105">
        <f>+'C6 Ejec. Nac 19-26'!D32+'C7 Ejec. Prop 19-26'!D32</f>
        <v>41797.831084841993</v>
      </c>
      <c r="E32" s="105">
        <f>+'C6 Ejec. Nac 19-26'!E32+'C7 Ejec. Prop 19-26'!E32</f>
        <v>43764.039284271996</v>
      </c>
      <c r="F32" s="105">
        <f>+'C6 Ejec. Nac 19-26'!F32+'C7 Ejec. Prop 19-26'!F32</f>
        <v>59571.784327827001</v>
      </c>
      <c r="G32" s="105">
        <f>+'C6 Ejec. Nac 19-26'!G32+'C7 Ejec. Prop 19-26'!G32</f>
        <v>69682.271053019998</v>
      </c>
      <c r="H32" s="105">
        <f>+'C6 Ejec. Nac 19-26'!H32+'C7 Ejec. Prop 19-26'!H32</f>
        <v>83338.849852273997</v>
      </c>
      <c r="I32" s="105">
        <f>+'C6 Ejec. Nac 19-26'!I32+'C7 Ejec. Prop 19-26'!I32</f>
        <v>90602.397361801995</v>
      </c>
      <c r="J32" s="105">
        <f>+'C6 Ejec. Nac 19-26'!J32+'C7 Ejec. Prop 19-26'!J32</f>
        <v>78119.566893955343</v>
      </c>
      <c r="K32" s="105">
        <v>89458.217092419</v>
      </c>
      <c r="L32" s="122"/>
      <c r="M32" s="115">
        <f t="shared" si="1"/>
        <v>16.691676398930717</v>
      </c>
      <c r="N32" s="115">
        <f t="shared" si="2"/>
        <v>14.153023245127239</v>
      </c>
      <c r="O32" s="115">
        <f t="shared" si="3"/>
        <v>17.318580911004144</v>
      </c>
      <c r="P32" s="115">
        <f t="shared" si="4"/>
        <v>19.759125823681938</v>
      </c>
      <c r="Q32" s="115">
        <f t="shared" si="5"/>
        <v>19.693816632333306</v>
      </c>
      <c r="R32" s="115">
        <f t="shared" si="6"/>
        <v>19.066317117897007</v>
      </c>
      <c r="S32" s="115">
        <f t="shared" si="7"/>
        <v>15.303191452059364</v>
      </c>
      <c r="T32" s="115">
        <f t="shared" si="8"/>
        <v>16.097466362144324</v>
      </c>
    </row>
    <row r="33" spans="1:20" ht="14.25" customHeight="1" x14ac:dyDescent="0.2">
      <c r="B33" s="37" t="s">
        <v>14</v>
      </c>
      <c r="C33" s="80" t="s">
        <v>16</v>
      </c>
      <c r="D33" s="107">
        <f t="shared" ref="D33:I33" si="15">+D14+D32</f>
        <v>198476.4097883444</v>
      </c>
      <c r="E33" s="107">
        <f t="shared" si="15"/>
        <v>255606.72869314207</v>
      </c>
      <c r="F33" s="107">
        <f t="shared" si="15"/>
        <v>273456.41423662903</v>
      </c>
      <c r="G33" s="107">
        <f t="shared" si="15"/>
        <v>280994.09404417593</v>
      </c>
      <c r="H33" s="107">
        <f t="shared" si="15"/>
        <v>344674.67200165801</v>
      </c>
      <c r="I33" s="107">
        <f t="shared" si="15"/>
        <v>380763.26320859545</v>
      </c>
      <c r="J33" s="107">
        <f>(+J14+J32)</f>
        <v>397873.73650699737</v>
      </c>
      <c r="K33" s="107">
        <f>(+K14+K32)</f>
        <v>455278.84582636494</v>
      </c>
      <c r="L33" s="122"/>
      <c r="M33" s="114">
        <f t="shared" si="1"/>
        <v>79.260189321403246</v>
      </c>
      <c r="N33" s="114">
        <f t="shared" si="2"/>
        <v>82.66165628146382</v>
      </c>
      <c r="O33" s="114">
        <f t="shared" si="3"/>
        <v>79.498660129572727</v>
      </c>
      <c r="P33" s="114">
        <f t="shared" si="4"/>
        <v>79.678770166744698</v>
      </c>
      <c r="Q33" s="114">
        <f t="shared" si="5"/>
        <v>81.450125604595939</v>
      </c>
      <c r="R33" s="114">
        <f t="shared" si="6"/>
        <v>80.12760516909988</v>
      </c>
      <c r="S33" s="114">
        <f t="shared" si="7"/>
        <v>77.941266261473984</v>
      </c>
      <c r="T33" s="114">
        <f t="shared" si="8"/>
        <v>81.9246810889871</v>
      </c>
    </row>
    <row r="34" spans="1:20" ht="13.5" customHeight="1" x14ac:dyDescent="0.2">
      <c r="B34" s="39" t="s">
        <v>15</v>
      </c>
      <c r="C34" s="81" t="s">
        <v>50</v>
      </c>
      <c r="D34" s="108">
        <f t="shared" ref="D34:I34" si="16">+D14+D22+D32</f>
        <v>250411.22344978841</v>
      </c>
      <c r="E34" s="108">
        <f t="shared" si="16"/>
        <v>309220.42963039409</v>
      </c>
      <c r="F34" s="108">
        <f t="shared" si="16"/>
        <v>343976.12964914099</v>
      </c>
      <c r="G34" s="108">
        <f t="shared" si="16"/>
        <v>352658.673641845</v>
      </c>
      <c r="H34" s="108">
        <f t="shared" si="16"/>
        <v>423172.67093595403</v>
      </c>
      <c r="I34" s="108">
        <f t="shared" si="16"/>
        <v>475196.11051027843</v>
      </c>
      <c r="J34" s="108">
        <f>+J14+J22+J32</f>
        <v>510478.92290103139</v>
      </c>
      <c r="K34" s="108">
        <f>+K14+K22+K32</f>
        <v>555728.554294692</v>
      </c>
      <c r="L34" s="122"/>
      <c r="M34" s="109">
        <f t="shared" si="1"/>
        <v>100</v>
      </c>
      <c r="N34" s="109">
        <f t="shared" si="2"/>
        <v>100</v>
      </c>
      <c r="O34" s="109">
        <f t="shared" si="3"/>
        <v>100</v>
      </c>
      <c r="P34" s="109">
        <f t="shared" si="4"/>
        <v>100</v>
      </c>
      <c r="Q34" s="109">
        <f t="shared" si="5"/>
        <v>100</v>
      </c>
      <c r="R34" s="109">
        <f t="shared" si="6"/>
        <v>100</v>
      </c>
      <c r="S34" s="109">
        <f t="shared" si="7"/>
        <v>100</v>
      </c>
      <c r="T34" s="109">
        <f t="shared" si="8"/>
        <v>100</v>
      </c>
    </row>
    <row r="35" spans="1:20" s="5" customFormat="1" ht="13.5" customHeight="1" x14ac:dyDescent="0.2">
      <c r="B35" s="74" t="str">
        <f>+'C1 Aprop Resumen 2000-2026'!B20</f>
        <v>* Información con corte a 31 de mayo</v>
      </c>
      <c r="C35" s="70"/>
      <c r="D35" s="73"/>
      <c r="E35" s="159"/>
      <c r="F35" s="159"/>
      <c r="G35" s="159"/>
      <c r="H35" s="159"/>
      <c r="I35" s="159"/>
      <c r="J35" s="160"/>
      <c r="K35" s="160"/>
      <c r="M35" s="113"/>
      <c r="N35" s="113"/>
      <c r="O35" s="113"/>
      <c r="P35" s="113"/>
      <c r="Q35" s="113"/>
      <c r="R35" s="113"/>
      <c r="S35" s="113"/>
    </row>
    <row r="36" spans="1:20" x14ac:dyDescent="0.2">
      <c r="B36" s="1" t="s">
        <v>227</v>
      </c>
      <c r="E36" s="161"/>
      <c r="F36" s="161"/>
      <c r="G36" s="161"/>
      <c r="H36" s="161"/>
      <c r="I36" s="161"/>
      <c r="J36" s="161"/>
      <c r="K36" s="160"/>
    </row>
    <row r="38" spans="1:20" ht="14.25" customHeight="1" x14ac:dyDescent="0.2"/>
    <row r="42" spans="1:20" ht="18" x14ac:dyDescent="0.2">
      <c r="C42" s="144"/>
      <c r="D42" s="180" t="s">
        <v>180</v>
      </c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</row>
    <row r="43" spans="1:20" ht="13.5" customHeight="1" x14ac:dyDescent="0.2">
      <c r="B43" s="95"/>
      <c r="C43" s="95"/>
      <c r="D43" s="95"/>
      <c r="E43" s="95"/>
      <c r="F43" s="95"/>
      <c r="G43" s="95"/>
      <c r="H43" s="95"/>
      <c r="I43" s="95"/>
      <c r="M43" s="3"/>
      <c r="N43" s="3"/>
      <c r="O43" s="3"/>
      <c r="P43" s="3"/>
      <c r="Q43" s="3"/>
      <c r="R43" s="3"/>
      <c r="S43" s="3"/>
    </row>
    <row r="44" spans="1:20" ht="13.5" customHeight="1" thickBot="1" x14ac:dyDescent="0.25">
      <c r="B44" s="94"/>
      <c r="C44" s="94"/>
      <c r="D44" s="179"/>
      <c r="E44" s="179"/>
      <c r="F44" s="179"/>
      <c r="G44" s="179"/>
      <c r="H44" s="179"/>
      <c r="I44" s="179"/>
      <c r="J44" s="179"/>
      <c r="K44" s="179"/>
      <c r="M44" s="179" t="s">
        <v>191</v>
      </c>
      <c r="N44" s="179"/>
      <c r="O44" s="179"/>
      <c r="P44" s="179"/>
      <c r="Q44" s="179"/>
      <c r="R44" s="179"/>
      <c r="S44" s="179"/>
      <c r="T44" s="179"/>
    </row>
    <row r="45" spans="1:20" x14ac:dyDescent="0.2">
      <c r="A45" s="18"/>
      <c r="B45" s="50"/>
      <c r="C45" s="176" t="s">
        <v>0</v>
      </c>
      <c r="D45" s="162">
        <v>2019</v>
      </c>
      <c r="E45" s="162">
        <v>2020</v>
      </c>
      <c r="F45" s="162">
        <v>2021</v>
      </c>
      <c r="G45" s="162">
        <v>2022</v>
      </c>
      <c r="H45" s="162">
        <v>2023</v>
      </c>
      <c r="I45" s="162">
        <v>2024</v>
      </c>
      <c r="J45" s="178">
        <v>2025</v>
      </c>
      <c r="K45" s="162" t="s">
        <v>178</v>
      </c>
      <c r="L45" s="116"/>
      <c r="M45" s="162">
        <v>2019</v>
      </c>
      <c r="N45" s="162">
        <v>2020</v>
      </c>
      <c r="O45" s="162">
        <v>2021</v>
      </c>
      <c r="P45" s="162">
        <v>2022</v>
      </c>
      <c r="Q45" s="162">
        <v>2023</v>
      </c>
      <c r="R45" s="162">
        <v>2024</v>
      </c>
      <c r="S45" s="178">
        <v>2025</v>
      </c>
      <c r="T45" s="162" t="s">
        <v>178</v>
      </c>
    </row>
    <row r="46" spans="1:20" ht="12" thickBot="1" x14ac:dyDescent="0.25">
      <c r="A46" s="18"/>
      <c r="B46" s="86"/>
      <c r="C46" s="177"/>
      <c r="D46" s="163"/>
      <c r="E46" s="163"/>
      <c r="F46" s="163"/>
      <c r="G46" s="163"/>
      <c r="H46" s="163"/>
      <c r="I46" s="163"/>
      <c r="J46" s="163"/>
      <c r="K46" s="163"/>
      <c r="L46" s="116"/>
      <c r="M46" s="163"/>
      <c r="N46" s="163"/>
      <c r="O46" s="163"/>
      <c r="P46" s="163"/>
      <c r="Q46" s="163"/>
      <c r="R46" s="163"/>
      <c r="S46" s="163"/>
      <c r="T46" s="163"/>
    </row>
    <row r="47" spans="1:20" x14ac:dyDescent="0.2">
      <c r="A47" s="19"/>
      <c r="B47" s="35" t="s">
        <v>1</v>
      </c>
      <c r="C47" s="78" t="s">
        <v>2</v>
      </c>
      <c r="D47" s="105">
        <f t="shared" ref="D47:I47" si="17">+SUM(D48:D54)</f>
        <v>155402.60256787983</v>
      </c>
      <c r="E47" s="105">
        <f t="shared" si="17"/>
        <v>190430.17331786861</v>
      </c>
      <c r="F47" s="105">
        <f t="shared" si="17"/>
        <v>207660.21328814639</v>
      </c>
      <c r="G47" s="105">
        <f t="shared" si="17"/>
        <v>203370.70234940428</v>
      </c>
      <c r="H47" s="105">
        <f t="shared" si="17"/>
        <v>255373.4608368114</v>
      </c>
      <c r="I47" s="105">
        <f t="shared" si="17"/>
        <v>278420.25183326943</v>
      </c>
      <c r="J47" s="105">
        <f t="shared" ref="J47" si="18">+SUM(J48:J54)</f>
        <v>315448.24024377385</v>
      </c>
      <c r="K47" s="105">
        <f>+SUM(K48:K54)</f>
        <v>157601.52128704177</v>
      </c>
      <c r="M47" s="125">
        <f>+D47/$D$14*100</f>
        <v>99.185609069101133</v>
      </c>
      <c r="N47" s="125">
        <f>+E47/$E$14*100</f>
        <v>89.892256300771407</v>
      </c>
      <c r="O47" s="125">
        <f>+F47/$F$14*100</f>
        <v>97.089825190660193</v>
      </c>
      <c r="P47" s="125">
        <f>+G47/$G$14*100</f>
        <v>96.241989430906543</v>
      </c>
      <c r="Q47" s="125">
        <f>+H47/$H$14*100</f>
        <v>97.718505919496778</v>
      </c>
      <c r="R47" s="125">
        <f>+I47/$I$14*100</f>
        <v>95.953756899897343</v>
      </c>
      <c r="S47" s="125">
        <f>+J47/$J$14*100</f>
        <v>98.653362558343147</v>
      </c>
      <c r="T47" s="125">
        <f>+K47/$K$14*100</f>
        <v>43.08163862504928</v>
      </c>
    </row>
    <row r="48" spans="1:20" x14ac:dyDescent="0.2">
      <c r="A48" s="20"/>
      <c r="B48" s="41"/>
      <c r="C48" s="79" t="s">
        <v>42</v>
      </c>
      <c r="D48" s="106">
        <f>+'C6 Ejec. Nac 19-26'!D48+'C7 Ejec. Prop 19-26'!D48</f>
        <v>30999.845195194903</v>
      </c>
      <c r="E48" s="106">
        <f>+'C6 Ejec. Nac 19-26'!E48+'C7 Ejec. Prop 19-26'!E48</f>
        <v>32210.740249956827</v>
      </c>
      <c r="F48" s="106">
        <f>+'C6 Ejec. Nac 19-26'!F48+'C7 Ejec. Prop 19-26'!F48</f>
        <v>34149.184843955656</v>
      </c>
      <c r="G48" s="106">
        <f>+'C6 Ejec. Nac 19-26'!G48+'C7 Ejec. Prop 19-26'!G48</f>
        <v>37786.692747941866</v>
      </c>
      <c r="H48" s="106">
        <f>+'C6 Ejec. Nac 19-26'!H48+'C7 Ejec. Prop 19-26'!H48</f>
        <v>43842.936248029066</v>
      </c>
      <c r="I48" s="106">
        <f>+'C6 Ejec. Nac 19-26'!I48+'C7 Ejec. Prop 19-26'!I48</f>
        <v>50007.353981359563</v>
      </c>
      <c r="J48" s="106">
        <f>+'C6 Ejec. Nac 19-26'!J48+'C7 Ejec. Prop 19-26'!J48</f>
        <v>56406.505096314497</v>
      </c>
      <c r="K48" s="106">
        <v>23913.131232986918</v>
      </c>
      <c r="M48" s="111">
        <f>+D48/$D$15*100</f>
        <v>99.048608364141671</v>
      </c>
      <c r="N48" s="111">
        <f>+E48/$E$15*100</f>
        <v>97.498893304030886</v>
      </c>
      <c r="O48" s="111">
        <f>+F48/$F$15*100</f>
        <v>97.147194589313429</v>
      </c>
      <c r="P48" s="111">
        <f>+G48/$G$15*100</f>
        <v>97.744894526419273</v>
      </c>
      <c r="Q48" s="111">
        <f>+H48/$H$15*100</f>
        <v>96.558018591796412</v>
      </c>
      <c r="R48" s="111">
        <f>+I48/$I$15*100</f>
        <v>97.872125669858264</v>
      </c>
      <c r="S48" s="111">
        <f>+J48/$J$15*100</f>
        <v>98.234848161217982</v>
      </c>
      <c r="T48" s="111">
        <f>+K48/$K$15*100</f>
        <v>35.863709849743934</v>
      </c>
    </row>
    <row r="49" spans="1:20" x14ac:dyDescent="0.2">
      <c r="A49" s="20"/>
      <c r="B49" s="41"/>
      <c r="C49" s="79" t="s">
        <v>109</v>
      </c>
      <c r="D49" s="106">
        <f>+'C6 Ejec. Nac 19-26'!D49+'C7 Ejec. Prop 19-26'!D49</f>
        <v>9557.4702424802963</v>
      </c>
      <c r="E49" s="106">
        <f>+'C6 Ejec. Nac 19-26'!E49+'C7 Ejec. Prop 19-26'!E49</f>
        <v>9540.3103518823737</v>
      </c>
      <c r="F49" s="106">
        <f>+'C6 Ejec. Nac 19-26'!F49+'C7 Ejec. Prop 19-26'!F49</f>
        <v>10633.916971625129</v>
      </c>
      <c r="G49" s="106">
        <f>+'C6 Ejec. Nac 19-26'!G49+'C7 Ejec. Prop 19-26'!G49</f>
        <v>13051.561379425984</v>
      </c>
      <c r="H49" s="106">
        <f>+'C6 Ejec. Nac 19-26'!H49+'C7 Ejec. Prop 19-26'!H49</f>
        <v>15375.376277012307</v>
      </c>
      <c r="I49" s="106">
        <f>+'C6 Ejec. Nac 19-26'!I49+'C7 Ejec. Prop 19-26'!I49</f>
        <v>16474.083326227268</v>
      </c>
      <c r="J49" s="106">
        <f>+'C6 Ejec. Nac 19-26'!J49+'C7 Ejec. Prop 19-26'!J49</f>
        <v>19843.114166934814</v>
      </c>
      <c r="K49" s="106">
        <v>12231.350402951963</v>
      </c>
      <c r="L49" s="124"/>
      <c r="M49" s="111">
        <f>+D49/$D$16*100</f>
        <v>98.400691562306378</v>
      </c>
      <c r="N49" s="111">
        <f>+E49/$E$16*100</f>
        <v>97.346472553625503</v>
      </c>
      <c r="O49" s="111">
        <f>+F49/$F$16*100</f>
        <v>97.29615364210386</v>
      </c>
      <c r="P49" s="111">
        <f>+G49/$G$16*100</f>
        <v>96.722751496641862</v>
      </c>
      <c r="Q49" s="111">
        <f>+H49/$H$16*100</f>
        <v>96.465017434068798</v>
      </c>
      <c r="R49" s="111">
        <f>+I49/$I$16*100</f>
        <v>96.852378960512127</v>
      </c>
      <c r="S49" s="111">
        <f>+J49/$J$16*100</f>
        <v>98.033628375815965</v>
      </c>
      <c r="T49" s="111">
        <f>+K49/$K$16*100</f>
        <v>64.808946879632984</v>
      </c>
    </row>
    <row r="50" spans="1:20" x14ac:dyDescent="0.2">
      <c r="A50" s="20"/>
      <c r="B50" s="41"/>
      <c r="C50" s="79" t="s">
        <v>5</v>
      </c>
      <c r="D50" s="106">
        <f>+'C6 Ejec. Nac 19-26'!D50+'C7 Ejec. Prop 19-26'!D50</f>
        <v>112328.93903005245</v>
      </c>
      <c r="E50" s="106">
        <f>+'C6 Ejec. Nac 19-26'!E50+'C7 Ejec. Prop 19-26'!E50</f>
        <v>145963.23098358422</v>
      </c>
      <c r="F50" s="106">
        <f>+'C6 Ejec. Nac 19-26'!F50+'C7 Ejec. Prop 19-26'!F50</f>
        <v>158940.07611642056</v>
      </c>
      <c r="G50" s="106">
        <f>+'C6 Ejec. Nac 19-26'!G50+'C7 Ejec. Prop 19-26'!G50</f>
        <v>148786.52629592735</v>
      </c>
      <c r="H50" s="106">
        <f>+'C6 Ejec. Nac 19-26'!H50+'C7 Ejec. Prop 19-26'!H50</f>
        <v>192336.37925133805</v>
      </c>
      <c r="I50" s="106">
        <f>+'C6 Ejec. Nac 19-26'!I50+'C7 Ejec. Prop 19-26'!I50</f>
        <v>207890.34971649412</v>
      </c>
      <c r="J50" s="106">
        <f>+'C6 Ejec. Nac 19-26'!J50+'C7 Ejec. Prop 19-26'!J50</f>
        <v>235014.65954225426</v>
      </c>
      <c r="K50" s="106">
        <v>119347.22368289411</v>
      </c>
      <c r="L50" s="124"/>
      <c r="M50" s="111">
        <f t="shared" ref="M50:P50" si="19">+D50/D17*100</f>
        <v>99.354411546262114</v>
      </c>
      <c r="N50" s="111">
        <f t="shared" si="19"/>
        <v>87.810037548806392</v>
      </c>
      <c r="O50" s="111">
        <f t="shared" si="19"/>
        <v>97.250526608900458</v>
      </c>
      <c r="P50" s="111">
        <f t="shared" si="19"/>
        <v>95.899937233174597</v>
      </c>
      <c r="Q50" s="111">
        <f>+H50/$H$17*100</f>
        <v>98.264206905383048</v>
      </c>
      <c r="R50" s="111">
        <f>+I50/$I$17*100</f>
        <v>95.495128198704649</v>
      </c>
      <c r="S50" s="111">
        <f>+J50/$J$17*100</f>
        <v>98.872271330347573</v>
      </c>
      <c r="T50" s="111">
        <f>+K50/$K$17*100</f>
        <v>43.29339422483848</v>
      </c>
    </row>
    <row r="51" spans="1:20" x14ac:dyDescent="0.2">
      <c r="A51" s="20"/>
      <c r="B51" s="41"/>
      <c r="C51" s="79" t="s">
        <v>43</v>
      </c>
      <c r="D51" s="106">
        <f>+'C6 Ejec. Nac 19-26'!D51+'C7 Ejec. Prop 19-26'!D51</f>
        <v>1397.6591226854996</v>
      </c>
      <c r="E51" s="106">
        <f>+'C6 Ejec. Nac 19-26'!E51+'C7 Ejec. Prop 19-26'!E51</f>
        <v>1309.2057450644197</v>
      </c>
      <c r="F51" s="106">
        <f>+'C6 Ejec. Nac 19-26'!F51+'C7 Ejec. Prop 19-26'!F51</f>
        <v>1472.2281781341799</v>
      </c>
      <c r="G51" s="106">
        <f>+'C6 Ejec. Nac 19-26'!G51+'C7 Ejec. Prop 19-26'!G51</f>
        <v>1740.7782297322601</v>
      </c>
      <c r="H51" s="106">
        <f>+'C6 Ejec. Nac 19-26'!H51+'C7 Ejec. Prop 19-26'!H51</f>
        <v>1691.7083178164696</v>
      </c>
      <c r="I51" s="106">
        <f>+'C6 Ejec. Nac 19-26'!I51+'C7 Ejec. Prop 19-26'!I51</f>
        <v>1949.6224285379703</v>
      </c>
      <c r="J51" s="106">
        <f>+'C6 Ejec. Nac 19-26'!J51+'C7 Ejec. Prop 19-26'!J51</f>
        <v>1963.5138239194696</v>
      </c>
      <c r="K51" s="106">
        <v>1135.17101007365</v>
      </c>
      <c r="L51" s="124"/>
      <c r="M51" s="111">
        <f t="shared" ref="M51:P51" si="20">+D51/D18*100</f>
        <v>96.447173985278212</v>
      </c>
      <c r="N51" s="111">
        <f t="shared" si="20"/>
        <v>97.107068742108098</v>
      </c>
      <c r="O51" s="111">
        <f t="shared" si="20"/>
        <v>81.503331883101666</v>
      </c>
      <c r="P51" s="111">
        <f t="shared" si="20"/>
        <v>91.977568895192022</v>
      </c>
      <c r="Q51" s="111">
        <f>+H51/$H$18*100</f>
        <v>90.26541367273461</v>
      </c>
      <c r="R51" s="111">
        <f>+I51/$I$18*100</f>
        <v>93.477994602620143</v>
      </c>
      <c r="S51" s="111">
        <f>+J51/$J$18*100</f>
        <v>96.904038902558952</v>
      </c>
      <c r="T51" s="111">
        <f>+K51/$K$18*100</f>
        <v>53.136728214540376</v>
      </c>
    </row>
    <row r="52" spans="1:20" x14ac:dyDescent="0.2">
      <c r="A52" s="20"/>
      <c r="B52" s="41"/>
      <c r="C52" s="79" t="s">
        <v>44</v>
      </c>
      <c r="D52" s="106">
        <f>+'C6 Ejec. Nac 19-26'!D52+'C7 Ejec. Prop 19-26'!D52</f>
        <v>366.60002446415001</v>
      </c>
      <c r="E52" s="106">
        <f>+'C6 Ejec. Nac 19-26'!E52+'C7 Ejec. Prop 19-26'!E52</f>
        <v>416.30222322042999</v>
      </c>
      <c r="F52" s="106">
        <f>+'C6 Ejec. Nac 19-26'!F52+'C7 Ejec. Prop 19-26'!F52</f>
        <v>571.32033843382999</v>
      </c>
      <c r="G52" s="106">
        <f>+'C6 Ejec. Nac 19-26'!G52+'C7 Ejec. Prop 19-26'!G52</f>
        <v>634.02652832627996</v>
      </c>
      <c r="H52" s="106">
        <f>+'C6 Ejec. Nac 19-26'!H52+'C7 Ejec. Prop 19-26'!H52</f>
        <v>673.45210354868004</v>
      </c>
      <c r="I52" s="106">
        <f>+'C6 Ejec. Nac 19-26'!I52+'C7 Ejec. Prop 19-26'!I52</f>
        <v>641.23439751857995</v>
      </c>
      <c r="J52" s="106">
        <f>+'C6 Ejec. Nac 19-26'!J52+'C7 Ejec. Prop 19-26'!J52</f>
        <v>689.67572238611001</v>
      </c>
      <c r="K52" s="106">
        <v>620.83394616742009</v>
      </c>
      <c r="L52" s="124"/>
      <c r="M52" s="111">
        <f t="shared" ref="M52:P52" si="21">+D52/D19*100</f>
        <v>98.645144539230046</v>
      </c>
      <c r="N52" s="111">
        <f t="shared" si="21"/>
        <v>98.388078857113413</v>
      </c>
      <c r="O52" s="111">
        <f t="shared" si="21"/>
        <v>98.620813097872201</v>
      </c>
      <c r="P52" s="111">
        <f t="shared" si="21"/>
        <v>98.798730934391372</v>
      </c>
      <c r="Q52" s="111">
        <f>+H52/$H$19*100</f>
        <v>88.321152528295926</v>
      </c>
      <c r="R52" s="111">
        <f>+I52/$I$19*100</f>
        <v>99.281634528293893</v>
      </c>
      <c r="S52" s="111">
        <f>+J52/$J$19*100</f>
        <v>97.09495713028511</v>
      </c>
      <c r="T52" s="111">
        <f>+K52/$K$19*100</f>
        <v>81.737805312525992</v>
      </c>
    </row>
    <row r="53" spans="1:20" x14ac:dyDescent="0.2">
      <c r="A53" s="20"/>
      <c r="B53" s="41"/>
      <c r="C53" s="79" t="s">
        <v>45</v>
      </c>
      <c r="D53" s="106">
        <f>+'C6 Ejec. Nac 19-26'!D53+'C7 Ejec. Prop 19-26'!D53</f>
        <v>268.31777251328998</v>
      </c>
      <c r="E53" s="106">
        <f>+'C6 Ejec. Nac 19-26'!E53+'C7 Ejec. Prop 19-26'!E53</f>
        <v>280.54370089854996</v>
      </c>
      <c r="F53" s="106">
        <f>+'C6 Ejec. Nac 19-26'!F53+'C7 Ejec. Prop 19-26'!F53</f>
        <v>454.69887645332989</v>
      </c>
      <c r="G53" s="106">
        <f>+'C6 Ejec. Nac 19-26'!G53+'C7 Ejec. Prop 19-26'!G53</f>
        <v>392.10215373853998</v>
      </c>
      <c r="H53" s="106">
        <f>+'C6 Ejec. Nac 19-26'!H53+'C7 Ejec. Prop 19-26'!H53</f>
        <v>485.66750314020999</v>
      </c>
      <c r="I53" s="106">
        <f>+'C6 Ejec. Nac 19-26'!I53+'C7 Ejec. Prop 19-26'!I53</f>
        <v>345.18072865516001</v>
      </c>
      <c r="J53" s="106">
        <f>+'C6 Ejec. Nac 19-26'!J53+'C7 Ejec. Prop 19-26'!J53</f>
        <v>329.47122289761001</v>
      </c>
      <c r="K53" s="106">
        <v>135.59351830723</v>
      </c>
      <c r="L53" s="124"/>
      <c r="M53" s="111">
        <f t="shared" ref="M53:P53" si="22">+D53/D20*100</f>
        <v>98.344452672353214</v>
      </c>
      <c r="N53" s="111">
        <f t="shared" si="22"/>
        <v>98.48735628203643</v>
      </c>
      <c r="O53" s="111">
        <f t="shared" si="22"/>
        <v>96.778698558215893</v>
      </c>
      <c r="P53" s="111">
        <f t="shared" si="22"/>
        <v>94.110621331054332</v>
      </c>
      <c r="Q53" s="111">
        <f>+H53/$H$20*100</f>
        <v>98.912573273201161</v>
      </c>
      <c r="R53" s="111">
        <f>+I53/$I$20*100</f>
        <v>97.372919886053779</v>
      </c>
      <c r="S53" s="111">
        <f>+J53/$J$20*100</f>
        <v>95.482360990574904</v>
      </c>
      <c r="T53" s="111">
        <f>+K53/$K$20*100</f>
        <v>36.657461199802725</v>
      </c>
    </row>
    <row r="54" spans="1:20" x14ac:dyDescent="0.2">
      <c r="A54" s="20"/>
      <c r="B54" s="41"/>
      <c r="C54" s="79" t="s">
        <v>46</v>
      </c>
      <c r="D54" s="106">
        <f>+'C6 Ejec. Nac 19-26'!D54+'C7 Ejec. Prop 19-26'!D54</f>
        <v>483.77118048925001</v>
      </c>
      <c r="E54" s="106">
        <f>+'C6 Ejec. Nac 19-26'!E54+'C7 Ejec. Prop 19-26'!E54</f>
        <v>709.84006326178007</v>
      </c>
      <c r="F54" s="106">
        <f>+'C6 Ejec. Nac 19-26'!F54+'C7 Ejec. Prop 19-26'!F54</f>
        <v>1438.7879631236599</v>
      </c>
      <c r="G54" s="106">
        <f>+'C6 Ejec. Nac 19-26'!G54+'C7 Ejec. Prop 19-26'!G54</f>
        <v>979.01501431195982</v>
      </c>
      <c r="H54" s="106">
        <f>+'C6 Ejec. Nac 19-26'!H54+'C7 Ejec. Prop 19-26'!H54</f>
        <v>967.94113592664007</v>
      </c>
      <c r="I54" s="106">
        <f>+'C6 Ejec. Nac 19-26'!I54+'C7 Ejec. Prop 19-26'!I54</f>
        <v>1112.4272544767498</v>
      </c>
      <c r="J54" s="106">
        <f>+'C6 Ejec. Nac 19-26'!J54+'C7 Ejec. Prop 19-26'!J54</f>
        <v>1201.30066906712</v>
      </c>
      <c r="K54" s="106">
        <v>218.21749366045</v>
      </c>
      <c r="L54" s="124"/>
      <c r="M54" s="111">
        <f t="shared" ref="M54:P54" si="23">+D54/D21*100</f>
        <v>93.806036264433999</v>
      </c>
      <c r="N54" s="111">
        <f t="shared" si="23"/>
        <v>98.183340985905474</v>
      </c>
      <c r="O54" s="111">
        <f t="shared" si="23"/>
        <v>95.027875098538743</v>
      </c>
      <c r="P54" s="111">
        <f t="shared" si="23"/>
        <v>92.282505389120615</v>
      </c>
      <c r="Q54" s="111">
        <f>+H54/$H$21*100</f>
        <v>85.685667221880195</v>
      </c>
      <c r="R54" s="111">
        <f>+I54/$I$21*100</f>
        <v>87.355096884284805</v>
      </c>
      <c r="S54" s="111">
        <f>+J54/$J$21*100</f>
        <v>91.273789023694931</v>
      </c>
      <c r="T54" s="111">
        <f>+K54/$K$21*100</f>
        <v>16.365585653128157</v>
      </c>
    </row>
    <row r="55" spans="1:20" x14ac:dyDescent="0.2">
      <c r="A55" s="21"/>
      <c r="B55" s="35" t="s">
        <v>7</v>
      </c>
      <c r="C55" s="78" t="s">
        <v>8</v>
      </c>
      <c r="D55" s="105">
        <f t="shared" ref="D55:I55" si="24">+D56+D60</f>
        <v>51599.110665629021</v>
      </c>
      <c r="E55" s="105">
        <f t="shared" si="24"/>
        <v>53232.942867342652</v>
      </c>
      <c r="F55" s="105">
        <f t="shared" si="24"/>
        <v>59650.183600988603</v>
      </c>
      <c r="G55" s="105">
        <f t="shared" si="24"/>
        <v>70819.399152003069</v>
      </c>
      <c r="H55" s="105">
        <f t="shared" si="24"/>
        <v>75260.079974360575</v>
      </c>
      <c r="I55" s="105">
        <f t="shared" si="24"/>
        <v>90578.458743706884</v>
      </c>
      <c r="J55" s="105">
        <f t="shared" ref="J55:K55" si="25">+J56+J60</f>
        <v>105049.95869878962</v>
      </c>
      <c r="K55" s="105">
        <f t="shared" si="25"/>
        <v>50218.292529609476</v>
      </c>
      <c r="L55" s="122"/>
      <c r="M55" s="125">
        <f t="shared" ref="M55:P55" si="26">+D55/D22*100</f>
        <v>99.353607008194189</v>
      </c>
      <c r="N55" s="125">
        <f t="shared" si="26"/>
        <v>99.289812000938014</v>
      </c>
      <c r="O55" s="125">
        <f t="shared" si="26"/>
        <v>84.586534775500724</v>
      </c>
      <c r="P55" s="125">
        <f t="shared" si="26"/>
        <v>98.820644102831764</v>
      </c>
      <c r="Q55" s="125">
        <f>+H55/$H$22*100</f>
        <v>95.875157323888473</v>
      </c>
      <c r="R55" s="125">
        <f>+I55/$I$22*100</f>
        <v>95.918381508012189</v>
      </c>
      <c r="S55" s="125">
        <f>+J55/$J$22*100</f>
        <v>93.290515350858954</v>
      </c>
      <c r="T55" s="125">
        <f>+K55/$K$22*100</f>
        <v>49.993467671878712</v>
      </c>
    </row>
    <row r="56" spans="1:20" x14ac:dyDescent="0.2">
      <c r="A56" s="21"/>
      <c r="B56" s="35"/>
      <c r="C56" s="78" t="s">
        <v>9</v>
      </c>
      <c r="D56" s="105">
        <f t="shared" ref="D56:I56" si="27">+SUM(D57:D59)</f>
        <v>14098.2228011999</v>
      </c>
      <c r="E56" s="105">
        <f t="shared" si="27"/>
        <v>14849.374914189752</v>
      </c>
      <c r="F56" s="105">
        <f t="shared" si="27"/>
        <v>20308.44305377009</v>
      </c>
      <c r="G56" s="105">
        <f t="shared" si="27"/>
        <v>16501.436050711014</v>
      </c>
      <c r="H56" s="105">
        <f t="shared" si="27"/>
        <v>24941.01380226278</v>
      </c>
      <c r="I56" s="105">
        <f t="shared" si="27"/>
        <v>35989.88188014269</v>
      </c>
      <c r="J56" s="105">
        <f t="shared" ref="J56:K56" si="28">+SUM(J57:J59)</f>
        <v>47891.508825439239</v>
      </c>
      <c r="K56" s="105">
        <f t="shared" si="28"/>
        <v>18397.450675110031</v>
      </c>
      <c r="L56" s="122"/>
      <c r="M56" s="125">
        <f t="shared" ref="M56:P56" si="29">+D56/D23*100</f>
        <v>97.920436215609186</v>
      </c>
      <c r="N56" s="125">
        <f t="shared" si="29"/>
        <v>99.038908556381372</v>
      </c>
      <c r="O56" s="125">
        <f t="shared" si="29"/>
        <v>80.566235638046635</v>
      </c>
      <c r="P56" s="125">
        <f t="shared" si="29"/>
        <v>98.302711686828005</v>
      </c>
      <c r="Q56" s="125">
        <f>+H56/$H$23*100</f>
        <v>93.959294241297115</v>
      </c>
      <c r="R56" s="125">
        <f>+I56/$I$23*100</f>
        <v>96.591623584679027</v>
      </c>
      <c r="S56" s="125">
        <f>+J56/J23*100</f>
        <v>88.987220257333561</v>
      </c>
      <c r="T56" s="125">
        <f>+K56/K23*100</f>
        <v>47.902486901661781</v>
      </c>
    </row>
    <row r="57" spans="1:20" x14ac:dyDescent="0.2">
      <c r="A57" s="21"/>
      <c r="B57" s="33"/>
      <c r="C57" s="79" t="s">
        <v>47</v>
      </c>
      <c r="D57" s="106">
        <f>+'C6 Ejec. Nac 19-26'!D57+'C7 Ejec. Prop 19-26'!D57</f>
        <v>7910.4761747702196</v>
      </c>
      <c r="E57" s="106">
        <f>+'C6 Ejec. Nac 19-26'!E57+'C7 Ejec. Prop 19-26'!E57</f>
        <v>6388.91910730776</v>
      </c>
      <c r="F57" s="106">
        <f>+'C6 Ejec. Nac 19-26'!F57+'C7 Ejec. Prop 19-26'!F57</f>
        <v>10847.485993354579</v>
      </c>
      <c r="G57" s="106">
        <f>+'C6 Ejec. Nac 19-26'!G57+'C7 Ejec. Prop 19-26'!G57</f>
        <v>4261.2808628775401</v>
      </c>
      <c r="H57" s="106">
        <f>+'C6 Ejec. Nac 19-26'!H57+'C7 Ejec. Prop 19-26'!H57</f>
        <v>12570.024020434128</v>
      </c>
      <c r="I57" s="106">
        <f>+'C6 Ejec. Nac 19-26'!I57+'C7 Ejec. Prop 19-26'!I57</f>
        <v>18751.353909192301</v>
      </c>
      <c r="J57" s="106">
        <f>+'C6 Ejec. Nac 19-26'!J57+'C7 Ejec. Prop 19-26'!J57</f>
        <v>31951.354147702699</v>
      </c>
      <c r="K57" s="106">
        <v>8861.288836002539</v>
      </c>
      <c r="L57" s="124"/>
      <c r="M57" s="111">
        <f t="shared" ref="M57:Q57" si="30">+D57/D24*100</f>
        <v>99.388399633902537</v>
      </c>
      <c r="N57" s="111">
        <f t="shared" si="30"/>
        <v>98.433201721859916</v>
      </c>
      <c r="O57" s="111">
        <f t="shared" si="30"/>
        <v>75.917390481882663</v>
      </c>
      <c r="P57" s="111">
        <f t="shared" si="30"/>
        <v>98.244261742361189</v>
      </c>
      <c r="Q57" s="111">
        <f t="shared" si="30"/>
        <v>95.285042047852585</v>
      </c>
      <c r="R57" s="111">
        <f>+I57/$I$24*100</f>
        <v>96.113574003752333</v>
      </c>
      <c r="S57" s="111">
        <f>+J57/$J$24*100</f>
        <v>92.71485698767107</v>
      </c>
      <c r="T57" s="111">
        <f>+K57/$K$24*100</f>
        <v>51.301254852024655</v>
      </c>
    </row>
    <row r="58" spans="1:20" x14ac:dyDescent="0.2">
      <c r="A58" s="21"/>
      <c r="B58" s="33"/>
      <c r="C58" s="79" t="s">
        <v>11</v>
      </c>
      <c r="D58" s="106">
        <f>+'C6 Ejec. Nac 19-26'!D58+'C7 Ejec. Prop 19-26'!D58</f>
        <v>6110.3916256119392</v>
      </c>
      <c r="E58" s="106">
        <f>+'C6 Ejec. Nac 19-26'!E58+'C7 Ejec. Prop 19-26'!E58</f>
        <v>8217.5321075763713</v>
      </c>
      <c r="F58" s="106">
        <f>+'C6 Ejec. Nac 19-26'!F58+'C7 Ejec. Prop 19-26'!F58</f>
        <v>9332.3992750014295</v>
      </c>
      <c r="G58" s="106">
        <f>+'C6 Ejec. Nac 19-26'!G58+'C7 Ejec. Prop 19-26'!G58</f>
        <v>12138.642929338221</v>
      </c>
      <c r="H58" s="106">
        <f>+'C6 Ejec. Nac 19-26'!H58+'C7 Ejec. Prop 19-26'!H58</f>
        <v>12281.41279798162</v>
      </c>
      <c r="I58" s="106">
        <f>+'C6 Ejec. Nac 19-26'!I58+'C7 Ejec. Prop 19-26'!I58</f>
        <v>17125.043293357921</v>
      </c>
      <c r="J58" s="106">
        <f>+'C6 Ejec. Nac 19-26'!J58+'C7 Ejec. Prop 19-26'!J58</f>
        <v>15711.61536762011</v>
      </c>
      <c r="K58" s="106">
        <v>9430.2022624413203</v>
      </c>
      <c r="L58" s="124"/>
      <c r="M58" s="111">
        <f t="shared" ref="M58:Q58" si="31">+D58/D25*100</f>
        <v>96.817670243193604</v>
      </c>
      <c r="N58" s="111">
        <f t="shared" si="31"/>
        <v>99.773939366644967</v>
      </c>
      <c r="O58" s="111">
        <f t="shared" si="31"/>
        <v>86.762291864065872</v>
      </c>
      <c r="P58" s="111">
        <f t="shared" si="31"/>
        <v>98.664159931873016</v>
      </c>
      <c r="Q58" s="111">
        <f t="shared" si="31"/>
        <v>93.025474680171001</v>
      </c>
      <c r="R58" s="111">
        <f>+I58/$I$25*100</f>
        <v>97.740382033882184</v>
      </c>
      <c r="S58" s="111">
        <f>+J58/$J$25*100</f>
        <v>83.663837569783269</v>
      </c>
      <c r="T58" s="111">
        <f>+K58/$K$25*100</f>
        <v>47.181532115981277</v>
      </c>
    </row>
    <row r="59" spans="1:20" x14ac:dyDescent="0.2">
      <c r="A59" s="21"/>
      <c r="B59" s="33"/>
      <c r="C59" s="79" t="s">
        <v>57</v>
      </c>
      <c r="D59" s="106">
        <f>+'C6 Ejec. Nac 19-26'!D59+'C7 Ejec. Prop 19-26'!D59</f>
        <v>77.355000817740006</v>
      </c>
      <c r="E59" s="106">
        <f>+'C6 Ejec. Nac 19-26'!E59+'C7 Ejec. Prop 19-26'!E59</f>
        <v>242.92369930562003</v>
      </c>
      <c r="F59" s="106">
        <f>+'C6 Ejec. Nac 19-26'!F59+'C7 Ejec. Prop 19-26'!F59</f>
        <v>128.55778541407997</v>
      </c>
      <c r="G59" s="106">
        <f>+'C6 Ejec. Nac 19-26'!G59+'C7 Ejec. Prop 19-26'!G59</f>
        <v>101.51225849524999</v>
      </c>
      <c r="H59" s="106">
        <f>+'C6 Ejec. Nac 19-26'!H59+'C7 Ejec. Prop 19-26'!H59</f>
        <v>89.576983847029993</v>
      </c>
      <c r="I59" s="106">
        <f>+'C6 Ejec. Nac 19-26'!I59+'C7 Ejec. Prop 19-26'!I59</f>
        <v>113.48467759247001</v>
      </c>
      <c r="J59" s="106">
        <f>+'C6 Ejec. Nac 19-26'!J59+'C7 Ejec. Prop 19-26'!J59</f>
        <v>228.53931011643002</v>
      </c>
      <c r="K59" s="106">
        <v>105.95957666616999</v>
      </c>
      <c r="L59" s="124"/>
      <c r="M59" s="111">
        <f t="shared" ref="M59:Q59" si="32">+D59/D26*100</f>
        <v>60.794391327100506</v>
      </c>
      <c r="N59" s="111">
        <f t="shared" si="32"/>
        <v>91.081179579682313</v>
      </c>
      <c r="O59" s="111">
        <f t="shared" si="32"/>
        <v>79.202590399289633</v>
      </c>
      <c r="P59" s="111">
        <f t="shared" si="32"/>
        <v>69.565773495565139</v>
      </c>
      <c r="Q59" s="111">
        <f t="shared" si="32"/>
        <v>59.613840996027697</v>
      </c>
      <c r="R59" s="111">
        <f>+I59/$I$26*100</f>
        <v>49.490000603946534</v>
      </c>
      <c r="S59" s="111">
        <f>+J59/$J$26*100</f>
        <v>39.608415930811503</v>
      </c>
      <c r="T59" s="111">
        <f>+K59/$K$26*100</f>
        <v>9.2465397913515428</v>
      </c>
    </row>
    <row r="60" spans="1:20" x14ac:dyDescent="0.2">
      <c r="A60" s="21"/>
      <c r="B60" s="35"/>
      <c r="C60" s="78" t="s">
        <v>12</v>
      </c>
      <c r="D60" s="105">
        <f t="shared" ref="D60:I60" si="33">+SUM(D61:D64)</f>
        <v>37500.887864429125</v>
      </c>
      <c r="E60" s="105">
        <f t="shared" si="33"/>
        <v>38383.567953152902</v>
      </c>
      <c r="F60" s="105">
        <f t="shared" si="33"/>
        <v>39341.740547218513</v>
      </c>
      <c r="G60" s="105">
        <f t="shared" si="33"/>
        <v>54317.963101292058</v>
      </c>
      <c r="H60" s="105">
        <f t="shared" si="33"/>
        <v>50319.066172097795</v>
      </c>
      <c r="I60" s="105">
        <f t="shared" si="33"/>
        <v>54588.576863564194</v>
      </c>
      <c r="J60" s="105">
        <f t="shared" ref="J60:K60" si="34">+SUM(J61:J64)</f>
        <v>57158.449873350379</v>
      </c>
      <c r="K60" s="105">
        <f t="shared" si="34"/>
        <v>31820.841854499446</v>
      </c>
      <c r="L60" s="122"/>
      <c r="M60" s="125">
        <f t="shared" ref="M60:Q60" si="35">+D60/D27*100</f>
        <v>99.903308989116169</v>
      </c>
      <c r="N60" s="125">
        <f t="shared" si="35"/>
        <v>99.387219894223591</v>
      </c>
      <c r="O60" s="125">
        <f t="shared" si="35"/>
        <v>86.823005256468534</v>
      </c>
      <c r="P60" s="125">
        <f t="shared" si="35"/>
        <v>98.979071115776961</v>
      </c>
      <c r="Q60" s="125">
        <f t="shared" si="35"/>
        <v>96.854024860672965</v>
      </c>
      <c r="R60" s="125">
        <f>+I60/$I$27*100</f>
        <v>95.479627446618323</v>
      </c>
      <c r="S60" s="125">
        <f>+J60/$J$27*100</f>
        <v>97.230117594530128</v>
      </c>
      <c r="T60" s="125">
        <f>+K60/$K$27*100</f>
        <v>51.287819053834461</v>
      </c>
    </row>
    <row r="61" spans="1:20" x14ac:dyDescent="0.2">
      <c r="A61" s="21"/>
      <c r="B61" s="33"/>
      <c r="C61" s="79" t="s">
        <v>47</v>
      </c>
      <c r="D61" s="106">
        <f>+'C6 Ejec. Nac 19-26'!D61+'C7 Ejec. Prop 19-26'!D61</f>
        <v>17920.059203932127</v>
      </c>
      <c r="E61" s="106">
        <f>+'C6 Ejec. Nac 19-26'!E61+'C7 Ejec. Prop 19-26'!E61</f>
        <v>16086.973820344472</v>
      </c>
      <c r="F61" s="106">
        <f>+'C6 Ejec. Nac 19-26'!F61+'C7 Ejec. Prop 19-26'!F61</f>
        <v>15363.67110175054</v>
      </c>
      <c r="G61" s="106">
        <f>+'C6 Ejec. Nac 19-26'!G61+'C7 Ejec. Prop 19-26'!G61</f>
        <v>26112.058593473965</v>
      </c>
      <c r="H61" s="106">
        <f>+'C6 Ejec. Nac 19-26'!H61+'C7 Ejec. Prop 19-26'!H61</f>
        <v>17136.608100366477</v>
      </c>
      <c r="I61" s="106">
        <f>+'C6 Ejec. Nac 19-26'!I61+'C7 Ejec. Prop 19-26'!I61</f>
        <v>12104.22726909489</v>
      </c>
      <c r="J61" s="106">
        <f>+'C6 Ejec. Nac 19-26'!J61+'C7 Ejec. Prop 19-26'!J61</f>
        <v>10249.47648599382</v>
      </c>
      <c r="K61" s="106">
        <v>549.53889310425996</v>
      </c>
      <c r="L61" s="124"/>
      <c r="M61" s="111">
        <f t="shared" ref="M61:Q61" si="36">+D61/D28*100</f>
        <v>99.891241656671198</v>
      </c>
      <c r="N61" s="111">
        <f t="shared" si="36"/>
        <v>98.629961642662792</v>
      </c>
      <c r="O61" s="111">
        <f t="shared" si="36"/>
        <v>76.614889151609745</v>
      </c>
      <c r="P61" s="111">
        <f t="shared" si="36"/>
        <v>98.419926262060926</v>
      </c>
      <c r="Q61" s="111">
        <f t="shared" si="36"/>
        <v>97.958233185631173</v>
      </c>
      <c r="R61" s="111">
        <f>+I61/$I$28*100</f>
        <v>86.942815677853559</v>
      </c>
      <c r="S61" s="111">
        <f>+J61/$J$28*100</f>
        <v>98.698078978925835</v>
      </c>
      <c r="T61" s="111">
        <f>+K61/$K$28*100</f>
        <v>5.3132124662505973</v>
      </c>
    </row>
    <row r="62" spans="1:20" x14ac:dyDescent="0.2">
      <c r="A62" s="21"/>
      <c r="B62" s="33"/>
      <c r="C62" s="79" t="s">
        <v>11</v>
      </c>
      <c r="D62" s="106">
        <f>+'C6 Ejec. Nac 19-26'!D62+'C7 Ejec. Prop 19-26'!D62</f>
        <v>18932.531564230725</v>
      </c>
      <c r="E62" s="106">
        <f>+'C6 Ejec. Nac 19-26'!E62+'C7 Ejec. Prop 19-26'!E62</f>
        <v>21370.59754542691</v>
      </c>
      <c r="F62" s="106">
        <f>+'C6 Ejec. Nac 19-26'!F62+'C7 Ejec. Prop 19-26'!F62</f>
        <v>22982.909845546161</v>
      </c>
      <c r="G62" s="106">
        <f>+'C6 Ejec. Nac 19-26'!G62+'C7 Ejec. Prop 19-26'!G62</f>
        <v>26773.009041680401</v>
      </c>
      <c r="H62" s="106">
        <f>+'C6 Ejec. Nac 19-26'!H62+'C7 Ejec. Prop 19-26'!H62</f>
        <v>28965.926057873621</v>
      </c>
      <c r="I62" s="106">
        <f>+'C6 Ejec. Nac 19-26'!I62+'C7 Ejec. Prop 19-26'!I62</f>
        <v>40909.456586632405</v>
      </c>
      <c r="J62" s="106">
        <f>+'C6 Ejec. Nac 19-26'!J62+'C7 Ejec. Prop 19-26'!J62</f>
        <v>44846.001080691072</v>
      </c>
      <c r="K62" s="106">
        <v>31021.081136316025</v>
      </c>
      <c r="L62" s="124"/>
      <c r="M62" s="111">
        <f t="shared" ref="M62:Q62" si="37">+D62/D29*100</f>
        <v>99.947408675518176</v>
      </c>
      <c r="N62" s="111">
        <f t="shared" si="37"/>
        <v>99.953994750559488</v>
      </c>
      <c r="O62" s="111">
        <f t="shared" si="37"/>
        <v>95.211232895925889</v>
      </c>
      <c r="P62" s="111">
        <f t="shared" si="37"/>
        <v>99.679324468850226</v>
      </c>
      <c r="Q62" s="111">
        <f t="shared" si="37"/>
        <v>96.06826297899697</v>
      </c>
      <c r="R62" s="111">
        <f>+I62/$I$29*100</f>
        <v>98.508860107453856</v>
      </c>
      <c r="S62" s="111">
        <f>+J62/$J$29*100</f>
        <v>97.068866891860921</v>
      </c>
      <c r="T62" s="111">
        <f>+K62/$K$29*100</f>
        <v>63.597069626808057</v>
      </c>
    </row>
    <row r="63" spans="1:20" x14ac:dyDescent="0.2">
      <c r="A63" s="21"/>
      <c r="B63" s="33"/>
      <c r="C63" s="79" t="s">
        <v>57</v>
      </c>
      <c r="D63" s="106">
        <f>+'C6 Ejec. Nac 19-26'!D63+'C7 Ejec. Prop 19-26'!D63</f>
        <v>158.46109626626998</v>
      </c>
      <c r="E63" s="106">
        <f>+'C6 Ejec. Nac 19-26'!E63+'C7 Ejec. Prop 19-26'!E63</f>
        <v>152.99658738151999</v>
      </c>
      <c r="F63" s="106">
        <f>+'C6 Ejec. Nac 19-26'!F63+'C7 Ejec. Prop 19-26'!F63</f>
        <v>160.79729992181001</v>
      </c>
      <c r="G63" s="106">
        <f>+'C6 Ejec. Nac 19-26'!G63+'C7 Ejec. Prop 19-26'!G63</f>
        <v>181.39145927126</v>
      </c>
      <c r="H63" s="106">
        <f>+'C6 Ejec. Nac 19-26'!H63+'C7 Ejec. Prop 19-26'!H63</f>
        <v>203.39465589288</v>
      </c>
      <c r="I63" s="106">
        <f>+'C6 Ejec. Nac 19-26'!I63+'C7 Ejec. Prop 19-26'!I63</f>
        <v>147.87156083689999</v>
      </c>
      <c r="J63" s="106">
        <f>+'C6 Ejec. Nac 19-26'!J63+'C7 Ejec. Prop 19-26'!J63</f>
        <v>155.87468854149</v>
      </c>
      <c r="K63" s="106">
        <v>44.783171643160003</v>
      </c>
      <c r="L63" s="124"/>
      <c r="M63" s="111">
        <f t="shared" ref="M63:Q63" si="38">+D63/D30*100</f>
        <v>97.898106351679388</v>
      </c>
      <c r="N63" s="111">
        <f t="shared" si="38"/>
        <v>97.849973651726913</v>
      </c>
      <c r="O63" s="111">
        <f t="shared" si="38"/>
        <v>56.176440462735535</v>
      </c>
      <c r="P63" s="111">
        <f t="shared" si="38"/>
        <v>76.758409079206785</v>
      </c>
      <c r="Q63" s="111">
        <f t="shared" si="38"/>
        <v>68.904803532376818</v>
      </c>
      <c r="R63" s="111">
        <f>+I63/$I$30*100</f>
        <v>50.087750210487926</v>
      </c>
      <c r="S63" s="111">
        <f>+J63/$J$30*100</f>
        <v>52.872958163011518</v>
      </c>
      <c r="T63" s="111">
        <f>+K63/$K$30*100</f>
        <v>17.362618491365915</v>
      </c>
    </row>
    <row r="64" spans="1:20" x14ac:dyDescent="0.2">
      <c r="A64" s="21"/>
      <c r="B64" s="33"/>
      <c r="C64" s="79" t="s">
        <v>58</v>
      </c>
      <c r="D64" s="106">
        <f>+'C6 Ejec. Nac 19-26'!D64+'C7 Ejec. Prop 19-26'!D64</f>
        <v>489.83600000000001</v>
      </c>
      <c r="E64" s="106">
        <f>+'C6 Ejec. Nac 19-26'!E64+'C7 Ejec. Prop 19-26'!E64</f>
        <v>773</v>
      </c>
      <c r="F64" s="106">
        <f>+'C6 Ejec. Nac 19-26'!F64+'C7 Ejec. Prop 19-26'!F64</f>
        <v>834.3623</v>
      </c>
      <c r="G64" s="106">
        <f>+'C6 Ejec. Nac 19-26'!G64+'C7 Ejec. Prop 19-26'!G64</f>
        <v>1251.50400686643</v>
      </c>
      <c r="H64" s="106">
        <f>+'C6 Ejec. Nac 19-26'!H64+'C7 Ejec. Prop 19-26'!H64</f>
        <v>4013.1373579648102</v>
      </c>
      <c r="I64" s="106">
        <f>+'C6 Ejec. Nac 19-26'!I64+'C7 Ejec. Prop 19-26'!I64</f>
        <v>1427.0214470000001</v>
      </c>
      <c r="J64" s="106">
        <f>+'C6 Ejec. Nac 19-26'!J64+'C7 Ejec. Prop 19-26'!J64</f>
        <v>1907.0976181240001</v>
      </c>
      <c r="K64" s="106">
        <v>205.43865343600001</v>
      </c>
      <c r="L64" s="124"/>
      <c r="M64" s="111">
        <f t="shared" ref="M64:Q64" si="39">+D64/D31*100</f>
        <v>99.306648069156793</v>
      </c>
      <c r="N64" s="111">
        <f t="shared" si="39"/>
        <v>100</v>
      </c>
      <c r="O64" s="111">
        <f t="shared" si="39"/>
        <v>100</v>
      </c>
      <c r="P64" s="111">
        <f t="shared" si="39"/>
        <v>99.999996592134892</v>
      </c>
      <c r="Q64" s="111">
        <f t="shared" si="39"/>
        <v>99.999977209527117</v>
      </c>
      <c r="R64" s="111">
        <f>+I64/$I$31*100</f>
        <v>100</v>
      </c>
      <c r="S64" s="111">
        <f>+J64/$J$31*100</f>
        <v>100</v>
      </c>
      <c r="T64" s="111">
        <f>+K64/$K$31*100</f>
        <v>7.707818419547305</v>
      </c>
    </row>
    <row r="65" spans="1:20" x14ac:dyDescent="0.2">
      <c r="A65" s="21"/>
      <c r="B65" s="35" t="s">
        <v>13</v>
      </c>
      <c r="C65" s="78" t="s">
        <v>110</v>
      </c>
      <c r="D65" s="105">
        <f>+'C6 Ejec. Nac 19-26'!D65+'C7 Ejec. Prop 19-26'!D65</f>
        <v>40401.7847073745</v>
      </c>
      <c r="E65" s="105">
        <f>+'C6 Ejec. Nac 19-26'!E65+'C7 Ejec. Prop 19-26'!E65</f>
        <v>42014.247478382167</v>
      </c>
      <c r="F65" s="105">
        <f>+'C6 Ejec. Nac 19-26'!F65+'C7 Ejec. Prop 19-26'!F65</f>
        <v>56477.435220806095</v>
      </c>
      <c r="G65" s="105">
        <f>+'C6 Ejec. Nac 19-26'!G65+'C7 Ejec. Prop 19-26'!G65</f>
        <v>65962.070006039285</v>
      </c>
      <c r="H65" s="105">
        <f>+'C6 Ejec. Nac 19-26'!H65+'C7 Ejec. Prop 19-26'!H65</f>
        <v>75006.443255560036</v>
      </c>
      <c r="I65" s="105">
        <f>+'C6 Ejec. Nac 19-26'!I65+'C7 Ejec. Prop 19-26'!I65</f>
        <v>87465.681404073839</v>
      </c>
      <c r="J65" s="105">
        <f>+'C6 Ejec. Nac 19-26'!J65+'C7 Ejec. Prop 19-26'!J65</f>
        <v>76070.459526658407</v>
      </c>
      <c r="K65" s="105">
        <v>51947.095666442227</v>
      </c>
      <c r="L65" s="122"/>
      <c r="M65" s="115">
        <f t="shared" ref="M65:Q65" si="40">+D65/D32*100</f>
        <v>96.660002824946162</v>
      </c>
      <c r="N65" s="115">
        <f t="shared" si="40"/>
        <v>96.001758899529477</v>
      </c>
      <c r="O65" s="115">
        <f t="shared" si="40"/>
        <v>94.805680001135229</v>
      </c>
      <c r="P65" s="115">
        <f t="shared" si="40"/>
        <v>94.661194317059383</v>
      </c>
      <c r="Q65" s="115">
        <f t="shared" si="40"/>
        <v>90.001773948783864</v>
      </c>
      <c r="R65" s="115">
        <f>+I65/$I$32*100</f>
        <v>96.537932715839375</v>
      </c>
      <c r="S65" s="115">
        <f>+J65/$J$32*100</f>
        <v>97.376960153813286</v>
      </c>
      <c r="T65" s="115">
        <f>+K65/$K$32*100</f>
        <v>58.068556869153618</v>
      </c>
    </row>
    <row r="66" spans="1:20" x14ac:dyDescent="0.2">
      <c r="A66" s="22"/>
      <c r="B66" s="37" t="s">
        <v>14</v>
      </c>
      <c r="C66" s="80" t="s">
        <v>16</v>
      </c>
      <c r="D66" s="107">
        <f t="shared" ref="D66:I66" si="41">+D47+D65</f>
        <v>195804.38727525432</v>
      </c>
      <c r="E66" s="107">
        <f t="shared" si="41"/>
        <v>232444.42079625078</v>
      </c>
      <c r="F66" s="107">
        <f t="shared" si="41"/>
        <v>264137.64850895246</v>
      </c>
      <c r="G66" s="107">
        <f t="shared" si="41"/>
        <v>269332.77235544357</v>
      </c>
      <c r="H66" s="107">
        <f t="shared" si="41"/>
        <v>330379.90409237146</v>
      </c>
      <c r="I66" s="107">
        <f t="shared" si="41"/>
        <v>365885.93323734327</v>
      </c>
      <c r="J66" s="107">
        <f t="shared" ref="J66:K66" si="42">+J47+J65</f>
        <v>391518.69977043226</v>
      </c>
      <c r="K66" s="107">
        <f t="shared" si="42"/>
        <v>209548.61695348402</v>
      </c>
      <c r="L66" s="122"/>
      <c r="M66" s="114">
        <f t="shared" ref="M66:Q66" si="43">+D66/D33*100</f>
        <v>98.653732946933332</v>
      </c>
      <c r="N66" s="114">
        <f t="shared" si="43"/>
        <v>90.938302753094646</v>
      </c>
      <c r="O66" s="114">
        <f t="shared" si="43"/>
        <v>96.592229970655282</v>
      </c>
      <c r="P66" s="114">
        <f t="shared" si="43"/>
        <v>95.849976232276589</v>
      </c>
      <c r="Q66" s="114">
        <f t="shared" si="43"/>
        <v>95.852678171485209</v>
      </c>
      <c r="R66" s="114">
        <f>+I66/$I$33*100</f>
        <v>96.092761196055349</v>
      </c>
      <c r="S66" s="114">
        <f>+J66/$J$33*100</f>
        <v>98.402750381978692</v>
      </c>
      <c r="T66" s="114">
        <f>+K66/$K$33*100</f>
        <v>46.026433882105309</v>
      </c>
    </row>
    <row r="67" spans="1:20" x14ac:dyDescent="0.2">
      <c r="A67" s="21"/>
      <c r="B67" s="39" t="s">
        <v>15</v>
      </c>
      <c r="C67" s="81" t="s">
        <v>51</v>
      </c>
      <c r="D67" s="108">
        <f t="shared" ref="D67:I67" si="44">+D47+D55+D65</f>
        <v>247403.49794088336</v>
      </c>
      <c r="E67" s="108">
        <f t="shared" si="44"/>
        <v>285677.36366359342</v>
      </c>
      <c r="F67" s="108">
        <f t="shared" si="44"/>
        <v>323787.83210994111</v>
      </c>
      <c r="G67" s="108">
        <f t="shared" si="44"/>
        <v>340152.17150744662</v>
      </c>
      <c r="H67" s="108">
        <f t="shared" si="44"/>
        <v>405639.98406673199</v>
      </c>
      <c r="I67" s="108">
        <f t="shared" si="44"/>
        <v>456464.39198105014</v>
      </c>
      <c r="J67" s="108">
        <f t="shared" ref="J67:K67" si="45">+J47+J55+J65</f>
        <v>496568.6584692219</v>
      </c>
      <c r="K67" s="108">
        <f t="shared" si="45"/>
        <v>259766.90948309348</v>
      </c>
      <c r="L67" s="122"/>
      <c r="M67" s="109">
        <f t="shared" ref="M67:Q67" si="46">+D67/D34*100</f>
        <v>98.798885502227435</v>
      </c>
      <c r="N67" s="109">
        <f t="shared" si="46"/>
        <v>92.386316132171061</v>
      </c>
      <c r="O67" s="109">
        <f t="shared" si="46"/>
        <v>94.13090159488911</v>
      </c>
      <c r="P67" s="109">
        <f t="shared" si="46"/>
        <v>96.453652477834765</v>
      </c>
      <c r="Q67" s="109">
        <f t="shared" si="46"/>
        <v>95.85684802602114</v>
      </c>
      <c r="R67" s="109">
        <f>+I67/$I$34*100</f>
        <v>96.058107775942517</v>
      </c>
      <c r="S67" s="109">
        <f>+J67/$J$34*100</f>
        <v>97.275056068376344</v>
      </c>
      <c r="T67" s="109">
        <f>+K67/$K$34*100</f>
        <v>46.74348789091448</v>
      </c>
    </row>
    <row r="68" spans="1:20" s="5" customFormat="1" x14ac:dyDescent="0.2">
      <c r="A68" s="33"/>
      <c r="B68" s="74" t="str">
        <f>+'C1 Aprop Resumen 2000-2026'!B20</f>
        <v>* Información con corte a 31 de mayo</v>
      </c>
      <c r="C68" s="70"/>
      <c r="D68" s="110"/>
      <c r="E68" s="110"/>
      <c r="F68" s="110"/>
      <c r="G68" s="110"/>
      <c r="H68" s="110"/>
      <c r="I68" s="110"/>
      <c r="M68" s="113"/>
      <c r="N68" s="113"/>
      <c r="O68" s="113"/>
      <c r="P68" s="113"/>
      <c r="Q68" s="113"/>
      <c r="R68" s="113"/>
      <c r="S68" s="113"/>
    </row>
    <row r="69" spans="1:20" x14ac:dyDescent="0.2">
      <c r="B69" s="1" t="s">
        <v>227</v>
      </c>
    </row>
    <row r="74" spans="1:20" ht="18" x14ac:dyDescent="0.2">
      <c r="C74" s="138"/>
      <c r="D74" s="164" t="s">
        <v>181</v>
      </c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</row>
    <row r="75" spans="1:20" x14ac:dyDescent="0.2">
      <c r="B75" s="2"/>
      <c r="C75" s="2"/>
      <c r="D75" s="2"/>
      <c r="E75" s="2"/>
      <c r="F75" s="2"/>
      <c r="G75" s="2"/>
      <c r="H75" s="2"/>
      <c r="I75" s="2"/>
      <c r="M75" s="162"/>
      <c r="N75" s="162"/>
      <c r="O75" s="162"/>
      <c r="P75" s="162"/>
      <c r="Q75" s="162"/>
      <c r="R75" s="162"/>
      <c r="S75" s="162"/>
    </row>
    <row r="76" spans="1:20" ht="12" customHeight="1" thickBot="1" x14ac:dyDescent="0.25">
      <c r="B76" s="94"/>
      <c r="C76" s="94"/>
      <c r="D76" s="179"/>
      <c r="E76" s="179"/>
      <c r="F76" s="179"/>
      <c r="G76" s="179"/>
      <c r="H76" s="179"/>
      <c r="I76" s="179"/>
      <c r="J76" s="179"/>
      <c r="K76" s="179"/>
      <c r="M76" s="179" t="s">
        <v>192</v>
      </c>
      <c r="N76" s="179"/>
      <c r="O76" s="179"/>
      <c r="P76" s="179"/>
      <c r="Q76" s="179"/>
      <c r="R76" s="179"/>
      <c r="S76" s="179"/>
      <c r="T76" s="179"/>
    </row>
    <row r="77" spans="1:20" x14ac:dyDescent="0.2">
      <c r="B77" s="50"/>
      <c r="C77" s="176" t="s">
        <v>0</v>
      </c>
      <c r="D77" s="162">
        <v>2019</v>
      </c>
      <c r="E77" s="162">
        <v>2020</v>
      </c>
      <c r="F77" s="162">
        <v>2021</v>
      </c>
      <c r="G77" s="162">
        <v>2022</v>
      </c>
      <c r="H77" s="162">
        <v>2023</v>
      </c>
      <c r="I77" s="162">
        <v>2024</v>
      </c>
      <c r="J77" s="162">
        <v>2025</v>
      </c>
      <c r="K77" s="162" t="s">
        <v>178</v>
      </c>
      <c r="L77" s="116"/>
      <c r="M77" s="162">
        <v>2019</v>
      </c>
      <c r="N77" s="162">
        <v>2020</v>
      </c>
      <c r="O77" s="162">
        <v>2021</v>
      </c>
      <c r="P77" s="162">
        <v>2022</v>
      </c>
      <c r="Q77" s="162">
        <v>2023</v>
      </c>
      <c r="R77" s="162">
        <v>2024</v>
      </c>
      <c r="S77" s="162">
        <v>2025</v>
      </c>
      <c r="T77" s="162" t="s">
        <v>178</v>
      </c>
    </row>
    <row r="78" spans="1:20" ht="12" thickBot="1" x14ac:dyDescent="0.25">
      <c r="B78" s="86"/>
      <c r="C78" s="177"/>
      <c r="D78" s="163"/>
      <c r="E78" s="163"/>
      <c r="F78" s="163"/>
      <c r="G78" s="163"/>
      <c r="H78" s="163"/>
      <c r="I78" s="163"/>
      <c r="J78" s="163"/>
      <c r="K78" s="163"/>
      <c r="L78" s="116"/>
      <c r="M78" s="163"/>
      <c r="N78" s="163"/>
      <c r="O78" s="163"/>
      <c r="P78" s="163"/>
      <c r="Q78" s="163"/>
      <c r="R78" s="163"/>
      <c r="S78" s="163"/>
      <c r="T78" s="163"/>
    </row>
    <row r="79" spans="1:20" x14ac:dyDescent="0.2">
      <c r="B79" s="35" t="s">
        <v>1</v>
      </c>
      <c r="C79" s="78" t="s">
        <v>2</v>
      </c>
      <c r="D79" s="42">
        <f t="shared" ref="D79:J79" si="47">+SUM(D80:D86)</f>
        <v>147745.40752975119</v>
      </c>
      <c r="E79" s="42">
        <f t="shared" si="47"/>
        <v>178728.14807384377</v>
      </c>
      <c r="F79" s="42">
        <f t="shared" si="47"/>
        <v>199833.29165442672</v>
      </c>
      <c r="G79" s="42">
        <f t="shared" si="47"/>
        <v>188106.65818628814</v>
      </c>
      <c r="H79" s="42">
        <f t="shared" si="47"/>
        <v>236167.51659330886</v>
      </c>
      <c r="I79" s="42">
        <f t="shared" si="47"/>
        <v>260340.03016777104</v>
      </c>
      <c r="J79" s="42">
        <f t="shared" si="47"/>
        <v>293801.46972944692</v>
      </c>
      <c r="K79" s="42">
        <f>+SUM(K80:K86)</f>
        <v>121197.10644588592</v>
      </c>
      <c r="M79" s="47">
        <f>+D79/$D$14*100</f>
        <v>94.298409362867474</v>
      </c>
      <c r="N79" s="47">
        <f>+E79/$E$14*100</f>
        <v>84.368334150482255</v>
      </c>
      <c r="O79" s="47">
        <f>+F79/$F$14*100</f>
        <v>93.430412339415597</v>
      </c>
      <c r="P79" s="47">
        <f>+G79/$G$14*100</f>
        <v>89.018520366539533</v>
      </c>
      <c r="Q79" s="47">
        <f>+H79/$H$14*100</f>
        <v>90.36936255080694</v>
      </c>
      <c r="R79" s="47">
        <f>+I79/$I$14*100</f>
        <v>89.7226541587562</v>
      </c>
      <c r="S79" s="47">
        <f>+J79/$J$14*100</f>
        <v>91.883546064464966</v>
      </c>
      <c r="T79" s="47">
        <f>+K79/$K$14*100</f>
        <v>33.130200138065518</v>
      </c>
    </row>
    <row r="80" spans="1:20" x14ac:dyDescent="0.2">
      <c r="B80" s="41"/>
      <c r="C80" s="79" t="s">
        <v>42</v>
      </c>
      <c r="D80" s="43">
        <f>+'C6 Ejec. Nac 19-26'!D80+'C7 Ejec. Prop 19-26'!D80</f>
        <v>30709.878306690909</v>
      </c>
      <c r="E80" s="43">
        <f>+'C6 Ejec. Nac 19-26'!E80+'C7 Ejec. Prop 19-26'!E80</f>
        <v>31873.60783372584</v>
      </c>
      <c r="F80" s="43">
        <f>+'C6 Ejec. Nac 19-26'!F80+'C7 Ejec. Prop 19-26'!F80</f>
        <v>33832.469756282546</v>
      </c>
      <c r="G80" s="43">
        <f>+'C6 Ejec. Nac 19-26'!G80+'C7 Ejec. Prop 19-26'!G80</f>
        <v>37434.50761261455</v>
      </c>
      <c r="H80" s="43">
        <f>+'C6 Ejec. Nac 19-26'!H80+'C7 Ejec. Prop 19-26'!H80</f>
        <v>43340.109236758435</v>
      </c>
      <c r="I80" s="43">
        <f>+'C6 Ejec. Nac 19-26'!I80+'C7 Ejec. Prop 19-26'!I80</f>
        <v>49533.573859061493</v>
      </c>
      <c r="J80" s="43">
        <f>+'C6 Ejec. Nac 19-26'!J80+'C7 Ejec. Prop 19-26'!J80</f>
        <v>55627.593761783559</v>
      </c>
      <c r="K80" s="43">
        <v>22922.608304363541</v>
      </c>
      <c r="M80" s="48">
        <f t="shared" ref="M80:M99" si="48">+D80/D15*100</f>
        <v>98.122125776981761</v>
      </c>
      <c r="N80" s="48">
        <f t="shared" ref="N80:N99" si="49">+E80/E15*100</f>
        <v>96.478425061936406</v>
      </c>
      <c r="O80" s="48">
        <f t="shared" ref="O80:O99" si="50">+F80/F15*100</f>
        <v>96.246207277547583</v>
      </c>
      <c r="P80" s="48">
        <f t="shared" ref="P80:P99" si="51">+G80/G15*100</f>
        <v>96.833878070547627</v>
      </c>
      <c r="Q80" s="48">
        <f t="shared" ref="Q80:Q99" si="52">+H80/H15*100</f>
        <v>95.450611468604265</v>
      </c>
      <c r="R80" s="48">
        <f t="shared" ref="R80:R99" si="53">+I80/I15*100</f>
        <v>96.944864697667612</v>
      </c>
      <c r="S80" s="48">
        <f t="shared" ref="S80:T99" si="54">+J80/J15*100</f>
        <v>96.878333756575358</v>
      </c>
      <c r="T80" s="48">
        <f t="shared" si="54"/>
        <v>34.37817344861115</v>
      </c>
    </row>
    <row r="81" spans="2:20" x14ac:dyDescent="0.2">
      <c r="B81" s="41"/>
      <c r="C81" s="79" t="s">
        <v>109</v>
      </c>
      <c r="D81" s="43">
        <f>+'C6 Ejec. Nac 19-26'!D81+'C7 Ejec. Prop 19-26'!D81</f>
        <v>8628.8230571723798</v>
      </c>
      <c r="E81" s="43">
        <f>+'C6 Ejec. Nac 19-26'!E81+'C7 Ejec. Prop 19-26'!E81</f>
        <v>8478.857994285634</v>
      </c>
      <c r="F81" s="43">
        <f>+'C6 Ejec. Nac 19-26'!F81+'C7 Ejec. Prop 19-26'!F81</f>
        <v>9616.1457432056395</v>
      </c>
      <c r="G81" s="43">
        <f>+'C6 Ejec. Nac 19-26'!G81+'C7 Ejec. Prop 19-26'!G81</f>
        <v>11753.791664855948</v>
      </c>
      <c r="H81" s="43">
        <f>+'C6 Ejec. Nac 19-26'!H81+'C7 Ejec. Prop 19-26'!H81</f>
        <v>12552.389089176408</v>
      </c>
      <c r="I81" s="43">
        <f>+'C6 Ejec. Nac 19-26'!I81+'C7 Ejec. Prop 19-26'!I81</f>
        <v>12268.04072601746</v>
      </c>
      <c r="J81" s="43">
        <f>+'C6 Ejec. Nac 19-26'!J81+'C7 Ejec. Prop 19-26'!J81</f>
        <v>15288.45774534384</v>
      </c>
      <c r="K81" s="43">
        <v>5848.0945378257356</v>
      </c>
      <c r="L81" s="43"/>
      <c r="M81" s="48">
        <f t="shared" si="48"/>
        <v>88.839633778884604</v>
      </c>
      <c r="N81" s="48">
        <f t="shared" si="49"/>
        <v>86.51573026279587</v>
      </c>
      <c r="O81" s="48">
        <f t="shared" si="50"/>
        <v>87.983947605791172</v>
      </c>
      <c r="P81" s="48">
        <f t="shared" si="51"/>
        <v>87.105215789374157</v>
      </c>
      <c r="Q81" s="48">
        <f t="shared" si="52"/>
        <v>78.753612953003369</v>
      </c>
      <c r="R81" s="48">
        <f t="shared" si="53"/>
        <v>72.124737138339256</v>
      </c>
      <c r="S81" s="48">
        <f t="shared" si="54"/>
        <v>75.531641477116068</v>
      </c>
      <c r="T81" s="48">
        <f t="shared" si="54"/>
        <v>30.986672424783805</v>
      </c>
    </row>
    <row r="82" spans="2:20" x14ac:dyDescent="0.2">
      <c r="B82" s="41"/>
      <c r="C82" s="79" t="s">
        <v>5</v>
      </c>
      <c r="D82" s="43">
        <f>+'C6 Ejec. Nac 19-26'!D82+'C7 Ejec. Prop 19-26'!D82</f>
        <v>105974.48685569155</v>
      </c>
      <c r="E82" s="43">
        <f>+'C6 Ejec. Nac 19-26'!E82+'C7 Ejec. Prop 19-26'!E82</f>
        <v>135828.94366730045</v>
      </c>
      <c r="F82" s="43">
        <f>+'C6 Ejec. Nac 19-26'!F82+'C7 Ejec. Prop 19-26'!F82</f>
        <v>152709.10738912321</v>
      </c>
      <c r="G82" s="43">
        <f>+'C6 Ejec. Nac 19-26'!G82+'C7 Ejec. Prop 19-26'!G82</f>
        <v>135393.90016070253</v>
      </c>
      <c r="H82" s="43">
        <f>+'C6 Ejec. Nac 19-26'!H82+'C7 Ejec. Prop 19-26'!H82</f>
        <v>176629.53511019246</v>
      </c>
      <c r="I82" s="43">
        <f>+'C6 Ejec. Nac 19-26'!I82+'C7 Ejec. Prop 19-26'!I82</f>
        <v>194645.94969026739</v>
      </c>
      <c r="J82" s="43">
        <f>+'C6 Ejec. Nac 19-26'!J82+'C7 Ejec. Prop 19-26'!J82</f>
        <v>218885.66090140003</v>
      </c>
      <c r="K82" s="43">
        <v>91463.647380784299</v>
      </c>
      <c r="L82" s="43"/>
      <c r="M82" s="48">
        <f t="shared" si="48"/>
        <v>93.733928864469988</v>
      </c>
      <c r="N82" s="48">
        <f t="shared" si="49"/>
        <v>81.7133504326288</v>
      </c>
      <c r="O82" s="48">
        <f t="shared" si="50"/>
        <v>93.437989174544384</v>
      </c>
      <c r="P82" s="48">
        <f t="shared" si="51"/>
        <v>87.267757709062749</v>
      </c>
      <c r="Q82" s="48">
        <f t="shared" si="52"/>
        <v>90.239616921294555</v>
      </c>
      <c r="R82" s="48">
        <f t="shared" si="53"/>
        <v>89.411268701886925</v>
      </c>
      <c r="S82" s="48">
        <f t="shared" si="54"/>
        <v>92.086691515831248</v>
      </c>
      <c r="T82" s="48">
        <f t="shared" si="54"/>
        <v>33.178582803224934</v>
      </c>
    </row>
    <row r="83" spans="2:20" x14ac:dyDescent="0.2">
      <c r="B83" s="41"/>
      <c r="C83" s="79" t="s">
        <v>43</v>
      </c>
      <c r="D83" s="43">
        <f>+'C6 Ejec. Nac 19-26'!D83+'C7 Ejec. Prop 19-26'!D83</f>
        <v>1333.2342323287603</v>
      </c>
      <c r="E83" s="43">
        <f>+'C6 Ejec. Nac 19-26'!E83+'C7 Ejec. Prop 19-26'!E83</f>
        <v>1192.0644090072401</v>
      </c>
      <c r="F83" s="43">
        <f>+'C6 Ejec. Nac 19-26'!F83+'C7 Ejec. Prop 19-26'!F83</f>
        <v>1369.8666860972899</v>
      </c>
      <c r="G83" s="43">
        <f>+'C6 Ejec. Nac 19-26'!G83+'C7 Ejec. Prop 19-26'!G83</f>
        <v>1557.5577167998204</v>
      </c>
      <c r="H83" s="43">
        <f>+'C6 Ejec. Nac 19-26'!H83+'C7 Ejec. Prop 19-26'!H83</f>
        <v>1575.0401563540199</v>
      </c>
      <c r="I83" s="43">
        <f>+'C6 Ejec. Nac 19-26'!I83+'C7 Ejec. Prop 19-26'!I83</f>
        <v>1812.0335266561997</v>
      </c>
      <c r="J83" s="43">
        <f>+'C6 Ejec. Nac 19-26'!J83+'C7 Ejec. Prop 19-26'!J83</f>
        <v>1831.0338822887395</v>
      </c>
      <c r="K83" s="43">
        <v>566.56707117885014</v>
      </c>
      <c r="L83" s="43"/>
      <c r="M83" s="48">
        <f t="shared" si="48"/>
        <v>92.001455778051877</v>
      </c>
      <c r="N83" s="48">
        <f t="shared" si="49"/>
        <v>88.41840249088628</v>
      </c>
      <c r="O83" s="48">
        <f t="shared" si="50"/>
        <v>75.836545455942456</v>
      </c>
      <c r="P83" s="48">
        <f t="shared" si="51"/>
        <v>82.296739330906945</v>
      </c>
      <c r="Q83" s="48">
        <f t="shared" si="52"/>
        <v>84.040286240342382</v>
      </c>
      <c r="R83" s="48">
        <f t="shared" si="53"/>
        <v>86.881058478362732</v>
      </c>
      <c r="S83" s="48">
        <f t="shared" si="54"/>
        <v>90.365841278889192</v>
      </c>
      <c r="T83" s="48">
        <f t="shared" si="54"/>
        <v>26.520691780690786</v>
      </c>
    </row>
    <row r="84" spans="2:20" x14ac:dyDescent="0.2">
      <c r="B84" s="41"/>
      <c r="C84" s="79" t="s">
        <v>44</v>
      </c>
      <c r="D84" s="43">
        <f>+'C6 Ejec. Nac 19-26'!D84+'C7 Ejec. Prop 19-26'!D84</f>
        <v>366.34802446415</v>
      </c>
      <c r="E84" s="43">
        <f>+'C6 Ejec. Nac 19-26'!E84+'C7 Ejec. Prop 19-26'!E84</f>
        <v>413.28884882542997</v>
      </c>
      <c r="F84" s="43">
        <f>+'C6 Ejec. Nac 19-26'!F84+'C7 Ejec. Prop 19-26'!F84</f>
        <v>489.93330083980993</v>
      </c>
      <c r="G84" s="43">
        <f>+'C6 Ejec. Nac 19-26'!G84+'C7 Ejec. Prop 19-26'!G84</f>
        <v>633.31312055399007</v>
      </c>
      <c r="H84" s="43">
        <f>+'C6 Ejec. Nac 19-26'!H84+'C7 Ejec. Prop 19-26'!H84</f>
        <v>669.09266968368001</v>
      </c>
      <c r="I84" s="43">
        <f>+'C6 Ejec. Nac 19-26'!I84+'C7 Ejec. Prop 19-26'!I84</f>
        <v>636.57559415098001</v>
      </c>
      <c r="J84" s="43">
        <f>+'C6 Ejec. Nac 19-26'!J84+'C7 Ejec. Prop 19-26'!J84</f>
        <v>676.68262524321995</v>
      </c>
      <c r="K84" s="43">
        <v>47.408690139560001</v>
      </c>
      <c r="L84" s="43"/>
      <c r="M84" s="48">
        <f t="shared" si="48"/>
        <v>98.577336097426965</v>
      </c>
      <c r="N84" s="48">
        <f t="shared" si="49"/>
        <v>97.675903660671366</v>
      </c>
      <c r="O84" s="48">
        <f t="shared" si="50"/>
        <v>84.571854425838197</v>
      </c>
      <c r="P84" s="48">
        <f t="shared" si="51"/>
        <v>98.687562427409432</v>
      </c>
      <c r="Q84" s="48">
        <f t="shared" si="52"/>
        <v>87.749426311540773</v>
      </c>
      <c r="R84" s="48">
        <f t="shared" si="53"/>
        <v>98.560316995935779</v>
      </c>
      <c r="S84" s="48">
        <f t="shared" si="54"/>
        <v>95.265743531590005</v>
      </c>
      <c r="T84" s="48">
        <f t="shared" si="54"/>
        <v>6.2417371161341642</v>
      </c>
    </row>
    <row r="85" spans="2:20" x14ac:dyDescent="0.2">
      <c r="B85" s="41"/>
      <c r="C85" s="79" t="s">
        <v>45</v>
      </c>
      <c r="D85" s="43">
        <f>+'C6 Ejec. Nac 19-26'!D85+'C7 Ejec. Prop 19-26'!D85</f>
        <v>250.02761850529001</v>
      </c>
      <c r="E85" s="43">
        <f>+'C6 Ejec. Nac 19-26'!E85+'C7 Ejec. Prop 19-26'!E85</f>
        <v>233.14233656054995</v>
      </c>
      <c r="F85" s="43">
        <f>+'C6 Ejec. Nac 19-26'!F85+'C7 Ejec. Prop 19-26'!F85</f>
        <v>427.91307926532988</v>
      </c>
      <c r="G85" s="43">
        <f>+'C6 Ejec. Nac 19-26'!G85+'C7 Ejec. Prop 19-26'!G85</f>
        <v>355.64778789554003</v>
      </c>
      <c r="H85" s="43">
        <f>+'C6 Ejec. Nac 19-26'!H85+'C7 Ejec. Prop 19-26'!H85</f>
        <v>442.46955574639998</v>
      </c>
      <c r="I85" s="43">
        <f>+'C6 Ejec. Nac 19-26'!I85+'C7 Ejec. Prop 19-26'!I85</f>
        <v>334.59929790915999</v>
      </c>
      <c r="J85" s="43">
        <f>+'C6 Ejec. Nac 19-26'!J85+'C7 Ejec. Prop 19-26'!J85</f>
        <v>294.93647120561002</v>
      </c>
      <c r="K85" s="43">
        <v>134.54883487823002</v>
      </c>
      <c r="L85" s="43"/>
      <c r="M85" s="48">
        <f t="shared" si="48"/>
        <v>91.640702978990234</v>
      </c>
      <c r="N85" s="48">
        <f t="shared" si="49"/>
        <v>81.846686600775541</v>
      </c>
      <c r="O85" s="48">
        <f t="shared" si="50"/>
        <v>91.077574746521066</v>
      </c>
      <c r="P85" s="48">
        <f t="shared" si="51"/>
        <v>85.361005989737009</v>
      </c>
      <c r="Q85" s="48">
        <f t="shared" si="52"/>
        <v>90.11474325736711</v>
      </c>
      <c r="R85" s="48">
        <f t="shared" si="53"/>
        <v>94.387976861208912</v>
      </c>
      <c r="S85" s="48">
        <f t="shared" si="54"/>
        <v>85.474022177930962</v>
      </c>
      <c r="T85" s="48">
        <f t="shared" si="54"/>
        <v>36.375032933741565</v>
      </c>
    </row>
    <row r="86" spans="2:20" x14ac:dyDescent="0.2">
      <c r="B86" s="41"/>
      <c r="C86" s="79" t="s">
        <v>46</v>
      </c>
      <c r="D86" s="43">
        <f>+'C6 Ejec. Nac 19-26'!D86+'C7 Ejec. Prop 19-26'!D86</f>
        <v>482.60943489812001</v>
      </c>
      <c r="E86" s="43">
        <f>+'C6 Ejec. Nac 19-26'!E86+'C7 Ejec. Prop 19-26'!E86</f>
        <v>708.24298413860993</v>
      </c>
      <c r="F86" s="43">
        <f>+'C6 Ejec. Nac 19-26'!F86+'C7 Ejec. Prop 19-26'!F86</f>
        <v>1387.8556996128898</v>
      </c>
      <c r="G86" s="43">
        <f>+'C6 Ejec. Nac 19-26'!G86+'C7 Ejec. Prop 19-26'!G86</f>
        <v>977.9401228657598</v>
      </c>
      <c r="H86" s="43">
        <f>+'C6 Ejec. Nac 19-26'!H86+'C7 Ejec. Prop 19-26'!H86</f>
        <v>958.88077539747997</v>
      </c>
      <c r="I86" s="43">
        <f>+'C6 Ejec. Nac 19-26'!I86+'C7 Ejec. Prop 19-26'!I86</f>
        <v>1109.2574737083701</v>
      </c>
      <c r="J86" s="43">
        <f>+'C6 Ejec. Nac 19-26'!J86+'C7 Ejec. Prop 19-26'!J86</f>
        <v>1197.10434218195</v>
      </c>
      <c r="K86" s="43">
        <v>214.23162671570003</v>
      </c>
      <c r="L86" s="43"/>
      <c r="M86" s="48">
        <f t="shared" si="48"/>
        <v>93.580767059804302</v>
      </c>
      <c r="N86" s="48">
        <f t="shared" si="49"/>
        <v>97.96243690870935</v>
      </c>
      <c r="O86" s="48">
        <f t="shared" si="50"/>
        <v>91.66394316455208</v>
      </c>
      <c r="P86" s="48">
        <f t="shared" si="51"/>
        <v>92.181185517385671</v>
      </c>
      <c r="Q86" s="48">
        <f t="shared" si="52"/>
        <v>84.883611179010757</v>
      </c>
      <c r="R86" s="48">
        <f t="shared" si="53"/>
        <v>87.106184872277325</v>
      </c>
      <c r="S86" s="48">
        <f t="shared" si="54"/>
        <v>90.954955725209459</v>
      </c>
      <c r="T86" s="48">
        <f t="shared" si="54"/>
        <v>16.066658899859792</v>
      </c>
    </row>
    <row r="87" spans="2:20" x14ac:dyDescent="0.2">
      <c r="B87" s="35" t="s">
        <v>7</v>
      </c>
      <c r="C87" s="78" t="s">
        <v>8</v>
      </c>
      <c r="D87" s="42">
        <f t="shared" ref="D87:I87" si="55">+D88+D92</f>
        <v>51555.657185456839</v>
      </c>
      <c r="E87" s="42">
        <f t="shared" si="55"/>
        <v>45279.501669123449</v>
      </c>
      <c r="F87" s="42">
        <f t="shared" si="55"/>
        <v>54593.40724325132</v>
      </c>
      <c r="G87" s="42">
        <f t="shared" si="55"/>
        <v>68785.10142619317</v>
      </c>
      <c r="H87" s="42">
        <f t="shared" si="55"/>
        <v>75099.038897920866</v>
      </c>
      <c r="I87" s="42">
        <f t="shared" si="55"/>
        <v>82784.46950067846</v>
      </c>
      <c r="J87" s="42">
        <f t="shared" ref="J87:K87" si="56">+J88+J92</f>
        <v>104459.20204851686</v>
      </c>
      <c r="K87" s="42">
        <f t="shared" si="56"/>
        <v>44521.897125196883</v>
      </c>
      <c r="L87" s="73"/>
      <c r="M87" s="47">
        <f t="shared" si="48"/>
        <v>99.269937736835203</v>
      </c>
      <c r="N87" s="47">
        <f t="shared" si="49"/>
        <v>84.455094271737238</v>
      </c>
      <c r="O87" s="47">
        <f t="shared" si="50"/>
        <v>77.415807655918371</v>
      </c>
      <c r="P87" s="47">
        <f t="shared" si="51"/>
        <v>95.982006470084031</v>
      </c>
      <c r="Q87" s="47">
        <f t="shared" si="52"/>
        <v>95.670004226196767</v>
      </c>
      <c r="R87" s="47">
        <f t="shared" si="53"/>
        <v>87.664908838561587</v>
      </c>
      <c r="S87" s="47">
        <f t="shared" si="54"/>
        <v>92.765888849015994</v>
      </c>
      <c r="T87" s="47">
        <f t="shared" si="54"/>
        <v>44.322574753151393</v>
      </c>
    </row>
    <row r="88" spans="2:20" x14ac:dyDescent="0.2">
      <c r="B88" s="35"/>
      <c r="C88" s="78" t="s">
        <v>9</v>
      </c>
      <c r="D88" s="42">
        <f t="shared" ref="D88:I88" si="57">+SUM(D89:D91)</f>
        <v>14097.222242398988</v>
      </c>
      <c r="E88" s="42">
        <f t="shared" si="57"/>
        <v>14848.445649189751</v>
      </c>
      <c r="F88" s="42">
        <f t="shared" si="57"/>
        <v>20307.638953770092</v>
      </c>
      <c r="G88" s="42">
        <f t="shared" si="57"/>
        <v>15172.206855306691</v>
      </c>
      <c r="H88" s="42">
        <f t="shared" si="57"/>
        <v>24931.99348473745</v>
      </c>
      <c r="I88" s="42">
        <f t="shared" si="57"/>
        <v>31941.095017865489</v>
      </c>
      <c r="J88" s="42">
        <f t="shared" ref="J88:K88" si="58">+SUM(J89:J91)</f>
        <v>47879.681645598088</v>
      </c>
      <c r="K88" s="42">
        <f t="shared" si="58"/>
        <v>12914.018212435809</v>
      </c>
      <c r="L88" s="73"/>
      <c r="M88" s="47">
        <f t="shared" si="48"/>
        <v>97.913486747181409</v>
      </c>
      <c r="N88" s="47">
        <f t="shared" si="49"/>
        <v>99.032710760723859</v>
      </c>
      <c r="O88" s="47">
        <f t="shared" si="50"/>
        <v>80.563045668736592</v>
      </c>
      <c r="P88" s="47">
        <f t="shared" si="51"/>
        <v>90.384198779224718</v>
      </c>
      <c r="Q88" s="47">
        <f t="shared" si="52"/>
        <v>93.925312356068559</v>
      </c>
      <c r="R88" s="47">
        <f t="shared" si="53"/>
        <v>85.725266815904817</v>
      </c>
      <c r="S88" s="47">
        <f t="shared" si="54"/>
        <v>88.965244172566969</v>
      </c>
      <c r="T88" s="47">
        <f t="shared" si="54"/>
        <v>33.624962457757931</v>
      </c>
    </row>
    <row r="89" spans="2:20" x14ac:dyDescent="0.2">
      <c r="B89" s="33"/>
      <c r="C89" s="79" t="s">
        <v>47</v>
      </c>
      <c r="D89" s="43">
        <f>+'C6 Ejec. Nac 19-26'!D89+'C7 Ejec. Prop 19-26'!D89</f>
        <v>7910.4761747702196</v>
      </c>
      <c r="E89" s="43">
        <f>+'C6 Ejec. Nac 19-26'!E89+'C7 Ejec. Prop 19-26'!E89</f>
        <v>6388.91910730776</v>
      </c>
      <c r="F89" s="43">
        <f>+'C6 Ejec. Nac 19-26'!F89+'C7 Ejec. Prop 19-26'!F89</f>
        <v>10847.485993354579</v>
      </c>
      <c r="G89" s="43">
        <f>+'C6 Ejec. Nac 19-26'!G89+'C7 Ejec. Prop 19-26'!G89</f>
        <v>4196.9259834415398</v>
      </c>
      <c r="H89" s="43">
        <f>+'C6 Ejec. Nac 19-26'!H89+'C7 Ejec. Prop 19-26'!H89</f>
        <v>12570.024020434128</v>
      </c>
      <c r="I89" s="43">
        <f>+'C6 Ejec. Nac 19-26'!I89+'C7 Ejec. Prop 19-26'!I89</f>
        <v>16973.387391628301</v>
      </c>
      <c r="J89" s="43">
        <f>+'C6 Ejec. Nac 19-26'!J89+'C7 Ejec. Prop 19-26'!J89</f>
        <v>31951.354147702699</v>
      </c>
      <c r="K89" s="43">
        <v>6999.6770087442792</v>
      </c>
      <c r="L89" s="43"/>
      <c r="M89" s="48">
        <f t="shared" si="48"/>
        <v>99.388399633902537</v>
      </c>
      <c r="N89" s="48">
        <f t="shared" si="49"/>
        <v>98.433201721859916</v>
      </c>
      <c r="O89" s="48">
        <f t="shared" si="50"/>
        <v>75.917390481882663</v>
      </c>
      <c r="P89" s="48">
        <f t="shared" si="51"/>
        <v>96.760553481122784</v>
      </c>
      <c r="Q89" s="48">
        <f t="shared" si="52"/>
        <v>95.285042047852585</v>
      </c>
      <c r="R89" s="48">
        <f t="shared" si="53"/>
        <v>87.000273850086671</v>
      </c>
      <c r="S89" s="48">
        <f t="shared" si="54"/>
        <v>92.71485698767107</v>
      </c>
      <c r="T89" s="48">
        <f t="shared" si="54"/>
        <v>40.523700417990192</v>
      </c>
    </row>
    <row r="90" spans="2:20" x14ac:dyDescent="0.2">
      <c r="B90" s="33"/>
      <c r="C90" s="79" t="s">
        <v>11</v>
      </c>
      <c r="D90" s="43">
        <f>+'C6 Ejec. Nac 19-26'!D90+'C7 Ejec. Prop 19-26'!D90</f>
        <v>6110.3916256119392</v>
      </c>
      <c r="E90" s="43">
        <f>+'C6 Ejec. Nac 19-26'!E90+'C7 Ejec. Prop 19-26'!E90</f>
        <v>8217.5321075763713</v>
      </c>
      <c r="F90" s="43">
        <f>+'C6 Ejec. Nac 19-26'!F90+'C7 Ejec. Prop 19-26'!F90</f>
        <v>9332.3992750014295</v>
      </c>
      <c r="G90" s="43">
        <f>+'C6 Ejec. Nac 19-26'!G90+'C7 Ejec. Prop 19-26'!G90</f>
        <v>10879.59594439222</v>
      </c>
      <c r="H90" s="43">
        <f>+'C6 Ejec. Nac 19-26'!H90+'C7 Ejec. Prop 19-26'!H90</f>
        <v>12281.41279798162</v>
      </c>
      <c r="I90" s="43">
        <f>+'C6 Ejec. Nac 19-26'!I90+'C7 Ejec. Prop 19-26'!I90</f>
        <v>14870.58768819792</v>
      </c>
      <c r="J90" s="43">
        <f>+'C6 Ejec. Nac 19-26'!J90+'C7 Ejec. Prop 19-26'!J90</f>
        <v>15711.61536762011</v>
      </c>
      <c r="K90" s="43">
        <v>5860.2713468294996</v>
      </c>
      <c r="L90" s="43"/>
      <c r="M90" s="48">
        <f t="shared" si="48"/>
        <v>96.817670243193604</v>
      </c>
      <c r="N90" s="48">
        <f t="shared" si="49"/>
        <v>99.773939366644967</v>
      </c>
      <c r="O90" s="48">
        <f t="shared" si="50"/>
        <v>86.762291864065872</v>
      </c>
      <c r="P90" s="48">
        <f t="shared" si="51"/>
        <v>88.430494290039434</v>
      </c>
      <c r="Q90" s="48">
        <f t="shared" si="52"/>
        <v>93.025474680171001</v>
      </c>
      <c r="R90" s="48">
        <f t="shared" si="53"/>
        <v>84.873182322204357</v>
      </c>
      <c r="S90" s="48">
        <f t="shared" si="54"/>
        <v>83.663837569783269</v>
      </c>
      <c r="T90" s="48">
        <f t="shared" si="54"/>
        <v>29.320323473870076</v>
      </c>
    </row>
    <row r="91" spans="2:20" x14ac:dyDescent="0.2">
      <c r="B91" s="33"/>
      <c r="C91" s="79" t="s">
        <v>57</v>
      </c>
      <c r="D91" s="43">
        <f>+'C6 Ejec. Nac 19-26'!D91+'C7 Ejec. Prop 19-26'!D91</f>
        <v>76.354442016830006</v>
      </c>
      <c r="E91" s="43">
        <f>+'C6 Ejec. Nac 19-26'!E91+'C7 Ejec. Prop 19-26'!E91</f>
        <v>241.99443430562002</v>
      </c>
      <c r="F91" s="43">
        <f>+'C6 Ejec. Nac 19-26'!F91+'C7 Ejec. Prop 19-26'!F91</f>
        <v>127.75368541407998</v>
      </c>
      <c r="G91" s="43">
        <f>+'C6 Ejec. Nac 19-26'!G91+'C7 Ejec. Prop 19-26'!G91</f>
        <v>95.684927472929999</v>
      </c>
      <c r="H91" s="43">
        <f>+'C6 Ejec. Nac 19-26'!H91+'C7 Ejec. Prop 19-26'!H91</f>
        <v>80.556666321699993</v>
      </c>
      <c r="I91" s="43">
        <f>+'C6 Ejec. Nac 19-26'!I91+'C7 Ejec. Prop 19-26'!I91</f>
        <v>97.119938039269982</v>
      </c>
      <c r="J91" s="43">
        <f>+'C6 Ejec. Nac 19-26'!J91+'C7 Ejec. Prop 19-26'!J91</f>
        <v>216.71213027528</v>
      </c>
      <c r="K91" s="43">
        <v>54.069856862030008</v>
      </c>
      <c r="L91" s="43"/>
      <c r="M91" s="48">
        <f t="shared" si="48"/>
        <v>60.008037986718321</v>
      </c>
      <c r="N91" s="48">
        <f t="shared" si="49"/>
        <v>90.732763379105563</v>
      </c>
      <c r="O91" s="48">
        <f t="shared" si="50"/>
        <v>78.707196030641043</v>
      </c>
      <c r="P91" s="48">
        <f t="shared" si="51"/>
        <v>65.572336683188809</v>
      </c>
      <c r="Q91" s="48">
        <f t="shared" si="52"/>
        <v>53.610783607904523</v>
      </c>
      <c r="R91" s="48">
        <f t="shared" si="53"/>
        <v>42.353433910073882</v>
      </c>
      <c r="S91" s="48">
        <f t="shared" si="54"/>
        <v>37.558633518332343</v>
      </c>
      <c r="T91" s="48">
        <f t="shared" si="54"/>
        <v>4.7183944926713375</v>
      </c>
    </row>
    <row r="92" spans="2:20" x14ac:dyDescent="0.2">
      <c r="B92" s="35"/>
      <c r="C92" s="78" t="s">
        <v>12</v>
      </c>
      <c r="D92" s="42">
        <f t="shared" ref="D92:I92" si="59">+SUM(D93:D96)</f>
        <v>37458.434943057851</v>
      </c>
      <c r="E92" s="42">
        <f t="shared" si="59"/>
        <v>30431.056019933701</v>
      </c>
      <c r="F92" s="42">
        <f t="shared" si="59"/>
        <v>34285.768289481224</v>
      </c>
      <c r="G92" s="42">
        <f t="shared" si="59"/>
        <v>53612.894570886485</v>
      </c>
      <c r="H92" s="42">
        <f t="shared" si="59"/>
        <v>50167.045413183412</v>
      </c>
      <c r="I92" s="42">
        <f t="shared" si="59"/>
        <v>50843.374482812971</v>
      </c>
      <c r="J92" s="42">
        <f t="shared" ref="J92:K92" si="60">+SUM(J93:J96)</f>
        <v>56579.520402918781</v>
      </c>
      <c r="K92" s="42">
        <f t="shared" si="60"/>
        <v>31607.878912761076</v>
      </c>
      <c r="L92" s="73"/>
      <c r="M92" s="47">
        <f t="shared" si="48"/>
        <v>99.790213338245778</v>
      </c>
      <c r="N92" s="47">
        <f t="shared" si="49"/>
        <v>78.795646615185305</v>
      </c>
      <c r="O92" s="47">
        <f t="shared" si="50"/>
        <v>75.665016316370171</v>
      </c>
      <c r="P92" s="47">
        <f t="shared" si="51"/>
        <v>97.694283833117424</v>
      </c>
      <c r="Q92" s="47">
        <f t="shared" si="52"/>
        <v>96.561415647440072</v>
      </c>
      <c r="R92" s="47">
        <f t="shared" si="53"/>
        <v>88.928979883116938</v>
      </c>
      <c r="S92" s="47">
        <f t="shared" si="54"/>
        <v>96.245322159844136</v>
      </c>
      <c r="T92" s="47">
        <f t="shared" si="54"/>
        <v>50.944572169575629</v>
      </c>
    </row>
    <row r="93" spans="2:20" x14ac:dyDescent="0.2">
      <c r="B93" s="33"/>
      <c r="C93" s="79" t="s">
        <v>47</v>
      </c>
      <c r="D93" s="43">
        <f>+'C6 Ejec. Nac 19-26'!D93+'C7 Ejec. Prop 19-26'!D93</f>
        <v>17913.642905992871</v>
      </c>
      <c r="E93" s="43">
        <f>+'C6 Ejec. Nac 19-26'!E93+'C7 Ejec. Prop 19-26'!E93</f>
        <v>8622.084080740211</v>
      </c>
      <c r="F93" s="43">
        <f>+'C6 Ejec. Nac 19-26'!F93+'C7 Ejec. Prop 19-26'!F93</f>
        <v>10356.871101750541</v>
      </c>
      <c r="G93" s="43">
        <f>+'C6 Ejec. Nac 19-26'!G93+'C7 Ejec. Prop 19-26'!G93</f>
        <v>25460.371125901926</v>
      </c>
      <c r="H93" s="43">
        <f>+'C6 Ejec. Nac 19-26'!H93+'C7 Ejec. Prop 19-26'!H93</f>
        <v>17051.12503934139</v>
      </c>
      <c r="I93" s="43">
        <f>+'C6 Ejec. Nac 19-26'!I93+'C7 Ejec. Prop 19-26'!I93</f>
        <v>8643.8361434407798</v>
      </c>
      <c r="J93" s="43">
        <f>+'C6 Ejec. Nac 19-26'!J93+'C7 Ejec. Prop 19-26'!J93</f>
        <v>10247.799020759379</v>
      </c>
      <c r="K93" s="43">
        <v>549.53889310425996</v>
      </c>
      <c r="L93" s="43"/>
      <c r="M93" s="48">
        <f t="shared" si="48"/>
        <v>99.855475481978488</v>
      </c>
      <c r="N93" s="48">
        <f t="shared" si="49"/>
        <v>52.862386155422413</v>
      </c>
      <c r="O93" s="48">
        <f t="shared" si="50"/>
        <v>51.647195918410247</v>
      </c>
      <c r="P93" s="48">
        <f t="shared" si="51"/>
        <v>95.96362691382113</v>
      </c>
      <c r="Q93" s="48">
        <f t="shared" si="52"/>
        <v>97.469585165190182</v>
      </c>
      <c r="R93" s="48">
        <f t="shared" si="53"/>
        <v>62.087354761386273</v>
      </c>
      <c r="S93" s="48">
        <f t="shared" si="54"/>
        <v>98.681925705495772</v>
      </c>
      <c r="T93" s="48">
        <f t="shared" si="54"/>
        <v>5.3132124662505973</v>
      </c>
    </row>
    <row r="94" spans="2:20" x14ac:dyDescent="0.2">
      <c r="B94" s="33"/>
      <c r="C94" s="79" t="s">
        <v>11</v>
      </c>
      <c r="D94" s="43">
        <f>+'C6 Ejec. Nac 19-26'!D94+'C7 Ejec. Prop 19-26'!D94</f>
        <v>18932.301718071711</v>
      </c>
      <c r="E94" s="43">
        <f>+'C6 Ejec. Nac 19-26'!E94+'C7 Ejec. Prop 19-26'!E94</f>
        <v>20925.997126519578</v>
      </c>
      <c r="F94" s="43">
        <f>+'C6 Ejec. Nac 19-26'!F94+'C7 Ejec. Prop 19-26'!F94</f>
        <v>22982.88984554616</v>
      </c>
      <c r="G94" s="43">
        <f>+'C6 Ejec. Nac 19-26'!G94+'C7 Ejec. Prop 19-26'!G94</f>
        <v>26772.986675667293</v>
      </c>
      <c r="H94" s="43">
        <f>+'C6 Ejec. Nac 19-26'!H94+'C7 Ejec. Prop 19-26'!H94</f>
        <v>28965.906057873621</v>
      </c>
      <c r="I94" s="43">
        <f>+'C6 Ejec. Nac 19-26'!I94+'C7 Ejec. Prop 19-26'!I94</f>
        <v>40687.998750294893</v>
      </c>
      <c r="J94" s="43">
        <f>+'C6 Ejec. Nac 19-26'!J94+'C7 Ejec. Prop 19-26'!J94</f>
        <v>44845.979018978178</v>
      </c>
      <c r="K94" s="43">
        <v>31021.081136316025</v>
      </c>
      <c r="L94" s="43"/>
      <c r="M94" s="48">
        <f t="shared" si="48"/>
        <v>99.946195286389013</v>
      </c>
      <c r="N94" s="48">
        <f t="shared" si="49"/>
        <v>97.874521406723588</v>
      </c>
      <c r="O94" s="48">
        <f t="shared" si="50"/>
        <v>95.211150041984823</v>
      </c>
      <c r="P94" s="48">
        <f t="shared" si="51"/>
        <v>99.679241197333226</v>
      </c>
      <c r="Q94" s="48">
        <f t="shared" si="52"/>
        <v>96.068196647084918</v>
      </c>
      <c r="R94" s="48">
        <f t="shared" si="53"/>
        <v>97.975595653713839</v>
      </c>
      <c r="S94" s="48">
        <f t="shared" si="54"/>
        <v>97.068819139432136</v>
      </c>
      <c r="T94" s="48">
        <f t="shared" si="54"/>
        <v>63.597069626808057</v>
      </c>
    </row>
    <row r="95" spans="2:20" x14ac:dyDescent="0.2">
      <c r="B95" s="33"/>
      <c r="C95" s="79" t="s">
        <v>57</v>
      </c>
      <c r="D95" s="43">
        <f>+'C6 Ejec. Nac 19-26'!D95+'C7 Ejec. Prop 19-26'!D95</f>
        <v>122.65431899327001</v>
      </c>
      <c r="E95" s="43">
        <f>+'C6 Ejec. Nac 19-26'!E95+'C7 Ejec. Prop 19-26'!E95</f>
        <v>109.97481267391001</v>
      </c>
      <c r="F95" s="43">
        <f>+'C6 Ejec. Nac 19-26'!F95+'C7 Ejec. Prop 19-26'!F95</f>
        <v>111.64504218452001</v>
      </c>
      <c r="G95" s="43">
        <f>+'C6 Ejec. Nac 19-26'!G95+'C7 Ejec. Prop 19-26'!G95</f>
        <v>128.07581098297001</v>
      </c>
      <c r="H95" s="43">
        <f>+'C6 Ejec. Nac 19-26'!H95+'C7 Ejec. Prop 19-26'!H95</f>
        <v>144.94604767358999</v>
      </c>
      <c r="I95" s="43">
        <f>+'C6 Ejec. Nac 19-26'!I95+'C7 Ejec. Prop 19-26'!I95</f>
        <v>84.518142077299999</v>
      </c>
      <c r="J95" s="43">
        <f>+'C6 Ejec. Nac 19-26'!J95+'C7 Ejec. Prop 19-26'!J95</f>
        <v>98.927100236219999</v>
      </c>
      <c r="K95" s="43">
        <v>37.25888334079</v>
      </c>
      <c r="L95" s="43"/>
      <c r="M95" s="48">
        <f t="shared" si="48"/>
        <v>75.776489297530489</v>
      </c>
      <c r="N95" s="48">
        <f t="shared" si="49"/>
        <v>70.335114702012575</v>
      </c>
      <c r="O95" s="48">
        <f t="shared" si="50"/>
        <v>39.004517291571737</v>
      </c>
      <c r="P95" s="48">
        <f t="shared" si="51"/>
        <v>54.197124451600921</v>
      </c>
      <c r="Q95" s="48">
        <f t="shared" si="52"/>
        <v>49.103939795759707</v>
      </c>
      <c r="R95" s="48">
        <f t="shared" si="53"/>
        <v>28.628382392552282</v>
      </c>
      <c r="S95" s="48">
        <f t="shared" si="54"/>
        <v>33.556239829056395</v>
      </c>
      <c r="T95" s="48">
        <f t="shared" si="54"/>
        <v>14.445421195603336</v>
      </c>
    </row>
    <row r="96" spans="2:20" x14ac:dyDescent="0.2">
      <c r="B96" s="33"/>
      <c r="C96" s="79" t="s">
        <v>58</v>
      </c>
      <c r="D96" s="43">
        <f>+'C6 Ejec. Nac 19-26'!D96+'C7 Ejec. Prop 19-26'!D96</f>
        <v>489.83600000000001</v>
      </c>
      <c r="E96" s="43">
        <f>+'C6 Ejec. Nac 19-26'!E96+'C7 Ejec. Prop 19-26'!E96</f>
        <v>773</v>
      </c>
      <c r="F96" s="43">
        <f>+'C6 Ejec. Nac 19-26'!F96+'C7 Ejec. Prop 19-26'!F96</f>
        <v>834.3623</v>
      </c>
      <c r="G96" s="43">
        <f>+'C6 Ejec. Nac 19-26'!G96+'C7 Ejec. Prop 19-26'!G96</f>
        <v>1251.4609583342999</v>
      </c>
      <c r="H96" s="43">
        <f>+'C6 Ejec. Nac 19-26'!H96+'C7 Ejec. Prop 19-26'!H96</f>
        <v>4005.0682682948104</v>
      </c>
      <c r="I96" s="43">
        <f>+'C6 Ejec. Nac 19-26'!I96+'C7 Ejec. Prop 19-26'!I96</f>
        <v>1427.0214470000001</v>
      </c>
      <c r="J96" s="43">
        <f>+'C6 Ejec. Nac 19-26'!J96+'C7 Ejec. Prop 19-26'!J96</f>
        <v>1386.8152629450001</v>
      </c>
      <c r="K96" s="43">
        <v>0</v>
      </c>
      <c r="L96" s="43"/>
      <c r="M96" s="48">
        <f t="shared" si="48"/>
        <v>99.306648069156793</v>
      </c>
      <c r="N96" s="48">
        <f t="shared" si="49"/>
        <v>100</v>
      </c>
      <c r="O96" s="48">
        <f t="shared" si="50"/>
        <v>100</v>
      </c>
      <c r="P96" s="48">
        <f t="shared" si="51"/>
        <v>99.996556848400402</v>
      </c>
      <c r="Q96" s="48">
        <f t="shared" si="52"/>
        <v>99.798910385462364</v>
      </c>
      <c r="R96" s="48">
        <f t="shared" si="53"/>
        <v>100</v>
      </c>
      <c r="S96" s="48">
        <f t="shared" si="54"/>
        <v>72.718630119689493</v>
      </c>
      <c r="T96" s="48">
        <f t="shared" si="54"/>
        <v>0</v>
      </c>
    </row>
    <row r="97" spans="2:21" x14ac:dyDescent="0.2">
      <c r="B97" s="35" t="s">
        <v>13</v>
      </c>
      <c r="C97" s="78" t="s">
        <v>110</v>
      </c>
      <c r="D97" s="42">
        <f>+'C6 Ejec. Nac 19-26'!D97+'C7 Ejec. Prop 19-26'!D97</f>
        <v>32272.717060780935</v>
      </c>
      <c r="E97" s="42">
        <f>+'C6 Ejec. Nac 19-26'!E97+'C7 Ejec. Prop 19-26'!E97</f>
        <v>35330.124689167955</v>
      </c>
      <c r="F97" s="42">
        <f>+'C6 Ejec. Nac 19-26'!F97+'C7 Ejec. Prop 19-26'!F97</f>
        <v>45867.599202936341</v>
      </c>
      <c r="G97" s="42">
        <f>+'C6 Ejec. Nac 19-26'!G97+'C7 Ejec. Prop 19-26'!G97</f>
        <v>54888.825823118874</v>
      </c>
      <c r="H97" s="42">
        <f>+'C6 Ejec. Nac 19-26'!H97+'C7 Ejec. Prop 19-26'!H97</f>
        <v>59394.554888568149</v>
      </c>
      <c r="I97" s="42">
        <f>+'C6 Ejec. Nac 19-26'!I97+'C7 Ejec. Prop 19-26'!I97</f>
        <v>51611.779317047469</v>
      </c>
      <c r="J97" s="42">
        <f>+'C6 Ejec. Nac 19-26'!J97+'C7 Ejec. Prop 19-26'!J97</f>
        <v>50169.806034678913</v>
      </c>
      <c r="K97" s="42">
        <v>21491.305158905743</v>
      </c>
      <c r="L97" s="73"/>
      <c r="M97" s="47">
        <f t="shared" si="48"/>
        <v>77.21146342563371</v>
      </c>
      <c r="N97" s="47">
        <f t="shared" si="49"/>
        <v>80.728665056895153</v>
      </c>
      <c r="O97" s="47">
        <f t="shared" si="50"/>
        <v>76.995510073232438</v>
      </c>
      <c r="P97" s="47">
        <f t="shared" si="51"/>
        <v>78.77014482113384</v>
      </c>
      <c r="Q97" s="47">
        <f t="shared" si="52"/>
        <v>71.268748001503042</v>
      </c>
      <c r="R97" s="47">
        <f t="shared" si="53"/>
        <v>56.965136486340938</v>
      </c>
      <c r="S97" s="47">
        <f t="shared" si="54"/>
        <v>64.221817950914556</v>
      </c>
      <c r="T97" s="47">
        <f t="shared" si="54"/>
        <v>24.023846950474258</v>
      </c>
    </row>
    <row r="98" spans="2:21" x14ac:dyDescent="0.2">
      <c r="B98" s="37" t="s">
        <v>14</v>
      </c>
      <c r="C98" s="80" t="s">
        <v>16</v>
      </c>
      <c r="D98" s="44">
        <f t="shared" ref="D98:I98" si="61">+D79+D97</f>
        <v>180018.12459053213</v>
      </c>
      <c r="E98" s="44">
        <f t="shared" si="61"/>
        <v>214058.27276301172</v>
      </c>
      <c r="F98" s="44">
        <f t="shared" si="61"/>
        <v>245700.89085736306</v>
      </c>
      <c r="G98" s="44">
        <f t="shared" si="61"/>
        <v>242995.48400940702</v>
      </c>
      <c r="H98" s="44">
        <f t="shared" si="61"/>
        <v>295562.07148187701</v>
      </c>
      <c r="I98" s="44">
        <f t="shared" si="61"/>
        <v>311951.80948481848</v>
      </c>
      <c r="J98" s="44">
        <f t="shared" ref="J98:K98" si="62">+J79+J97</f>
        <v>343971.27576412586</v>
      </c>
      <c r="K98" s="44">
        <f t="shared" si="62"/>
        <v>142688.41160479165</v>
      </c>
      <c r="L98" s="73"/>
      <c r="M98" s="49">
        <f t="shared" si="48"/>
        <v>90.700010536518562</v>
      </c>
      <c r="N98" s="49">
        <f t="shared" si="49"/>
        <v>83.745163461635784</v>
      </c>
      <c r="O98" s="49">
        <f t="shared" si="50"/>
        <v>89.850110681533195</v>
      </c>
      <c r="P98" s="49">
        <f t="shared" si="51"/>
        <v>86.477078757109027</v>
      </c>
      <c r="Q98" s="49">
        <f t="shared" si="52"/>
        <v>85.751027125211934</v>
      </c>
      <c r="R98" s="49">
        <f t="shared" si="53"/>
        <v>81.928021851709047</v>
      </c>
      <c r="S98" s="49">
        <f t="shared" si="54"/>
        <v>86.452370237832085</v>
      </c>
      <c r="T98" s="49">
        <f t="shared" si="54"/>
        <v>31.340883265903024</v>
      </c>
    </row>
    <row r="99" spans="2:21" x14ac:dyDescent="0.2">
      <c r="B99" s="39" t="s">
        <v>15</v>
      </c>
      <c r="C99" s="81" t="s">
        <v>51</v>
      </c>
      <c r="D99" s="45">
        <f t="shared" ref="D99:I99" si="63">+D79+D87+D97</f>
        <v>231573.78177598896</v>
      </c>
      <c r="E99" s="45">
        <f t="shared" si="63"/>
        <v>259337.77443213516</v>
      </c>
      <c r="F99" s="45">
        <f t="shared" si="63"/>
        <v>300294.2981006144</v>
      </c>
      <c r="G99" s="45">
        <f t="shared" si="63"/>
        <v>311780.58543560019</v>
      </c>
      <c r="H99" s="45">
        <f t="shared" si="63"/>
        <v>370661.11037979787</v>
      </c>
      <c r="I99" s="45">
        <f t="shared" si="63"/>
        <v>394736.27898549696</v>
      </c>
      <c r="J99" s="45">
        <f t="shared" ref="J99:K99" si="64">+J79+J87+J97</f>
        <v>448430.4778126427</v>
      </c>
      <c r="K99" s="45">
        <f t="shared" si="64"/>
        <v>187210.30872998855</v>
      </c>
      <c r="L99" s="73"/>
      <c r="M99" s="46">
        <f t="shared" si="48"/>
        <v>92.477397213157801</v>
      </c>
      <c r="N99" s="46">
        <f t="shared" si="49"/>
        <v>83.868253705654951</v>
      </c>
      <c r="O99" s="46">
        <f t="shared" si="50"/>
        <v>87.300911957733092</v>
      </c>
      <c r="P99" s="46">
        <f t="shared" si="51"/>
        <v>88.408596963147431</v>
      </c>
      <c r="Q99" s="46">
        <f t="shared" si="52"/>
        <v>87.590984918753506</v>
      </c>
      <c r="R99" s="46">
        <f t="shared" si="53"/>
        <v>83.068078684738907</v>
      </c>
      <c r="S99" s="46">
        <f t="shared" si="54"/>
        <v>87.845052497805426</v>
      </c>
      <c r="T99" s="46">
        <f t="shared" si="54"/>
        <v>33.687365402266984</v>
      </c>
    </row>
    <row r="100" spans="2:21" s="5" customFormat="1" x14ac:dyDescent="0.2">
      <c r="B100" s="74" t="str">
        <f>+'C1 Aprop Resumen 2000-2026'!B20</f>
        <v>* Información con corte a 31 de mayo</v>
      </c>
      <c r="C100" s="70"/>
      <c r="D100" s="71"/>
      <c r="E100" s="71"/>
      <c r="F100" s="71"/>
      <c r="G100" s="71"/>
      <c r="H100" s="71"/>
      <c r="I100" s="71"/>
      <c r="M100" s="113"/>
      <c r="N100" s="113"/>
      <c r="O100" s="113"/>
      <c r="P100" s="113"/>
      <c r="Q100" s="113"/>
      <c r="R100" s="113"/>
      <c r="S100" s="113"/>
    </row>
    <row r="101" spans="2:21" x14ac:dyDescent="0.2">
      <c r="B101" s="1" t="s">
        <v>227</v>
      </c>
    </row>
    <row r="102" spans="2:21" x14ac:dyDescent="0.2">
      <c r="H102" s="8"/>
    </row>
    <row r="103" spans="2:21" x14ac:dyDescent="0.2">
      <c r="H103" s="8"/>
    </row>
    <row r="107" spans="2:21" ht="18" x14ac:dyDescent="0.2">
      <c r="C107" s="138"/>
      <c r="D107" s="164" t="s">
        <v>182</v>
      </c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</row>
    <row r="108" spans="2:21" x14ac:dyDescent="0.2">
      <c r="B108" s="2"/>
      <c r="C108" s="2"/>
      <c r="D108" s="2"/>
      <c r="E108" s="2"/>
      <c r="F108" s="2"/>
      <c r="G108" s="2"/>
      <c r="H108" s="2"/>
      <c r="I108" s="2"/>
      <c r="M108" s="3"/>
      <c r="N108" s="3"/>
      <c r="O108" s="3"/>
      <c r="P108" s="3"/>
      <c r="Q108" s="3"/>
      <c r="R108" s="3"/>
      <c r="S108" s="3"/>
      <c r="U108" s="100"/>
    </row>
    <row r="109" spans="2:21" ht="12" customHeight="1" thickBot="1" x14ac:dyDescent="0.25">
      <c r="B109" s="20"/>
      <c r="C109" s="94"/>
      <c r="D109" s="179"/>
      <c r="E109" s="179"/>
      <c r="F109" s="179"/>
      <c r="G109" s="179"/>
      <c r="H109" s="179"/>
      <c r="I109" s="179"/>
      <c r="J109" s="179"/>
      <c r="K109" s="179"/>
      <c r="M109" s="179" t="s">
        <v>175</v>
      </c>
      <c r="N109" s="179"/>
      <c r="O109" s="179"/>
      <c r="P109" s="179"/>
      <c r="Q109" s="179"/>
      <c r="R109" s="179"/>
      <c r="S109" s="179"/>
      <c r="T109" s="179"/>
    </row>
    <row r="110" spans="2:21" x14ac:dyDescent="0.2">
      <c r="B110" s="50"/>
      <c r="C110" s="176" t="s">
        <v>0</v>
      </c>
      <c r="D110" s="162">
        <v>2019</v>
      </c>
      <c r="E110" s="162">
        <v>2020</v>
      </c>
      <c r="F110" s="162">
        <v>2021</v>
      </c>
      <c r="G110" s="162">
        <v>2022</v>
      </c>
      <c r="H110" s="162">
        <v>2023</v>
      </c>
      <c r="I110" s="162">
        <v>2024</v>
      </c>
      <c r="J110" s="162">
        <v>2025</v>
      </c>
      <c r="K110" s="178" t="s">
        <v>178</v>
      </c>
      <c r="L110" s="116"/>
      <c r="M110" s="162">
        <v>2019</v>
      </c>
      <c r="N110" s="162">
        <v>2020</v>
      </c>
      <c r="O110" s="162">
        <v>2021</v>
      </c>
      <c r="P110" s="162">
        <v>2022</v>
      </c>
      <c r="Q110" s="162">
        <v>2023</v>
      </c>
      <c r="R110" s="162">
        <v>2024</v>
      </c>
      <c r="S110" s="162">
        <v>2025</v>
      </c>
      <c r="T110" s="162" t="s">
        <v>178</v>
      </c>
    </row>
    <row r="111" spans="2:21" ht="12" thickBot="1" x14ac:dyDescent="0.25">
      <c r="B111" s="86"/>
      <c r="C111" s="177"/>
      <c r="D111" s="163"/>
      <c r="E111" s="163"/>
      <c r="F111" s="163"/>
      <c r="G111" s="163"/>
      <c r="H111" s="163"/>
      <c r="I111" s="163"/>
      <c r="J111" s="163"/>
      <c r="K111" s="163"/>
      <c r="L111" s="116"/>
      <c r="M111" s="163"/>
      <c r="N111" s="163"/>
      <c r="O111" s="163"/>
      <c r="P111" s="163"/>
      <c r="Q111" s="163"/>
      <c r="R111" s="163"/>
      <c r="S111" s="163"/>
      <c r="T111" s="163"/>
    </row>
    <row r="112" spans="2:21" x14ac:dyDescent="0.2">
      <c r="B112" s="35" t="s">
        <v>1</v>
      </c>
      <c r="C112" s="78" t="s">
        <v>2</v>
      </c>
      <c r="D112" s="42">
        <f t="shared" ref="D112:I112" si="65">+SUM(D113:D119)</f>
        <v>147378.66433554667</v>
      </c>
      <c r="E112" s="42">
        <f t="shared" si="65"/>
        <v>178448.23585520801</v>
      </c>
      <c r="F112" s="42">
        <f t="shared" si="65"/>
        <v>199499.24841398533</v>
      </c>
      <c r="G112" s="42">
        <f t="shared" si="65"/>
        <v>187776.64166403573</v>
      </c>
      <c r="H112" s="42">
        <f t="shared" si="65"/>
        <v>235758.91471920465</v>
      </c>
      <c r="I112" s="42">
        <f t="shared" si="65"/>
        <v>259817.56000506596</v>
      </c>
      <c r="J112" s="42">
        <f t="shared" ref="J112" si="66">+SUM(J113:J119)</f>
        <v>293438.66022097558</v>
      </c>
      <c r="K112" s="42">
        <f>+SUM(K113:K119)</f>
        <v>120048.35784761295</v>
      </c>
      <c r="L112" s="73"/>
      <c r="M112" s="47">
        <f t="shared" ref="M112:M132" si="67">+D112/D14*100</f>
        <v>94.064335759928724</v>
      </c>
      <c r="N112" s="47">
        <f t="shared" ref="N112:N132" si="68">+E112/E14*100</f>
        <v>84.236202038953252</v>
      </c>
      <c r="O112" s="47">
        <f t="shared" ref="O112:O132" si="69">+F112/F14*100</f>
        <v>93.274233169091929</v>
      </c>
      <c r="P112" s="47">
        <f t="shared" ref="P112:P132" si="70">+G112/G14*100</f>
        <v>88.862345232758116</v>
      </c>
      <c r="Q112" s="47">
        <f t="shared" ref="Q112:Q132" si="71">+H112/H14*100</f>
        <v>90.213011281875026</v>
      </c>
      <c r="R112" s="47">
        <f t="shared" ref="R112:R132" si="72">+I112/I14*100</f>
        <v>89.542591915979145</v>
      </c>
      <c r="S112" s="47">
        <f t="shared" ref="S112:T132" si="73">+J112/J14*100</f>
        <v>91.770080926884305</v>
      </c>
      <c r="T112" s="47">
        <f t="shared" si="73"/>
        <v>32.816180504386402</v>
      </c>
    </row>
    <row r="113" spans="2:20" x14ac:dyDescent="0.2">
      <c r="B113" s="41"/>
      <c r="C113" s="79" t="s">
        <v>42</v>
      </c>
      <c r="D113" s="43">
        <f>+'C6 Ejec. Nac 19-26'!D113+'C7 Ejec. Prop 19-26'!D113</f>
        <v>30702.32866947191</v>
      </c>
      <c r="E113" s="43">
        <f>+'C6 Ejec. Nac 19-26'!E113+'C7 Ejec. Prop 19-26'!E113</f>
        <v>31842.613499291248</v>
      </c>
      <c r="F113" s="43">
        <f>+'C6 Ejec. Nac 19-26'!F113+'C7 Ejec. Prop 19-26'!F113</f>
        <v>33772.860484586818</v>
      </c>
      <c r="G113" s="43">
        <f>+'C6 Ejec. Nac 19-26'!G113+'C7 Ejec. Prop 19-26'!G113</f>
        <v>37354.834799300479</v>
      </c>
      <c r="H113" s="43">
        <f>+'C6 Ejec. Nac 19-26'!H113+'C7 Ejec. Prop 19-26'!H113</f>
        <v>43307.037814545372</v>
      </c>
      <c r="I113" s="43">
        <f>+'C6 Ejec. Nac 19-26'!I113+'C7 Ejec. Prop 19-26'!I113</f>
        <v>49434.068745525976</v>
      </c>
      <c r="J113" s="43">
        <f>+'C6 Ejec. Nac 19-26'!J113+'C7 Ejec. Prop 19-26'!J113</f>
        <v>55599.219560966376</v>
      </c>
      <c r="K113" s="43">
        <v>22888.514421217984</v>
      </c>
      <c r="L113" s="43"/>
      <c r="M113" s="48">
        <f t="shared" si="67"/>
        <v>98.098003686839448</v>
      </c>
      <c r="N113" s="48">
        <f t="shared" si="68"/>
        <v>96.384608115085229</v>
      </c>
      <c r="O113" s="48">
        <f t="shared" si="69"/>
        <v>96.076631530916629</v>
      </c>
      <c r="P113" s="48">
        <f t="shared" si="70"/>
        <v>96.627784068461892</v>
      </c>
      <c r="Q113" s="48">
        <f t="shared" si="71"/>
        <v>95.377776223655317</v>
      </c>
      <c r="R113" s="48">
        <f t="shared" si="72"/>
        <v>96.750117801433674</v>
      </c>
      <c r="S113" s="48">
        <f t="shared" si="73"/>
        <v>96.828918617236155</v>
      </c>
      <c r="T113" s="48">
        <f t="shared" si="73"/>
        <v>34.327041159791669</v>
      </c>
    </row>
    <row r="114" spans="2:20" x14ac:dyDescent="0.2">
      <c r="B114" s="41"/>
      <c r="C114" s="79" t="s">
        <v>109</v>
      </c>
      <c r="D114" s="43">
        <f>+'C6 Ejec. Nac 19-26'!D114+'C7 Ejec. Prop 19-26'!D114</f>
        <v>8521.875326332447</v>
      </c>
      <c r="E114" s="43">
        <f>+'C6 Ejec. Nac 19-26'!E114+'C7 Ejec. Prop 19-26'!E114</f>
        <v>8395.5231111209414</v>
      </c>
      <c r="F114" s="43">
        <f>+'C6 Ejec. Nac 19-26'!F114+'C7 Ejec. Prop 19-26'!F114</f>
        <v>9532.5470101979972</v>
      </c>
      <c r="G114" s="43">
        <f>+'C6 Ejec. Nac 19-26'!G114+'C7 Ejec. Prop 19-26'!G114</f>
        <v>11633.496605141729</v>
      </c>
      <c r="H114" s="43">
        <f>+'C6 Ejec. Nac 19-26'!H114+'C7 Ejec. Prop 19-26'!H114</f>
        <v>12353.385324788294</v>
      </c>
      <c r="I114" s="43">
        <f>+'C6 Ejec. Nac 19-26'!I114+'C7 Ejec. Prop 19-26'!I114</f>
        <v>12078.331010356698</v>
      </c>
      <c r="J114" s="43">
        <f>+'C6 Ejec. Nac 19-26'!J114+'C7 Ejec. Prop 19-26'!J114</f>
        <v>15184.671463052759</v>
      </c>
      <c r="K114" s="43">
        <v>5726.6603683424746</v>
      </c>
      <c r="M114" s="48">
        <f t="shared" si="67"/>
        <v>87.738533758829746</v>
      </c>
      <c r="N114" s="48">
        <f t="shared" si="68"/>
        <v>85.665406047174244</v>
      </c>
      <c r="O114" s="48">
        <f t="shared" si="69"/>
        <v>87.219052112183263</v>
      </c>
      <c r="P114" s="48">
        <f t="shared" si="70"/>
        <v>86.213730944859421</v>
      </c>
      <c r="Q114" s="48">
        <f t="shared" si="71"/>
        <v>77.50506454317707</v>
      </c>
      <c r="R114" s="48">
        <f t="shared" si="72"/>
        <v>71.009419405035374</v>
      </c>
      <c r="S114" s="48">
        <f t="shared" si="73"/>
        <v>75.018892029472127</v>
      </c>
      <c r="T114" s="48">
        <f t="shared" si="73"/>
        <v>30.343242191805309</v>
      </c>
    </row>
    <row r="115" spans="2:20" x14ac:dyDescent="0.2">
      <c r="B115" s="41"/>
      <c r="C115" s="79" t="s">
        <v>5</v>
      </c>
      <c r="D115" s="43">
        <f>+'C6 Ejec. Nac 19-26'!D115+'C7 Ejec. Prop 19-26'!D115</f>
        <v>105903.6972872694</v>
      </c>
      <c r="E115" s="43">
        <f>+'C6 Ejec. Nac 19-26'!E115+'C7 Ejec. Prop 19-26'!E115</f>
        <v>135770.71461978121</v>
      </c>
      <c r="F115" s="43">
        <f>+'C6 Ejec. Nac 19-26'!F115+'C7 Ejec. Prop 19-26'!F115</f>
        <v>152584.42077943456</v>
      </c>
      <c r="G115" s="43">
        <f>+'C6 Ejec. Nac 19-26'!G115+'C7 Ejec. Prop 19-26'!G115</f>
        <v>135295.02315697947</v>
      </c>
      <c r="H115" s="43">
        <f>+'C6 Ejec. Nac 19-26'!H115+'C7 Ejec. Prop 19-26'!H115</f>
        <v>176567.0429518056</v>
      </c>
      <c r="I115" s="43">
        <f>+'C6 Ejec. Nac 19-26'!I115+'C7 Ejec. Prop 19-26'!I115</f>
        <v>194601.33144406803</v>
      </c>
      <c r="J115" s="43">
        <f>+'C6 Ejec. Nac 19-26'!J115+'C7 Ejec. Prop 19-26'!J115</f>
        <v>218824.48667395199</v>
      </c>
      <c r="K115" s="43">
        <v>90588.117510048658</v>
      </c>
      <c r="L115" s="43"/>
      <c r="M115" s="48">
        <f t="shared" si="67"/>
        <v>93.671315828373253</v>
      </c>
      <c r="N115" s="48">
        <f t="shared" si="68"/>
        <v>81.678320412981805</v>
      </c>
      <c r="O115" s="48">
        <f t="shared" si="69"/>
        <v>93.361697286748765</v>
      </c>
      <c r="P115" s="48">
        <f t="shared" si="70"/>
        <v>87.204026814290827</v>
      </c>
      <c r="Q115" s="48">
        <f t="shared" si="71"/>
        <v>90.207689823542196</v>
      </c>
      <c r="R115" s="48">
        <f t="shared" si="72"/>
        <v>89.390773161104875</v>
      </c>
      <c r="S115" s="48">
        <f t="shared" si="73"/>
        <v>92.060955100807391</v>
      </c>
      <c r="T115" s="48">
        <f t="shared" si="73"/>
        <v>32.860982957332482</v>
      </c>
    </row>
    <row r="116" spans="2:20" x14ac:dyDescent="0.2">
      <c r="B116" s="41"/>
      <c r="C116" s="79" t="s">
        <v>43</v>
      </c>
      <c r="D116" s="43">
        <f>+'C6 Ejec. Nac 19-26'!D116+'C7 Ejec. Prop 19-26'!D116</f>
        <v>1155.7611656401104</v>
      </c>
      <c r="E116" s="43">
        <f>+'C6 Ejec. Nac 19-26'!E116+'C7 Ejec. Prop 19-26'!E116</f>
        <v>1091.69890898158</v>
      </c>
      <c r="F116" s="43">
        <f>+'C6 Ejec. Nac 19-26'!F116+'C7 Ejec. Prop 19-26'!F116</f>
        <v>1307.6095061091801</v>
      </c>
      <c r="G116" s="43">
        <f>+'C6 Ejec. Nac 19-26'!G116+'C7 Ejec. Prop 19-26'!G116</f>
        <v>1528.8788659809302</v>
      </c>
      <c r="H116" s="43">
        <f>+'C6 Ejec. Nac 19-26'!H116+'C7 Ejec. Prop 19-26'!H116</f>
        <v>1467.3772831983201</v>
      </c>
      <c r="I116" s="43">
        <f>+'C6 Ejec. Nac 19-26'!I116+'C7 Ejec. Prop 19-26'!I116</f>
        <v>1628.5217691840096</v>
      </c>
      <c r="J116" s="43">
        <f>+'C6 Ejec. Nac 19-26'!J116+'C7 Ejec. Prop 19-26'!J116</f>
        <v>1676.9923022066496</v>
      </c>
      <c r="K116" s="43">
        <v>449.62114258384008</v>
      </c>
      <c r="L116" s="43"/>
      <c r="M116" s="48">
        <f t="shared" si="67"/>
        <v>79.754710156893211</v>
      </c>
      <c r="N116" s="48">
        <f t="shared" si="68"/>
        <v>80.974042009678442</v>
      </c>
      <c r="O116" s="48">
        <f t="shared" si="69"/>
        <v>72.389954989845265</v>
      </c>
      <c r="P116" s="48">
        <f t="shared" si="70"/>
        <v>80.781433744028647</v>
      </c>
      <c r="Q116" s="48">
        <f t="shared" si="71"/>
        <v>78.295658942453358</v>
      </c>
      <c r="R116" s="48">
        <f t="shared" si="72"/>
        <v>78.082272198823048</v>
      </c>
      <c r="S116" s="48">
        <f t="shared" si="73"/>
        <v>82.763525936341992</v>
      </c>
      <c r="T116" s="48">
        <f t="shared" si="73"/>
        <v>21.046517433032879</v>
      </c>
    </row>
    <row r="117" spans="2:20" x14ac:dyDescent="0.2">
      <c r="B117" s="41"/>
      <c r="C117" s="79" t="s">
        <v>44</v>
      </c>
      <c r="D117" s="43">
        <f>+'C6 Ejec. Nac 19-26'!D117+'C7 Ejec. Prop 19-26'!D117</f>
        <v>363.13557517814996</v>
      </c>
      <c r="E117" s="43">
        <f>+'C6 Ejec. Nac 19-26'!E117+'C7 Ejec. Prop 19-26'!E117</f>
        <v>407.81891095142998</v>
      </c>
      <c r="F117" s="43">
        <f>+'C6 Ejec. Nac 19-26'!F117+'C7 Ejec. Prop 19-26'!F117</f>
        <v>487.06008231059997</v>
      </c>
      <c r="G117" s="43">
        <f>+'C6 Ejec. Nac 19-26'!G117+'C7 Ejec. Prop 19-26'!G117</f>
        <v>631.48179558099002</v>
      </c>
      <c r="H117" s="43">
        <f>+'C6 Ejec. Nac 19-26'!H117+'C7 Ejec. Prop 19-26'!H117</f>
        <v>664.67354818347007</v>
      </c>
      <c r="I117" s="43">
        <f>+'C6 Ejec. Nac 19-26'!I117+'C7 Ejec. Prop 19-26'!I117</f>
        <v>636.21113978288008</v>
      </c>
      <c r="J117" s="43">
        <f>+'C6 Ejec. Nac 19-26'!J117+'C7 Ejec. Prop 19-26'!J117</f>
        <v>675.88431564321991</v>
      </c>
      <c r="K117" s="43">
        <v>47.408690139560001</v>
      </c>
      <c r="L117" s="43"/>
      <c r="M117" s="48">
        <f t="shared" si="67"/>
        <v>97.712926651176616</v>
      </c>
      <c r="N117" s="48">
        <f t="shared" si="68"/>
        <v>96.383148904937912</v>
      </c>
      <c r="O117" s="48">
        <f t="shared" si="69"/>
        <v>84.075881976589613</v>
      </c>
      <c r="P117" s="48">
        <f t="shared" si="70"/>
        <v>98.402191744673971</v>
      </c>
      <c r="Q117" s="48">
        <f t="shared" si="71"/>
        <v>87.169872246738748</v>
      </c>
      <c r="R117" s="48">
        <f t="shared" si="72"/>
        <v>98.503888916724875</v>
      </c>
      <c r="S117" s="48">
        <f t="shared" si="73"/>
        <v>95.153354717727566</v>
      </c>
      <c r="T117" s="48">
        <f t="shared" si="73"/>
        <v>6.2417371161341642</v>
      </c>
    </row>
    <row r="118" spans="2:20" x14ac:dyDescent="0.2">
      <c r="B118" s="41"/>
      <c r="C118" s="79" t="s">
        <v>45</v>
      </c>
      <c r="D118" s="43">
        <f>+'C6 Ejec. Nac 19-26'!D118+'C7 Ejec. Prop 19-26'!D118</f>
        <v>249.60933311365002</v>
      </c>
      <c r="E118" s="43">
        <f>+'C6 Ejec. Nac 19-26'!E118+'C7 Ejec. Prop 19-26'!E118</f>
        <v>233.11831590254997</v>
      </c>
      <c r="F118" s="43">
        <f>+'C6 Ejec. Nac 19-26'!F118+'C7 Ejec. Prop 19-26'!F118</f>
        <v>427.15181601432994</v>
      </c>
      <c r="G118" s="43">
        <f>+'C6 Ejec. Nac 19-26'!G118+'C7 Ejec. Prop 19-26'!G118</f>
        <v>355.09596630961994</v>
      </c>
      <c r="H118" s="43">
        <f>+'C6 Ejec. Nac 19-26'!H118+'C7 Ejec. Prop 19-26'!H118</f>
        <v>440.86448409610995</v>
      </c>
      <c r="I118" s="43">
        <f>+'C6 Ejec. Nac 19-26'!I118+'C7 Ejec. Prop 19-26'!I118</f>
        <v>334.24239553624005</v>
      </c>
      <c r="J118" s="43">
        <f>+'C6 Ejec. Nac 19-26'!J118+'C7 Ejec. Prop 19-26'!J118</f>
        <v>294.60640443261002</v>
      </c>
      <c r="K118" s="43">
        <v>134.30599778336</v>
      </c>
      <c r="L118" s="43"/>
      <c r="M118" s="48">
        <f t="shared" si="67"/>
        <v>91.487392046522515</v>
      </c>
      <c r="N118" s="48">
        <f t="shared" si="68"/>
        <v>81.838253935579374</v>
      </c>
      <c r="O118" s="48">
        <f t="shared" si="69"/>
        <v>90.915546488904454</v>
      </c>
      <c r="P118" s="48">
        <f t="shared" si="70"/>
        <v>85.228560218093889</v>
      </c>
      <c r="Q118" s="48">
        <f t="shared" si="71"/>
        <v>89.787849309982235</v>
      </c>
      <c r="R118" s="48">
        <f t="shared" si="72"/>
        <v>94.287297352532775</v>
      </c>
      <c r="S118" s="48">
        <f t="shared" si="73"/>
        <v>85.378367223627492</v>
      </c>
      <c r="T118" s="48">
        <f t="shared" si="73"/>
        <v>36.309382366559575</v>
      </c>
    </row>
    <row r="119" spans="2:20" x14ac:dyDescent="0.2">
      <c r="B119" s="41"/>
      <c r="C119" s="79" t="s">
        <v>46</v>
      </c>
      <c r="D119" s="43">
        <f>+'C6 Ejec. Nac 19-26'!D119+'C7 Ejec. Prop 19-26'!D119</f>
        <v>482.25697854100008</v>
      </c>
      <c r="E119" s="43">
        <f>+'C6 Ejec. Nac 19-26'!E119+'C7 Ejec. Prop 19-26'!E119</f>
        <v>706.74848917906002</v>
      </c>
      <c r="F119" s="43">
        <f>+'C6 Ejec. Nac 19-26'!F119+'C7 Ejec. Prop 19-26'!F119</f>
        <v>1387.5987353318899</v>
      </c>
      <c r="G119" s="43">
        <f>+'C6 Ejec. Nac 19-26'!G119+'C7 Ejec. Prop 19-26'!G119</f>
        <v>977.83047474249986</v>
      </c>
      <c r="H119" s="43">
        <f>+'C6 Ejec. Nac 19-26'!H119+'C7 Ejec. Prop 19-26'!H119</f>
        <v>958.53331258747994</v>
      </c>
      <c r="I119" s="43">
        <f>+'C6 Ejec. Nac 19-26'!I119+'C7 Ejec. Prop 19-26'!I119</f>
        <v>1104.8535006121001</v>
      </c>
      <c r="J119" s="43">
        <f>+'C6 Ejec. Nac 19-26'!J119+'C7 Ejec. Prop 19-26'!J119</f>
        <v>1182.7995007219499</v>
      </c>
      <c r="K119" s="43">
        <v>213.72971749707003</v>
      </c>
      <c r="L119" s="43"/>
      <c r="M119" s="48">
        <f t="shared" si="67"/>
        <v>93.51242372900856</v>
      </c>
      <c r="N119" s="48">
        <f t="shared" si="68"/>
        <v>97.755722022061576</v>
      </c>
      <c r="O119" s="48">
        <f t="shared" si="69"/>
        <v>91.646971400660874</v>
      </c>
      <c r="P119" s="48">
        <f t="shared" si="70"/>
        <v>92.170850023672386</v>
      </c>
      <c r="Q119" s="48">
        <f t="shared" si="71"/>
        <v>84.852852508256319</v>
      </c>
      <c r="R119" s="48">
        <f t="shared" si="72"/>
        <v>86.760355969800997</v>
      </c>
      <c r="S119" s="48">
        <f t="shared" si="73"/>
        <v>89.868086205315365</v>
      </c>
      <c r="T119" s="48">
        <f t="shared" si="73"/>
        <v>16.029017379146676</v>
      </c>
    </row>
    <row r="120" spans="2:20" x14ac:dyDescent="0.2">
      <c r="B120" s="35" t="s">
        <v>7</v>
      </c>
      <c r="C120" s="78" t="s">
        <v>8</v>
      </c>
      <c r="D120" s="42">
        <f t="shared" ref="D120:I120" si="74">+D121+D125</f>
        <v>51555.657185456839</v>
      </c>
      <c r="E120" s="42">
        <f t="shared" si="74"/>
        <v>45279.501669123449</v>
      </c>
      <c r="F120" s="42">
        <f t="shared" si="74"/>
        <v>54593.40724325132</v>
      </c>
      <c r="G120" s="42">
        <f t="shared" si="74"/>
        <v>68784.700118544133</v>
      </c>
      <c r="H120" s="42">
        <f t="shared" si="74"/>
        <v>75092.302399692839</v>
      </c>
      <c r="I120" s="42">
        <f t="shared" si="74"/>
        <v>82784.46950067846</v>
      </c>
      <c r="J120" s="42">
        <f t="shared" ref="J120:K120" si="75">+J121+J125</f>
        <v>104459.20204851686</v>
      </c>
      <c r="K120" s="42">
        <f t="shared" si="75"/>
        <v>44357.92577295463</v>
      </c>
      <c r="L120" s="73"/>
      <c r="M120" s="47">
        <f t="shared" si="67"/>
        <v>99.269937736835203</v>
      </c>
      <c r="N120" s="47">
        <f t="shared" si="68"/>
        <v>84.455094271737238</v>
      </c>
      <c r="O120" s="47">
        <f t="shared" si="69"/>
        <v>77.415807655918371</v>
      </c>
      <c r="P120" s="47">
        <f t="shared" si="70"/>
        <v>95.981446489614882</v>
      </c>
      <c r="Q120" s="47">
        <f t="shared" si="71"/>
        <v>95.661422481031948</v>
      </c>
      <c r="R120" s="47">
        <f t="shared" si="72"/>
        <v>87.664908838561587</v>
      </c>
      <c r="S120" s="47">
        <f t="shared" si="73"/>
        <v>92.765888849015994</v>
      </c>
      <c r="T120" s="47">
        <f t="shared" si="73"/>
        <v>44.159337492692885</v>
      </c>
    </row>
    <row r="121" spans="2:20" x14ac:dyDescent="0.2">
      <c r="B121" s="35"/>
      <c r="C121" s="78" t="s">
        <v>9</v>
      </c>
      <c r="D121" s="42">
        <f t="shared" ref="D121:I121" si="76">+SUM(D122:D124)</f>
        <v>14097.222242398988</v>
      </c>
      <c r="E121" s="42">
        <f t="shared" si="76"/>
        <v>14848.445649189751</v>
      </c>
      <c r="F121" s="42">
        <f t="shared" si="76"/>
        <v>20307.638953770092</v>
      </c>
      <c r="G121" s="42">
        <f t="shared" si="76"/>
        <v>15172.206855306691</v>
      </c>
      <c r="H121" s="42">
        <f t="shared" si="76"/>
        <v>24931.99348473745</v>
      </c>
      <c r="I121" s="42">
        <f t="shared" si="76"/>
        <v>31941.095017865489</v>
      </c>
      <c r="J121" s="42">
        <f t="shared" ref="J121:K121" si="77">+SUM(J122:J124)</f>
        <v>47879.681645598088</v>
      </c>
      <c r="K121" s="42">
        <f t="shared" si="77"/>
        <v>12750.046860193552</v>
      </c>
      <c r="L121" s="73"/>
      <c r="M121" s="47">
        <f t="shared" si="67"/>
        <v>97.913486747181409</v>
      </c>
      <c r="N121" s="47">
        <f t="shared" si="68"/>
        <v>99.032710760723859</v>
      </c>
      <c r="O121" s="47">
        <f t="shared" si="69"/>
        <v>80.563045668736592</v>
      </c>
      <c r="P121" s="47">
        <f t="shared" si="70"/>
        <v>90.384198779224718</v>
      </c>
      <c r="Q121" s="47">
        <f t="shared" si="71"/>
        <v>93.925312356068559</v>
      </c>
      <c r="R121" s="47">
        <f t="shared" si="72"/>
        <v>85.725266815904817</v>
      </c>
      <c r="S121" s="47">
        <f t="shared" si="73"/>
        <v>88.965244172566969</v>
      </c>
      <c r="T121" s="47">
        <f t="shared" si="73"/>
        <v>33.198020937884252</v>
      </c>
    </row>
    <row r="122" spans="2:20" x14ac:dyDescent="0.2">
      <c r="B122" s="33"/>
      <c r="C122" s="79" t="s">
        <v>47</v>
      </c>
      <c r="D122" s="43">
        <f>+'C6 Ejec. Nac 19-26'!D122+'C7 Ejec. Prop 19-26'!D122</f>
        <v>7910.4761747702196</v>
      </c>
      <c r="E122" s="43">
        <f>+'C6 Ejec. Nac 19-26'!E122+'C7 Ejec. Prop 19-26'!E122</f>
        <v>6388.91910730776</v>
      </c>
      <c r="F122" s="43">
        <f>+'C6 Ejec. Nac 19-26'!F122+'C7 Ejec. Prop 19-26'!F122</f>
        <v>10847.485993354579</v>
      </c>
      <c r="G122" s="43">
        <f>+'C6 Ejec. Nac 19-26'!G122+'C7 Ejec. Prop 19-26'!G122</f>
        <v>4196.9259834415398</v>
      </c>
      <c r="H122" s="43">
        <f>+'C6 Ejec. Nac 19-26'!H122+'C7 Ejec. Prop 19-26'!H122</f>
        <v>12570.024020434128</v>
      </c>
      <c r="I122" s="43">
        <f>+'C6 Ejec. Nac 19-26'!I122+'C7 Ejec. Prop 19-26'!I122</f>
        <v>16973.387391628301</v>
      </c>
      <c r="J122" s="43">
        <f>+'C6 Ejec. Nac 19-26'!J122+'C7 Ejec. Prop 19-26'!J122</f>
        <v>31951.354147702699</v>
      </c>
      <c r="K122" s="43">
        <v>6951.9484327798109</v>
      </c>
      <c r="L122" s="43"/>
      <c r="M122" s="48">
        <f t="shared" si="67"/>
        <v>99.388399633902537</v>
      </c>
      <c r="N122" s="48">
        <f t="shared" si="68"/>
        <v>98.433201721859916</v>
      </c>
      <c r="O122" s="48">
        <f t="shared" si="69"/>
        <v>75.917390481882663</v>
      </c>
      <c r="P122" s="48">
        <f t="shared" si="70"/>
        <v>96.760553481122784</v>
      </c>
      <c r="Q122" s="48">
        <f t="shared" si="71"/>
        <v>95.285042047852585</v>
      </c>
      <c r="R122" s="48">
        <f t="shared" si="72"/>
        <v>87.000273850086671</v>
      </c>
      <c r="S122" s="48">
        <f t="shared" si="73"/>
        <v>92.71485698767107</v>
      </c>
      <c r="T122" s="48">
        <f t="shared" si="73"/>
        <v>40.247382166255832</v>
      </c>
    </row>
    <row r="123" spans="2:20" x14ac:dyDescent="0.2">
      <c r="B123" s="33"/>
      <c r="C123" s="79" t="s">
        <v>11</v>
      </c>
      <c r="D123" s="43">
        <f>+'C6 Ejec. Nac 19-26'!D123+'C7 Ejec. Prop 19-26'!D123</f>
        <v>6110.3916256119392</v>
      </c>
      <c r="E123" s="43">
        <f>+'C6 Ejec. Nac 19-26'!E123+'C7 Ejec. Prop 19-26'!E123</f>
        <v>8217.5321075763713</v>
      </c>
      <c r="F123" s="43">
        <f>+'C6 Ejec. Nac 19-26'!F123+'C7 Ejec. Prop 19-26'!F123</f>
        <v>9332.3992750014295</v>
      </c>
      <c r="G123" s="43">
        <f>+'C6 Ejec. Nac 19-26'!G123+'C7 Ejec. Prop 19-26'!G123</f>
        <v>10879.59594439222</v>
      </c>
      <c r="H123" s="43">
        <f>+'C6 Ejec. Nac 19-26'!H123+'C7 Ejec. Prop 19-26'!H123</f>
        <v>12281.41279798162</v>
      </c>
      <c r="I123" s="43">
        <f>+'C6 Ejec. Nac 19-26'!I123+'C7 Ejec. Prop 19-26'!I123</f>
        <v>14870.58768819792</v>
      </c>
      <c r="J123" s="43">
        <f>+'C6 Ejec. Nac 19-26'!J123+'C7 Ejec. Prop 19-26'!J123</f>
        <v>15711.61536762011</v>
      </c>
      <c r="K123" s="43">
        <v>5745.9044781258908</v>
      </c>
      <c r="L123" s="43"/>
      <c r="M123" s="48">
        <f t="shared" si="67"/>
        <v>96.817670243193604</v>
      </c>
      <c r="N123" s="48">
        <f t="shared" si="68"/>
        <v>99.773939366644967</v>
      </c>
      <c r="O123" s="48">
        <f t="shared" si="69"/>
        <v>86.762291864065872</v>
      </c>
      <c r="P123" s="48">
        <f t="shared" si="70"/>
        <v>88.430494290039434</v>
      </c>
      <c r="Q123" s="48">
        <f t="shared" si="71"/>
        <v>93.025474680171001</v>
      </c>
      <c r="R123" s="48">
        <f t="shared" si="72"/>
        <v>84.873182322204357</v>
      </c>
      <c r="S123" s="48">
        <f t="shared" si="73"/>
        <v>83.663837569783269</v>
      </c>
      <c r="T123" s="48">
        <f t="shared" si="73"/>
        <v>28.748118982537495</v>
      </c>
    </row>
    <row r="124" spans="2:20" x14ac:dyDescent="0.2">
      <c r="B124" s="33"/>
      <c r="C124" s="79" t="s">
        <v>57</v>
      </c>
      <c r="D124" s="43">
        <f>+'C6 Ejec. Nac 19-26'!D124+'C7 Ejec. Prop 19-26'!D124</f>
        <v>76.354442016830006</v>
      </c>
      <c r="E124" s="43">
        <f>+'C6 Ejec. Nac 19-26'!E124+'C7 Ejec. Prop 19-26'!E124</f>
        <v>241.99443430562002</v>
      </c>
      <c r="F124" s="43">
        <f>+'C6 Ejec. Nac 19-26'!F124+'C7 Ejec. Prop 19-26'!F124</f>
        <v>127.75368541407998</v>
      </c>
      <c r="G124" s="43">
        <f>+'C6 Ejec. Nac 19-26'!G124+'C7 Ejec. Prop 19-26'!G124</f>
        <v>95.684927472929999</v>
      </c>
      <c r="H124" s="43">
        <f>+'C6 Ejec. Nac 19-26'!H124+'C7 Ejec. Prop 19-26'!H124</f>
        <v>80.556666321699993</v>
      </c>
      <c r="I124" s="43">
        <f>+'C6 Ejec. Nac 19-26'!I124+'C7 Ejec. Prop 19-26'!I124</f>
        <v>97.119938039269982</v>
      </c>
      <c r="J124" s="43">
        <f>+'C6 Ejec. Nac 19-26'!J124+'C7 Ejec. Prop 19-26'!J124</f>
        <v>216.71213027528</v>
      </c>
      <c r="K124" s="43">
        <v>52.193949287849996</v>
      </c>
      <c r="L124" s="43"/>
      <c r="M124" s="48">
        <f t="shared" si="67"/>
        <v>60.008037986718321</v>
      </c>
      <c r="N124" s="48">
        <f t="shared" si="68"/>
        <v>90.732763379105563</v>
      </c>
      <c r="O124" s="48">
        <f t="shared" si="69"/>
        <v>78.707196030641043</v>
      </c>
      <c r="P124" s="48">
        <f t="shared" si="70"/>
        <v>65.572336683188809</v>
      </c>
      <c r="Q124" s="48">
        <f t="shared" si="71"/>
        <v>53.610783607904523</v>
      </c>
      <c r="R124" s="48">
        <f t="shared" si="72"/>
        <v>42.353433910073882</v>
      </c>
      <c r="S124" s="48">
        <f t="shared" si="73"/>
        <v>37.558633518332343</v>
      </c>
      <c r="T124" s="48">
        <f t="shared" si="73"/>
        <v>4.5546938194966842</v>
      </c>
    </row>
    <row r="125" spans="2:20" x14ac:dyDescent="0.2">
      <c r="B125" s="35"/>
      <c r="C125" s="78" t="s">
        <v>12</v>
      </c>
      <c r="D125" s="42">
        <f t="shared" ref="D125:I125" si="78">+SUM(D126:D129)</f>
        <v>37458.434943057851</v>
      </c>
      <c r="E125" s="42">
        <f t="shared" si="78"/>
        <v>30431.056019933701</v>
      </c>
      <c r="F125" s="42">
        <f t="shared" si="78"/>
        <v>34285.768289481224</v>
      </c>
      <c r="G125" s="42">
        <f t="shared" si="78"/>
        <v>53612.49326323744</v>
      </c>
      <c r="H125" s="42">
        <f t="shared" si="78"/>
        <v>50160.308914955393</v>
      </c>
      <c r="I125" s="42">
        <f t="shared" si="78"/>
        <v>50843.374482812971</v>
      </c>
      <c r="J125" s="42">
        <f t="shared" ref="J125:K125" si="79">+SUM(J126:J129)</f>
        <v>56579.520402918781</v>
      </c>
      <c r="K125" s="42">
        <f t="shared" si="79"/>
        <v>31607.878912761076</v>
      </c>
      <c r="L125" s="73"/>
      <c r="M125" s="47">
        <f t="shared" si="67"/>
        <v>99.790213338245778</v>
      </c>
      <c r="N125" s="47">
        <f t="shared" si="68"/>
        <v>78.795646615185305</v>
      </c>
      <c r="O125" s="47">
        <f t="shared" si="69"/>
        <v>75.665016316370171</v>
      </c>
      <c r="P125" s="47">
        <f t="shared" si="70"/>
        <v>97.693552563827012</v>
      </c>
      <c r="Q125" s="47">
        <f t="shared" si="71"/>
        <v>96.548449250873432</v>
      </c>
      <c r="R125" s="47">
        <f t="shared" si="72"/>
        <v>88.928979883116938</v>
      </c>
      <c r="S125" s="47">
        <f t="shared" si="73"/>
        <v>96.245322159844136</v>
      </c>
      <c r="T125" s="47">
        <f t="shared" si="73"/>
        <v>50.944572169575629</v>
      </c>
    </row>
    <row r="126" spans="2:20" x14ac:dyDescent="0.2">
      <c r="B126" s="33"/>
      <c r="C126" s="79" t="s">
        <v>47</v>
      </c>
      <c r="D126" s="43">
        <f>+'C6 Ejec. Nac 19-26'!D126+'C7 Ejec. Prop 19-26'!D126</f>
        <v>17913.642905992871</v>
      </c>
      <c r="E126" s="43">
        <f>+'C6 Ejec. Nac 19-26'!E126+'C7 Ejec. Prop 19-26'!E126</f>
        <v>8622.084080740211</v>
      </c>
      <c r="F126" s="43">
        <f>+'C6 Ejec. Nac 19-26'!F126+'C7 Ejec. Prop 19-26'!F126</f>
        <v>10356.871101750541</v>
      </c>
      <c r="G126" s="43">
        <f>+'C6 Ejec. Nac 19-26'!G126+'C7 Ejec. Prop 19-26'!G126</f>
        <v>25460.282333684881</v>
      </c>
      <c r="H126" s="43">
        <f>+'C6 Ejec. Nac 19-26'!H126+'C7 Ejec. Prop 19-26'!H126</f>
        <v>17051.12503934139</v>
      </c>
      <c r="I126" s="43">
        <f>+'C6 Ejec. Nac 19-26'!I126+'C7 Ejec. Prop 19-26'!I126</f>
        <v>8643.8361434407798</v>
      </c>
      <c r="J126" s="43">
        <f>+'C6 Ejec. Nac 19-26'!J126+'C7 Ejec. Prop 19-26'!J126</f>
        <v>10247.799020759379</v>
      </c>
      <c r="K126" s="43">
        <v>549.53889310425996</v>
      </c>
      <c r="L126" s="43"/>
      <c r="M126" s="48">
        <f t="shared" si="67"/>
        <v>99.855475481978488</v>
      </c>
      <c r="N126" s="48">
        <f t="shared" si="68"/>
        <v>52.862386155422413</v>
      </c>
      <c r="O126" s="48">
        <f t="shared" si="69"/>
        <v>51.647195918410247</v>
      </c>
      <c r="P126" s="48">
        <f t="shared" si="70"/>
        <v>95.96329224379032</v>
      </c>
      <c r="Q126" s="48">
        <f t="shared" si="71"/>
        <v>97.469585165190182</v>
      </c>
      <c r="R126" s="48">
        <f t="shared" si="72"/>
        <v>62.087354761386273</v>
      </c>
      <c r="S126" s="48">
        <f t="shared" si="73"/>
        <v>98.681925705495772</v>
      </c>
      <c r="T126" s="48">
        <f t="shared" si="73"/>
        <v>5.3132124662505973</v>
      </c>
    </row>
    <row r="127" spans="2:20" x14ac:dyDescent="0.2">
      <c r="B127" s="33"/>
      <c r="C127" s="79" t="s">
        <v>11</v>
      </c>
      <c r="D127" s="43">
        <f>+'C6 Ejec. Nac 19-26'!D127+'C7 Ejec. Prop 19-26'!D127</f>
        <v>18932.301718071711</v>
      </c>
      <c r="E127" s="43">
        <f>+'C6 Ejec. Nac 19-26'!E127+'C7 Ejec. Prop 19-26'!E127</f>
        <v>20925.997126519578</v>
      </c>
      <c r="F127" s="43">
        <f>+'C6 Ejec. Nac 19-26'!F127+'C7 Ejec. Prop 19-26'!F127</f>
        <v>22982.88984554616</v>
      </c>
      <c r="G127" s="43">
        <f>+'C6 Ejec. Nac 19-26'!G127+'C7 Ejec. Prop 19-26'!G127</f>
        <v>26772.986675667293</v>
      </c>
      <c r="H127" s="43">
        <f>+'C6 Ejec. Nac 19-26'!H127+'C7 Ejec. Prop 19-26'!H127</f>
        <v>28965.906057873621</v>
      </c>
      <c r="I127" s="43">
        <f>+'C6 Ejec. Nac 19-26'!I127+'C7 Ejec. Prop 19-26'!I127</f>
        <v>40687.998750294893</v>
      </c>
      <c r="J127" s="43">
        <f>+'C6 Ejec. Nac 19-26'!J127+'C7 Ejec. Prop 19-26'!J127</f>
        <v>44845.979018978178</v>
      </c>
      <c r="K127" s="43">
        <v>31021.081136316025</v>
      </c>
      <c r="L127" s="43"/>
      <c r="M127" s="48">
        <f t="shared" si="67"/>
        <v>99.946195286389013</v>
      </c>
      <c r="N127" s="48">
        <f t="shared" si="68"/>
        <v>97.874521406723588</v>
      </c>
      <c r="O127" s="48">
        <f t="shared" si="69"/>
        <v>95.211150041984823</v>
      </c>
      <c r="P127" s="48">
        <f t="shared" si="70"/>
        <v>99.679241197333226</v>
      </c>
      <c r="Q127" s="48">
        <f t="shared" si="71"/>
        <v>96.068196647084918</v>
      </c>
      <c r="R127" s="48">
        <f t="shared" si="72"/>
        <v>97.975595653713839</v>
      </c>
      <c r="S127" s="48">
        <f t="shared" si="73"/>
        <v>97.068819139432136</v>
      </c>
      <c r="T127" s="48">
        <f t="shared" si="73"/>
        <v>63.597069626808057</v>
      </c>
    </row>
    <row r="128" spans="2:20" x14ac:dyDescent="0.2">
      <c r="B128" s="33"/>
      <c r="C128" s="79" t="s">
        <v>57</v>
      </c>
      <c r="D128" s="43">
        <f>+'C6 Ejec. Nac 19-26'!D128+'C7 Ejec. Prop 19-26'!D128</f>
        <v>122.65431899327001</v>
      </c>
      <c r="E128" s="43">
        <f>+'C6 Ejec. Nac 19-26'!E128+'C7 Ejec. Prop 19-26'!E128</f>
        <v>109.97481267391001</v>
      </c>
      <c r="F128" s="43">
        <f>+'C6 Ejec. Nac 19-26'!F128+'C7 Ejec. Prop 19-26'!F128</f>
        <v>111.64504218452001</v>
      </c>
      <c r="G128" s="43">
        <f>+'C6 Ejec. Nac 19-26'!G128+'C7 Ejec. Prop 19-26'!G128</f>
        <v>128.07581098297001</v>
      </c>
      <c r="H128" s="43">
        <f>+'C6 Ejec. Nac 19-26'!H128+'C7 Ejec. Prop 19-26'!H128</f>
        <v>144.94604767358999</v>
      </c>
      <c r="I128" s="43">
        <f>+'C6 Ejec. Nac 19-26'!I128+'C7 Ejec. Prop 19-26'!I128</f>
        <v>84.518142077299999</v>
      </c>
      <c r="J128" s="43">
        <f>+'C6 Ejec. Nac 19-26'!J128+'C7 Ejec. Prop 19-26'!J128</f>
        <v>98.927100236219999</v>
      </c>
      <c r="K128" s="43">
        <v>37.25888334079</v>
      </c>
      <c r="L128" s="43"/>
      <c r="M128" s="48">
        <f t="shared" si="67"/>
        <v>75.776489297530489</v>
      </c>
      <c r="N128" s="48">
        <f t="shared" si="68"/>
        <v>70.335114702012575</v>
      </c>
      <c r="O128" s="48">
        <f t="shared" si="69"/>
        <v>39.004517291571737</v>
      </c>
      <c r="P128" s="48">
        <f t="shared" si="70"/>
        <v>54.197124451600921</v>
      </c>
      <c r="Q128" s="48">
        <f t="shared" si="71"/>
        <v>49.103939795759707</v>
      </c>
      <c r="R128" s="48">
        <f t="shared" si="72"/>
        <v>28.628382392552282</v>
      </c>
      <c r="S128" s="48">
        <f t="shared" si="73"/>
        <v>33.556239829056395</v>
      </c>
      <c r="T128" s="48">
        <f t="shared" si="73"/>
        <v>14.445421195603336</v>
      </c>
    </row>
    <row r="129" spans="2:20" x14ac:dyDescent="0.2">
      <c r="B129" s="33"/>
      <c r="C129" s="79" t="s">
        <v>58</v>
      </c>
      <c r="D129" s="43">
        <f>+'C6 Ejec. Nac 19-26'!D129+'C7 Ejec. Prop 19-26'!D129</f>
        <v>489.83600000000001</v>
      </c>
      <c r="E129" s="43">
        <f>+'C6 Ejec. Nac 19-26'!E129+'C7 Ejec. Prop 19-26'!E129</f>
        <v>773</v>
      </c>
      <c r="F129" s="43">
        <f>+'C6 Ejec. Nac 19-26'!F129+'C7 Ejec. Prop 19-26'!F129</f>
        <v>834.3623</v>
      </c>
      <c r="G129" s="43">
        <f>+'C6 Ejec. Nac 19-26'!G129+'C7 Ejec. Prop 19-26'!G129</f>
        <v>1251.1484429022998</v>
      </c>
      <c r="H129" s="43">
        <f>+'C6 Ejec. Nac 19-26'!H129+'C7 Ejec. Prop 19-26'!H129</f>
        <v>3998.3317700667903</v>
      </c>
      <c r="I129" s="43">
        <f>+'C6 Ejec. Nac 19-26'!I129+'C7 Ejec. Prop 19-26'!I129</f>
        <v>1427.0214470000001</v>
      </c>
      <c r="J129" s="43">
        <f>+'C6 Ejec. Nac 19-26'!J129+'C7 Ejec. Prop 19-26'!J129</f>
        <v>1386.8152629450001</v>
      </c>
      <c r="K129" s="43">
        <v>0</v>
      </c>
      <c r="L129" s="43"/>
      <c r="M129" s="48">
        <f t="shared" si="67"/>
        <v>99.306648069156793</v>
      </c>
      <c r="N129" s="48">
        <f t="shared" si="68"/>
        <v>100</v>
      </c>
      <c r="O129" s="48">
        <f t="shared" si="69"/>
        <v>100</v>
      </c>
      <c r="P129" s="48">
        <f t="shared" si="70"/>
        <v>99.971585660163271</v>
      </c>
      <c r="Q129" s="48">
        <f t="shared" si="71"/>
        <v>99.631049280998283</v>
      </c>
      <c r="R129" s="48">
        <f t="shared" si="72"/>
        <v>100</v>
      </c>
      <c r="S129" s="48">
        <f t="shared" si="73"/>
        <v>72.718630119689493</v>
      </c>
      <c r="T129" s="48">
        <f t="shared" si="73"/>
        <v>0</v>
      </c>
    </row>
    <row r="130" spans="2:20" x14ac:dyDescent="0.2">
      <c r="B130" s="35" t="s">
        <v>13</v>
      </c>
      <c r="C130" s="78" t="s">
        <v>110</v>
      </c>
      <c r="D130" s="42">
        <f>+'C6 Ejec. Nac 19-26'!D130+'C7 Ejec. Prop 19-26'!D130</f>
        <v>31440.234540277157</v>
      </c>
      <c r="E130" s="42">
        <f>+'C6 Ejec. Nac 19-26'!E130+'C7 Ejec. Prop 19-26'!E130</f>
        <v>34692.704291348731</v>
      </c>
      <c r="F130" s="42">
        <f>+'C6 Ejec. Nac 19-26'!F130+'C7 Ejec. Prop 19-26'!F130</f>
        <v>45286.933862059785</v>
      </c>
      <c r="G130" s="42">
        <f>+'C6 Ejec. Nac 19-26'!G130+'C7 Ejec. Prop 19-26'!G130</f>
        <v>54386.660963233538</v>
      </c>
      <c r="H130" s="42">
        <f>+'C6 Ejec. Nac 19-26'!H130+'C7 Ejec. Prop 19-26'!H130</f>
        <v>58770.040351814918</v>
      </c>
      <c r="I130" s="42">
        <f>+'C6 Ejec. Nac 19-26'!I130+'C7 Ejec. Prop 19-26'!I130</f>
        <v>50439.38844520798</v>
      </c>
      <c r="J130" s="42">
        <f>+'C6 Ejec. Nac 19-26'!J130+'C7 Ejec. Prop 19-26'!J130</f>
        <v>49668.543890458699</v>
      </c>
      <c r="K130" s="42">
        <v>21279.381503461718</v>
      </c>
      <c r="L130" s="73"/>
      <c r="M130" s="47">
        <f t="shared" si="67"/>
        <v>75.21977510378278</v>
      </c>
      <c r="N130" s="47">
        <f t="shared" si="68"/>
        <v>79.272171533345329</v>
      </c>
      <c r="O130" s="47">
        <f t="shared" si="69"/>
        <v>76.020777911977845</v>
      </c>
      <c r="P130" s="47">
        <f t="shared" si="70"/>
        <v>78.049495433137778</v>
      </c>
      <c r="Q130" s="47">
        <f t="shared" si="71"/>
        <v>70.519380164221573</v>
      </c>
      <c r="R130" s="47">
        <f t="shared" si="72"/>
        <v>55.671141066818222</v>
      </c>
      <c r="S130" s="47">
        <f t="shared" si="73"/>
        <v>63.580157782853632</v>
      </c>
      <c r="T130" s="47">
        <f t="shared" si="73"/>
        <v>23.786950148445342</v>
      </c>
    </row>
    <row r="131" spans="2:20" x14ac:dyDescent="0.2">
      <c r="B131" s="37" t="s">
        <v>14</v>
      </c>
      <c r="C131" s="80" t="s">
        <v>16</v>
      </c>
      <c r="D131" s="44">
        <f t="shared" ref="D131:I131" si="80">+D112+D130</f>
        <v>178818.89887582383</v>
      </c>
      <c r="E131" s="44">
        <f t="shared" si="80"/>
        <v>213140.94014655674</v>
      </c>
      <c r="F131" s="44">
        <f t="shared" si="80"/>
        <v>244786.18227604512</v>
      </c>
      <c r="G131" s="44">
        <f t="shared" si="80"/>
        <v>242163.30262726927</v>
      </c>
      <c r="H131" s="44">
        <f t="shared" si="80"/>
        <v>294528.95507101959</v>
      </c>
      <c r="I131" s="44">
        <f t="shared" si="80"/>
        <v>310256.94845027395</v>
      </c>
      <c r="J131" s="44">
        <f t="shared" ref="J131:K131" si="81">+J112+J130</f>
        <v>343107.20411143429</v>
      </c>
      <c r="K131" s="44">
        <f t="shared" si="81"/>
        <v>141327.73935107468</v>
      </c>
      <c r="L131" s="73"/>
      <c r="M131" s="49">
        <f t="shared" si="67"/>
        <v>90.095794793203183</v>
      </c>
      <c r="N131" s="49">
        <f t="shared" si="68"/>
        <v>83.386279084395369</v>
      </c>
      <c r="O131" s="49">
        <f t="shared" si="69"/>
        <v>89.515611824056606</v>
      </c>
      <c r="P131" s="49">
        <f t="shared" si="70"/>
        <v>86.180922574549925</v>
      </c>
      <c r="Q131" s="49">
        <f t="shared" si="71"/>
        <v>85.451290447475287</v>
      </c>
      <c r="R131" s="49">
        <f t="shared" si="72"/>
        <v>81.482899856414008</v>
      </c>
      <c r="S131" s="49">
        <f t="shared" si="73"/>
        <v>86.235197910681919</v>
      </c>
      <c r="T131" s="49">
        <f t="shared" si="73"/>
        <v>31.042017578162305</v>
      </c>
    </row>
    <row r="132" spans="2:20" x14ac:dyDescent="0.2">
      <c r="B132" s="39" t="s">
        <v>15</v>
      </c>
      <c r="C132" s="81" t="s">
        <v>51</v>
      </c>
      <c r="D132" s="45">
        <f t="shared" ref="D132:I132" si="82">+D112+D120+D130</f>
        <v>230374.55606128066</v>
      </c>
      <c r="E132" s="45">
        <f t="shared" si="82"/>
        <v>258420.44181568018</v>
      </c>
      <c r="F132" s="45">
        <f t="shared" si="82"/>
        <v>299379.58951929642</v>
      </c>
      <c r="G132" s="45">
        <f t="shared" si="82"/>
        <v>310948.0027458134</v>
      </c>
      <c r="H132" s="45">
        <f t="shared" si="82"/>
        <v>369621.25747071241</v>
      </c>
      <c r="I132" s="45">
        <f t="shared" si="82"/>
        <v>393041.41795095237</v>
      </c>
      <c r="J132" s="45">
        <f>+J112+J120+J130</f>
        <v>447566.40615995118</v>
      </c>
      <c r="K132" s="45">
        <f>+K112+K120+K130</f>
        <v>185685.6651240293</v>
      </c>
      <c r="L132" s="73"/>
      <c r="M132" s="46">
        <f t="shared" si="67"/>
        <v>91.99849467109631</v>
      </c>
      <c r="N132" s="46">
        <f t="shared" si="68"/>
        <v>83.571593935292611</v>
      </c>
      <c r="O132" s="46">
        <f t="shared" si="69"/>
        <v>87.034989847890472</v>
      </c>
      <c r="P132" s="46">
        <f t="shared" si="70"/>
        <v>88.172509564193405</v>
      </c>
      <c r="Q132" s="46">
        <f t="shared" si="71"/>
        <v>87.345257115304946</v>
      </c>
      <c r="R132" s="46">
        <f t="shared" si="72"/>
        <v>82.711413089828085</v>
      </c>
      <c r="S132" s="46">
        <f t="shared" si="73"/>
        <v>87.675785636055082</v>
      </c>
      <c r="T132" s="46">
        <f t="shared" si="73"/>
        <v>33.413014985291511</v>
      </c>
    </row>
    <row r="133" spans="2:20" s="5" customFormat="1" x14ac:dyDescent="0.2">
      <c r="B133" s="74" t="str">
        <f>+'C1 Aprop Resumen 2000-2026'!B20</f>
        <v>* Información con corte a 31 de mayo</v>
      </c>
      <c r="C133" s="70"/>
      <c r="D133" s="71"/>
      <c r="E133" s="71"/>
      <c r="F133" s="71"/>
      <c r="G133" s="71"/>
      <c r="H133" s="71"/>
      <c r="I133" s="71"/>
      <c r="M133" s="113"/>
      <c r="N133" s="113"/>
      <c r="O133" s="113"/>
      <c r="P133" s="113"/>
      <c r="Q133" s="113"/>
      <c r="R133" s="113"/>
      <c r="S133" s="113"/>
    </row>
    <row r="134" spans="2:20" x14ac:dyDescent="0.2">
      <c r="B134" s="1" t="s">
        <v>227</v>
      </c>
    </row>
  </sheetData>
  <mergeCells count="107">
    <mergeCell ref="A5:C6"/>
    <mergeCell ref="A7:C7"/>
    <mergeCell ref="D2:T2"/>
    <mergeCell ref="M12:M13"/>
    <mergeCell ref="N12:N13"/>
    <mergeCell ref="O12:O13"/>
    <mergeCell ref="P12:P13"/>
    <mergeCell ref="Q12:Q13"/>
    <mergeCell ref="R12:R13"/>
    <mergeCell ref="S12:S13"/>
    <mergeCell ref="T12:T13"/>
    <mergeCell ref="D9:T9"/>
    <mergeCell ref="D11:K11"/>
    <mergeCell ref="M11:T11"/>
    <mergeCell ref="D10:K10"/>
    <mergeCell ref="D4:K4"/>
    <mergeCell ref="M4:T4"/>
    <mergeCell ref="H12:H13"/>
    <mergeCell ref="B12:B13"/>
    <mergeCell ref="J12:J13"/>
    <mergeCell ref="D44:K44"/>
    <mergeCell ref="M44:T44"/>
    <mergeCell ref="R6:R7"/>
    <mergeCell ref="S6:S7"/>
    <mergeCell ref="T6:T7"/>
    <mergeCell ref="U6:U7"/>
    <mergeCell ref="V6:V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D42:T42"/>
    <mergeCell ref="E12:E13"/>
    <mergeCell ref="I12:I13"/>
    <mergeCell ref="Q110:Q111"/>
    <mergeCell ref="R110:R111"/>
    <mergeCell ref="S110:S111"/>
    <mergeCell ref="R77:R78"/>
    <mergeCell ref="S77:S78"/>
    <mergeCell ref="M45:M46"/>
    <mergeCell ref="N45:N46"/>
    <mergeCell ref="R45:R46"/>
    <mergeCell ref="S45:S46"/>
    <mergeCell ref="M75:S75"/>
    <mergeCell ref="M77:M78"/>
    <mergeCell ref="N77:N78"/>
    <mergeCell ref="O77:O78"/>
    <mergeCell ref="P77:P78"/>
    <mergeCell ref="Q77:Q78"/>
    <mergeCell ref="J77:J78"/>
    <mergeCell ref="O45:O46"/>
    <mergeCell ref="P45:P46"/>
    <mergeCell ref="Q45:Q46"/>
    <mergeCell ref="D74:T74"/>
    <mergeCell ref="D76:K76"/>
    <mergeCell ref="G110:G111"/>
    <mergeCell ref="G45:G46"/>
    <mergeCell ref="F45:F46"/>
    <mergeCell ref="F77:F78"/>
    <mergeCell ref="M76:T76"/>
    <mergeCell ref="M109:T109"/>
    <mergeCell ref="D109:K109"/>
    <mergeCell ref="D107:T107"/>
    <mergeCell ref="T45:T46"/>
    <mergeCell ref="K77:K78"/>
    <mergeCell ref="T77:T78"/>
    <mergeCell ref="K110:K111"/>
    <mergeCell ref="T110:T111"/>
    <mergeCell ref="M110:M111"/>
    <mergeCell ref="N110:N111"/>
    <mergeCell ref="O110:O111"/>
    <mergeCell ref="E45:E46"/>
    <mergeCell ref="P110:P111"/>
    <mergeCell ref="E77:E78"/>
    <mergeCell ref="K12:K13"/>
    <mergeCell ref="K45:K46"/>
    <mergeCell ref="F110:F111"/>
    <mergeCell ref="C12:C13"/>
    <mergeCell ref="D12:D13"/>
    <mergeCell ref="G12:G13"/>
    <mergeCell ref="F12:F13"/>
    <mergeCell ref="J110:J111"/>
    <mergeCell ref="I45:I46"/>
    <mergeCell ref="I77:I78"/>
    <mergeCell ref="I110:I111"/>
    <mergeCell ref="H110:H111"/>
    <mergeCell ref="H45:H46"/>
    <mergeCell ref="H77:H78"/>
    <mergeCell ref="C77:C78"/>
    <mergeCell ref="G77:G78"/>
    <mergeCell ref="D45:D46"/>
    <mergeCell ref="D77:D78"/>
    <mergeCell ref="E110:E111"/>
    <mergeCell ref="C110:C111"/>
    <mergeCell ref="C45:C46"/>
    <mergeCell ref="D110:D111"/>
    <mergeCell ref="J45:J46"/>
  </mergeCells>
  <pageMargins left="0.7" right="0.7" top="0.75" bottom="0.75" header="0.3" footer="0.3"/>
  <pageSetup orientation="portrait" r:id="rId1"/>
  <ignoredErrors>
    <ignoredError sqref="G27:J27 G60:K60 G92:J92 G125:J12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A1:U138"/>
  <sheetViews>
    <sheetView showGridLines="0" zoomScaleNormal="100" workbookViewId="0">
      <pane xSplit="3" ySplit="7" topLeftCell="D7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L112" sqref="L112"/>
    </sheetView>
  </sheetViews>
  <sheetFormatPr baseColWidth="10" defaultColWidth="11.42578125" defaultRowHeight="11.25" x14ac:dyDescent="0.2"/>
  <cols>
    <col min="1" max="2" width="2.7109375" style="3" customWidth="1"/>
    <col min="3" max="3" width="46.140625" style="3" customWidth="1"/>
    <col min="4" max="10" width="10.7109375" style="3" customWidth="1"/>
    <col min="11" max="12" width="10.7109375" style="5" customWidth="1"/>
    <col min="13" max="33" width="10.7109375" style="3" customWidth="1"/>
    <col min="34" max="16384" width="11.42578125" style="3"/>
  </cols>
  <sheetData>
    <row r="1" spans="1:20" ht="16.5" customHeight="1" x14ac:dyDescent="0.2">
      <c r="I1" s="4"/>
      <c r="N1" s="11"/>
    </row>
    <row r="2" spans="1:20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0" s="100" customFormat="1" ht="16.5" customHeight="1" x14ac:dyDescent="0.25">
      <c r="A3" s="127"/>
    </row>
    <row r="4" spans="1:20" s="100" customFormat="1" ht="16.5" customHeight="1" x14ac:dyDescent="0.25">
      <c r="A4" s="127"/>
      <c r="D4" s="174"/>
      <c r="E4" s="174"/>
      <c r="F4" s="174"/>
      <c r="G4" s="174"/>
      <c r="H4" s="174"/>
      <c r="I4" s="174"/>
      <c r="J4" s="174"/>
      <c r="K4" s="174"/>
      <c r="L4" s="140"/>
      <c r="M4" s="174"/>
      <c r="N4" s="174"/>
      <c r="O4" s="174"/>
      <c r="P4" s="174"/>
      <c r="Q4" s="174"/>
      <c r="R4" s="174"/>
      <c r="S4" s="174"/>
      <c r="T4" s="174"/>
    </row>
    <row r="5" spans="1:20" s="100" customFormat="1" ht="16.5" customHeight="1" x14ac:dyDescent="0.25">
      <c r="A5" s="175" t="s">
        <v>200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40"/>
      <c r="M5" s="154"/>
      <c r="N5" s="154"/>
      <c r="O5" s="154"/>
      <c r="P5" s="154"/>
      <c r="Q5" s="154"/>
      <c r="R5" s="154"/>
      <c r="S5" s="154"/>
      <c r="T5" s="154"/>
    </row>
    <row r="6" spans="1:20" s="100" customFormat="1" ht="16.5" customHeight="1" x14ac:dyDescent="0.25">
      <c r="A6" s="175"/>
      <c r="B6" s="175"/>
      <c r="C6" s="175"/>
      <c r="D6" s="171">
        <v>2019</v>
      </c>
      <c r="E6" s="171">
        <v>2020</v>
      </c>
      <c r="F6" s="171">
        <v>2021</v>
      </c>
      <c r="G6" s="171">
        <v>2022</v>
      </c>
      <c r="H6" s="171">
        <v>2023</v>
      </c>
      <c r="I6" s="171">
        <v>2024</v>
      </c>
      <c r="J6" s="171">
        <v>2025</v>
      </c>
      <c r="K6" s="171" t="s">
        <v>178</v>
      </c>
      <c r="L6" s="171"/>
      <c r="M6" s="171">
        <v>2019</v>
      </c>
      <c r="N6" s="171">
        <v>2020</v>
      </c>
      <c r="O6" s="171">
        <v>2021</v>
      </c>
      <c r="P6" s="171">
        <v>2022</v>
      </c>
      <c r="Q6" s="171">
        <v>2023</v>
      </c>
      <c r="R6" s="171">
        <v>2024</v>
      </c>
      <c r="S6" s="171">
        <v>2025</v>
      </c>
      <c r="T6" s="171" t="s">
        <v>178</v>
      </c>
    </row>
    <row r="7" spans="1:20" s="100" customFormat="1" ht="16.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</row>
    <row r="8" spans="1:20" s="100" customFormat="1" ht="16.5" customHeight="1" x14ac:dyDescent="0.25">
      <c r="A8" s="9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1:20" ht="16.5" customHeight="1" x14ac:dyDescent="0.2">
      <c r="C9" s="138"/>
      <c r="D9" s="164" t="s">
        <v>183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</row>
    <row r="10" spans="1:20" ht="15.75" customHeight="1" x14ac:dyDescent="0.2">
      <c r="C10" s="2"/>
      <c r="D10" s="165"/>
      <c r="E10" s="165"/>
      <c r="F10" s="165"/>
      <c r="G10" s="165"/>
      <c r="H10" s="165"/>
      <c r="I10" s="165"/>
      <c r="J10" s="165"/>
      <c r="K10" s="165"/>
    </row>
    <row r="11" spans="1:20" ht="15.75" customHeight="1" thickBot="1" x14ac:dyDescent="0.25">
      <c r="B11" s="20"/>
      <c r="C11" s="94"/>
      <c r="D11" s="179"/>
      <c r="E11" s="179"/>
      <c r="F11" s="179"/>
      <c r="G11" s="179"/>
      <c r="H11" s="179"/>
      <c r="I11" s="179"/>
      <c r="J11" s="179"/>
      <c r="K11" s="179"/>
      <c r="M11" s="179" t="s">
        <v>193</v>
      </c>
      <c r="N11" s="179"/>
      <c r="O11" s="179"/>
      <c r="P11" s="179"/>
      <c r="Q11" s="179"/>
      <c r="R11" s="179"/>
      <c r="S11" s="179"/>
      <c r="T11" s="179"/>
    </row>
    <row r="12" spans="1:20" x14ac:dyDescent="0.2">
      <c r="B12" s="166"/>
      <c r="C12" s="176" t="s">
        <v>0</v>
      </c>
      <c r="D12" s="162">
        <v>2019</v>
      </c>
      <c r="E12" s="162">
        <v>2020</v>
      </c>
      <c r="F12" s="162">
        <v>2021</v>
      </c>
      <c r="G12" s="162">
        <v>2022</v>
      </c>
      <c r="H12" s="162">
        <v>2023</v>
      </c>
      <c r="I12" s="162">
        <v>2024</v>
      </c>
      <c r="J12" s="162">
        <v>2025</v>
      </c>
      <c r="K12" s="162" t="s">
        <v>178</v>
      </c>
      <c r="L12" s="116"/>
      <c r="M12" s="162">
        <v>2019</v>
      </c>
      <c r="N12" s="162">
        <v>2020</v>
      </c>
      <c r="O12" s="162">
        <v>2021</v>
      </c>
      <c r="P12" s="162">
        <v>2022</v>
      </c>
      <c r="Q12" s="162">
        <v>2023</v>
      </c>
      <c r="R12" s="162">
        <v>2024</v>
      </c>
      <c r="S12" s="162">
        <v>2025</v>
      </c>
      <c r="T12" s="162" t="s">
        <v>178</v>
      </c>
    </row>
    <row r="13" spans="1:20" ht="12" thickBot="1" x14ac:dyDescent="0.25">
      <c r="B13" s="167"/>
      <c r="C13" s="177"/>
      <c r="D13" s="163"/>
      <c r="E13" s="163"/>
      <c r="F13" s="163"/>
      <c r="G13" s="163"/>
      <c r="H13" s="163"/>
      <c r="I13" s="163"/>
      <c r="J13" s="163"/>
      <c r="K13" s="163"/>
      <c r="L13" s="116"/>
      <c r="M13" s="163"/>
      <c r="N13" s="163"/>
      <c r="O13" s="163"/>
      <c r="P13" s="163"/>
      <c r="Q13" s="163"/>
      <c r="R13" s="163"/>
      <c r="S13" s="163"/>
      <c r="T13" s="163"/>
    </row>
    <row r="14" spans="1:20" x14ac:dyDescent="0.2">
      <c r="B14" s="35" t="s">
        <v>1</v>
      </c>
      <c r="C14" s="78" t="s">
        <v>2</v>
      </c>
      <c r="D14" s="42">
        <f t="shared" ref="D14:I14" si="0">+SUM(D15:D21)</f>
        <v>150153.64613968099</v>
      </c>
      <c r="E14" s="42">
        <f t="shared" si="0"/>
        <v>205166.44008954705</v>
      </c>
      <c r="F14" s="42">
        <f t="shared" si="0"/>
        <v>205343.45085070297</v>
      </c>
      <c r="G14" s="42">
        <f t="shared" si="0"/>
        <v>202823.23944896297</v>
      </c>
      <c r="H14" s="42">
        <f t="shared" si="0"/>
        <v>250994.41150578699</v>
      </c>
      <c r="I14" s="42">
        <f t="shared" si="0"/>
        <v>276692.86279894499</v>
      </c>
      <c r="J14" s="42">
        <f t="shared" ref="J14" si="1">+SUM(J15:J21)</f>
        <v>307210.35149332997</v>
      </c>
      <c r="K14" s="42">
        <f t="shared" ref="K14" si="2">+SUM(K15:K21)</f>
        <v>352135.70035247301</v>
      </c>
      <c r="L14" s="73"/>
      <c r="M14" s="125">
        <f t="shared" ref="M14:T34" si="3">+(D14/D$34)*100</f>
        <v>63.744252919654834</v>
      </c>
      <c r="N14" s="125">
        <f t="shared" si="3"/>
        <v>69.686831821106736</v>
      </c>
      <c r="O14" s="125">
        <f t="shared" si="3"/>
        <v>63.136097373330514</v>
      </c>
      <c r="P14" s="125">
        <f t="shared" si="3"/>
        <v>60.768851900330134</v>
      </c>
      <c r="Q14" s="125">
        <f t="shared" si="3"/>
        <v>62.530649757764081</v>
      </c>
      <c r="R14" s="125">
        <f t="shared" si="3"/>
        <v>61.732671585358837</v>
      </c>
      <c r="S14" s="125">
        <f t="shared" si="3"/>
        <v>63.453374213350514</v>
      </c>
      <c r="T14" s="125">
        <f t="shared" si="3"/>
        <v>66.940641529761876</v>
      </c>
    </row>
    <row r="15" spans="1:20" x14ac:dyDescent="0.2">
      <c r="B15" s="41"/>
      <c r="C15" s="79" t="s">
        <v>42</v>
      </c>
      <c r="D15" s="43">
        <v>29434.399031775771</v>
      </c>
      <c r="E15" s="43">
        <v>31082.96460892</v>
      </c>
      <c r="F15" s="43">
        <v>32934.546549109997</v>
      </c>
      <c r="G15" s="43">
        <v>36169.642668424</v>
      </c>
      <c r="H15" s="43">
        <v>42584.280461041002</v>
      </c>
      <c r="I15" s="43">
        <v>47817.061649575997</v>
      </c>
      <c r="J15" s="43">
        <v>53931.398635097001</v>
      </c>
      <c r="K15" s="43">
        <v>62422.551260913002</v>
      </c>
      <c r="M15" s="111">
        <f t="shared" si="3"/>
        <v>12.495692410120681</v>
      </c>
      <c r="N15" s="111">
        <f t="shared" si="3"/>
        <v>10.557639574278403</v>
      </c>
      <c r="O15" s="111">
        <f t="shared" si="3"/>
        <v>10.126248143082558</v>
      </c>
      <c r="P15" s="111">
        <f t="shared" si="3"/>
        <v>10.836961605469309</v>
      </c>
      <c r="Q15" s="111">
        <f t="shared" si="3"/>
        <v>10.609091695391619</v>
      </c>
      <c r="R15" s="111">
        <f t="shared" si="3"/>
        <v>10.668417439936174</v>
      </c>
      <c r="S15" s="111">
        <f t="shared" si="3"/>
        <v>11.139368197742813</v>
      </c>
      <c r="T15" s="111">
        <f t="shared" si="3"/>
        <v>11.866464045387486</v>
      </c>
    </row>
    <row r="16" spans="1:20" x14ac:dyDescent="0.2">
      <c r="B16" s="41"/>
      <c r="C16" s="79" t="s">
        <v>109</v>
      </c>
      <c r="D16" s="43">
        <v>8922.008733588149</v>
      </c>
      <c r="E16" s="43">
        <v>8983.1421953110093</v>
      </c>
      <c r="F16" s="43">
        <v>10010.518802557999</v>
      </c>
      <c r="G16" s="43">
        <v>12527.727673629999</v>
      </c>
      <c r="H16" s="43">
        <v>14809.88573239502</v>
      </c>
      <c r="I16" s="43">
        <v>15704.734638638</v>
      </c>
      <c r="J16" s="43">
        <v>18641.563516689243</v>
      </c>
      <c r="K16" s="43">
        <v>17396.326966049</v>
      </c>
      <c r="M16" s="111">
        <f t="shared" si="3"/>
        <v>3.7876321746869341</v>
      </c>
      <c r="N16" s="111">
        <f t="shared" si="3"/>
        <v>3.0512140246548052</v>
      </c>
      <c r="O16" s="111">
        <f t="shared" si="3"/>
        <v>3.0778926099541302</v>
      </c>
      <c r="P16" s="111">
        <f t="shared" si="3"/>
        <v>3.7534930894250702</v>
      </c>
      <c r="Q16" s="111">
        <f t="shared" si="3"/>
        <v>3.6896111436471113</v>
      </c>
      <c r="R16" s="111">
        <f t="shared" si="3"/>
        <v>3.5038678481805254</v>
      </c>
      <c r="S16" s="111">
        <f t="shared" si="3"/>
        <v>3.8503588827543358</v>
      </c>
      <c r="T16" s="111">
        <f t="shared" si="3"/>
        <v>3.3070242131177827</v>
      </c>
    </row>
    <row r="17" spans="2:20" x14ac:dyDescent="0.2">
      <c r="B17" s="41"/>
      <c r="C17" s="79" t="s">
        <v>5</v>
      </c>
      <c r="D17" s="43">
        <v>110742.34418395672</v>
      </c>
      <c r="E17" s="43">
        <v>163800.8226464905</v>
      </c>
      <c r="F17" s="43">
        <v>159976.730579027</v>
      </c>
      <c r="G17" s="43">
        <v>152233.85387945999</v>
      </c>
      <c r="H17" s="43">
        <v>191431.146183159</v>
      </c>
      <c r="I17" s="43">
        <v>211052.57529751101</v>
      </c>
      <c r="J17" s="43">
        <v>232463.83566899775</v>
      </c>
      <c r="K17" s="43">
        <v>270014.25027113501</v>
      </c>
      <c r="L17" s="43"/>
      <c r="M17" s="111">
        <f t="shared" si="3"/>
        <v>47.013097437612458</v>
      </c>
      <c r="N17" s="111">
        <f t="shared" si="3"/>
        <v>55.636586446315604</v>
      </c>
      <c r="O17" s="111">
        <f t="shared" si="3"/>
        <v>49.187380447054238</v>
      </c>
      <c r="P17" s="111">
        <f t="shared" si="3"/>
        <v>45.611521370780984</v>
      </c>
      <c r="Q17" s="111">
        <f t="shared" si="3"/>
        <v>47.691555691989826</v>
      </c>
      <c r="R17" s="111">
        <f t="shared" si="3"/>
        <v>47.087731813135669</v>
      </c>
      <c r="S17" s="111">
        <f t="shared" si="3"/>
        <v>48.014706158415343</v>
      </c>
      <c r="T17" s="111">
        <f t="shared" si="3"/>
        <v>51.329436683742145</v>
      </c>
    </row>
    <row r="18" spans="2:20" x14ac:dyDescent="0.2">
      <c r="B18" s="41"/>
      <c r="C18" s="79" t="s">
        <v>43</v>
      </c>
      <c r="D18" s="43">
        <v>71.307914179999997</v>
      </c>
      <c r="E18" s="43">
        <v>69.165109197000007</v>
      </c>
      <c r="F18" s="43">
        <v>88.726645504999993</v>
      </c>
      <c r="G18" s="43">
        <v>86.353914384999996</v>
      </c>
      <c r="H18" s="43">
        <v>100.767412376</v>
      </c>
      <c r="I18" s="43">
        <v>105.542896864</v>
      </c>
      <c r="J18" s="43">
        <v>116.33820661</v>
      </c>
      <c r="K18" s="43">
        <v>124.267597004</v>
      </c>
      <c r="L18" s="43"/>
      <c r="M18" s="111">
        <f t="shared" si="3"/>
        <v>3.0272123478337121E-2</v>
      </c>
      <c r="N18" s="111">
        <f t="shared" si="3"/>
        <v>2.3492620578668362E-2</v>
      </c>
      <c r="O18" s="111">
        <f t="shared" si="3"/>
        <v>2.7280412922862304E-2</v>
      </c>
      <c r="P18" s="111">
        <f t="shared" si="3"/>
        <v>2.5872914013861461E-2</v>
      </c>
      <c r="Q18" s="111">
        <f t="shared" si="3"/>
        <v>2.5104350859758321E-2</v>
      </c>
      <c r="R18" s="111">
        <f t="shared" si="3"/>
        <v>2.3547571572191468E-2</v>
      </c>
      <c r="S18" s="111">
        <f t="shared" si="3"/>
        <v>2.4029306706140383E-2</v>
      </c>
      <c r="T18" s="111">
        <f t="shared" si="3"/>
        <v>2.3623144874215123E-2</v>
      </c>
    </row>
    <row r="19" spans="2:20" x14ac:dyDescent="0.2">
      <c r="B19" s="41"/>
      <c r="C19" s="79" t="s">
        <v>44</v>
      </c>
      <c r="D19" s="43">
        <v>290.86200000000002</v>
      </c>
      <c r="E19" s="43">
        <v>320.00799999999998</v>
      </c>
      <c r="F19" s="43">
        <v>473.96600000000001</v>
      </c>
      <c r="G19" s="43">
        <v>471.62270986499999</v>
      </c>
      <c r="H19" s="43">
        <v>572.78912394300005</v>
      </c>
      <c r="I19" s="43">
        <v>517.90184563800005</v>
      </c>
      <c r="J19" s="43">
        <v>547.832171184</v>
      </c>
      <c r="K19" s="43">
        <v>626.61900000000003</v>
      </c>
      <c r="L19" s="43"/>
      <c r="M19" s="111">
        <f t="shared" si="3"/>
        <v>0.12347872575447828</v>
      </c>
      <c r="N19" s="111">
        <f t="shared" si="3"/>
        <v>0.10869391537756128</v>
      </c>
      <c r="O19" s="111">
        <f t="shared" si="3"/>
        <v>0.1457283560964639</v>
      </c>
      <c r="P19" s="111">
        <f t="shared" si="3"/>
        <v>0.1413051615114862</v>
      </c>
      <c r="Q19" s="111">
        <f t="shared" si="3"/>
        <v>0.14269989470865352</v>
      </c>
      <c r="R19" s="111">
        <f t="shared" si="3"/>
        <v>0.11554856972748691</v>
      </c>
      <c r="S19" s="111">
        <f t="shared" si="3"/>
        <v>0.11315308743756762</v>
      </c>
      <c r="T19" s="111">
        <f t="shared" si="3"/>
        <v>0.11911963999319411</v>
      </c>
    </row>
    <row r="20" spans="2:20" x14ac:dyDescent="0.2">
      <c r="B20" s="41"/>
      <c r="C20" s="79" t="s">
        <v>45</v>
      </c>
      <c r="D20" s="43">
        <v>264.47742891899998</v>
      </c>
      <c r="E20" s="43">
        <v>277.70635541199999</v>
      </c>
      <c r="F20" s="43">
        <v>449.98363408199998</v>
      </c>
      <c r="G20" s="43">
        <v>398.73563981199999</v>
      </c>
      <c r="H20" s="43">
        <v>479.88670777900001</v>
      </c>
      <c r="I20" s="43">
        <v>342.64044851699998</v>
      </c>
      <c r="J20" s="43">
        <v>334.281513066</v>
      </c>
      <c r="K20" s="43">
        <v>353.63736923300002</v>
      </c>
      <c r="L20" s="43"/>
      <c r="M20" s="111">
        <f t="shared" si="3"/>
        <v>0.11227776716703701</v>
      </c>
      <c r="N20" s="111">
        <f t="shared" si="3"/>
        <v>9.4325739028283312E-2</v>
      </c>
      <c r="O20" s="111">
        <f t="shared" si="3"/>
        <v>0.13835459772448361</v>
      </c>
      <c r="P20" s="111">
        <f t="shared" si="3"/>
        <v>0.11946711387190942</v>
      </c>
      <c r="Q20" s="111">
        <f t="shared" si="3"/>
        <v>0.11955496326595808</v>
      </c>
      <c r="R20" s="111">
        <f t="shared" si="3"/>
        <v>7.6446172359457998E-2</v>
      </c>
      <c r="S20" s="111">
        <f t="shared" si="3"/>
        <v>6.904484122385586E-2</v>
      </c>
      <c r="T20" s="111">
        <f t="shared" si="3"/>
        <v>6.7226107269609162E-2</v>
      </c>
    </row>
    <row r="21" spans="2:20" x14ac:dyDescent="0.2">
      <c r="B21" s="41"/>
      <c r="C21" s="79" t="s">
        <v>46</v>
      </c>
      <c r="D21" s="43">
        <v>428.24684726135996</v>
      </c>
      <c r="E21" s="43">
        <v>632.63117421652998</v>
      </c>
      <c r="F21" s="43">
        <v>1408.9786404209999</v>
      </c>
      <c r="G21" s="43">
        <v>935.30296338699998</v>
      </c>
      <c r="H21" s="43">
        <v>1015.655885094</v>
      </c>
      <c r="I21" s="43">
        <v>1152.406022201</v>
      </c>
      <c r="J21" s="43">
        <v>1175.1017816860001</v>
      </c>
      <c r="K21" s="43">
        <v>1198.047888139</v>
      </c>
      <c r="L21" s="43"/>
      <c r="M21" s="111">
        <f t="shared" si="3"/>
        <v>0.18180228083491623</v>
      </c>
      <c r="N21" s="111">
        <f t="shared" si="3"/>
        <v>0.21487950087341173</v>
      </c>
      <c r="O21" s="111">
        <f t="shared" si="3"/>
        <v>0.43321280649578875</v>
      </c>
      <c r="P21" s="111">
        <f t="shared" si="3"/>
        <v>0.28023064525752556</v>
      </c>
      <c r="Q21" s="111">
        <f t="shared" si="3"/>
        <v>0.25303201790116553</v>
      </c>
      <c r="R21" s="111">
        <f t="shared" si="3"/>
        <v>0.25711217044733736</v>
      </c>
      <c r="S21" s="111">
        <f t="shared" si="3"/>
        <v>0.24271373907046095</v>
      </c>
      <c r="T21" s="111">
        <f t="shared" si="3"/>
        <v>0.2277476953774529</v>
      </c>
    </row>
    <row r="22" spans="2:20" x14ac:dyDescent="0.2">
      <c r="B22" s="35" t="s">
        <v>7</v>
      </c>
      <c r="C22" s="78" t="s">
        <v>8</v>
      </c>
      <c r="D22" s="42">
        <f t="shared" ref="D22:I22" si="4">+D23+D27</f>
        <v>51933.497661444002</v>
      </c>
      <c r="E22" s="42">
        <f t="shared" si="4"/>
        <v>53612.535937252003</v>
      </c>
      <c r="F22" s="42">
        <f t="shared" si="4"/>
        <v>70518.431412512</v>
      </c>
      <c r="G22" s="42">
        <f t="shared" si="4"/>
        <v>71647.360619882005</v>
      </c>
      <c r="H22" s="42">
        <f t="shared" si="4"/>
        <v>78445.389058201996</v>
      </c>
      <c r="I22" s="42">
        <f t="shared" si="4"/>
        <v>94432.847301682996</v>
      </c>
      <c r="J22" s="42">
        <f t="shared" ref="J22" si="5">+J23+J27</f>
        <v>112605.186394034</v>
      </c>
      <c r="K22" s="42">
        <f t="shared" ref="K22" si="6">+K23+K27</f>
        <v>100449.70846832701</v>
      </c>
      <c r="L22" s="73"/>
      <c r="M22" s="125">
        <f t="shared" si="3"/>
        <v>22.047163655645228</v>
      </c>
      <c r="N22" s="125">
        <f t="shared" si="3"/>
        <v>18.210033637721974</v>
      </c>
      <c r="O22" s="125">
        <f t="shared" si="3"/>
        <v>21.68200901382507</v>
      </c>
      <c r="P22" s="125">
        <f t="shared" si="3"/>
        <v>21.466612299399486</v>
      </c>
      <c r="Q22" s="125">
        <f t="shared" si="3"/>
        <v>19.543228547926738</v>
      </c>
      <c r="R22" s="125">
        <f t="shared" si="3"/>
        <v>21.06881937746666</v>
      </c>
      <c r="S22" s="125">
        <f t="shared" si="3"/>
        <v>23.258262607013286</v>
      </c>
      <c r="T22" s="125">
        <f t="shared" si="3"/>
        <v>19.095388282462572</v>
      </c>
    </row>
    <row r="23" spans="2:20" x14ac:dyDescent="0.2">
      <c r="B23" s="35"/>
      <c r="C23" s="78" t="s">
        <v>9</v>
      </c>
      <c r="D23" s="42">
        <f t="shared" ref="D23:I23" si="7">+SUM(D24:D26)</f>
        <v>14397.630715367</v>
      </c>
      <c r="E23" s="42">
        <f t="shared" si="7"/>
        <v>14993.475928438998</v>
      </c>
      <c r="F23" s="42">
        <f t="shared" si="7"/>
        <v>25207.139061341004</v>
      </c>
      <c r="G23" s="42">
        <f t="shared" si="7"/>
        <v>16786.348786879</v>
      </c>
      <c r="H23" s="42">
        <f t="shared" si="7"/>
        <v>26544.488231480002</v>
      </c>
      <c r="I23" s="42">
        <f t="shared" si="7"/>
        <v>37259.837390134999</v>
      </c>
      <c r="J23" s="42">
        <f t="shared" ref="J23" si="8">+SUM(J24:J26)</f>
        <v>53818.412000000004</v>
      </c>
      <c r="K23" s="42">
        <f t="shared" ref="K23" si="9">+SUM(K24:K26)</f>
        <v>38406.044999037003</v>
      </c>
      <c r="L23" s="73"/>
      <c r="M23" s="125">
        <f t="shared" si="3"/>
        <v>6.1121806719924043</v>
      </c>
      <c r="N23" s="125">
        <f t="shared" si="3"/>
        <v>5.0926839447177903</v>
      </c>
      <c r="O23" s="125">
        <f t="shared" si="3"/>
        <v>7.7503342798938872</v>
      </c>
      <c r="P23" s="125">
        <f t="shared" si="3"/>
        <v>5.0294391616490479</v>
      </c>
      <c r="Q23" s="125">
        <f t="shared" si="3"/>
        <v>6.6130719271552261</v>
      </c>
      <c r="R23" s="125">
        <f t="shared" si="3"/>
        <v>8.3130055530216165</v>
      </c>
      <c r="S23" s="125">
        <f t="shared" si="3"/>
        <v>11.11603114805335</v>
      </c>
      <c r="T23" s="125">
        <f t="shared" si="3"/>
        <v>7.3009504241775325</v>
      </c>
    </row>
    <row r="24" spans="2:20" x14ac:dyDescent="0.2">
      <c r="B24" s="33"/>
      <c r="C24" s="85" t="s">
        <v>47</v>
      </c>
      <c r="D24" s="43">
        <v>7959.1543921709999</v>
      </c>
      <c r="E24" s="43">
        <v>6490.6139346769996</v>
      </c>
      <c r="F24" s="43">
        <v>14288.539061341</v>
      </c>
      <c r="G24" s="43">
        <v>4337.434866224</v>
      </c>
      <c r="H24" s="43">
        <v>13192.02232615</v>
      </c>
      <c r="I24" s="43">
        <v>19509.579269688002</v>
      </c>
      <c r="J24" s="43">
        <v>34461.957000000002</v>
      </c>
      <c r="K24" s="43">
        <v>17273.044999703001</v>
      </c>
      <c r="L24" s="43"/>
      <c r="M24" s="111">
        <f t="shared" si="3"/>
        <v>3.3788746636839262</v>
      </c>
      <c r="N24" s="111">
        <f t="shared" si="3"/>
        <v>2.2046018904658693</v>
      </c>
      <c r="O24" s="111">
        <f t="shared" si="3"/>
        <v>4.3932377183792406</v>
      </c>
      <c r="P24" s="111">
        <f t="shared" si="3"/>
        <v>1.2995598420033134</v>
      </c>
      <c r="Q24" s="111">
        <f t="shared" si="3"/>
        <v>3.2865501774491523</v>
      </c>
      <c r="R24" s="111">
        <f t="shared" si="3"/>
        <v>4.3527629792869611</v>
      </c>
      <c r="S24" s="111">
        <f t="shared" si="3"/>
        <v>7.1180135793466963</v>
      </c>
      <c r="T24" s="111">
        <f t="shared" si="3"/>
        <v>3.283588435637705</v>
      </c>
    </row>
    <row r="25" spans="2:20" x14ac:dyDescent="0.2">
      <c r="B25" s="33"/>
      <c r="C25" s="85" t="s">
        <v>11</v>
      </c>
      <c r="D25" s="43">
        <v>6311.2359657730003</v>
      </c>
      <c r="E25" s="43">
        <v>8236.1508022439994</v>
      </c>
      <c r="F25" s="43">
        <v>10756.284872722001</v>
      </c>
      <c r="G25" s="43">
        <v>12302.991215574</v>
      </c>
      <c r="H25" s="43">
        <v>13202.203848146</v>
      </c>
      <c r="I25" s="43">
        <v>17520.949823401999</v>
      </c>
      <c r="J25" s="43">
        <v>18779.458155401</v>
      </c>
      <c r="K25" s="43">
        <v>19987.062393946999</v>
      </c>
      <c r="L25" s="43"/>
      <c r="M25" s="111">
        <f t="shared" si="3"/>
        <v>2.6792890614431726</v>
      </c>
      <c r="N25" s="111">
        <f t="shared" si="3"/>
        <v>2.7974909325265083</v>
      </c>
      <c r="O25" s="111">
        <f t="shared" si="3"/>
        <v>3.3071902039535312</v>
      </c>
      <c r="P25" s="111">
        <f t="shared" si="3"/>
        <v>3.6861587120957591</v>
      </c>
      <c r="Q25" s="111">
        <f t="shared" si="3"/>
        <v>3.2890867167374713</v>
      </c>
      <c r="R25" s="111">
        <f t="shared" si="3"/>
        <v>3.9090818258567332</v>
      </c>
      <c r="S25" s="111">
        <f t="shared" si="3"/>
        <v>3.8788406056834606</v>
      </c>
      <c r="T25" s="111">
        <f t="shared" si="3"/>
        <v>3.7995204053635065</v>
      </c>
    </row>
    <row r="26" spans="2:20" x14ac:dyDescent="0.2">
      <c r="B26" s="33"/>
      <c r="C26" s="85" t="s">
        <v>48</v>
      </c>
      <c r="D26" s="43">
        <v>127.24035742300001</v>
      </c>
      <c r="E26" s="43">
        <v>266.71119151800002</v>
      </c>
      <c r="F26" s="43">
        <v>162.31512727800001</v>
      </c>
      <c r="G26" s="43">
        <v>145.922705081</v>
      </c>
      <c r="H26" s="43">
        <v>150.26205718400001</v>
      </c>
      <c r="I26" s="43">
        <v>229.30829704499999</v>
      </c>
      <c r="J26" s="43">
        <v>576.99684459900004</v>
      </c>
      <c r="K26" s="43">
        <v>1145.9376053870001</v>
      </c>
      <c r="L26" s="43"/>
      <c r="M26" s="111">
        <f t="shared" si="3"/>
        <v>5.4016946865305233E-2</v>
      </c>
      <c r="N26" s="111">
        <f t="shared" si="3"/>
        <v>9.0591121725413226E-2</v>
      </c>
      <c r="O26" s="111">
        <f t="shared" si="3"/>
        <v>4.9906357561114598E-2</v>
      </c>
      <c r="P26" s="111">
        <f t="shared" si="3"/>
        <v>4.3720607549975608E-2</v>
      </c>
      <c r="Q26" s="111">
        <f t="shared" si="3"/>
        <v>3.7435032968601324E-2</v>
      </c>
      <c r="R26" s="111">
        <f t="shared" si="3"/>
        <v>5.1160747877920583E-2</v>
      </c>
      <c r="S26" s="111">
        <f t="shared" si="3"/>
        <v>0.11917696302319329</v>
      </c>
      <c r="T26" s="111">
        <f t="shared" si="3"/>
        <v>0.21784158317631985</v>
      </c>
    </row>
    <row r="27" spans="2:20" x14ac:dyDescent="0.2">
      <c r="B27" s="35"/>
      <c r="C27" s="78" t="s">
        <v>12</v>
      </c>
      <c r="D27" s="42">
        <f t="shared" ref="D27:I27" si="10">+SUM(D28:D31)</f>
        <v>37535.866946077003</v>
      </c>
      <c r="E27" s="42">
        <f t="shared" si="10"/>
        <v>38619.060008813001</v>
      </c>
      <c r="F27" s="42">
        <f t="shared" si="10"/>
        <v>45311.292351170996</v>
      </c>
      <c r="G27" s="42">
        <f t="shared" si="10"/>
        <v>54861.011833003002</v>
      </c>
      <c r="H27" s="42">
        <f t="shared" si="10"/>
        <v>51900.900826721991</v>
      </c>
      <c r="I27" s="42">
        <f t="shared" si="10"/>
        <v>57173.009911547997</v>
      </c>
      <c r="J27" s="42">
        <f t="shared" ref="J27" si="11">+SUM(J28:J31)</f>
        <v>58786.774394033993</v>
      </c>
      <c r="K27" s="42">
        <f t="shared" ref="K27" si="12">+SUM(K28:K31)</f>
        <v>62043.663469289997</v>
      </c>
      <c r="L27" s="73"/>
      <c r="M27" s="125">
        <f t="shared" si="3"/>
        <v>15.934982983652827</v>
      </c>
      <c r="N27" s="125">
        <f t="shared" si="3"/>
        <v>13.117349693004179</v>
      </c>
      <c r="O27" s="125">
        <f t="shared" si="3"/>
        <v>13.931674733931185</v>
      </c>
      <c r="P27" s="125">
        <f t="shared" si="3"/>
        <v>16.437173137750435</v>
      </c>
      <c r="Q27" s="125">
        <f t="shared" si="3"/>
        <v>12.930156620771513</v>
      </c>
      <c r="R27" s="125">
        <f t="shared" si="3"/>
        <v>12.755813824445045</v>
      </c>
      <c r="S27" s="125">
        <f t="shared" si="3"/>
        <v>12.142231458959936</v>
      </c>
      <c r="T27" s="125">
        <f t="shared" si="3"/>
        <v>11.79443785828504</v>
      </c>
    </row>
    <row r="28" spans="2:20" x14ac:dyDescent="0.2">
      <c r="B28" s="33"/>
      <c r="C28" s="85" t="s">
        <v>47</v>
      </c>
      <c r="D28" s="43">
        <v>17938.362983046001</v>
      </c>
      <c r="E28" s="43">
        <v>16309.334008813001</v>
      </c>
      <c r="F28" s="43">
        <v>20051.830051171</v>
      </c>
      <c r="G28" s="43">
        <v>26529.863258776</v>
      </c>
      <c r="H28" s="43">
        <v>17493.790509565999</v>
      </c>
      <c r="I28" s="43">
        <v>13922.055749775</v>
      </c>
      <c r="J28" s="43">
        <v>10384.67677591</v>
      </c>
      <c r="K28" s="43">
        <v>10342.874420982</v>
      </c>
      <c r="L28" s="43"/>
      <c r="M28" s="111">
        <f t="shared" si="3"/>
        <v>7.615316553100171</v>
      </c>
      <c r="N28" s="111">
        <f t="shared" si="3"/>
        <v>5.5396282924748839</v>
      </c>
      <c r="O28" s="111">
        <f t="shared" si="3"/>
        <v>6.1652528453155355</v>
      </c>
      <c r="P28" s="111">
        <f t="shared" si="3"/>
        <v>7.9487406654613109</v>
      </c>
      <c r="Q28" s="111">
        <f t="shared" si="3"/>
        <v>4.358256746541735</v>
      </c>
      <c r="R28" s="111">
        <f t="shared" si="3"/>
        <v>3.1061361203899973</v>
      </c>
      <c r="S28" s="111">
        <f t="shared" si="3"/>
        <v>2.1449237577556506</v>
      </c>
      <c r="T28" s="111">
        <f t="shared" si="3"/>
        <v>1.966169997274567</v>
      </c>
    </row>
    <row r="29" spans="2:20" x14ac:dyDescent="0.2">
      <c r="B29" s="33"/>
      <c r="C29" s="85" t="s">
        <v>11</v>
      </c>
      <c r="D29" s="43">
        <v>18942.384672543001</v>
      </c>
      <c r="E29" s="43">
        <v>21380.367667267001</v>
      </c>
      <c r="F29" s="43">
        <v>24138.863815227</v>
      </c>
      <c r="G29" s="43">
        <v>26859.139730674</v>
      </c>
      <c r="H29" s="43">
        <v>30151.399806412999</v>
      </c>
      <c r="I29" s="43">
        <v>41528.707714217999</v>
      </c>
      <c r="J29" s="43">
        <v>46200.190150207003</v>
      </c>
      <c r="K29" s="43">
        <v>48777.532232774</v>
      </c>
      <c r="L29" s="43"/>
      <c r="M29" s="111">
        <f t="shared" si="3"/>
        <v>8.0415507082973026</v>
      </c>
      <c r="N29" s="111">
        <f t="shared" si="3"/>
        <v>7.2620555547582146</v>
      </c>
      <c r="O29" s="111">
        <f t="shared" si="3"/>
        <v>7.4218761299954998</v>
      </c>
      <c r="P29" s="111">
        <f t="shared" si="3"/>
        <v>8.0473967820355057</v>
      </c>
      <c r="Q29" s="111">
        <f t="shared" si="3"/>
        <v>7.511667728736092</v>
      </c>
      <c r="R29" s="111">
        <f t="shared" si="3"/>
        <v>9.2654289986114993</v>
      </c>
      <c r="S29" s="111">
        <f t="shared" si="3"/>
        <v>9.5425103356020351</v>
      </c>
      <c r="T29" s="111">
        <f t="shared" si="3"/>
        <v>9.2725596883025574</v>
      </c>
    </row>
    <row r="30" spans="2:20" x14ac:dyDescent="0.2">
      <c r="B30" s="33"/>
      <c r="C30" s="85" t="s">
        <v>48</v>
      </c>
      <c r="D30" s="43">
        <v>161.86329048799999</v>
      </c>
      <c r="E30" s="43">
        <v>156.358332733</v>
      </c>
      <c r="F30" s="43">
        <v>286.23618477299999</v>
      </c>
      <c r="G30" s="43">
        <v>236.31477182399999</v>
      </c>
      <c r="H30" s="43">
        <v>295.182114259</v>
      </c>
      <c r="I30" s="43">
        <v>295.22500055500001</v>
      </c>
      <c r="J30" s="43">
        <v>294.80984979300001</v>
      </c>
      <c r="K30" s="43">
        <v>257.92867398099997</v>
      </c>
      <c r="L30" s="43"/>
      <c r="M30" s="111">
        <f t="shared" si="3"/>
        <v>6.871531123311124E-2</v>
      </c>
      <c r="N30" s="111">
        <f t="shared" si="3"/>
        <v>5.3108670366544812E-2</v>
      </c>
      <c r="O30" s="111">
        <f t="shared" si="3"/>
        <v>8.8007850061592979E-2</v>
      </c>
      <c r="P30" s="111">
        <f t="shared" si="3"/>
        <v>7.0803411925814158E-2</v>
      </c>
      <c r="Q30" s="111">
        <f t="shared" si="3"/>
        <v>7.3539204680898876E-2</v>
      </c>
      <c r="R30" s="111">
        <f t="shared" si="3"/>
        <v>6.5867358553054395E-2</v>
      </c>
      <c r="S30" s="111">
        <f t="shared" si="3"/>
        <v>6.0892087879737468E-2</v>
      </c>
      <c r="T30" s="111">
        <f t="shared" si="3"/>
        <v>4.9031980818549467E-2</v>
      </c>
    </row>
    <row r="31" spans="2:20" x14ac:dyDescent="0.2">
      <c r="B31" s="33"/>
      <c r="C31" s="85" t="s">
        <v>49</v>
      </c>
      <c r="D31" s="43">
        <v>493.25599999999997</v>
      </c>
      <c r="E31" s="43">
        <v>773</v>
      </c>
      <c r="F31" s="43">
        <v>834.3623</v>
      </c>
      <c r="G31" s="43">
        <v>1235.6940717289999</v>
      </c>
      <c r="H31" s="43">
        <v>3960.528396484</v>
      </c>
      <c r="I31" s="43">
        <v>1427.0214470000001</v>
      </c>
      <c r="J31" s="43">
        <v>1907.0976181240001</v>
      </c>
      <c r="K31" s="43">
        <v>2665.328141553</v>
      </c>
      <c r="L31" s="43"/>
      <c r="M31" s="111">
        <f t="shared" si="3"/>
        <v>0.20940041102224055</v>
      </c>
      <c r="N31" s="111">
        <f t="shared" si="3"/>
        <v>0.26255717540453638</v>
      </c>
      <c r="O31" s="111">
        <f t="shared" si="3"/>
        <v>0.25653790855855618</v>
      </c>
      <c r="P31" s="111">
        <f t="shared" si="3"/>
        <v>0.37023227832780509</v>
      </c>
      <c r="Q31" s="111">
        <f t="shared" si="3"/>
        <v>0.98669294081278791</v>
      </c>
      <c r="R31" s="111">
        <f t="shared" si="3"/>
        <v>0.31838134689049324</v>
      </c>
      <c r="S31" s="111">
        <f t="shared" si="3"/>
        <v>0.39390527772251505</v>
      </c>
      <c r="T31" s="111">
        <f t="shared" si="3"/>
        <v>0.50667619188936575</v>
      </c>
    </row>
    <row r="32" spans="2:20" x14ac:dyDescent="0.2">
      <c r="B32" s="35" t="s">
        <v>13</v>
      </c>
      <c r="C32" s="78" t="s">
        <v>110</v>
      </c>
      <c r="D32" s="42">
        <v>33469.222870767997</v>
      </c>
      <c r="E32" s="42">
        <v>35633.088244152998</v>
      </c>
      <c r="F32" s="42">
        <v>49377.496465700002</v>
      </c>
      <c r="G32" s="42">
        <v>59291.241905103998</v>
      </c>
      <c r="H32" s="42">
        <v>71954.415677338999</v>
      </c>
      <c r="I32" s="42">
        <v>77085.675691021999</v>
      </c>
      <c r="J32" s="42">
        <v>64335.786296580343</v>
      </c>
      <c r="K32" s="42">
        <v>73456.308595238006</v>
      </c>
      <c r="L32" s="73"/>
      <c r="M32" s="115">
        <f t="shared" si="3"/>
        <v>14.208583424699938</v>
      </c>
      <c r="N32" s="115">
        <f t="shared" si="3"/>
        <v>12.103134541171283</v>
      </c>
      <c r="O32" s="115">
        <f t="shared" si="3"/>
        <v>15.181893612844416</v>
      </c>
      <c r="P32" s="115">
        <f t="shared" si="3"/>
        <v>17.764535800270373</v>
      </c>
      <c r="Q32" s="115">
        <f t="shared" si="3"/>
        <v>17.926121694309181</v>
      </c>
      <c r="R32" s="115">
        <f t="shared" si="3"/>
        <v>17.198509037174503</v>
      </c>
      <c r="S32" s="115">
        <f t="shared" si="3"/>
        <v>13.288363179636198</v>
      </c>
      <c r="T32" s="115">
        <f t="shared" si="3"/>
        <v>13.963970187775541</v>
      </c>
    </row>
    <row r="33" spans="1:20" x14ac:dyDescent="0.2">
      <c r="B33" s="37" t="s">
        <v>14</v>
      </c>
      <c r="C33" s="80" t="s">
        <v>16</v>
      </c>
      <c r="D33" s="44">
        <f>+D34-D22</f>
        <v>183622.86901044898</v>
      </c>
      <c r="E33" s="44">
        <f>+E34-E22</f>
        <v>240799.52833370009</v>
      </c>
      <c r="F33" s="44">
        <f t="shared" ref="F33:K33" si="13">(+F34-F22)</f>
        <v>254720.94731640295</v>
      </c>
      <c r="G33" s="44">
        <f t="shared" si="13"/>
        <v>262114.48135406699</v>
      </c>
      <c r="H33" s="44">
        <f t="shared" si="13"/>
        <v>322948.82718312601</v>
      </c>
      <c r="I33" s="44">
        <f t="shared" si="13"/>
        <v>353778.538489967</v>
      </c>
      <c r="J33" s="44">
        <f t="shared" si="13"/>
        <v>371546.13778991031</v>
      </c>
      <c r="K33" s="44">
        <f t="shared" si="13"/>
        <v>425592.00894771103</v>
      </c>
      <c r="L33" s="73"/>
      <c r="M33" s="114">
        <f t="shared" si="3"/>
        <v>77.952836344354765</v>
      </c>
      <c r="N33" s="114">
        <f t="shared" si="3"/>
        <v>81.789966362278037</v>
      </c>
      <c r="O33" s="114">
        <f t="shared" si="3"/>
        <v>78.317990986174919</v>
      </c>
      <c r="P33" s="114">
        <f t="shared" si="3"/>
        <v>78.533387700600514</v>
      </c>
      <c r="Q33" s="114">
        <f t="shared" si="3"/>
        <v>80.456771452073255</v>
      </c>
      <c r="R33" s="114">
        <f t="shared" si="3"/>
        <v>78.931180622533347</v>
      </c>
      <c r="S33" s="114">
        <f t="shared" si="3"/>
        <v>76.741737392986707</v>
      </c>
      <c r="T33" s="114">
        <f t="shared" si="3"/>
        <v>80.904611717537421</v>
      </c>
    </row>
    <row r="34" spans="1:20" x14ac:dyDescent="0.2">
      <c r="B34" s="39" t="s">
        <v>15</v>
      </c>
      <c r="C34" s="81" t="s">
        <v>50</v>
      </c>
      <c r="D34" s="45">
        <f t="shared" ref="D34:I34" si="14">+D14+D22+D32</f>
        <v>235556.36667189299</v>
      </c>
      <c r="E34" s="45">
        <f t="shared" si="14"/>
        <v>294412.06427095208</v>
      </c>
      <c r="F34" s="45">
        <f t="shared" si="14"/>
        <v>325239.37872891495</v>
      </c>
      <c r="G34" s="45">
        <f t="shared" si="14"/>
        <v>333761.84197394899</v>
      </c>
      <c r="H34" s="45">
        <f t="shared" si="14"/>
        <v>401394.21624132799</v>
      </c>
      <c r="I34" s="45">
        <f t="shared" si="14"/>
        <v>448211.38579164998</v>
      </c>
      <c r="J34" s="45">
        <f t="shared" ref="J34" si="15">+J14+J22+J32</f>
        <v>484151.32418394432</v>
      </c>
      <c r="K34" s="45">
        <f t="shared" ref="K34" si="16">+K14+K22+K32</f>
        <v>526041.71741603804</v>
      </c>
      <c r="L34" s="73"/>
      <c r="M34" s="109">
        <f t="shared" si="3"/>
        <v>100</v>
      </c>
      <c r="N34" s="109">
        <f t="shared" si="3"/>
        <v>100</v>
      </c>
      <c r="O34" s="109">
        <f t="shared" si="3"/>
        <v>100</v>
      </c>
      <c r="P34" s="109">
        <f t="shared" si="3"/>
        <v>100</v>
      </c>
      <c r="Q34" s="109">
        <f t="shared" si="3"/>
        <v>100</v>
      </c>
      <c r="R34" s="109">
        <f t="shared" si="3"/>
        <v>100</v>
      </c>
      <c r="S34" s="109">
        <f t="shared" si="3"/>
        <v>100</v>
      </c>
      <c r="T34" s="109">
        <f t="shared" si="3"/>
        <v>100</v>
      </c>
    </row>
    <row r="35" spans="1:20" s="5" customFormat="1" x14ac:dyDescent="0.2">
      <c r="B35" s="74" t="str">
        <f>+'C1 Aprop Resumen 2000-2026'!B20</f>
        <v>* Información con corte a 31 de mayo</v>
      </c>
      <c r="C35" s="70"/>
      <c r="D35" s="73"/>
      <c r="E35" s="73"/>
      <c r="F35" s="73"/>
      <c r="G35" s="73"/>
      <c r="H35" s="73"/>
      <c r="I35" s="73"/>
    </row>
    <row r="36" spans="1:20" ht="10.5" customHeight="1" x14ac:dyDescent="0.2">
      <c r="B36" s="1" t="s">
        <v>227</v>
      </c>
    </row>
    <row r="42" spans="1:20" ht="18" x14ac:dyDescent="0.2">
      <c r="A42" s="17"/>
      <c r="C42" s="138"/>
      <c r="D42" s="164" t="s">
        <v>184</v>
      </c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</row>
    <row r="43" spans="1:20" ht="15.75" customHeight="1" x14ac:dyDescent="0.2">
      <c r="A43" s="17"/>
      <c r="B43" s="2"/>
      <c r="C43" s="2"/>
      <c r="D43" s="165"/>
      <c r="E43" s="165"/>
      <c r="F43" s="165"/>
      <c r="G43" s="165"/>
      <c r="H43" s="165"/>
      <c r="I43" s="165"/>
      <c r="J43" s="165"/>
      <c r="K43" s="165"/>
    </row>
    <row r="44" spans="1:20" ht="15.75" customHeight="1" thickBot="1" x14ac:dyDescent="0.25">
      <c r="A44" s="17"/>
      <c r="B44" s="20"/>
      <c r="C44" s="94"/>
      <c r="D44" s="179"/>
      <c r="E44" s="179"/>
      <c r="F44" s="179"/>
      <c r="G44" s="179"/>
      <c r="H44" s="179"/>
      <c r="I44" s="179"/>
      <c r="J44" s="179"/>
      <c r="K44" s="179"/>
      <c r="M44" s="179" t="s">
        <v>176</v>
      </c>
      <c r="N44" s="179"/>
      <c r="O44" s="179"/>
      <c r="P44" s="179"/>
      <c r="Q44" s="179"/>
      <c r="R44" s="179"/>
      <c r="S44" s="179"/>
      <c r="T44" s="179"/>
    </row>
    <row r="45" spans="1:20" x14ac:dyDescent="0.2">
      <c r="A45" s="17"/>
      <c r="B45" s="50"/>
      <c r="C45" s="176" t="s">
        <v>0</v>
      </c>
      <c r="D45" s="162">
        <v>2019</v>
      </c>
      <c r="E45" s="162">
        <v>2020</v>
      </c>
      <c r="F45" s="162">
        <v>2021</v>
      </c>
      <c r="G45" s="162">
        <v>2022</v>
      </c>
      <c r="H45" s="162">
        <v>2023</v>
      </c>
      <c r="I45" s="162">
        <v>2024</v>
      </c>
      <c r="J45" s="162">
        <v>2025</v>
      </c>
      <c r="K45" s="162" t="s">
        <v>178</v>
      </c>
      <c r="L45" s="116"/>
      <c r="M45" s="162">
        <v>2019</v>
      </c>
      <c r="N45" s="162">
        <v>2020</v>
      </c>
      <c r="O45" s="162">
        <v>2021</v>
      </c>
      <c r="P45" s="162">
        <v>2022</v>
      </c>
      <c r="Q45" s="162">
        <v>2023</v>
      </c>
      <c r="R45" s="162">
        <v>2024</v>
      </c>
      <c r="S45" s="162">
        <v>2025</v>
      </c>
      <c r="T45" s="162" t="s">
        <v>178</v>
      </c>
    </row>
    <row r="46" spans="1:20" ht="12" thickBot="1" x14ac:dyDescent="0.25">
      <c r="A46" s="17"/>
      <c r="B46" s="86"/>
      <c r="C46" s="177"/>
      <c r="D46" s="163"/>
      <c r="E46" s="163"/>
      <c r="F46" s="163"/>
      <c r="G46" s="163"/>
      <c r="H46" s="163"/>
      <c r="I46" s="163"/>
      <c r="J46" s="163"/>
      <c r="K46" s="163"/>
      <c r="L46" s="116"/>
      <c r="M46" s="163"/>
      <c r="N46" s="163"/>
      <c r="O46" s="163"/>
      <c r="P46" s="163"/>
      <c r="Q46" s="163"/>
      <c r="R46" s="163"/>
      <c r="S46" s="163"/>
      <c r="T46" s="163"/>
    </row>
    <row r="47" spans="1:20" x14ac:dyDescent="0.2">
      <c r="A47" s="17"/>
      <c r="B47" s="35" t="s">
        <v>1</v>
      </c>
      <c r="C47" s="78" t="s">
        <v>2</v>
      </c>
      <c r="D47" s="42">
        <f t="shared" ref="D47:I47" si="17">+SUM(D48:D54)</f>
        <v>149303.42637537577</v>
      </c>
      <c r="E47" s="42">
        <f t="shared" si="17"/>
        <v>184145.83135874386</v>
      </c>
      <c r="F47" s="42">
        <f t="shared" si="17"/>
        <v>200841.77812857003</v>
      </c>
      <c r="G47" s="42">
        <f t="shared" si="17"/>
        <v>195748.60145159237</v>
      </c>
      <c r="H47" s="42">
        <f t="shared" si="17"/>
        <v>246118.69677486212</v>
      </c>
      <c r="I47" s="42">
        <f t="shared" si="17"/>
        <v>266204.93649137346</v>
      </c>
      <c r="J47" s="42">
        <f t="shared" ref="J47:K47" si="18">+SUM(J48:J54)</f>
        <v>303343.36751935887</v>
      </c>
      <c r="K47" s="42">
        <f t="shared" si="18"/>
        <v>151441.46040317483</v>
      </c>
      <c r="M47" s="47">
        <f t="shared" ref="M47:M67" si="19">+D47/D14*100</f>
        <v>99.433766820744196</v>
      </c>
      <c r="N47" s="47">
        <f t="shared" ref="N47:T47" si="20">+E47/E14*100</f>
        <v>89.754362983717755</v>
      </c>
      <c r="O47" s="47">
        <f t="shared" si="20"/>
        <v>97.807734941882359</v>
      </c>
      <c r="P47" s="47">
        <f t="shared" si="20"/>
        <v>96.511919434581955</v>
      </c>
      <c r="Q47" s="47">
        <f t="shared" si="20"/>
        <v>98.057440920029222</v>
      </c>
      <c r="R47" s="47">
        <f t="shared" si="20"/>
        <v>96.209542161124546</v>
      </c>
      <c r="S47" s="47">
        <f t="shared" si="20"/>
        <v>98.741258569194059</v>
      </c>
      <c r="T47" s="47">
        <f t="shared" si="20"/>
        <v>43.006562598335904</v>
      </c>
    </row>
    <row r="48" spans="1:20" x14ac:dyDescent="0.2">
      <c r="A48" s="17"/>
      <c r="B48" s="41"/>
      <c r="C48" s="79" t="s">
        <v>42</v>
      </c>
      <c r="D48" s="43">
        <v>29218.348263602933</v>
      </c>
      <c r="E48" s="43">
        <v>30324.634786991795</v>
      </c>
      <c r="F48" s="43">
        <v>32120.731944945055</v>
      </c>
      <c r="G48" s="43">
        <v>35485.014593482716</v>
      </c>
      <c r="H48" s="43">
        <v>41214.745356256375</v>
      </c>
      <c r="I48" s="43">
        <v>46948.827277332202</v>
      </c>
      <c r="J48" s="43">
        <v>53079.611660033741</v>
      </c>
      <c r="K48" s="43">
        <v>22604.009229694697</v>
      </c>
      <c r="M48" s="48">
        <f t="shared" si="19"/>
        <v>99.265992256408566</v>
      </c>
      <c r="N48" s="48">
        <f t="shared" ref="N48:N67" si="21">+E48/E15*100</f>
        <v>97.560304071798271</v>
      </c>
      <c r="O48" s="48">
        <f t="shared" ref="O48:O67" si="22">+F48/F15*100</f>
        <v>97.528994052031564</v>
      </c>
      <c r="P48" s="48">
        <f t="shared" ref="P48:P67" si="23">+G48/G15*100</f>
        <v>98.107174900185115</v>
      </c>
      <c r="Q48" s="48">
        <f t="shared" ref="Q48:Q67" si="24">+H48/H15*100</f>
        <v>96.783942126161861</v>
      </c>
      <c r="R48" s="48">
        <f t="shared" ref="R48:R67" si="25">+I48/I15*100</f>
        <v>98.184258207652761</v>
      </c>
      <c r="S48" s="48">
        <f t="shared" ref="S48:T67" si="26">+J48/J15*100</f>
        <v>98.420610263000043</v>
      </c>
      <c r="T48" s="48">
        <f t="shared" si="26"/>
        <v>36.21128706389257</v>
      </c>
    </row>
    <row r="49" spans="1:20" x14ac:dyDescent="0.2">
      <c r="A49" s="17"/>
      <c r="B49" s="41"/>
      <c r="C49" s="79" t="s">
        <v>109</v>
      </c>
      <c r="D49" s="43">
        <v>8816.4458852592361</v>
      </c>
      <c r="E49" s="43">
        <v>8806.0979898810037</v>
      </c>
      <c r="F49" s="43">
        <v>9806.0750893966779</v>
      </c>
      <c r="G49" s="43">
        <v>12164.941152370315</v>
      </c>
      <c r="H49" s="43">
        <v>14357.881820870256</v>
      </c>
      <c r="I49" s="43">
        <v>15246.211626988637</v>
      </c>
      <c r="J49" s="43">
        <v>18320.420706313173</v>
      </c>
      <c r="K49" s="43">
        <v>11236.357747523418</v>
      </c>
      <c r="L49" s="43"/>
      <c r="M49" s="48">
        <f t="shared" si="19"/>
        <v>98.816826440311516</v>
      </c>
      <c r="N49" s="48">
        <f t="shared" si="21"/>
        <v>98.029150584720583</v>
      </c>
      <c r="O49" s="48">
        <f t="shared" si="22"/>
        <v>97.957711111744985</v>
      </c>
      <c r="P49" s="48">
        <f t="shared" si="23"/>
        <v>97.104131485685755</v>
      </c>
      <c r="Q49" s="48">
        <f t="shared" si="24"/>
        <v>96.947958143012187</v>
      </c>
      <c r="R49" s="48">
        <f t="shared" si="25"/>
        <v>97.08035173977872</v>
      </c>
      <c r="S49" s="48">
        <f t="shared" si="26"/>
        <v>98.277275347164093</v>
      </c>
      <c r="T49" s="48">
        <f t="shared" si="26"/>
        <v>64.59040330440159</v>
      </c>
    </row>
    <row r="50" spans="1:20" x14ac:dyDescent="0.2">
      <c r="A50" s="17"/>
      <c r="B50" s="41"/>
      <c r="C50" s="79" t="s">
        <v>5</v>
      </c>
      <c r="D50" s="43">
        <v>110240.30068791316</v>
      </c>
      <c r="E50" s="43">
        <v>143730.81765215492</v>
      </c>
      <c r="F50" s="43">
        <v>156574.96062781705</v>
      </c>
      <c r="G50" s="43">
        <v>146297.9655986235</v>
      </c>
      <c r="H50" s="43">
        <v>188531.46870564326</v>
      </c>
      <c r="I50" s="43">
        <v>202057.82924925949</v>
      </c>
      <c r="J50" s="43">
        <v>229919.76710556544</v>
      </c>
      <c r="K50" s="43">
        <v>116611.46262516103</v>
      </c>
      <c r="L50" s="43"/>
      <c r="M50" s="48">
        <f t="shared" si="19"/>
        <v>99.54665624992586</v>
      </c>
      <c r="N50" s="48">
        <f t="shared" si="21"/>
        <v>87.747311234419129</v>
      </c>
      <c r="O50" s="48">
        <f t="shared" si="22"/>
        <v>97.87358452763884</v>
      </c>
      <c r="P50" s="48">
        <f t="shared" si="23"/>
        <v>96.100809294668082</v>
      </c>
      <c r="Q50" s="48">
        <f t="shared" si="24"/>
        <v>98.485263482285504</v>
      </c>
      <c r="R50" s="48">
        <f t="shared" si="25"/>
        <v>95.738149114943496</v>
      </c>
      <c r="S50" s="48">
        <f t="shared" si="26"/>
        <v>98.905606734006241</v>
      </c>
      <c r="T50" s="48">
        <f t="shared" si="26"/>
        <v>43.187151236671973</v>
      </c>
    </row>
    <row r="51" spans="1:20" x14ac:dyDescent="0.2">
      <c r="A51" s="17"/>
      <c r="B51" s="41"/>
      <c r="C51" s="79" t="s">
        <v>43</v>
      </c>
      <c r="D51" s="43">
        <v>69.689152862889998</v>
      </c>
      <c r="E51" s="43">
        <v>66.977574970370014</v>
      </c>
      <c r="F51" s="43">
        <v>78.836295899320007</v>
      </c>
      <c r="G51" s="43">
        <v>69.658833469900003</v>
      </c>
      <c r="H51" s="43">
        <v>86.633913023719998</v>
      </c>
      <c r="I51" s="43">
        <v>97.407853048900009</v>
      </c>
      <c r="J51" s="43">
        <v>106.10175653268001</v>
      </c>
      <c r="K51" s="43">
        <v>82.216998203980012</v>
      </c>
      <c r="L51" s="43"/>
      <c r="M51" s="48">
        <f t="shared" si="19"/>
        <v>97.729899498919821</v>
      </c>
      <c r="N51" s="48">
        <f t="shared" si="21"/>
        <v>96.837228695180215</v>
      </c>
      <c r="O51" s="48">
        <f t="shared" si="22"/>
        <v>88.853010784542022</v>
      </c>
      <c r="P51" s="48">
        <f t="shared" si="23"/>
        <v>80.666677319725551</v>
      </c>
      <c r="Q51" s="48">
        <f t="shared" si="24"/>
        <v>85.97413685731776</v>
      </c>
      <c r="R51" s="48">
        <f t="shared" si="25"/>
        <v>92.292192031091773</v>
      </c>
      <c r="S51" s="48">
        <f t="shared" si="26"/>
        <v>91.201127836158264</v>
      </c>
      <c r="T51" s="48">
        <f t="shared" si="26"/>
        <v>66.161252157578588</v>
      </c>
    </row>
    <row r="52" spans="1:20" x14ac:dyDescent="0.2">
      <c r="A52" s="17"/>
      <c r="B52" s="41"/>
      <c r="C52" s="79" t="s">
        <v>44</v>
      </c>
      <c r="D52" s="43">
        <v>289.96309007999997</v>
      </c>
      <c r="E52" s="43">
        <v>319.15339482299999</v>
      </c>
      <c r="F52" s="43">
        <v>472.70552016873</v>
      </c>
      <c r="G52" s="43">
        <v>468.54035323696002</v>
      </c>
      <c r="H52" s="43">
        <v>571.15502560050004</v>
      </c>
      <c r="I52" s="43">
        <v>517.03746243204</v>
      </c>
      <c r="J52" s="43">
        <v>527.52944598600004</v>
      </c>
      <c r="K52" s="43">
        <v>582.40730005299997</v>
      </c>
      <c r="L52" s="43"/>
      <c r="M52" s="48">
        <f t="shared" si="19"/>
        <v>99.690949687480639</v>
      </c>
      <c r="N52" s="48">
        <f t="shared" si="21"/>
        <v>99.732942558623535</v>
      </c>
      <c r="O52" s="48">
        <f t="shared" si="22"/>
        <v>99.734056908877434</v>
      </c>
      <c r="P52" s="48">
        <f t="shared" si="23"/>
        <v>99.346435919313066</v>
      </c>
      <c r="Q52" s="48">
        <f t="shared" si="24"/>
        <v>99.714712051225575</v>
      </c>
      <c r="R52" s="48">
        <f t="shared" si="25"/>
        <v>99.833099029624961</v>
      </c>
      <c r="S52" s="48">
        <f t="shared" si="26"/>
        <v>96.293988147114334</v>
      </c>
      <c r="T52" s="48">
        <f t="shared" si="26"/>
        <v>92.944404822228492</v>
      </c>
    </row>
    <row r="53" spans="1:20" x14ac:dyDescent="0.2">
      <c r="A53" s="17"/>
      <c r="B53" s="41"/>
      <c r="C53" s="79" t="s">
        <v>45</v>
      </c>
      <c r="D53" s="43">
        <v>260.72706983127</v>
      </c>
      <c r="E53" s="43">
        <v>273.63507123989996</v>
      </c>
      <c r="F53" s="43">
        <v>446.5457803909199</v>
      </c>
      <c r="G53" s="43">
        <v>380.62165083201</v>
      </c>
      <c r="H53" s="43">
        <v>477.80061136584999</v>
      </c>
      <c r="I53" s="43">
        <v>335.18199477818001</v>
      </c>
      <c r="J53" s="43">
        <v>320.51030625560998</v>
      </c>
      <c r="K53" s="43">
        <v>132.72165981223</v>
      </c>
      <c r="L53" s="43"/>
      <c r="M53" s="48">
        <f t="shared" si="19"/>
        <v>98.581973855743072</v>
      </c>
      <c r="N53" s="48">
        <f t="shared" si="21"/>
        <v>98.5339607492742</v>
      </c>
      <c r="O53" s="48">
        <f t="shared" si="22"/>
        <v>99.236004727573359</v>
      </c>
      <c r="P53" s="48">
        <f t="shared" si="23"/>
        <v>95.457143236924964</v>
      </c>
      <c r="Q53" s="48">
        <f t="shared" si="24"/>
        <v>99.565293978904961</v>
      </c>
      <c r="R53" s="48">
        <f t="shared" si="25"/>
        <v>97.823241893623106</v>
      </c>
      <c r="S53" s="48">
        <f t="shared" si="26"/>
        <v>95.880356444458513</v>
      </c>
      <c r="T53" s="48">
        <f t="shared" si="26"/>
        <v>37.530439755303142</v>
      </c>
    </row>
    <row r="54" spans="1:20" x14ac:dyDescent="0.2">
      <c r="A54" s="17"/>
      <c r="B54" s="41"/>
      <c r="C54" s="79" t="s">
        <v>46</v>
      </c>
      <c r="D54" s="43">
        <v>407.95222582628003</v>
      </c>
      <c r="E54" s="43">
        <v>624.51488868289005</v>
      </c>
      <c r="F54" s="43">
        <v>1341.9228699522898</v>
      </c>
      <c r="G54" s="43">
        <v>881.85926957697984</v>
      </c>
      <c r="H54" s="43">
        <v>879.01134210214002</v>
      </c>
      <c r="I54" s="43">
        <v>1002.4410275340399</v>
      </c>
      <c r="J54" s="43">
        <v>1069.42653867228</v>
      </c>
      <c r="K54" s="43">
        <v>192.28484272648001</v>
      </c>
      <c r="L54" s="43"/>
      <c r="M54" s="48">
        <f t="shared" si="19"/>
        <v>95.26099921929044</v>
      </c>
      <c r="N54" s="48">
        <f t="shared" si="21"/>
        <v>98.717058870250682</v>
      </c>
      <c r="O54" s="48">
        <f t="shared" si="22"/>
        <v>95.240824200949277</v>
      </c>
      <c r="P54" s="48">
        <f t="shared" si="23"/>
        <v>94.285948414352788</v>
      </c>
      <c r="Q54" s="48">
        <f t="shared" si="24"/>
        <v>86.546177204574221</v>
      </c>
      <c r="R54" s="48">
        <f t="shared" si="25"/>
        <v>86.986791827021221</v>
      </c>
      <c r="S54" s="48">
        <f t="shared" si="26"/>
        <v>91.00714128251083</v>
      </c>
      <c r="T54" s="48">
        <f t="shared" si="26"/>
        <v>16.049846139720479</v>
      </c>
    </row>
    <row r="55" spans="1:20" x14ac:dyDescent="0.2">
      <c r="A55" s="17"/>
      <c r="B55" s="35" t="s">
        <v>7</v>
      </c>
      <c r="C55" s="78" t="s">
        <v>8</v>
      </c>
      <c r="D55" s="42">
        <f t="shared" ref="D55:I55" si="27">+D56+D60</f>
        <v>51597.855905629025</v>
      </c>
      <c r="E55" s="42">
        <f t="shared" si="27"/>
        <v>53231.947390568654</v>
      </c>
      <c r="F55" s="42">
        <f t="shared" si="27"/>
        <v>59648.899600988952</v>
      </c>
      <c r="G55" s="42">
        <f t="shared" si="27"/>
        <v>70802.191860264938</v>
      </c>
      <c r="H55" s="42">
        <f t="shared" si="27"/>
        <v>75207.471012868729</v>
      </c>
      <c r="I55" s="42">
        <f t="shared" si="27"/>
        <v>90578.458743706884</v>
      </c>
      <c r="J55" s="42">
        <f t="shared" ref="J55:K55" si="28">+J56+J60</f>
        <v>105049.95869878962</v>
      </c>
      <c r="K55" s="42">
        <f t="shared" si="28"/>
        <v>50218.292529609476</v>
      </c>
      <c r="L55" s="73"/>
      <c r="M55" s="47">
        <f t="shared" si="19"/>
        <v>99.353708548569102</v>
      </c>
      <c r="N55" s="47">
        <f t="shared" si="21"/>
        <v>99.290112769280697</v>
      </c>
      <c r="O55" s="47">
        <f t="shared" si="22"/>
        <v>84.586254127038799</v>
      </c>
      <c r="P55" s="47">
        <f t="shared" si="23"/>
        <v>98.820376979270691</v>
      </c>
      <c r="Q55" s="47">
        <f t="shared" si="24"/>
        <v>95.872392139032016</v>
      </c>
      <c r="R55" s="47">
        <f t="shared" si="25"/>
        <v>95.918381508012189</v>
      </c>
      <c r="S55" s="47">
        <f t="shared" si="26"/>
        <v>93.290515350858954</v>
      </c>
      <c r="T55" s="47">
        <f t="shared" si="26"/>
        <v>49.993467671878712</v>
      </c>
    </row>
    <row r="56" spans="1:20" x14ac:dyDescent="0.2">
      <c r="A56" s="17"/>
      <c r="B56" s="35"/>
      <c r="C56" s="78" t="s">
        <v>9</v>
      </c>
      <c r="D56" s="42">
        <f t="shared" ref="D56:I56" si="29">+SUM(D57:D59)</f>
        <v>14098.2228011999</v>
      </c>
      <c r="E56" s="42">
        <f t="shared" si="29"/>
        <v>14849.374914189752</v>
      </c>
      <c r="F56" s="42">
        <f t="shared" si="29"/>
        <v>20308.44305377009</v>
      </c>
      <c r="G56" s="42">
        <f t="shared" si="29"/>
        <v>16501.436050711014</v>
      </c>
      <c r="H56" s="42">
        <f t="shared" si="29"/>
        <v>24941.01380226278</v>
      </c>
      <c r="I56" s="42">
        <f t="shared" si="29"/>
        <v>35989.88188014269</v>
      </c>
      <c r="J56" s="42">
        <f t="shared" ref="J56:K56" si="30">+SUM(J57:J59)</f>
        <v>47891.508825439239</v>
      </c>
      <c r="K56" s="42">
        <f t="shared" si="30"/>
        <v>18397.450675110031</v>
      </c>
      <c r="L56" s="73"/>
      <c r="M56" s="47">
        <f t="shared" si="19"/>
        <v>97.920436215609186</v>
      </c>
      <c r="N56" s="47">
        <f t="shared" si="21"/>
        <v>99.038908556381372</v>
      </c>
      <c r="O56" s="47">
        <f t="shared" si="22"/>
        <v>80.566235638046635</v>
      </c>
      <c r="P56" s="47">
        <f t="shared" si="23"/>
        <v>98.302711686828005</v>
      </c>
      <c r="Q56" s="47">
        <f t="shared" si="24"/>
        <v>93.959294241297115</v>
      </c>
      <c r="R56" s="47">
        <f t="shared" si="25"/>
        <v>96.591623584679027</v>
      </c>
      <c r="S56" s="47">
        <f t="shared" si="26"/>
        <v>88.987220257333561</v>
      </c>
      <c r="T56" s="47">
        <f t="shared" si="26"/>
        <v>47.902486901661781</v>
      </c>
    </row>
    <row r="57" spans="1:20" x14ac:dyDescent="0.2">
      <c r="A57" s="17"/>
      <c r="B57" s="33"/>
      <c r="C57" s="79" t="s">
        <v>47</v>
      </c>
      <c r="D57" s="43">
        <v>7910.4761747702196</v>
      </c>
      <c r="E57" s="43">
        <v>6388.91910730776</v>
      </c>
      <c r="F57" s="43">
        <v>10847.485993354579</v>
      </c>
      <c r="G57" s="43">
        <v>4261.2808628775401</v>
      </c>
      <c r="H57" s="43">
        <v>12570.024020434128</v>
      </c>
      <c r="I57" s="43">
        <v>18751.353909192301</v>
      </c>
      <c r="J57" s="43">
        <v>31951.354147702699</v>
      </c>
      <c r="K57" s="43">
        <v>8861.288836002539</v>
      </c>
      <c r="L57" s="43"/>
      <c r="M57" s="48">
        <f t="shared" si="19"/>
        <v>99.388399633902537</v>
      </c>
      <c r="N57" s="48">
        <f t="shared" si="21"/>
        <v>98.433201721859916</v>
      </c>
      <c r="O57" s="48">
        <f t="shared" si="22"/>
        <v>75.917390481882663</v>
      </c>
      <c r="P57" s="48">
        <f t="shared" si="23"/>
        <v>98.244261742361189</v>
      </c>
      <c r="Q57" s="48">
        <f t="shared" si="24"/>
        <v>95.285042047852585</v>
      </c>
      <c r="R57" s="48">
        <f t="shared" si="25"/>
        <v>96.113574003752333</v>
      </c>
      <c r="S57" s="48">
        <f t="shared" si="26"/>
        <v>92.71485698767107</v>
      </c>
      <c r="T57" s="48">
        <f t="shared" si="26"/>
        <v>51.301254852024655</v>
      </c>
    </row>
    <row r="58" spans="1:20" x14ac:dyDescent="0.2">
      <c r="A58" s="17"/>
      <c r="B58" s="33"/>
      <c r="C58" s="79" t="s">
        <v>11</v>
      </c>
      <c r="D58" s="43">
        <v>6110.3916256119392</v>
      </c>
      <c r="E58" s="43">
        <v>8217.5321075763713</v>
      </c>
      <c r="F58" s="43">
        <v>9332.3992750014295</v>
      </c>
      <c r="G58" s="43">
        <v>12138.642929338221</v>
      </c>
      <c r="H58" s="43">
        <v>12281.41279798162</v>
      </c>
      <c r="I58" s="43">
        <v>17125.043293357921</v>
      </c>
      <c r="J58" s="43">
        <v>15711.61536762011</v>
      </c>
      <c r="K58" s="43">
        <v>9430.2022624413203</v>
      </c>
      <c r="L58" s="43"/>
      <c r="M58" s="48">
        <f t="shared" si="19"/>
        <v>96.817670243193604</v>
      </c>
      <c r="N58" s="48">
        <f t="shared" si="21"/>
        <v>99.773939366644967</v>
      </c>
      <c r="O58" s="48">
        <f t="shared" si="22"/>
        <v>86.762291864065872</v>
      </c>
      <c r="P58" s="48">
        <f t="shared" si="23"/>
        <v>98.664159931873016</v>
      </c>
      <c r="Q58" s="48">
        <f t="shared" si="24"/>
        <v>93.025474680171001</v>
      </c>
      <c r="R58" s="48">
        <f t="shared" si="25"/>
        <v>97.740382033882184</v>
      </c>
      <c r="S58" s="48">
        <f t="shared" si="26"/>
        <v>83.663837569783269</v>
      </c>
      <c r="T58" s="48">
        <f t="shared" si="26"/>
        <v>47.181532115981277</v>
      </c>
    </row>
    <row r="59" spans="1:20" x14ac:dyDescent="0.2">
      <c r="A59" s="17"/>
      <c r="B59" s="33"/>
      <c r="C59" s="79" t="s">
        <v>57</v>
      </c>
      <c r="D59" s="43">
        <v>77.355000817740006</v>
      </c>
      <c r="E59" s="43">
        <v>242.92369930562003</v>
      </c>
      <c r="F59" s="43">
        <v>128.55778541407997</v>
      </c>
      <c r="G59" s="43">
        <v>101.51225849524999</v>
      </c>
      <c r="H59" s="43">
        <v>89.576983847029993</v>
      </c>
      <c r="I59" s="43">
        <v>113.48467759247001</v>
      </c>
      <c r="J59" s="43">
        <v>228.53931011643002</v>
      </c>
      <c r="K59" s="43">
        <v>105.95957666616999</v>
      </c>
      <c r="L59" s="43"/>
      <c r="M59" s="48">
        <f t="shared" si="19"/>
        <v>60.794391327100506</v>
      </c>
      <c r="N59" s="48">
        <f t="shared" si="21"/>
        <v>91.081179579682313</v>
      </c>
      <c r="O59" s="48">
        <f t="shared" si="22"/>
        <v>79.202590399289633</v>
      </c>
      <c r="P59" s="48">
        <f t="shared" si="23"/>
        <v>69.565773495565139</v>
      </c>
      <c r="Q59" s="48">
        <f t="shared" si="24"/>
        <v>59.613840996027697</v>
      </c>
      <c r="R59" s="48">
        <f t="shared" si="25"/>
        <v>49.490000603946534</v>
      </c>
      <c r="S59" s="48">
        <f t="shared" si="26"/>
        <v>39.608415930811503</v>
      </c>
      <c r="T59" s="48">
        <f t="shared" si="26"/>
        <v>9.2465397913515428</v>
      </c>
    </row>
    <row r="60" spans="1:20" x14ac:dyDescent="0.2">
      <c r="A60" s="17"/>
      <c r="B60" s="35"/>
      <c r="C60" s="78" t="s">
        <v>12</v>
      </c>
      <c r="D60" s="42">
        <f t="shared" ref="D60:I60" si="31">+SUM(D61:D64)</f>
        <v>37499.633104429122</v>
      </c>
      <c r="E60" s="42">
        <f t="shared" si="31"/>
        <v>38382.572476378904</v>
      </c>
      <c r="F60" s="42">
        <f t="shared" si="31"/>
        <v>39340.456547218862</v>
      </c>
      <c r="G60" s="42">
        <f t="shared" si="31"/>
        <v>54300.755809553921</v>
      </c>
      <c r="H60" s="42">
        <f t="shared" si="31"/>
        <v>50266.45721060595</v>
      </c>
      <c r="I60" s="42">
        <f t="shared" si="31"/>
        <v>54588.576863564194</v>
      </c>
      <c r="J60" s="42">
        <f t="shared" ref="J60:K60" si="32">+SUM(J61:J64)</f>
        <v>57158.449873350379</v>
      </c>
      <c r="K60" s="42">
        <f t="shared" si="32"/>
        <v>31820.841854499446</v>
      </c>
      <c r="L60" s="73"/>
      <c r="M60" s="47">
        <f t="shared" si="19"/>
        <v>99.903468749769559</v>
      </c>
      <c r="N60" s="47">
        <f t="shared" si="21"/>
        <v>99.387640371412118</v>
      </c>
      <c r="O60" s="47">
        <f t="shared" si="22"/>
        <v>86.822631855924485</v>
      </c>
      <c r="P60" s="47">
        <f t="shared" si="23"/>
        <v>98.978771982634044</v>
      </c>
      <c r="Q60" s="47">
        <f t="shared" si="24"/>
        <v>96.850837673178646</v>
      </c>
      <c r="R60" s="47">
        <f t="shared" si="25"/>
        <v>95.479627446618323</v>
      </c>
      <c r="S60" s="47">
        <f t="shared" si="26"/>
        <v>97.230117594530128</v>
      </c>
      <c r="T60" s="47">
        <f t="shared" si="26"/>
        <v>51.287819053834461</v>
      </c>
    </row>
    <row r="61" spans="1:20" x14ac:dyDescent="0.2">
      <c r="A61" s="17"/>
      <c r="B61" s="33"/>
      <c r="C61" s="79" t="s">
        <v>47</v>
      </c>
      <c r="D61" s="43">
        <v>17918.852203932129</v>
      </c>
      <c r="E61" s="43">
        <v>16086.044021284471</v>
      </c>
      <c r="F61" s="43">
        <v>15362.38710175089</v>
      </c>
      <c r="G61" s="43">
        <v>26110.661238211436</v>
      </c>
      <c r="H61" s="43">
        <v>17136.608100366477</v>
      </c>
      <c r="I61" s="43">
        <v>12104.22726909489</v>
      </c>
      <c r="J61" s="43">
        <v>10249.47648599382</v>
      </c>
      <c r="K61" s="43">
        <v>549.53889310425996</v>
      </c>
      <c r="L61" s="43"/>
      <c r="M61" s="48">
        <f t="shared" si="19"/>
        <v>99.891234338761507</v>
      </c>
      <c r="N61" s="48">
        <f t="shared" si="21"/>
        <v>98.630906771497408</v>
      </c>
      <c r="O61" s="48">
        <f t="shared" si="22"/>
        <v>76.613391708123658</v>
      </c>
      <c r="P61" s="48">
        <f t="shared" si="23"/>
        <v>98.419886237348422</v>
      </c>
      <c r="Q61" s="48">
        <f t="shared" si="24"/>
        <v>97.958233185631173</v>
      </c>
      <c r="R61" s="48">
        <f t="shared" si="25"/>
        <v>86.942815677853559</v>
      </c>
      <c r="S61" s="48">
        <f t="shared" si="26"/>
        <v>98.698078978925835</v>
      </c>
      <c r="T61" s="48">
        <f t="shared" si="26"/>
        <v>5.3132124662505973</v>
      </c>
    </row>
    <row r="62" spans="1:20" x14ac:dyDescent="0.2">
      <c r="A62" s="17"/>
      <c r="B62" s="33"/>
      <c r="C62" s="79" t="s">
        <v>11</v>
      </c>
      <c r="D62" s="43">
        <v>18932.483804230724</v>
      </c>
      <c r="E62" s="43">
        <v>21370.531867712911</v>
      </c>
      <c r="F62" s="43">
        <v>22982.909845546161</v>
      </c>
      <c r="G62" s="43">
        <v>26773.009041680401</v>
      </c>
      <c r="H62" s="43">
        <v>28965.926057873621</v>
      </c>
      <c r="I62" s="43">
        <v>40909.456586632405</v>
      </c>
      <c r="J62" s="43">
        <v>44846.001080691072</v>
      </c>
      <c r="K62" s="43">
        <v>31021.081136316025</v>
      </c>
      <c r="L62" s="43"/>
      <c r="M62" s="48">
        <f t="shared" si="19"/>
        <v>99.947731669040436</v>
      </c>
      <c r="N62" s="48">
        <f t="shared" si="21"/>
        <v>99.953996115936079</v>
      </c>
      <c r="O62" s="48">
        <f t="shared" si="22"/>
        <v>95.211232895925889</v>
      </c>
      <c r="P62" s="48">
        <f t="shared" si="23"/>
        <v>99.679324468850226</v>
      </c>
      <c r="Q62" s="48">
        <f t="shared" si="24"/>
        <v>96.06826297899697</v>
      </c>
      <c r="R62" s="48">
        <f t="shared" si="25"/>
        <v>98.508860107453856</v>
      </c>
      <c r="S62" s="48">
        <f t="shared" si="26"/>
        <v>97.068866891860921</v>
      </c>
      <c r="T62" s="48">
        <f t="shared" si="26"/>
        <v>63.597069626808057</v>
      </c>
    </row>
    <row r="63" spans="1:20" x14ac:dyDescent="0.2">
      <c r="A63" s="17"/>
      <c r="B63" s="33"/>
      <c r="C63" s="79" t="s">
        <v>57</v>
      </c>
      <c r="D63" s="43">
        <v>158.46109626626998</v>
      </c>
      <c r="E63" s="43">
        <v>152.99658738151999</v>
      </c>
      <c r="F63" s="43">
        <v>160.79729992181001</v>
      </c>
      <c r="G63" s="43">
        <v>181.39145927126</v>
      </c>
      <c r="H63" s="43">
        <v>203.39465589288</v>
      </c>
      <c r="I63" s="43">
        <v>147.87156083689999</v>
      </c>
      <c r="J63" s="43">
        <v>155.87468854149</v>
      </c>
      <c r="K63" s="43">
        <v>44.783171643160003</v>
      </c>
      <c r="L63" s="43"/>
      <c r="M63" s="48">
        <f t="shared" si="19"/>
        <v>97.898106351679388</v>
      </c>
      <c r="N63" s="48">
        <f t="shared" si="21"/>
        <v>97.849973651726913</v>
      </c>
      <c r="O63" s="48">
        <f t="shared" si="22"/>
        <v>56.176440462735535</v>
      </c>
      <c r="P63" s="48">
        <f t="shared" si="23"/>
        <v>76.758409079206785</v>
      </c>
      <c r="Q63" s="48">
        <f t="shared" si="24"/>
        <v>68.904803532376818</v>
      </c>
      <c r="R63" s="48">
        <f t="shared" si="25"/>
        <v>50.087750210487926</v>
      </c>
      <c r="S63" s="48">
        <f t="shared" si="26"/>
        <v>52.872958163011518</v>
      </c>
      <c r="T63" s="48">
        <f t="shared" si="26"/>
        <v>17.362618491365915</v>
      </c>
    </row>
    <row r="64" spans="1:20" x14ac:dyDescent="0.2">
      <c r="A64" s="17"/>
      <c r="B64" s="33"/>
      <c r="C64" s="79" t="s">
        <v>58</v>
      </c>
      <c r="D64" s="43">
        <v>489.83600000000001</v>
      </c>
      <c r="E64" s="43">
        <v>773</v>
      </c>
      <c r="F64" s="43">
        <v>834.3623</v>
      </c>
      <c r="G64" s="43">
        <v>1235.6940703908201</v>
      </c>
      <c r="H64" s="43">
        <v>3960.5283964729701</v>
      </c>
      <c r="I64" s="43">
        <v>1427.0214470000001</v>
      </c>
      <c r="J64" s="43">
        <v>1907.0976181240001</v>
      </c>
      <c r="K64" s="43">
        <v>205.43865343600001</v>
      </c>
      <c r="L64" s="43"/>
      <c r="M64" s="48">
        <f t="shared" si="19"/>
        <v>99.306648069156793</v>
      </c>
      <c r="N64" s="48">
        <f t="shared" si="21"/>
        <v>100</v>
      </c>
      <c r="O64" s="48">
        <f t="shared" si="22"/>
        <v>100</v>
      </c>
      <c r="P64" s="48">
        <f t="shared" si="23"/>
        <v>99.999999891706224</v>
      </c>
      <c r="Q64" s="48">
        <f t="shared" si="24"/>
        <v>99.999999999721496</v>
      </c>
      <c r="R64" s="48">
        <f t="shared" si="25"/>
        <v>100</v>
      </c>
      <c r="S64" s="48">
        <f t="shared" si="26"/>
        <v>100</v>
      </c>
      <c r="T64" s="48">
        <f t="shared" si="26"/>
        <v>7.707818419547305</v>
      </c>
    </row>
    <row r="65" spans="1:20" x14ac:dyDescent="0.2">
      <c r="A65" s="17"/>
      <c r="B65" s="35" t="s">
        <v>13</v>
      </c>
      <c r="C65" s="78" t="s">
        <v>110</v>
      </c>
      <c r="D65" s="42">
        <v>32396.235606825248</v>
      </c>
      <c r="E65" s="42">
        <v>34195.443521384972</v>
      </c>
      <c r="F65" s="42">
        <v>47539.652449470916</v>
      </c>
      <c r="G65" s="42">
        <v>56709.488104140146</v>
      </c>
      <c r="H65" s="42">
        <v>65247.805674566654</v>
      </c>
      <c r="I65" s="42">
        <v>74908.780002484098</v>
      </c>
      <c r="J65" s="42">
        <v>62911.62829779055</v>
      </c>
      <c r="K65" s="42">
        <v>44674.9257558873</v>
      </c>
      <c r="L65" s="73"/>
      <c r="M65" s="47">
        <f t="shared" si="19"/>
        <v>96.794107625128362</v>
      </c>
      <c r="N65" s="47">
        <f t="shared" si="21"/>
        <v>95.965422045606928</v>
      </c>
      <c r="O65" s="47">
        <f t="shared" si="22"/>
        <v>96.277972461593436</v>
      </c>
      <c r="P65" s="47">
        <f t="shared" si="23"/>
        <v>95.645640539801875</v>
      </c>
      <c r="Q65" s="47">
        <f t="shared" si="24"/>
        <v>90.679362844322981</v>
      </c>
      <c r="R65" s="47">
        <f t="shared" si="25"/>
        <v>97.176004920468714</v>
      </c>
      <c r="S65" s="47">
        <f t="shared" si="26"/>
        <v>97.786367306953252</v>
      </c>
      <c r="T65" s="47">
        <f t="shared" si="26"/>
        <v>60.818364835152451</v>
      </c>
    </row>
    <row r="66" spans="1:20" x14ac:dyDescent="0.2">
      <c r="A66" s="17"/>
      <c r="B66" s="37" t="s">
        <v>14</v>
      </c>
      <c r="C66" s="80" t="s">
        <v>16</v>
      </c>
      <c r="D66" s="44">
        <f t="shared" ref="D66:I66" si="33">+D47+D65</f>
        <v>181699.66198220101</v>
      </c>
      <c r="E66" s="44">
        <f t="shared" si="33"/>
        <v>218341.27488012883</v>
      </c>
      <c r="F66" s="44">
        <f t="shared" si="33"/>
        <v>248381.43057804095</v>
      </c>
      <c r="G66" s="44">
        <f t="shared" si="33"/>
        <v>252458.08955573253</v>
      </c>
      <c r="H66" s="44">
        <f t="shared" si="33"/>
        <v>311366.50244942878</v>
      </c>
      <c r="I66" s="44">
        <f t="shared" si="33"/>
        <v>341113.71649385756</v>
      </c>
      <c r="J66" s="44">
        <f t="shared" ref="J66" si="34">+J47+J65</f>
        <v>366254.99581714941</v>
      </c>
      <c r="K66" s="44">
        <f t="shared" ref="K66" si="35">+K47+K65</f>
        <v>196116.38615906212</v>
      </c>
      <c r="L66" s="73"/>
      <c r="M66" s="49">
        <f t="shared" si="19"/>
        <v>98.95263207757715</v>
      </c>
      <c r="N66" s="49">
        <f t="shared" si="21"/>
        <v>90.673464516737496</v>
      </c>
      <c r="O66" s="49">
        <f t="shared" si="22"/>
        <v>97.511191441005693</v>
      </c>
      <c r="P66" s="49">
        <f t="shared" si="23"/>
        <v>96.315964021350467</v>
      </c>
      <c r="Q66" s="49">
        <f t="shared" si="24"/>
        <v>96.413572752462869</v>
      </c>
      <c r="R66" s="49">
        <f t="shared" si="25"/>
        <v>96.420127108284547</v>
      </c>
      <c r="S66" s="49">
        <f t="shared" si="26"/>
        <v>98.575912535591272</v>
      </c>
      <c r="T66" s="49">
        <f t="shared" si="26"/>
        <v>46.080843163377466</v>
      </c>
    </row>
    <row r="67" spans="1:20" x14ac:dyDescent="0.2">
      <c r="A67" s="17"/>
      <c r="B67" s="39" t="s">
        <v>15</v>
      </c>
      <c r="C67" s="81" t="s">
        <v>51</v>
      </c>
      <c r="D67" s="45">
        <f t="shared" ref="D67:I67" si="36">+D47+D55+D65</f>
        <v>233297.51788783004</v>
      </c>
      <c r="E67" s="45">
        <f t="shared" si="36"/>
        <v>271573.22227069747</v>
      </c>
      <c r="F67" s="45">
        <f t="shared" si="36"/>
        <v>308030.3301790299</v>
      </c>
      <c r="G67" s="45">
        <f t="shared" si="36"/>
        <v>323260.28141599748</v>
      </c>
      <c r="H67" s="45">
        <f t="shared" si="36"/>
        <v>386573.97346229752</v>
      </c>
      <c r="I67" s="45">
        <f t="shared" si="36"/>
        <v>431692.17523756443</v>
      </c>
      <c r="J67" s="45">
        <f t="shared" ref="J67" si="37">+J47+J55+J65</f>
        <v>471304.954515939</v>
      </c>
      <c r="K67" s="45">
        <f t="shared" ref="K67" si="38">+K47+K55+K65</f>
        <v>246334.67868867161</v>
      </c>
      <c r="L67" s="73"/>
      <c r="M67" s="46">
        <f t="shared" si="19"/>
        <v>99.041058063521021</v>
      </c>
      <c r="N67" s="46">
        <f t="shared" si="21"/>
        <v>92.242559061969814</v>
      </c>
      <c r="O67" s="46">
        <f t="shared" si="22"/>
        <v>94.70880536756016</v>
      </c>
      <c r="P67" s="46">
        <f t="shared" si="23"/>
        <v>96.853576641403123</v>
      </c>
      <c r="Q67" s="46">
        <f t="shared" si="24"/>
        <v>96.307808588323013</v>
      </c>
      <c r="R67" s="46">
        <f t="shared" si="25"/>
        <v>96.314415234028786</v>
      </c>
      <c r="S67" s="46">
        <f t="shared" si="26"/>
        <v>97.346620978542532</v>
      </c>
      <c r="T67" s="46">
        <f t="shared" si="26"/>
        <v>46.827974005310573</v>
      </c>
    </row>
    <row r="68" spans="1:20" s="5" customFormat="1" x14ac:dyDescent="0.2">
      <c r="A68" s="72"/>
      <c r="B68" s="74" t="str">
        <f>+'C1 Aprop Resumen 2000-2026'!B20</f>
        <v>* Información con corte a 31 de mayo</v>
      </c>
      <c r="C68" s="70"/>
      <c r="D68" s="71"/>
      <c r="E68" s="71"/>
      <c r="F68" s="71"/>
      <c r="G68" s="71"/>
      <c r="H68" s="71"/>
      <c r="I68" s="71"/>
      <c r="M68" s="113"/>
      <c r="N68" s="113"/>
      <c r="O68" s="113"/>
      <c r="P68" s="113"/>
      <c r="Q68" s="113"/>
      <c r="R68" s="113"/>
      <c r="S68" s="113"/>
    </row>
    <row r="69" spans="1:20" x14ac:dyDescent="0.2">
      <c r="B69" s="1" t="s">
        <v>227</v>
      </c>
      <c r="M69" s="111"/>
      <c r="N69" s="111"/>
      <c r="O69" s="111"/>
      <c r="P69" s="111"/>
      <c r="Q69" s="111"/>
      <c r="R69" s="111"/>
      <c r="S69" s="111"/>
    </row>
    <row r="70" spans="1:20" x14ac:dyDescent="0.2">
      <c r="M70" s="111"/>
      <c r="N70" s="111"/>
      <c r="O70" s="111"/>
      <c r="P70" s="111"/>
      <c r="Q70" s="111"/>
      <c r="R70" s="111"/>
      <c r="S70" s="111"/>
    </row>
    <row r="71" spans="1:20" x14ac:dyDescent="0.2">
      <c r="M71" s="111"/>
      <c r="N71" s="111"/>
      <c r="O71" s="111"/>
      <c r="P71" s="111"/>
      <c r="Q71" s="111"/>
      <c r="R71" s="111"/>
      <c r="S71" s="111"/>
    </row>
    <row r="72" spans="1:20" x14ac:dyDescent="0.2">
      <c r="M72" s="111"/>
      <c r="N72" s="111"/>
      <c r="O72" s="111"/>
      <c r="P72" s="111"/>
      <c r="Q72" s="111"/>
      <c r="R72" s="111"/>
      <c r="S72" s="111"/>
    </row>
    <row r="73" spans="1:20" x14ac:dyDescent="0.2">
      <c r="M73" s="111"/>
      <c r="N73" s="111"/>
      <c r="O73" s="111"/>
      <c r="P73" s="111"/>
      <c r="Q73" s="111"/>
      <c r="R73" s="111"/>
      <c r="S73" s="111"/>
    </row>
    <row r="74" spans="1:20" ht="18" x14ac:dyDescent="0.2">
      <c r="C74" s="138"/>
      <c r="D74" s="164" t="s">
        <v>185</v>
      </c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</row>
    <row r="75" spans="1:20" ht="15.75" customHeight="1" x14ac:dyDescent="0.2">
      <c r="B75" s="2"/>
      <c r="C75" s="2"/>
      <c r="D75" s="2"/>
      <c r="E75" s="2"/>
      <c r="F75" s="2"/>
      <c r="G75" s="2"/>
      <c r="H75" s="2"/>
      <c r="I75" s="2"/>
    </row>
    <row r="76" spans="1:20" ht="15.75" customHeight="1" thickBot="1" x14ac:dyDescent="0.25">
      <c r="B76" s="20"/>
      <c r="C76" s="94"/>
      <c r="D76" s="179"/>
      <c r="E76" s="179"/>
      <c r="F76" s="179"/>
      <c r="G76" s="179"/>
      <c r="H76" s="179"/>
      <c r="I76" s="179"/>
      <c r="J76" s="179"/>
      <c r="K76" s="179"/>
      <c r="M76" s="179" t="s">
        <v>177</v>
      </c>
      <c r="N76" s="179"/>
      <c r="O76" s="179"/>
      <c r="P76" s="179"/>
      <c r="Q76" s="179"/>
      <c r="R76" s="179"/>
      <c r="S76" s="179"/>
      <c r="T76" s="179"/>
    </row>
    <row r="77" spans="1:20" x14ac:dyDescent="0.2">
      <c r="B77" s="50"/>
      <c r="C77" s="176" t="s">
        <v>0</v>
      </c>
      <c r="D77" s="162">
        <v>2019</v>
      </c>
      <c r="E77" s="162">
        <v>2020</v>
      </c>
      <c r="F77" s="162">
        <v>2021</v>
      </c>
      <c r="G77" s="162">
        <v>2022</v>
      </c>
      <c r="H77" s="162">
        <v>2023</v>
      </c>
      <c r="I77" s="162">
        <v>2024</v>
      </c>
      <c r="J77" s="162">
        <v>2025</v>
      </c>
      <c r="K77" s="162" t="s">
        <v>178</v>
      </c>
      <c r="M77" s="162">
        <v>2019</v>
      </c>
      <c r="N77" s="162">
        <v>2020</v>
      </c>
      <c r="O77" s="162">
        <v>2021</v>
      </c>
      <c r="P77" s="162">
        <v>2022</v>
      </c>
      <c r="Q77" s="162">
        <v>2023</v>
      </c>
      <c r="R77" s="162">
        <v>2024</v>
      </c>
      <c r="S77" s="162">
        <v>2025</v>
      </c>
      <c r="T77" s="162" t="s">
        <v>178</v>
      </c>
    </row>
    <row r="78" spans="1:20" ht="12" thickBot="1" x14ac:dyDescent="0.25">
      <c r="B78" s="86"/>
      <c r="C78" s="177"/>
      <c r="D78" s="163"/>
      <c r="E78" s="163"/>
      <c r="F78" s="163"/>
      <c r="G78" s="163"/>
      <c r="H78" s="163"/>
      <c r="I78" s="163"/>
      <c r="J78" s="163"/>
      <c r="K78" s="163"/>
      <c r="L78" s="116"/>
      <c r="M78" s="163"/>
      <c r="N78" s="163"/>
      <c r="O78" s="163"/>
      <c r="P78" s="163"/>
      <c r="Q78" s="163"/>
      <c r="R78" s="163"/>
      <c r="S78" s="163"/>
      <c r="T78" s="163"/>
    </row>
    <row r="79" spans="1:20" x14ac:dyDescent="0.2">
      <c r="B79" s="35" t="s">
        <v>1</v>
      </c>
      <c r="C79" s="78" t="s">
        <v>2</v>
      </c>
      <c r="D79" s="42">
        <f t="shared" ref="D79:I79" si="39">+SUM(D80:D86)</f>
        <v>141752.44175452943</v>
      </c>
      <c r="E79" s="42">
        <f t="shared" si="39"/>
        <v>172662.92698893294</v>
      </c>
      <c r="F79" s="42">
        <f t="shared" si="39"/>
        <v>193203.52487957352</v>
      </c>
      <c r="G79" s="42">
        <f t="shared" si="39"/>
        <v>180750.93009218937</v>
      </c>
      <c r="H79" s="42">
        <f t="shared" si="39"/>
        <v>227321.82752680892</v>
      </c>
      <c r="I79" s="42">
        <f t="shared" si="39"/>
        <v>248378.83815706041</v>
      </c>
      <c r="J79" s="42">
        <f t="shared" ref="J79:K79" si="40">+SUM(J80:J86)</f>
        <v>282105.01397549541</v>
      </c>
      <c r="K79" s="42">
        <f t="shared" si="40"/>
        <v>116237.44048557551</v>
      </c>
      <c r="M79" s="47">
        <f t="shared" ref="M79:M99" si="41">+D79/D14*100</f>
        <v>94.404928151171035</v>
      </c>
      <c r="N79" s="47">
        <f t="shared" ref="N79:N99" si="42">+E79/E14*100</f>
        <v>84.157490334955568</v>
      </c>
      <c r="O79" s="47">
        <f t="shared" ref="O79:O99" si="43">+F79/F14*100</f>
        <v>94.087989696853839</v>
      </c>
      <c r="P79" s="47">
        <f t="shared" ref="P79:P99" si="44">+G79/G14*100</f>
        <v>89.117465327572717</v>
      </c>
      <c r="Q79" s="47">
        <f t="shared" ref="Q79:Q99" si="45">+H79/H14*100</f>
        <v>90.568481649866428</v>
      </c>
      <c r="R79" s="47">
        <f t="shared" ref="R79:R99" si="46">+I79/I14*100</f>
        <v>89.76698410090232</v>
      </c>
      <c r="S79" s="47">
        <f t="shared" ref="S79:T99" si="47">+J79/J14*100</f>
        <v>91.827964977156824</v>
      </c>
      <c r="T79" s="47">
        <f t="shared" si="47"/>
        <v>33.009274654409289</v>
      </c>
    </row>
    <row r="80" spans="1:20" x14ac:dyDescent="0.2">
      <c r="B80" s="41"/>
      <c r="C80" s="79" t="s">
        <v>42</v>
      </c>
      <c r="D80" s="43">
        <v>28930.324230790211</v>
      </c>
      <c r="E80" s="43">
        <v>29987.860409272809</v>
      </c>
      <c r="F80" s="43">
        <v>31805.488639317944</v>
      </c>
      <c r="G80" s="43">
        <v>35133.588614572778</v>
      </c>
      <c r="H80" s="43">
        <v>40712.223902888945</v>
      </c>
      <c r="I80" s="43">
        <v>46477.079114501656</v>
      </c>
      <c r="J80" s="43">
        <v>52301.61596090081</v>
      </c>
      <c r="K80" s="43">
        <v>21638.581656450602</v>
      </c>
      <c r="M80" s="48">
        <f t="shared" si="41"/>
        <v>98.287463588295481</v>
      </c>
      <c r="N80" s="48">
        <f t="shared" si="42"/>
        <v>96.476834776136755</v>
      </c>
      <c r="O80" s="48">
        <f t="shared" si="43"/>
        <v>96.571812798125308</v>
      </c>
      <c r="P80" s="48">
        <f t="shared" si="44"/>
        <v>97.135570115112884</v>
      </c>
      <c r="Q80" s="48">
        <f t="shared" si="45"/>
        <v>95.603878854159007</v>
      </c>
      <c r="R80" s="48">
        <f t="shared" si="46"/>
        <v>97.197689509041126</v>
      </c>
      <c r="S80" s="48">
        <f t="shared" si="47"/>
        <v>96.978044858017881</v>
      </c>
      <c r="T80" s="48">
        <f t="shared" si="47"/>
        <v>34.664686430399058</v>
      </c>
    </row>
    <row r="81" spans="2:20" x14ac:dyDescent="0.2">
      <c r="B81" s="41"/>
      <c r="C81" s="79" t="s">
        <v>109</v>
      </c>
      <c r="D81" s="43">
        <v>7916.7669330771596</v>
      </c>
      <c r="E81" s="43">
        <v>7830.6173759496241</v>
      </c>
      <c r="F81" s="43">
        <v>8832.0852329149802</v>
      </c>
      <c r="G81" s="43">
        <v>10918.074485889547</v>
      </c>
      <c r="H81" s="43">
        <v>11629.645142347168</v>
      </c>
      <c r="I81" s="43">
        <v>11110.704844356289</v>
      </c>
      <c r="J81" s="43">
        <v>13886.63448876541</v>
      </c>
      <c r="K81" s="43">
        <v>5403.6358815186941</v>
      </c>
      <c r="L81" s="43"/>
      <c r="M81" s="48">
        <f t="shared" si="41"/>
        <v>88.733010350834832</v>
      </c>
      <c r="N81" s="48">
        <f t="shared" si="42"/>
        <v>87.17013719360942</v>
      </c>
      <c r="O81" s="48">
        <f t="shared" si="43"/>
        <v>88.228046988514791</v>
      </c>
      <c r="P81" s="48">
        <f t="shared" si="44"/>
        <v>87.151275716755393</v>
      </c>
      <c r="Q81" s="48">
        <f t="shared" si="45"/>
        <v>78.526231413849331</v>
      </c>
      <c r="R81" s="48">
        <f t="shared" si="46"/>
        <v>70.747485392213349</v>
      </c>
      <c r="S81" s="48">
        <f t="shared" si="47"/>
        <v>74.492863628810511</v>
      </c>
      <c r="T81" s="48">
        <f t="shared" si="47"/>
        <v>31.061935614710691</v>
      </c>
    </row>
    <row r="82" spans="2:20" x14ac:dyDescent="0.2">
      <c r="B82" s="41"/>
      <c r="C82" s="79" t="s">
        <v>5</v>
      </c>
      <c r="D82" s="43">
        <v>103909.33207771079</v>
      </c>
      <c r="E82" s="43">
        <v>133619.23676565092</v>
      </c>
      <c r="F82" s="43">
        <v>150390.83671053918</v>
      </c>
      <c r="G82" s="43">
        <v>132938.08628394903</v>
      </c>
      <c r="H82" s="43">
        <v>173020.9157827576</v>
      </c>
      <c r="I82" s="43">
        <v>188855.06961243172</v>
      </c>
      <c r="J82" s="43">
        <v>213943.02746937322</v>
      </c>
      <c r="K82" s="43">
        <v>88845.157990815933</v>
      </c>
      <c r="L82" s="43"/>
      <c r="M82" s="48">
        <f t="shared" si="41"/>
        <v>93.829810849140543</v>
      </c>
      <c r="N82" s="48">
        <f t="shared" si="42"/>
        <v>81.574215932983137</v>
      </c>
      <c r="O82" s="48">
        <f t="shared" si="43"/>
        <v>94.007944884363994</v>
      </c>
      <c r="P82" s="48">
        <f t="shared" si="44"/>
        <v>87.324916827771105</v>
      </c>
      <c r="Q82" s="48">
        <f t="shared" si="45"/>
        <v>90.38284481523884</v>
      </c>
      <c r="R82" s="48">
        <f t="shared" si="46"/>
        <v>89.482475798369904</v>
      </c>
      <c r="S82" s="48">
        <f t="shared" si="47"/>
        <v>92.032821730604127</v>
      </c>
      <c r="T82" s="48">
        <f t="shared" si="47"/>
        <v>32.903877444098597</v>
      </c>
    </row>
    <row r="83" spans="2:20" x14ac:dyDescent="0.2">
      <c r="B83" s="41"/>
      <c r="C83" s="79" t="s">
        <v>43</v>
      </c>
      <c r="D83" s="43">
        <v>56.451944254340006</v>
      </c>
      <c r="E83" s="43">
        <v>56.681181358490001</v>
      </c>
      <c r="F83" s="43">
        <v>70.725939521249998</v>
      </c>
      <c r="G83" s="43">
        <v>66.99758358858999</v>
      </c>
      <c r="H83" s="43">
        <v>83.32313846065</v>
      </c>
      <c r="I83" s="43">
        <v>95.11583335392001</v>
      </c>
      <c r="J83" s="43">
        <v>99.363307052319996</v>
      </c>
      <c r="K83" s="43">
        <v>20.380709934289996</v>
      </c>
      <c r="L83" s="43"/>
      <c r="M83" s="48">
        <f t="shared" si="41"/>
        <v>79.166450040651029</v>
      </c>
      <c r="N83" s="48">
        <f t="shared" si="42"/>
        <v>81.950541272258278</v>
      </c>
      <c r="O83" s="48">
        <f t="shared" si="43"/>
        <v>79.712175658961883</v>
      </c>
      <c r="P83" s="48">
        <f t="shared" si="44"/>
        <v>77.584883170307933</v>
      </c>
      <c r="Q83" s="48">
        <f t="shared" si="45"/>
        <v>82.688576094165199</v>
      </c>
      <c r="R83" s="48">
        <f t="shared" si="46"/>
        <v>90.120544518011442</v>
      </c>
      <c r="S83" s="48">
        <f t="shared" si="47"/>
        <v>85.409007021584173</v>
      </c>
      <c r="T83" s="48">
        <f t="shared" si="47"/>
        <v>16.40066310579255</v>
      </c>
    </row>
    <row r="84" spans="2:20" x14ac:dyDescent="0.2">
      <c r="B84" s="41"/>
      <c r="C84" s="79" t="s">
        <v>44</v>
      </c>
      <c r="D84" s="43">
        <v>289.96309007999997</v>
      </c>
      <c r="E84" s="43">
        <v>319.15339482299999</v>
      </c>
      <c r="F84" s="43">
        <v>393.62710475272996</v>
      </c>
      <c r="G84" s="43">
        <v>468.54035323696002</v>
      </c>
      <c r="H84" s="43">
        <v>571.15502560050004</v>
      </c>
      <c r="I84" s="43">
        <v>516.92552704158004</v>
      </c>
      <c r="J84" s="43">
        <v>521.32599701699996</v>
      </c>
      <c r="K84" s="43">
        <v>9.3534573420000005</v>
      </c>
      <c r="L84" s="43"/>
      <c r="M84" s="48">
        <f t="shared" si="41"/>
        <v>99.690949687480639</v>
      </c>
      <c r="N84" s="48">
        <f t="shared" si="42"/>
        <v>99.732942558623535</v>
      </c>
      <c r="O84" s="48">
        <f t="shared" si="43"/>
        <v>83.0496501337079</v>
      </c>
      <c r="P84" s="48">
        <f t="shared" si="44"/>
        <v>99.346435919313066</v>
      </c>
      <c r="Q84" s="48">
        <f t="shared" si="45"/>
        <v>99.714712051225575</v>
      </c>
      <c r="R84" s="48">
        <f t="shared" si="46"/>
        <v>99.811485785454707</v>
      </c>
      <c r="S84" s="48">
        <f t="shared" si="47"/>
        <v>95.161625117832401</v>
      </c>
      <c r="T84" s="48">
        <f t="shared" si="47"/>
        <v>1.4926865195597323</v>
      </c>
    </row>
    <row r="85" spans="2:20" x14ac:dyDescent="0.2">
      <c r="B85" s="41"/>
      <c r="C85" s="79" t="s">
        <v>45</v>
      </c>
      <c r="D85" s="43">
        <v>242.43691582327</v>
      </c>
      <c r="E85" s="43">
        <v>226.28761551189996</v>
      </c>
      <c r="F85" s="43">
        <v>419.7674437709199</v>
      </c>
      <c r="G85" s="43">
        <v>344.82860338001001</v>
      </c>
      <c r="H85" s="43">
        <v>434.60266397203998</v>
      </c>
      <c r="I85" s="43">
        <v>324.60056403217999</v>
      </c>
      <c r="J85" s="43">
        <v>285.97555456360999</v>
      </c>
      <c r="K85" s="43">
        <v>131.74262091323001</v>
      </c>
      <c r="L85" s="43"/>
      <c r="M85" s="48">
        <f t="shared" si="41"/>
        <v>91.666391651712473</v>
      </c>
      <c r="N85" s="48">
        <f t="shared" si="42"/>
        <v>81.48449291921456</v>
      </c>
      <c r="O85" s="48">
        <f t="shared" si="43"/>
        <v>93.285046827820011</v>
      </c>
      <c r="P85" s="48">
        <f t="shared" si="44"/>
        <v>86.480507120605864</v>
      </c>
      <c r="Q85" s="48">
        <f t="shared" si="45"/>
        <v>90.563596975514798</v>
      </c>
      <c r="R85" s="48">
        <f t="shared" si="46"/>
        <v>94.735039437725661</v>
      </c>
      <c r="S85" s="48">
        <f t="shared" si="47"/>
        <v>85.549317980724666</v>
      </c>
      <c r="T85" s="48">
        <f t="shared" si="47"/>
        <v>37.253591496556218</v>
      </c>
    </row>
    <row r="86" spans="2:20" x14ac:dyDescent="0.2">
      <c r="B86" s="41"/>
      <c r="C86" s="79" t="s">
        <v>46</v>
      </c>
      <c r="D86" s="43">
        <v>407.16656279366003</v>
      </c>
      <c r="E86" s="43">
        <v>623.09024636621996</v>
      </c>
      <c r="F86" s="43">
        <v>1290.9938087565199</v>
      </c>
      <c r="G86" s="43">
        <v>880.81416757246984</v>
      </c>
      <c r="H86" s="43">
        <v>869.96187078198</v>
      </c>
      <c r="I86" s="43">
        <v>999.34266134307006</v>
      </c>
      <c r="J86" s="43">
        <v>1067.07119782311</v>
      </c>
      <c r="K86" s="43">
        <v>188.58816860077002</v>
      </c>
      <c r="L86" s="43"/>
      <c r="M86" s="48">
        <f t="shared" si="41"/>
        <v>95.077538900167411</v>
      </c>
      <c r="N86" s="48">
        <f t="shared" si="42"/>
        <v>98.491865681117304</v>
      </c>
      <c r="O86" s="48">
        <f t="shared" si="43"/>
        <v>91.626215736724987</v>
      </c>
      <c r="P86" s="48">
        <f t="shared" si="44"/>
        <v>94.17420900526065</v>
      </c>
      <c r="Q86" s="48">
        <f t="shared" si="45"/>
        <v>85.655179431315375</v>
      </c>
      <c r="R86" s="48">
        <f t="shared" si="46"/>
        <v>86.71793118838518</v>
      </c>
      <c r="S86" s="48">
        <f t="shared" si="47"/>
        <v>90.806704104567757</v>
      </c>
      <c r="T86" s="48">
        <f t="shared" si="47"/>
        <v>15.74128801259484</v>
      </c>
    </row>
    <row r="87" spans="2:20" x14ac:dyDescent="0.2">
      <c r="B87" s="35" t="s">
        <v>7</v>
      </c>
      <c r="C87" s="78" t="s">
        <v>8</v>
      </c>
      <c r="D87" s="42">
        <f t="shared" ref="D87:I87" si="48">+D88+D92</f>
        <v>51554.402425456843</v>
      </c>
      <c r="E87" s="42">
        <f t="shared" si="48"/>
        <v>45278.506192350455</v>
      </c>
      <c r="F87" s="42">
        <f t="shared" si="48"/>
        <v>54592.12324325167</v>
      </c>
      <c r="G87" s="42">
        <f t="shared" si="48"/>
        <v>68767.89413445504</v>
      </c>
      <c r="H87" s="42">
        <f t="shared" si="48"/>
        <v>75046.42993642902</v>
      </c>
      <c r="I87" s="42">
        <f t="shared" si="48"/>
        <v>82784.46950067846</v>
      </c>
      <c r="J87" s="42">
        <f t="shared" ref="J87:K87" si="49">+J88+J92</f>
        <v>104459.20204851686</v>
      </c>
      <c r="K87" s="42">
        <f t="shared" si="49"/>
        <v>44521.897125196883</v>
      </c>
      <c r="L87" s="73"/>
      <c r="M87" s="47">
        <f t="shared" si="41"/>
        <v>99.270037157022443</v>
      </c>
      <c r="N87" s="47">
        <f t="shared" si="42"/>
        <v>84.455072681777864</v>
      </c>
      <c r="O87" s="47">
        <f t="shared" si="43"/>
        <v>77.415396442816302</v>
      </c>
      <c r="P87" s="47">
        <f t="shared" si="44"/>
        <v>95.981057138023985</v>
      </c>
      <c r="Q87" s="47">
        <f t="shared" si="45"/>
        <v>95.667101454170691</v>
      </c>
      <c r="R87" s="47">
        <f t="shared" si="46"/>
        <v>87.664908838561587</v>
      </c>
      <c r="S87" s="47">
        <f t="shared" si="47"/>
        <v>92.765888849015994</v>
      </c>
      <c r="T87" s="47">
        <f t="shared" si="47"/>
        <v>44.322574753151393</v>
      </c>
    </row>
    <row r="88" spans="2:20" x14ac:dyDescent="0.2">
      <c r="B88" s="35"/>
      <c r="C88" s="78" t="s">
        <v>9</v>
      </c>
      <c r="D88" s="42">
        <f>+SUM(D89:D91)</f>
        <v>14097.222242398988</v>
      </c>
      <c r="E88" s="42">
        <f>+SUM(E89:E91)</f>
        <v>14848.445649189751</v>
      </c>
      <c r="F88" s="42">
        <f t="shared" ref="F88:K88" si="50">(+SUM(F89:F91))</f>
        <v>20307.638953770092</v>
      </c>
      <c r="G88" s="42">
        <f t="shared" si="50"/>
        <v>15172.206855306691</v>
      </c>
      <c r="H88" s="42">
        <f t="shared" si="50"/>
        <v>24931.99348473745</v>
      </c>
      <c r="I88" s="42">
        <f t="shared" si="50"/>
        <v>31941.095017865489</v>
      </c>
      <c r="J88" s="42">
        <f t="shared" si="50"/>
        <v>47879.681645598088</v>
      </c>
      <c r="K88" s="42">
        <f t="shared" si="50"/>
        <v>12914.018212435809</v>
      </c>
      <c r="L88" s="73"/>
      <c r="M88" s="47">
        <f t="shared" si="41"/>
        <v>97.913486747181409</v>
      </c>
      <c r="N88" s="47">
        <f t="shared" si="42"/>
        <v>99.032710760723859</v>
      </c>
      <c r="O88" s="47">
        <f t="shared" si="43"/>
        <v>80.563045668736592</v>
      </c>
      <c r="P88" s="47">
        <f t="shared" si="44"/>
        <v>90.384198779224718</v>
      </c>
      <c r="Q88" s="47">
        <f t="shared" si="45"/>
        <v>93.925312356068559</v>
      </c>
      <c r="R88" s="47">
        <f t="shared" si="46"/>
        <v>85.725266815904817</v>
      </c>
      <c r="S88" s="47">
        <f t="shared" si="47"/>
        <v>88.965244172566969</v>
      </c>
      <c r="T88" s="47">
        <f t="shared" si="47"/>
        <v>33.624962457757931</v>
      </c>
    </row>
    <row r="89" spans="2:20" x14ac:dyDescent="0.2">
      <c r="B89" s="33"/>
      <c r="C89" s="79" t="s">
        <v>47</v>
      </c>
      <c r="D89" s="43">
        <v>7910.4761747702196</v>
      </c>
      <c r="E89" s="43">
        <v>6388.91910730776</v>
      </c>
      <c r="F89" s="43">
        <v>10847.485993354579</v>
      </c>
      <c r="G89" s="43">
        <v>4196.9259834415398</v>
      </c>
      <c r="H89" s="43">
        <v>12570.024020434128</v>
      </c>
      <c r="I89" s="43">
        <v>16973.387391628301</v>
      </c>
      <c r="J89" s="43">
        <v>31951.354147702699</v>
      </c>
      <c r="K89" s="43">
        <v>6999.6770087442792</v>
      </c>
      <c r="L89" s="43"/>
      <c r="M89" s="48">
        <f t="shared" si="41"/>
        <v>99.388399633902537</v>
      </c>
      <c r="N89" s="48">
        <f t="shared" si="42"/>
        <v>98.433201721859916</v>
      </c>
      <c r="O89" s="48">
        <f t="shared" si="43"/>
        <v>75.917390481882663</v>
      </c>
      <c r="P89" s="48">
        <f t="shared" si="44"/>
        <v>96.760553481122784</v>
      </c>
      <c r="Q89" s="48">
        <f t="shared" si="45"/>
        <v>95.285042047852585</v>
      </c>
      <c r="R89" s="48">
        <f t="shared" si="46"/>
        <v>87.000273850086671</v>
      </c>
      <c r="S89" s="48">
        <f t="shared" si="47"/>
        <v>92.71485698767107</v>
      </c>
      <c r="T89" s="48">
        <f t="shared" si="47"/>
        <v>40.523700417990192</v>
      </c>
    </row>
    <row r="90" spans="2:20" x14ac:dyDescent="0.2">
      <c r="B90" s="33"/>
      <c r="C90" s="79" t="s">
        <v>11</v>
      </c>
      <c r="D90" s="43">
        <v>6110.3916256119392</v>
      </c>
      <c r="E90" s="43">
        <v>8217.5321075763713</v>
      </c>
      <c r="F90" s="43">
        <v>9332.3992750014295</v>
      </c>
      <c r="G90" s="43">
        <v>10879.59594439222</v>
      </c>
      <c r="H90" s="43">
        <v>12281.41279798162</v>
      </c>
      <c r="I90" s="43">
        <v>14870.58768819792</v>
      </c>
      <c r="J90" s="43">
        <v>15711.61536762011</v>
      </c>
      <c r="K90" s="43">
        <v>5860.2713468294996</v>
      </c>
      <c r="L90" s="43"/>
      <c r="M90" s="48">
        <f t="shared" si="41"/>
        <v>96.817670243193604</v>
      </c>
      <c r="N90" s="48">
        <f t="shared" si="42"/>
        <v>99.773939366644967</v>
      </c>
      <c r="O90" s="48">
        <f t="shared" si="43"/>
        <v>86.762291864065872</v>
      </c>
      <c r="P90" s="48">
        <f t="shared" si="44"/>
        <v>88.430494290039434</v>
      </c>
      <c r="Q90" s="48">
        <f t="shared" si="45"/>
        <v>93.025474680171001</v>
      </c>
      <c r="R90" s="48">
        <f t="shared" si="46"/>
        <v>84.873182322204357</v>
      </c>
      <c r="S90" s="48">
        <f t="shared" si="47"/>
        <v>83.663837569783269</v>
      </c>
      <c r="T90" s="48">
        <f t="shared" si="47"/>
        <v>29.320323473870076</v>
      </c>
    </row>
    <row r="91" spans="2:20" x14ac:dyDescent="0.2">
      <c r="B91" s="33"/>
      <c r="C91" s="79" t="s">
        <v>57</v>
      </c>
      <c r="D91" s="43">
        <v>76.354442016830006</v>
      </c>
      <c r="E91" s="43">
        <v>241.99443430562002</v>
      </c>
      <c r="F91" s="43">
        <v>127.75368541407998</v>
      </c>
      <c r="G91" s="43">
        <v>95.684927472929999</v>
      </c>
      <c r="H91" s="43">
        <v>80.556666321699993</v>
      </c>
      <c r="I91" s="43">
        <v>97.119938039269982</v>
      </c>
      <c r="J91" s="43">
        <v>216.71213027528</v>
      </c>
      <c r="K91" s="43">
        <v>54.069856862030008</v>
      </c>
      <c r="L91" s="43"/>
      <c r="M91" s="48">
        <f t="shared" si="41"/>
        <v>60.008037986718321</v>
      </c>
      <c r="N91" s="48">
        <f t="shared" si="42"/>
        <v>90.732763379105563</v>
      </c>
      <c r="O91" s="48">
        <f t="shared" si="43"/>
        <v>78.707196030641043</v>
      </c>
      <c r="P91" s="48">
        <f t="shared" si="44"/>
        <v>65.572336683188809</v>
      </c>
      <c r="Q91" s="48">
        <f t="shared" si="45"/>
        <v>53.610783607904523</v>
      </c>
      <c r="R91" s="48">
        <f t="shared" si="46"/>
        <v>42.353433910073882</v>
      </c>
      <c r="S91" s="48">
        <f t="shared" si="47"/>
        <v>37.558633518332343</v>
      </c>
      <c r="T91" s="48">
        <f t="shared" si="47"/>
        <v>4.7183944926713375</v>
      </c>
    </row>
    <row r="92" spans="2:20" x14ac:dyDescent="0.2">
      <c r="B92" s="35"/>
      <c r="C92" s="78" t="s">
        <v>12</v>
      </c>
      <c r="D92" s="42">
        <f t="shared" ref="D92:I92" si="51">+SUM(D93:D96)</f>
        <v>37457.180183057855</v>
      </c>
      <c r="E92" s="42">
        <f t="shared" si="51"/>
        <v>30430.0605431607</v>
      </c>
      <c r="F92" s="42">
        <f t="shared" si="51"/>
        <v>34284.484289481574</v>
      </c>
      <c r="G92" s="42">
        <f t="shared" si="51"/>
        <v>53595.687279148355</v>
      </c>
      <c r="H92" s="42">
        <f t="shared" si="51"/>
        <v>50114.436451691574</v>
      </c>
      <c r="I92" s="42">
        <f t="shared" si="51"/>
        <v>50843.374482812971</v>
      </c>
      <c r="J92" s="42">
        <f t="shared" ref="J92:K92" si="52">+SUM(J93:J96)</f>
        <v>56579.520402918781</v>
      </c>
      <c r="K92" s="42">
        <f t="shared" si="52"/>
        <v>31607.878912761076</v>
      </c>
      <c r="L92" s="73"/>
      <c r="M92" s="47">
        <f t="shared" si="41"/>
        <v>99.790369133788261</v>
      </c>
      <c r="N92" s="47">
        <f t="shared" si="42"/>
        <v>78.795445917680169</v>
      </c>
      <c r="O92" s="47">
        <f t="shared" si="43"/>
        <v>75.664326728468495</v>
      </c>
      <c r="P92" s="47">
        <f t="shared" si="44"/>
        <v>97.693581449597943</v>
      </c>
      <c r="Q92" s="47">
        <f t="shared" si="45"/>
        <v>96.557931853640142</v>
      </c>
      <c r="R92" s="47">
        <f t="shared" si="46"/>
        <v>88.928979883116938</v>
      </c>
      <c r="S92" s="47">
        <f t="shared" si="47"/>
        <v>96.245322159844136</v>
      </c>
      <c r="T92" s="47">
        <f t="shared" si="47"/>
        <v>50.944572169575629</v>
      </c>
    </row>
    <row r="93" spans="2:20" x14ac:dyDescent="0.2">
      <c r="B93" s="33"/>
      <c r="C93" s="79" t="s">
        <v>47</v>
      </c>
      <c r="D93" s="43">
        <v>17912.435905992872</v>
      </c>
      <c r="E93" s="43">
        <v>8621.1542816812107</v>
      </c>
      <c r="F93" s="43">
        <v>10355.587101750891</v>
      </c>
      <c r="G93" s="43">
        <v>25458.973770639397</v>
      </c>
      <c r="H93" s="43">
        <v>17051.12503934139</v>
      </c>
      <c r="I93" s="43">
        <v>8643.8361434407798</v>
      </c>
      <c r="J93" s="43">
        <v>10247.799020759379</v>
      </c>
      <c r="K93" s="43">
        <v>549.53889310425996</v>
      </c>
      <c r="L93" s="43"/>
      <c r="M93" s="48">
        <f t="shared" si="41"/>
        <v>99.855465757507346</v>
      </c>
      <c r="N93" s="48">
        <f t="shared" si="42"/>
        <v>52.860247248738887</v>
      </c>
      <c r="O93" s="48">
        <f t="shared" si="43"/>
        <v>51.644099692267929</v>
      </c>
      <c r="P93" s="48">
        <f t="shared" si="44"/>
        <v>95.963456435146327</v>
      </c>
      <c r="Q93" s="48">
        <f t="shared" si="45"/>
        <v>97.469585165190182</v>
      </c>
      <c r="R93" s="48">
        <f t="shared" si="46"/>
        <v>62.087354761386273</v>
      </c>
      <c r="S93" s="48">
        <f t="shared" si="47"/>
        <v>98.681925705495772</v>
      </c>
      <c r="T93" s="48">
        <f t="shared" si="47"/>
        <v>5.3132124662505973</v>
      </c>
    </row>
    <row r="94" spans="2:20" x14ac:dyDescent="0.2">
      <c r="B94" s="33"/>
      <c r="C94" s="79" t="s">
        <v>11</v>
      </c>
      <c r="D94" s="43">
        <v>18932.253958071709</v>
      </c>
      <c r="E94" s="43">
        <v>20925.931448805579</v>
      </c>
      <c r="F94" s="43">
        <v>22982.88984554616</v>
      </c>
      <c r="G94" s="43">
        <v>26772.986675667293</v>
      </c>
      <c r="H94" s="43">
        <v>28965.906057873621</v>
      </c>
      <c r="I94" s="43">
        <v>40687.998750294893</v>
      </c>
      <c r="J94" s="43">
        <v>44845.979018978178</v>
      </c>
      <c r="K94" s="43">
        <v>31021.081136316025</v>
      </c>
      <c r="L94" s="43"/>
      <c r="M94" s="48">
        <f t="shared" si="41"/>
        <v>99.946518272929083</v>
      </c>
      <c r="N94" s="48">
        <f t="shared" si="42"/>
        <v>97.874516352882196</v>
      </c>
      <c r="O94" s="48">
        <f t="shared" si="43"/>
        <v>95.211150041984823</v>
      </c>
      <c r="P94" s="48">
        <f t="shared" si="44"/>
        <v>99.679241197333226</v>
      </c>
      <c r="Q94" s="48">
        <f t="shared" si="45"/>
        <v>96.068196647084918</v>
      </c>
      <c r="R94" s="48">
        <f t="shared" si="46"/>
        <v>97.975595653713839</v>
      </c>
      <c r="S94" s="48">
        <f t="shared" si="47"/>
        <v>97.068819139432136</v>
      </c>
      <c r="T94" s="48">
        <f t="shared" si="47"/>
        <v>63.597069626808057</v>
      </c>
    </row>
    <row r="95" spans="2:20" x14ac:dyDescent="0.2">
      <c r="B95" s="33"/>
      <c r="C95" s="79" t="s">
        <v>57</v>
      </c>
      <c r="D95" s="43">
        <v>122.65431899327001</v>
      </c>
      <c r="E95" s="43">
        <v>109.97481267391001</v>
      </c>
      <c r="F95" s="43">
        <v>111.64504218452001</v>
      </c>
      <c r="G95" s="43">
        <v>128.07581098297001</v>
      </c>
      <c r="H95" s="43">
        <v>144.94604767358999</v>
      </c>
      <c r="I95" s="43">
        <v>84.518142077299999</v>
      </c>
      <c r="J95" s="43">
        <v>98.927100236219999</v>
      </c>
      <c r="K95" s="43">
        <v>37.25888334079</v>
      </c>
      <c r="L95" s="43"/>
      <c r="M95" s="48">
        <f t="shared" si="41"/>
        <v>75.776489297530489</v>
      </c>
      <c r="N95" s="48">
        <f t="shared" si="42"/>
        <v>70.335114702012575</v>
      </c>
      <c r="O95" s="48">
        <f t="shared" si="43"/>
        <v>39.004517291571737</v>
      </c>
      <c r="P95" s="48">
        <f t="shared" si="44"/>
        <v>54.197124451600921</v>
      </c>
      <c r="Q95" s="48">
        <f t="shared" si="45"/>
        <v>49.103939795759707</v>
      </c>
      <c r="R95" s="48">
        <f t="shared" si="46"/>
        <v>28.628382392552282</v>
      </c>
      <c r="S95" s="48">
        <f t="shared" si="47"/>
        <v>33.556239829056395</v>
      </c>
      <c r="T95" s="48">
        <f t="shared" si="47"/>
        <v>14.445421195603336</v>
      </c>
    </row>
    <row r="96" spans="2:20" x14ac:dyDescent="0.2">
      <c r="B96" s="33"/>
      <c r="C96" s="79" t="s">
        <v>58</v>
      </c>
      <c r="D96" s="43">
        <v>489.83600000000001</v>
      </c>
      <c r="E96" s="43">
        <v>773</v>
      </c>
      <c r="F96" s="43">
        <v>834.3623</v>
      </c>
      <c r="G96" s="43">
        <v>1235.65102185869</v>
      </c>
      <c r="H96" s="43">
        <v>3952.4593068029703</v>
      </c>
      <c r="I96" s="43">
        <v>1427.0214470000001</v>
      </c>
      <c r="J96" s="43">
        <v>1386.8152629450001</v>
      </c>
      <c r="K96" s="43">
        <v>0</v>
      </c>
      <c r="L96" s="43"/>
      <c r="M96" s="48">
        <f t="shared" si="41"/>
        <v>99.306648069156793</v>
      </c>
      <c r="N96" s="48">
        <f t="shared" si="42"/>
        <v>100</v>
      </c>
      <c r="O96" s="48">
        <f t="shared" si="43"/>
        <v>100</v>
      </c>
      <c r="P96" s="48">
        <f t="shared" si="44"/>
        <v>99.996516138476764</v>
      </c>
      <c r="Q96" s="48">
        <f t="shared" si="45"/>
        <v>99.796262294490973</v>
      </c>
      <c r="R96" s="48">
        <f t="shared" si="46"/>
        <v>100</v>
      </c>
      <c r="S96" s="48">
        <f t="shared" si="47"/>
        <v>72.718630119689493</v>
      </c>
      <c r="T96" s="48">
        <f t="shared" si="47"/>
        <v>0</v>
      </c>
    </row>
    <row r="97" spans="2:21" x14ac:dyDescent="0.2">
      <c r="B97" s="35" t="s">
        <v>13</v>
      </c>
      <c r="C97" s="78" t="s">
        <v>110</v>
      </c>
      <c r="D97" s="42">
        <v>25313.315332280054</v>
      </c>
      <c r="E97" s="42">
        <v>28600.639454880347</v>
      </c>
      <c r="F97" s="42">
        <v>38269.575593344824</v>
      </c>
      <c r="G97" s="42">
        <v>47226.710451375315</v>
      </c>
      <c r="H97" s="42">
        <v>51035.865060861048</v>
      </c>
      <c r="I97" s="42">
        <v>41418.207779140634</v>
      </c>
      <c r="J97" s="42">
        <v>39620.174100745251</v>
      </c>
      <c r="K97" s="42">
        <v>18509.004305273662</v>
      </c>
      <c r="L97" s="73"/>
      <c r="M97" s="47">
        <f t="shared" si="41"/>
        <v>75.631619622661432</v>
      </c>
      <c r="N97" s="47">
        <f t="shared" si="42"/>
        <v>80.264273640591341</v>
      </c>
      <c r="O97" s="47">
        <f t="shared" si="43"/>
        <v>77.504082492170738</v>
      </c>
      <c r="P97" s="47">
        <f t="shared" si="44"/>
        <v>79.652085086971127</v>
      </c>
      <c r="Q97" s="47">
        <f t="shared" si="45"/>
        <v>70.928051573260234</v>
      </c>
      <c r="R97" s="47">
        <f t="shared" si="46"/>
        <v>53.730096295912112</v>
      </c>
      <c r="S97" s="47">
        <f t="shared" si="47"/>
        <v>61.583414739195</v>
      </c>
      <c r="T97" s="47">
        <f t="shared" si="47"/>
        <v>25.197297086166888</v>
      </c>
    </row>
    <row r="98" spans="2:21" x14ac:dyDescent="0.2">
      <c r="B98" s="37" t="s">
        <v>14</v>
      </c>
      <c r="C98" s="80" t="s">
        <v>16</v>
      </c>
      <c r="D98" s="44">
        <f t="shared" ref="D98:I98" si="53">+D79+D97</f>
        <v>167065.75708680949</v>
      </c>
      <c r="E98" s="44">
        <f t="shared" si="53"/>
        <v>201263.5664438133</v>
      </c>
      <c r="F98" s="44">
        <f t="shared" si="53"/>
        <v>231473.10047291836</v>
      </c>
      <c r="G98" s="44">
        <f t="shared" si="53"/>
        <v>227977.64054356469</v>
      </c>
      <c r="H98" s="44">
        <f t="shared" si="53"/>
        <v>278357.69258766994</v>
      </c>
      <c r="I98" s="44">
        <f t="shared" si="53"/>
        <v>289797.04593620106</v>
      </c>
      <c r="J98" s="44">
        <f t="shared" ref="J98" si="54">+J79+J97</f>
        <v>321725.18807624065</v>
      </c>
      <c r="K98" s="44">
        <f t="shared" ref="K98" si="55">+K79+K97</f>
        <v>134746.44479084917</v>
      </c>
      <c r="L98" s="73"/>
      <c r="M98" s="49">
        <f t="shared" si="41"/>
        <v>90.98308831962683</v>
      </c>
      <c r="N98" s="49">
        <f t="shared" si="42"/>
        <v>83.581379015370061</v>
      </c>
      <c r="O98" s="49">
        <f t="shared" si="43"/>
        <v>90.87320964827947</v>
      </c>
      <c r="P98" s="49">
        <f t="shared" si="44"/>
        <v>86.976362147503821</v>
      </c>
      <c r="Q98" s="49">
        <f t="shared" si="45"/>
        <v>86.192507653798984</v>
      </c>
      <c r="R98" s="49">
        <f t="shared" si="46"/>
        <v>81.914818002567884</v>
      </c>
      <c r="S98" s="49">
        <f t="shared" si="47"/>
        <v>86.590911694030098</v>
      </c>
      <c r="T98" s="49">
        <f t="shared" si="47"/>
        <v>31.660943334912183</v>
      </c>
    </row>
    <row r="99" spans="2:21" x14ac:dyDescent="0.2">
      <c r="B99" s="39" t="s">
        <v>15</v>
      </c>
      <c r="C99" s="81" t="s">
        <v>51</v>
      </c>
      <c r="D99" s="45">
        <f t="shared" ref="D99:I99" si="56">+D79+D87+D97</f>
        <v>218620.15951226634</v>
      </c>
      <c r="E99" s="45">
        <f t="shared" si="56"/>
        <v>246542.07263616376</v>
      </c>
      <c r="F99" s="45">
        <f t="shared" si="56"/>
        <v>286065.22371617</v>
      </c>
      <c r="G99" s="45">
        <f t="shared" si="56"/>
        <v>296745.5346780197</v>
      </c>
      <c r="H99" s="45">
        <f t="shared" si="56"/>
        <v>353404.12252409902</v>
      </c>
      <c r="I99" s="45">
        <f t="shared" si="56"/>
        <v>372581.51543687948</v>
      </c>
      <c r="J99" s="45">
        <f t="shared" ref="J99" si="57">+J79+J87+J97</f>
        <v>426184.39012475754</v>
      </c>
      <c r="K99" s="45">
        <f t="shared" ref="K99" si="58">+K79+K87+K97</f>
        <v>179268.34191604608</v>
      </c>
      <c r="L99" s="73"/>
      <c r="M99" s="46">
        <f t="shared" si="41"/>
        <v>92.810125491867041</v>
      </c>
      <c r="N99" s="46">
        <f t="shared" si="42"/>
        <v>83.740478925913578</v>
      </c>
      <c r="O99" s="46">
        <f t="shared" si="43"/>
        <v>87.955285376007197</v>
      </c>
      <c r="P99" s="46">
        <f t="shared" si="44"/>
        <v>88.909365109862222</v>
      </c>
      <c r="Q99" s="46">
        <f t="shared" si="45"/>
        <v>88.044149174193336</v>
      </c>
      <c r="R99" s="46">
        <f t="shared" si="46"/>
        <v>83.126294254843657</v>
      </c>
      <c r="S99" s="46">
        <f t="shared" si="47"/>
        <v>88.027104096659798</v>
      </c>
      <c r="T99" s="46">
        <f t="shared" si="47"/>
        <v>34.078731017119232</v>
      </c>
    </row>
    <row r="100" spans="2:21" s="5" customFormat="1" x14ac:dyDescent="0.2">
      <c r="B100" s="74" t="str">
        <f>+'C1 Aprop Resumen 2000-2026'!B20</f>
        <v>* Información con corte a 31 de mayo</v>
      </c>
      <c r="C100" s="70"/>
      <c r="D100" s="71"/>
      <c r="E100" s="71"/>
      <c r="F100" s="71"/>
      <c r="G100" s="71"/>
      <c r="H100" s="71"/>
      <c r="I100" s="71"/>
      <c r="M100" s="113"/>
      <c r="N100" s="113"/>
      <c r="O100" s="113"/>
      <c r="P100" s="113"/>
      <c r="Q100" s="113"/>
      <c r="R100" s="113"/>
      <c r="S100" s="113"/>
    </row>
    <row r="101" spans="2:21" x14ac:dyDescent="0.2">
      <c r="B101" s="1" t="s">
        <v>227</v>
      </c>
      <c r="M101" s="111"/>
      <c r="N101" s="111"/>
      <c r="O101" s="111"/>
      <c r="P101" s="111"/>
      <c r="Q101" s="111"/>
      <c r="R101" s="111"/>
      <c r="S101" s="111"/>
    </row>
    <row r="102" spans="2:21" x14ac:dyDescent="0.2">
      <c r="M102" s="111"/>
      <c r="N102" s="111"/>
      <c r="O102" s="111"/>
      <c r="P102" s="111"/>
      <c r="Q102" s="111"/>
      <c r="R102" s="111"/>
      <c r="S102" s="111"/>
    </row>
    <row r="103" spans="2:21" x14ac:dyDescent="0.2">
      <c r="M103" s="111"/>
      <c r="N103" s="111"/>
      <c r="O103" s="111"/>
      <c r="P103" s="111"/>
      <c r="Q103" s="111"/>
      <c r="R103" s="111"/>
      <c r="S103" s="111"/>
    </row>
    <row r="104" spans="2:21" x14ac:dyDescent="0.2">
      <c r="M104" s="111"/>
      <c r="N104" s="111"/>
      <c r="O104" s="111"/>
      <c r="P104" s="111"/>
      <c r="Q104" s="111"/>
      <c r="R104" s="111"/>
      <c r="S104" s="111"/>
    </row>
    <row r="105" spans="2:21" x14ac:dyDescent="0.2">
      <c r="M105" s="111"/>
      <c r="N105" s="111"/>
      <c r="O105" s="111"/>
      <c r="P105" s="111"/>
      <c r="Q105" s="111"/>
      <c r="R105" s="111"/>
      <c r="S105" s="111"/>
    </row>
    <row r="106" spans="2:21" x14ac:dyDescent="0.2">
      <c r="M106" s="111"/>
      <c r="N106" s="111"/>
      <c r="O106" s="111"/>
      <c r="P106" s="111"/>
      <c r="Q106" s="111"/>
      <c r="R106" s="111"/>
      <c r="S106" s="111"/>
    </row>
    <row r="107" spans="2:21" ht="18" x14ac:dyDescent="0.2">
      <c r="C107" s="138"/>
      <c r="D107" s="164" t="s">
        <v>186</v>
      </c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</row>
    <row r="108" spans="2:21" x14ac:dyDescent="0.2">
      <c r="B108" s="165"/>
      <c r="C108" s="165"/>
      <c r="D108" s="165"/>
      <c r="E108" s="165"/>
      <c r="F108" s="165"/>
      <c r="G108" s="165"/>
      <c r="H108" s="165"/>
      <c r="I108" s="165"/>
    </row>
    <row r="109" spans="2:21" ht="12" customHeight="1" thickBot="1" x14ac:dyDescent="0.25">
      <c r="B109" s="20"/>
      <c r="C109" s="94"/>
      <c r="D109" s="179"/>
      <c r="E109" s="179"/>
      <c r="F109" s="179"/>
      <c r="G109" s="179"/>
      <c r="H109" s="179"/>
      <c r="I109" s="179"/>
      <c r="J109" s="179"/>
      <c r="K109" s="143"/>
      <c r="M109" s="179" t="s">
        <v>175</v>
      </c>
      <c r="N109" s="179"/>
      <c r="O109" s="179"/>
      <c r="P109" s="179"/>
      <c r="Q109" s="179"/>
      <c r="R109" s="179"/>
      <c r="S109" s="179"/>
      <c r="T109" s="179"/>
      <c r="U109" s="100"/>
    </row>
    <row r="110" spans="2:21" x14ac:dyDescent="0.2">
      <c r="B110" s="50"/>
      <c r="C110" s="176" t="s">
        <v>0</v>
      </c>
      <c r="D110" s="162">
        <v>2019</v>
      </c>
      <c r="E110" s="162">
        <v>2020</v>
      </c>
      <c r="F110" s="162">
        <v>2021</v>
      </c>
      <c r="G110" s="162">
        <v>2022</v>
      </c>
      <c r="H110" s="162">
        <v>2023</v>
      </c>
      <c r="I110" s="162">
        <v>2024</v>
      </c>
      <c r="J110" s="162">
        <v>2025</v>
      </c>
      <c r="K110" s="162" t="s">
        <v>178</v>
      </c>
      <c r="L110" s="116"/>
      <c r="M110" s="162">
        <v>2019</v>
      </c>
      <c r="N110" s="162">
        <v>2020</v>
      </c>
      <c r="O110" s="162">
        <v>2021</v>
      </c>
      <c r="P110" s="162">
        <v>2022</v>
      </c>
      <c r="Q110" s="162">
        <v>2023</v>
      </c>
      <c r="R110" s="162">
        <v>2024</v>
      </c>
      <c r="S110" s="162">
        <v>2025</v>
      </c>
      <c r="T110" s="162" t="s">
        <v>178</v>
      </c>
    </row>
    <row r="111" spans="2:21" ht="12" thickBot="1" x14ac:dyDescent="0.25">
      <c r="B111" s="86"/>
      <c r="C111" s="177"/>
      <c r="D111" s="163"/>
      <c r="E111" s="163"/>
      <c r="F111" s="163"/>
      <c r="G111" s="163"/>
      <c r="H111" s="163"/>
      <c r="I111" s="163"/>
      <c r="J111" s="163"/>
      <c r="K111" s="163"/>
      <c r="M111" s="163"/>
      <c r="N111" s="163"/>
      <c r="O111" s="163"/>
      <c r="P111" s="163"/>
      <c r="Q111" s="163"/>
      <c r="R111" s="163"/>
      <c r="S111" s="163"/>
      <c r="T111" s="163"/>
    </row>
    <row r="112" spans="2:21" x14ac:dyDescent="0.2">
      <c r="B112" s="35" t="s">
        <v>1</v>
      </c>
      <c r="C112" s="78" t="s">
        <v>2</v>
      </c>
      <c r="D112" s="42">
        <f t="shared" ref="D112:I112" si="59">+SUM(D113:D119)</f>
        <v>141632.12405557756</v>
      </c>
      <c r="E112" s="42">
        <f t="shared" si="59"/>
        <v>172550.02429606076</v>
      </c>
      <c r="F112" s="42">
        <f t="shared" si="59"/>
        <v>192977.30590575849</v>
      </c>
      <c r="G112" s="42">
        <f t="shared" si="59"/>
        <v>180522.9838510736</v>
      </c>
      <c r="H112" s="42">
        <f t="shared" si="59"/>
        <v>227074.47926236785</v>
      </c>
      <c r="I112" s="42">
        <f t="shared" si="59"/>
        <v>248116.92987707339</v>
      </c>
      <c r="J112" s="42">
        <f t="shared" ref="J112:K112" si="60">+SUM(J113:J119)</f>
        <v>281932.83364671358</v>
      </c>
      <c r="K112" s="42">
        <f t="shared" si="60"/>
        <v>115327.53473336363</v>
      </c>
      <c r="L112" s="43"/>
      <c r="M112" s="47">
        <f t="shared" ref="M112:M132" si="61">+D112/D14*100</f>
        <v>94.324798429352654</v>
      </c>
      <c r="N112" s="47">
        <f t="shared" ref="N112:N132" si="62">+E112/E14*100</f>
        <v>84.102460529484972</v>
      </c>
      <c r="O112" s="47">
        <f t="shared" ref="O112:O132" si="63">+F112/F14*100</f>
        <v>93.977823546982563</v>
      </c>
      <c r="P112" s="47">
        <f t="shared" ref="P112:P132" si="64">+G112/G14*100</f>
        <v>89.005078679112188</v>
      </c>
      <c r="Q112" s="47">
        <f t="shared" ref="Q112:Q132" si="65">+H112/H14*100</f>
        <v>90.469934330443195</v>
      </c>
      <c r="R112" s="47">
        <f t="shared" ref="R112:R132" si="66">+I112/I14*100</f>
        <v>89.672327420083874</v>
      </c>
      <c r="S112" s="47">
        <f t="shared" ref="S112:T132" si="67">+J112/J14*100</f>
        <v>91.771918581602492</v>
      </c>
      <c r="T112" s="47">
        <f t="shared" si="67"/>
        <v>32.750878317059481</v>
      </c>
    </row>
    <row r="113" spans="2:20" x14ac:dyDescent="0.2">
      <c r="B113" s="41"/>
      <c r="C113" s="79" t="s">
        <v>42</v>
      </c>
      <c r="D113" s="43">
        <v>28924.508805623311</v>
      </c>
      <c r="E113" s="43">
        <v>29966.383270161889</v>
      </c>
      <c r="F113" s="43">
        <v>31756.504025377541</v>
      </c>
      <c r="G113" s="43">
        <v>35068.89631633016</v>
      </c>
      <c r="H113" s="43">
        <v>40683.143601565214</v>
      </c>
      <c r="I113" s="43">
        <v>46391.639314033717</v>
      </c>
      <c r="J113" s="43">
        <v>52278.125071207614</v>
      </c>
      <c r="K113" s="43">
        <v>21612.016993804838</v>
      </c>
      <c r="L113" s="43"/>
      <c r="M113" s="48">
        <f t="shared" si="61"/>
        <v>98.267706347250339</v>
      </c>
      <c r="N113" s="48">
        <f t="shared" si="62"/>
        <v>96.407738602778963</v>
      </c>
      <c r="O113" s="48">
        <f t="shared" si="63"/>
        <v>96.423079570942832</v>
      </c>
      <c r="P113" s="48">
        <f t="shared" si="64"/>
        <v>96.956712118544687</v>
      </c>
      <c r="Q113" s="48">
        <f t="shared" si="65"/>
        <v>95.535590037231984</v>
      </c>
      <c r="R113" s="48">
        <f t="shared" si="66"/>
        <v>97.019008934533886</v>
      </c>
      <c r="S113" s="48">
        <f t="shared" si="67"/>
        <v>96.934487875837348</v>
      </c>
      <c r="T113" s="48">
        <f t="shared" si="67"/>
        <v>34.62213023538753</v>
      </c>
    </row>
    <row r="114" spans="2:20" x14ac:dyDescent="0.2">
      <c r="B114" s="41"/>
      <c r="C114" s="79" t="s">
        <v>109</v>
      </c>
      <c r="D114" s="43">
        <v>7844.0208292342768</v>
      </c>
      <c r="E114" s="43">
        <v>7768.6544281374117</v>
      </c>
      <c r="F114" s="43">
        <v>8763.2214174098972</v>
      </c>
      <c r="G114" s="43">
        <v>10814.82783966981</v>
      </c>
      <c r="H114" s="43">
        <v>11469.687144742344</v>
      </c>
      <c r="I114" s="43">
        <v>10983.745543477018</v>
      </c>
      <c r="J114" s="43">
        <v>13813.762004236498</v>
      </c>
      <c r="K114" s="43">
        <v>5292.4753685585538</v>
      </c>
      <c r="L114" s="43"/>
      <c r="M114" s="48">
        <f t="shared" si="61"/>
        <v>87.917654683573261</v>
      </c>
      <c r="N114" s="48">
        <f t="shared" si="62"/>
        <v>86.480367996317227</v>
      </c>
      <c r="O114" s="48">
        <f t="shared" si="63"/>
        <v>87.540132437198167</v>
      </c>
      <c r="P114" s="48">
        <f t="shared" si="64"/>
        <v>86.327130676972459</v>
      </c>
      <c r="Q114" s="48">
        <f t="shared" si="65"/>
        <v>77.446155574675686</v>
      </c>
      <c r="R114" s="48">
        <f t="shared" si="66"/>
        <v>69.939071217758496</v>
      </c>
      <c r="S114" s="48">
        <f t="shared" si="67"/>
        <v>74.10194961312898</v>
      </c>
      <c r="T114" s="48">
        <f t="shared" si="67"/>
        <v>30.422947205392543</v>
      </c>
    </row>
    <row r="115" spans="2:20" x14ac:dyDescent="0.2">
      <c r="B115" s="41"/>
      <c r="C115" s="79" t="s">
        <v>5</v>
      </c>
      <c r="D115" s="43">
        <v>103868.43360780746</v>
      </c>
      <c r="E115" s="43">
        <v>133590.60138553497</v>
      </c>
      <c r="F115" s="43">
        <v>150287.79373937703</v>
      </c>
      <c r="G115" s="43">
        <v>132879.30040860819</v>
      </c>
      <c r="H115" s="43">
        <v>172974.96345239491</v>
      </c>
      <c r="I115" s="43">
        <v>188815.62596997933</v>
      </c>
      <c r="J115" s="43">
        <v>213891.86997815306</v>
      </c>
      <c r="K115" s="43">
        <v>88073.421146586319</v>
      </c>
      <c r="L115" s="43"/>
      <c r="M115" s="48">
        <f t="shared" si="61"/>
        <v>93.792879655201403</v>
      </c>
      <c r="N115" s="48">
        <f t="shared" si="62"/>
        <v>81.556734103738776</v>
      </c>
      <c r="O115" s="48">
        <f t="shared" si="63"/>
        <v>93.943533659813269</v>
      </c>
      <c r="P115" s="48">
        <f t="shared" si="64"/>
        <v>87.28630132021955</v>
      </c>
      <c r="Q115" s="48">
        <f t="shared" si="65"/>
        <v>90.358840189409179</v>
      </c>
      <c r="R115" s="48">
        <f t="shared" si="66"/>
        <v>89.463786785740339</v>
      </c>
      <c r="S115" s="48">
        <f t="shared" si="67"/>
        <v>92.010815085539122</v>
      </c>
      <c r="T115" s="48">
        <f t="shared" si="67"/>
        <v>32.618064068154673</v>
      </c>
    </row>
    <row r="116" spans="2:20" x14ac:dyDescent="0.2">
      <c r="B116" s="41"/>
      <c r="C116" s="79" t="s">
        <v>43</v>
      </c>
      <c r="D116" s="43">
        <v>56.267561209340002</v>
      </c>
      <c r="E116" s="43">
        <v>55.911939615369995</v>
      </c>
      <c r="F116" s="43">
        <v>65.976944641870006</v>
      </c>
      <c r="G116" s="43">
        <v>66.353702296920005</v>
      </c>
      <c r="H116" s="43">
        <v>72.909620384139998</v>
      </c>
      <c r="I116" s="43">
        <v>88.153271723410001</v>
      </c>
      <c r="J116" s="43">
        <v>89.787743105670003</v>
      </c>
      <c r="K116" s="43">
        <v>20.325449447289998</v>
      </c>
      <c r="L116" s="43"/>
      <c r="M116" s="48">
        <f t="shared" si="61"/>
        <v>78.907876995680766</v>
      </c>
      <c r="N116" s="48">
        <f t="shared" si="62"/>
        <v>80.83835949151532</v>
      </c>
      <c r="O116" s="48">
        <f t="shared" si="63"/>
        <v>74.359787036186347</v>
      </c>
      <c r="P116" s="48">
        <f t="shared" si="64"/>
        <v>76.839252475676872</v>
      </c>
      <c r="Q116" s="48">
        <f t="shared" si="65"/>
        <v>72.354364039921549</v>
      </c>
      <c r="R116" s="48">
        <f t="shared" si="66"/>
        <v>83.523642369796008</v>
      </c>
      <c r="S116" s="48">
        <f t="shared" si="67"/>
        <v>77.178208021260815</v>
      </c>
      <c r="T116" s="48">
        <f t="shared" si="67"/>
        <v>16.356194162695324</v>
      </c>
    </row>
    <row r="117" spans="2:20" x14ac:dyDescent="0.2">
      <c r="B117" s="41"/>
      <c r="C117" s="79" t="s">
        <v>44</v>
      </c>
      <c r="D117" s="43">
        <v>289.96309007999997</v>
      </c>
      <c r="E117" s="43">
        <v>319.15339482299999</v>
      </c>
      <c r="F117" s="43">
        <v>393.62710475272996</v>
      </c>
      <c r="G117" s="43">
        <v>468.54035323696002</v>
      </c>
      <c r="H117" s="43">
        <v>571.15502560050004</v>
      </c>
      <c r="I117" s="43">
        <v>516.78952704158007</v>
      </c>
      <c r="J117" s="43">
        <v>520.86411951699995</v>
      </c>
      <c r="K117" s="43">
        <v>9.3534573420000005</v>
      </c>
      <c r="L117" s="43"/>
      <c r="M117" s="48">
        <f t="shared" si="61"/>
        <v>99.690949687480639</v>
      </c>
      <c r="N117" s="48">
        <f t="shared" si="62"/>
        <v>99.732942558623535</v>
      </c>
      <c r="O117" s="48">
        <f t="shared" si="63"/>
        <v>83.0496501337079</v>
      </c>
      <c r="P117" s="48">
        <f t="shared" si="64"/>
        <v>99.346435919313066</v>
      </c>
      <c r="Q117" s="48">
        <f t="shared" si="65"/>
        <v>99.714712051225575</v>
      </c>
      <c r="R117" s="48">
        <f t="shared" si="66"/>
        <v>99.785225983303889</v>
      </c>
      <c r="S117" s="48">
        <f t="shared" si="67"/>
        <v>95.077315081968365</v>
      </c>
      <c r="T117" s="48">
        <f t="shared" si="67"/>
        <v>1.4926865195597323</v>
      </c>
    </row>
    <row r="118" spans="2:20" x14ac:dyDescent="0.2">
      <c r="B118" s="41"/>
      <c r="C118" s="79" t="s">
        <v>45</v>
      </c>
      <c r="D118" s="43">
        <v>242.10615010751002</v>
      </c>
      <c r="E118" s="43">
        <v>226.27035089189997</v>
      </c>
      <c r="F118" s="43">
        <v>419.40211115291993</v>
      </c>
      <c r="G118" s="43">
        <v>344.34939414008994</v>
      </c>
      <c r="H118" s="43">
        <v>432.99809239474996</v>
      </c>
      <c r="I118" s="43">
        <v>324.24536599626003</v>
      </c>
      <c r="J118" s="43">
        <v>285.65837413061001</v>
      </c>
      <c r="K118" s="43">
        <v>131.59219943336001</v>
      </c>
      <c r="L118" s="43"/>
      <c r="M118" s="48">
        <f t="shared" si="61"/>
        <v>91.541327778734001</v>
      </c>
      <c r="N118" s="48">
        <f t="shared" si="62"/>
        <v>81.478276057531872</v>
      </c>
      <c r="O118" s="48">
        <f t="shared" si="63"/>
        <v>93.20385884889599</v>
      </c>
      <c r="P118" s="48">
        <f t="shared" si="64"/>
        <v>86.360324926672561</v>
      </c>
      <c r="Q118" s="48">
        <f t="shared" si="65"/>
        <v>90.22923231167232</v>
      </c>
      <c r="R118" s="48">
        <f t="shared" si="66"/>
        <v>94.63137449172838</v>
      </c>
      <c r="S118" s="48">
        <f t="shared" si="67"/>
        <v>85.454433752730466</v>
      </c>
      <c r="T118" s="48">
        <f t="shared" si="67"/>
        <v>37.211055980528528</v>
      </c>
    </row>
    <row r="119" spans="2:20" x14ac:dyDescent="0.2">
      <c r="B119" s="41"/>
      <c r="C119" s="79" t="s">
        <v>46</v>
      </c>
      <c r="D119" s="43">
        <v>406.82401151566006</v>
      </c>
      <c r="E119" s="43">
        <v>623.04952689621996</v>
      </c>
      <c r="F119" s="43">
        <v>1290.78056304652</v>
      </c>
      <c r="G119" s="43">
        <v>880.71583679146988</v>
      </c>
      <c r="H119" s="43">
        <v>869.62232528597997</v>
      </c>
      <c r="I119" s="43">
        <v>996.73088482207004</v>
      </c>
      <c r="J119" s="43">
        <v>1052.7663563631099</v>
      </c>
      <c r="K119" s="43">
        <v>188.35011819126001</v>
      </c>
      <c r="L119" s="43"/>
      <c r="M119" s="48">
        <f t="shared" si="61"/>
        <v>94.997549688293333</v>
      </c>
      <c r="N119" s="48">
        <f t="shared" si="62"/>
        <v>98.485429155119292</v>
      </c>
      <c r="O119" s="48">
        <f t="shared" si="63"/>
        <v>91.611080964352837</v>
      </c>
      <c r="P119" s="48">
        <f t="shared" si="64"/>
        <v>94.163695750748559</v>
      </c>
      <c r="Q119" s="48">
        <f t="shared" si="65"/>
        <v>85.621748276040904</v>
      </c>
      <c r="R119" s="48">
        <f t="shared" si="66"/>
        <v>86.491294354605728</v>
      </c>
      <c r="S119" s="48">
        <f t="shared" si="67"/>
        <v>89.589376237063732</v>
      </c>
      <c r="T119" s="48">
        <f t="shared" si="67"/>
        <v>15.721418154981734</v>
      </c>
    </row>
    <row r="120" spans="2:20" x14ac:dyDescent="0.2">
      <c r="B120" s="35" t="s">
        <v>7</v>
      </c>
      <c r="C120" s="78" t="s">
        <v>8</v>
      </c>
      <c r="D120" s="42">
        <f t="shared" ref="D120:I120" si="68">+D121+D125</f>
        <v>51554.402425456843</v>
      </c>
      <c r="E120" s="42">
        <f t="shared" si="68"/>
        <v>45278.506192350455</v>
      </c>
      <c r="F120" s="42">
        <f t="shared" si="68"/>
        <v>54592.12324325167</v>
      </c>
      <c r="G120" s="42">
        <f t="shared" si="68"/>
        <v>68767.492826805988</v>
      </c>
      <c r="H120" s="42">
        <f t="shared" si="68"/>
        <v>75039.693438201008</v>
      </c>
      <c r="I120" s="42">
        <f t="shared" si="68"/>
        <v>82784.46950067846</v>
      </c>
      <c r="J120" s="42">
        <f t="shared" ref="J120:K120" si="69">+J121+J125</f>
        <v>104459.20204851686</v>
      </c>
      <c r="K120" s="42">
        <f t="shared" si="69"/>
        <v>44357.92577295463</v>
      </c>
      <c r="L120" s="73"/>
      <c r="M120" s="47">
        <f t="shared" si="61"/>
        <v>99.270037157022443</v>
      </c>
      <c r="N120" s="47">
        <f t="shared" si="62"/>
        <v>84.455072681777864</v>
      </c>
      <c r="O120" s="47">
        <f t="shared" si="63"/>
        <v>77.415396442816302</v>
      </c>
      <c r="P120" s="47">
        <f t="shared" si="64"/>
        <v>95.980497022974959</v>
      </c>
      <c r="Q120" s="47">
        <f t="shared" si="65"/>
        <v>95.65851395360643</v>
      </c>
      <c r="R120" s="47">
        <f t="shared" si="66"/>
        <v>87.664908838561587</v>
      </c>
      <c r="S120" s="47">
        <f t="shared" si="67"/>
        <v>92.765888849015994</v>
      </c>
      <c r="T120" s="47">
        <f t="shared" si="67"/>
        <v>44.159337492692885</v>
      </c>
    </row>
    <row r="121" spans="2:20" x14ac:dyDescent="0.2">
      <c r="B121" s="35"/>
      <c r="C121" s="78" t="s">
        <v>9</v>
      </c>
      <c r="D121" s="42">
        <f t="shared" ref="D121:I121" si="70">+SUM(D122:D124)</f>
        <v>14097.222242398988</v>
      </c>
      <c r="E121" s="42">
        <f t="shared" si="70"/>
        <v>14848.445649189751</v>
      </c>
      <c r="F121" s="42">
        <f t="shared" si="70"/>
        <v>20307.638953770092</v>
      </c>
      <c r="G121" s="42">
        <f t="shared" si="70"/>
        <v>15172.206855306691</v>
      </c>
      <c r="H121" s="42">
        <f t="shared" si="70"/>
        <v>24931.99348473745</v>
      </c>
      <c r="I121" s="42">
        <f t="shared" si="70"/>
        <v>31941.095017865489</v>
      </c>
      <c r="J121" s="42">
        <f t="shared" ref="J121:K121" si="71">+SUM(J122:J124)</f>
        <v>47879.681645598088</v>
      </c>
      <c r="K121" s="42">
        <f t="shared" si="71"/>
        <v>12750.046860193552</v>
      </c>
      <c r="L121" s="73"/>
      <c r="M121" s="47">
        <f t="shared" si="61"/>
        <v>97.913486747181409</v>
      </c>
      <c r="N121" s="47">
        <f t="shared" si="62"/>
        <v>99.032710760723859</v>
      </c>
      <c r="O121" s="47">
        <f t="shared" si="63"/>
        <v>80.563045668736592</v>
      </c>
      <c r="P121" s="47">
        <f t="shared" si="64"/>
        <v>90.384198779224718</v>
      </c>
      <c r="Q121" s="47">
        <f t="shared" si="65"/>
        <v>93.925312356068559</v>
      </c>
      <c r="R121" s="47">
        <f t="shared" si="66"/>
        <v>85.725266815904817</v>
      </c>
      <c r="S121" s="47">
        <f t="shared" si="67"/>
        <v>88.965244172566969</v>
      </c>
      <c r="T121" s="47">
        <f t="shared" si="67"/>
        <v>33.198020937884252</v>
      </c>
    </row>
    <row r="122" spans="2:20" x14ac:dyDescent="0.2">
      <c r="B122" s="33"/>
      <c r="C122" s="79" t="s">
        <v>47</v>
      </c>
      <c r="D122" s="43">
        <v>7910.4761747702196</v>
      </c>
      <c r="E122" s="43">
        <v>6388.91910730776</v>
      </c>
      <c r="F122" s="43">
        <v>10847.485993354579</v>
      </c>
      <c r="G122" s="43">
        <v>4196.9259834415398</v>
      </c>
      <c r="H122" s="43">
        <v>12570.024020434128</v>
      </c>
      <c r="I122" s="43">
        <v>16973.387391628301</v>
      </c>
      <c r="J122" s="43">
        <v>31951.354147702699</v>
      </c>
      <c r="K122" s="43">
        <v>6951.9484327798109</v>
      </c>
      <c r="L122" s="43"/>
      <c r="M122" s="48">
        <f t="shared" si="61"/>
        <v>99.388399633902537</v>
      </c>
      <c r="N122" s="48">
        <f t="shared" si="62"/>
        <v>98.433201721859916</v>
      </c>
      <c r="O122" s="48">
        <f t="shared" si="63"/>
        <v>75.917390481882663</v>
      </c>
      <c r="P122" s="48">
        <f t="shared" si="64"/>
        <v>96.760553481122784</v>
      </c>
      <c r="Q122" s="48">
        <f t="shared" si="65"/>
        <v>95.285042047852585</v>
      </c>
      <c r="R122" s="48">
        <f t="shared" si="66"/>
        <v>87.000273850086671</v>
      </c>
      <c r="S122" s="48">
        <f t="shared" si="67"/>
        <v>92.71485698767107</v>
      </c>
      <c r="T122" s="48">
        <f t="shared" si="67"/>
        <v>40.247382166255832</v>
      </c>
    </row>
    <row r="123" spans="2:20" x14ac:dyDescent="0.2">
      <c r="B123" s="33"/>
      <c r="C123" s="79" t="s">
        <v>11</v>
      </c>
      <c r="D123" s="43">
        <v>6110.3916256119392</v>
      </c>
      <c r="E123" s="43">
        <v>8217.5321075763713</v>
      </c>
      <c r="F123" s="43">
        <v>9332.3992750014295</v>
      </c>
      <c r="G123" s="43">
        <v>10879.59594439222</v>
      </c>
      <c r="H123" s="43">
        <v>12281.41279798162</v>
      </c>
      <c r="I123" s="43">
        <v>14870.58768819792</v>
      </c>
      <c r="J123" s="43">
        <v>15711.61536762011</v>
      </c>
      <c r="K123" s="43">
        <v>5745.9044781258908</v>
      </c>
      <c r="L123" s="43"/>
      <c r="M123" s="48">
        <f t="shared" si="61"/>
        <v>96.817670243193604</v>
      </c>
      <c r="N123" s="48">
        <f t="shared" si="62"/>
        <v>99.773939366644967</v>
      </c>
      <c r="O123" s="48">
        <f t="shared" si="63"/>
        <v>86.762291864065872</v>
      </c>
      <c r="P123" s="48">
        <f t="shared" si="64"/>
        <v>88.430494290039434</v>
      </c>
      <c r="Q123" s="48">
        <f t="shared" si="65"/>
        <v>93.025474680171001</v>
      </c>
      <c r="R123" s="48">
        <f t="shared" si="66"/>
        <v>84.873182322204357</v>
      </c>
      <c r="S123" s="48">
        <f t="shared" si="67"/>
        <v>83.663837569783269</v>
      </c>
      <c r="T123" s="48">
        <f t="shared" si="67"/>
        <v>28.748118982537495</v>
      </c>
    </row>
    <row r="124" spans="2:20" x14ac:dyDescent="0.2">
      <c r="B124" s="33"/>
      <c r="C124" s="79" t="s">
        <v>57</v>
      </c>
      <c r="D124" s="43">
        <v>76.354442016830006</v>
      </c>
      <c r="E124" s="43">
        <v>241.99443430562002</v>
      </c>
      <c r="F124" s="43">
        <v>127.75368541407998</v>
      </c>
      <c r="G124" s="43">
        <v>95.684927472929999</v>
      </c>
      <c r="H124" s="43">
        <v>80.556666321699993</v>
      </c>
      <c r="I124" s="43">
        <v>97.119938039269982</v>
      </c>
      <c r="J124" s="43">
        <v>216.71213027528</v>
      </c>
      <c r="K124" s="43">
        <v>52.193949287849996</v>
      </c>
      <c r="L124" s="43"/>
      <c r="M124" s="48">
        <f t="shared" si="61"/>
        <v>60.008037986718321</v>
      </c>
      <c r="N124" s="48">
        <f t="shared" si="62"/>
        <v>90.732763379105563</v>
      </c>
      <c r="O124" s="48">
        <f t="shared" si="63"/>
        <v>78.707196030641043</v>
      </c>
      <c r="P124" s="48">
        <f t="shared" si="64"/>
        <v>65.572336683188809</v>
      </c>
      <c r="Q124" s="48">
        <f t="shared" si="65"/>
        <v>53.610783607904523</v>
      </c>
      <c r="R124" s="48">
        <f t="shared" si="66"/>
        <v>42.353433910073882</v>
      </c>
      <c r="S124" s="48">
        <f t="shared" si="67"/>
        <v>37.558633518332343</v>
      </c>
      <c r="T124" s="48">
        <f t="shared" si="67"/>
        <v>4.5546938194966842</v>
      </c>
    </row>
    <row r="125" spans="2:20" x14ac:dyDescent="0.2">
      <c r="B125" s="35"/>
      <c r="C125" s="78" t="s">
        <v>12</v>
      </c>
      <c r="D125" s="42">
        <f t="shared" ref="D125:I125" si="72">+SUM(D126:D129)</f>
        <v>37457.180183057855</v>
      </c>
      <c r="E125" s="42">
        <f t="shared" si="72"/>
        <v>30430.0605431607</v>
      </c>
      <c r="F125" s="42">
        <f t="shared" si="72"/>
        <v>34284.484289481574</v>
      </c>
      <c r="G125" s="42">
        <f t="shared" si="72"/>
        <v>53595.285971499303</v>
      </c>
      <c r="H125" s="42">
        <f t="shared" si="72"/>
        <v>50107.699953463554</v>
      </c>
      <c r="I125" s="42">
        <f t="shared" si="72"/>
        <v>50843.374482812971</v>
      </c>
      <c r="J125" s="42">
        <f t="shared" ref="J125:K125" si="73">+SUM(J126:J129)</f>
        <v>56579.520402918781</v>
      </c>
      <c r="K125" s="42">
        <f t="shared" si="73"/>
        <v>31607.878912761076</v>
      </c>
      <c r="L125" s="73"/>
      <c r="M125" s="47">
        <f t="shared" si="61"/>
        <v>99.790369133788261</v>
      </c>
      <c r="N125" s="47">
        <f t="shared" si="62"/>
        <v>78.795445917680169</v>
      </c>
      <c r="O125" s="47">
        <f t="shared" si="63"/>
        <v>75.664326728468495</v>
      </c>
      <c r="P125" s="47">
        <f t="shared" si="64"/>
        <v>97.692849950787334</v>
      </c>
      <c r="Q125" s="47">
        <f t="shared" si="65"/>
        <v>96.544952313553722</v>
      </c>
      <c r="R125" s="47">
        <f t="shared" si="66"/>
        <v>88.928979883116938</v>
      </c>
      <c r="S125" s="47">
        <f t="shared" si="67"/>
        <v>96.245322159844136</v>
      </c>
      <c r="T125" s="47">
        <f t="shared" si="67"/>
        <v>50.944572169575629</v>
      </c>
    </row>
    <row r="126" spans="2:20" x14ac:dyDescent="0.2">
      <c r="B126" s="33"/>
      <c r="C126" s="79" t="s">
        <v>47</v>
      </c>
      <c r="D126" s="43">
        <v>17912.435905992872</v>
      </c>
      <c r="E126" s="43">
        <v>8621.1542816812107</v>
      </c>
      <c r="F126" s="43">
        <v>10355.587101750891</v>
      </c>
      <c r="G126" s="43">
        <v>25458.884978422353</v>
      </c>
      <c r="H126" s="43">
        <v>17051.12503934139</v>
      </c>
      <c r="I126" s="43">
        <v>8643.8361434407798</v>
      </c>
      <c r="J126" s="43">
        <v>10247.799020759379</v>
      </c>
      <c r="K126" s="43">
        <v>549.53889310425996</v>
      </c>
      <c r="L126" s="43"/>
      <c r="M126" s="48">
        <f t="shared" si="61"/>
        <v>99.855465757507346</v>
      </c>
      <c r="N126" s="48">
        <f t="shared" si="62"/>
        <v>52.860247248738887</v>
      </c>
      <c r="O126" s="48">
        <f t="shared" si="63"/>
        <v>51.644099692267929</v>
      </c>
      <c r="P126" s="48">
        <f t="shared" si="64"/>
        <v>95.963121747341191</v>
      </c>
      <c r="Q126" s="48">
        <f t="shared" si="65"/>
        <v>97.469585165190182</v>
      </c>
      <c r="R126" s="48">
        <f t="shared" si="66"/>
        <v>62.087354761386273</v>
      </c>
      <c r="S126" s="48">
        <f t="shared" si="67"/>
        <v>98.681925705495772</v>
      </c>
      <c r="T126" s="48">
        <f t="shared" si="67"/>
        <v>5.3132124662505973</v>
      </c>
    </row>
    <row r="127" spans="2:20" x14ac:dyDescent="0.2">
      <c r="B127" s="33"/>
      <c r="C127" s="79" t="s">
        <v>11</v>
      </c>
      <c r="D127" s="43">
        <v>18932.253958071709</v>
      </c>
      <c r="E127" s="43">
        <v>20925.931448805579</v>
      </c>
      <c r="F127" s="43">
        <v>22982.88984554616</v>
      </c>
      <c r="G127" s="43">
        <v>26772.986675667293</v>
      </c>
      <c r="H127" s="43">
        <v>28965.906057873621</v>
      </c>
      <c r="I127" s="43">
        <v>40687.998750294893</v>
      </c>
      <c r="J127" s="43">
        <v>44845.979018978178</v>
      </c>
      <c r="K127" s="43">
        <v>31021.081136316025</v>
      </c>
      <c r="L127" s="43"/>
      <c r="M127" s="48">
        <f t="shared" si="61"/>
        <v>99.946518272929083</v>
      </c>
      <c r="N127" s="48">
        <f t="shared" si="62"/>
        <v>97.874516352882196</v>
      </c>
      <c r="O127" s="48">
        <f t="shared" si="63"/>
        <v>95.211150041984823</v>
      </c>
      <c r="P127" s="48">
        <f t="shared" si="64"/>
        <v>99.679241197333226</v>
      </c>
      <c r="Q127" s="48">
        <f t="shared" si="65"/>
        <v>96.068196647084918</v>
      </c>
      <c r="R127" s="48">
        <f t="shared" si="66"/>
        <v>97.975595653713839</v>
      </c>
      <c r="S127" s="48">
        <f t="shared" si="67"/>
        <v>97.068819139432136</v>
      </c>
      <c r="T127" s="48">
        <f t="shared" si="67"/>
        <v>63.597069626808057</v>
      </c>
    </row>
    <row r="128" spans="2:20" x14ac:dyDescent="0.2">
      <c r="B128" s="33"/>
      <c r="C128" s="79" t="s">
        <v>57</v>
      </c>
      <c r="D128" s="43">
        <v>122.65431899327001</v>
      </c>
      <c r="E128" s="43">
        <v>109.97481267391001</v>
      </c>
      <c r="F128" s="43">
        <v>111.64504218452001</v>
      </c>
      <c r="G128" s="43">
        <v>128.07581098297001</v>
      </c>
      <c r="H128" s="43">
        <v>144.94604767358999</v>
      </c>
      <c r="I128" s="43">
        <v>84.518142077299999</v>
      </c>
      <c r="J128" s="43">
        <v>98.927100236219999</v>
      </c>
      <c r="K128" s="43">
        <v>37.25888334079</v>
      </c>
      <c r="L128" s="43"/>
      <c r="M128" s="48">
        <f t="shared" si="61"/>
        <v>75.776489297530489</v>
      </c>
      <c r="N128" s="48">
        <f t="shared" si="62"/>
        <v>70.335114702012575</v>
      </c>
      <c r="O128" s="48">
        <f t="shared" si="63"/>
        <v>39.004517291571737</v>
      </c>
      <c r="P128" s="48">
        <f t="shared" si="64"/>
        <v>54.197124451600921</v>
      </c>
      <c r="Q128" s="48">
        <f t="shared" si="65"/>
        <v>49.103939795759707</v>
      </c>
      <c r="R128" s="48">
        <f t="shared" si="66"/>
        <v>28.628382392552282</v>
      </c>
      <c r="S128" s="48">
        <f t="shared" si="67"/>
        <v>33.556239829056395</v>
      </c>
      <c r="T128" s="48">
        <f t="shared" si="67"/>
        <v>14.445421195603336</v>
      </c>
    </row>
    <row r="129" spans="2:20" x14ac:dyDescent="0.2">
      <c r="B129" s="33"/>
      <c r="C129" s="79" t="s">
        <v>58</v>
      </c>
      <c r="D129" s="43">
        <v>489.83600000000001</v>
      </c>
      <c r="E129" s="43">
        <v>773</v>
      </c>
      <c r="F129" s="43">
        <v>834.3623</v>
      </c>
      <c r="G129" s="43">
        <v>1235.3385064266899</v>
      </c>
      <c r="H129" s="43">
        <v>3945.7228085749502</v>
      </c>
      <c r="I129" s="43">
        <v>1427.0214470000001</v>
      </c>
      <c r="J129" s="43">
        <v>1386.8152629450001</v>
      </c>
      <c r="K129" s="43">
        <v>0</v>
      </c>
      <c r="L129" s="43"/>
      <c r="M129" s="48">
        <f t="shared" si="61"/>
        <v>99.306648069156793</v>
      </c>
      <c r="N129" s="48">
        <f t="shared" si="62"/>
        <v>100</v>
      </c>
      <c r="O129" s="48">
        <f t="shared" si="63"/>
        <v>100</v>
      </c>
      <c r="P129" s="48">
        <f t="shared" si="64"/>
        <v>99.971225458594901</v>
      </c>
      <c r="Q129" s="48">
        <f t="shared" si="65"/>
        <v>99.626171398690303</v>
      </c>
      <c r="R129" s="48">
        <f t="shared" si="66"/>
        <v>100</v>
      </c>
      <c r="S129" s="48">
        <f t="shared" si="67"/>
        <v>72.718630119689493</v>
      </c>
      <c r="T129" s="48">
        <f t="shared" si="67"/>
        <v>0</v>
      </c>
    </row>
    <row r="130" spans="2:20" x14ac:dyDescent="0.2">
      <c r="B130" s="35" t="s">
        <v>13</v>
      </c>
      <c r="C130" s="78" t="s">
        <v>110</v>
      </c>
      <c r="D130" s="42">
        <v>24907.301943506729</v>
      </c>
      <c r="E130" s="42">
        <v>28458.837729579354</v>
      </c>
      <c r="F130" s="42">
        <v>37971.267380650286</v>
      </c>
      <c r="G130" s="42">
        <v>47064.802689736498</v>
      </c>
      <c r="H130" s="42">
        <v>50861.756578130393</v>
      </c>
      <c r="I130" s="42">
        <v>41047.502223142554</v>
      </c>
      <c r="J130" s="42">
        <v>39461.445684191654</v>
      </c>
      <c r="K130" s="42">
        <v>18352.639601428513</v>
      </c>
      <c r="L130" s="73"/>
      <c r="M130" s="47">
        <f t="shared" si="61"/>
        <v>74.418524862914452</v>
      </c>
      <c r="N130" s="47">
        <f t="shared" si="62"/>
        <v>79.866324059770875</v>
      </c>
      <c r="O130" s="47">
        <f t="shared" si="63"/>
        <v>76.899944506151627</v>
      </c>
      <c r="P130" s="47">
        <f t="shared" si="64"/>
        <v>79.379013118099309</v>
      </c>
      <c r="Q130" s="47">
        <f t="shared" si="65"/>
        <v>70.686081040817299</v>
      </c>
      <c r="R130" s="47">
        <f t="shared" si="66"/>
        <v>53.249195593317303</v>
      </c>
      <c r="S130" s="47">
        <f t="shared" si="67"/>
        <v>61.336696037690551</v>
      </c>
      <c r="T130" s="47">
        <f t="shared" si="67"/>
        <v>24.984429455277951</v>
      </c>
    </row>
    <row r="131" spans="2:20" x14ac:dyDescent="0.2">
      <c r="B131" s="37" t="s">
        <v>14</v>
      </c>
      <c r="C131" s="80" t="s">
        <v>16</v>
      </c>
      <c r="D131" s="44">
        <f t="shared" ref="D131:I131" si="74">+D112+D130</f>
        <v>166539.42599908428</v>
      </c>
      <c r="E131" s="44">
        <f t="shared" si="74"/>
        <v>201008.86202564012</v>
      </c>
      <c r="F131" s="44">
        <f t="shared" si="74"/>
        <v>230948.57328640879</v>
      </c>
      <c r="G131" s="44">
        <f t="shared" si="74"/>
        <v>227587.78654081011</v>
      </c>
      <c r="H131" s="44">
        <f t="shared" si="74"/>
        <v>277936.23584049824</v>
      </c>
      <c r="I131" s="44">
        <f t="shared" si="74"/>
        <v>289164.43210021593</v>
      </c>
      <c r="J131" s="44">
        <f t="shared" ref="J131" si="75">+J112+J130</f>
        <v>321394.27933090524</v>
      </c>
      <c r="K131" s="44">
        <f t="shared" ref="K131" si="76">+K112+K130</f>
        <v>133680.17433479213</v>
      </c>
      <c r="L131" s="73"/>
      <c r="M131" s="49">
        <f t="shared" si="61"/>
        <v>90.696451317078285</v>
      </c>
      <c r="N131" s="49">
        <f t="shared" si="62"/>
        <v>83.475604548145938</v>
      </c>
      <c r="O131" s="49">
        <f t="shared" si="63"/>
        <v>90.667287366647088</v>
      </c>
      <c r="P131" s="49">
        <f t="shared" si="64"/>
        <v>86.827627899498665</v>
      </c>
      <c r="Q131" s="49">
        <f t="shared" si="65"/>
        <v>86.062005013226553</v>
      </c>
      <c r="R131" s="49">
        <f t="shared" si="66"/>
        <v>81.736001662072695</v>
      </c>
      <c r="S131" s="49">
        <f t="shared" si="67"/>
        <v>86.501849068509685</v>
      </c>
      <c r="T131" s="49">
        <f t="shared" si="67"/>
        <v>31.410405158997314</v>
      </c>
    </row>
    <row r="132" spans="2:20" x14ac:dyDescent="0.2">
      <c r="B132" s="39" t="s">
        <v>15</v>
      </c>
      <c r="C132" s="81" t="s">
        <v>51</v>
      </c>
      <c r="D132" s="45">
        <f t="shared" ref="D132:I132" si="77">+D112+D120+D130</f>
        <v>218093.82842454113</v>
      </c>
      <c r="E132" s="45">
        <f t="shared" si="77"/>
        <v>246287.36821799056</v>
      </c>
      <c r="F132" s="45">
        <f t="shared" si="77"/>
        <v>285540.69652966043</v>
      </c>
      <c r="G132" s="45">
        <f t="shared" si="77"/>
        <v>296355.27936761605</v>
      </c>
      <c r="H132" s="45">
        <f t="shared" si="77"/>
        <v>352975.92927869927</v>
      </c>
      <c r="I132" s="45">
        <f t="shared" si="77"/>
        <v>371948.9016008944</v>
      </c>
      <c r="J132" s="45">
        <f t="shared" ref="J132" si="78">+J112+J120+J130</f>
        <v>425853.48137942213</v>
      </c>
      <c r="K132" s="45">
        <f t="shared" ref="K132" si="79">+K112+K120+K130</f>
        <v>178038.10010774678</v>
      </c>
      <c r="L132" s="73"/>
      <c r="M132" s="46">
        <f t="shared" si="61"/>
        <v>92.586683818368002</v>
      </c>
      <c r="N132" s="46">
        <f t="shared" si="62"/>
        <v>83.653966024751085</v>
      </c>
      <c r="O132" s="46">
        <f t="shared" si="63"/>
        <v>87.794011182039824</v>
      </c>
      <c r="P132" s="46">
        <f t="shared" si="64"/>
        <v>88.792438828506761</v>
      </c>
      <c r="Q132" s="46">
        <f t="shared" si="65"/>
        <v>87.937472688067217</v>
      </c>
      <c r="R132" s="46">
        <f t="shared" si="66"/>
        <v>82.985152406144806</v>
      </c>
      <c r="S132" s="46">
        <f t="shared" si="67"/>
        <v>87.958755890467614</v>
      </c>
      <c r="T132" s="46">
        <f t="shared" si="67"/>
        <v>33.844863289984907</v>
      </c>
    </row>
    <row r="133" spans="2:20" s="5" customFormat="1" x14ac:dyDescent="0.2">
      <c r="B133" s="74" t="str">
        <f>+'C1 Aprop Resumen 2000-2026'!B20</f>
        <v>* Información con corte a 31 de mayo</v>
      </c>
      <c r="C133" s="70"/>
      <c r="D133" s="71"/>
      <c r="E133" s="71"/>
      <c r="F133" s="71"/>
      <c r="G133" s="71"/>
      <c r="H133" s="71"/>
      <c r="I133" s="71"/>
      <c r="M133" s="113"/>
      <c r="N133" s="113"/>
      <c r="O133" s="113"/>
      <c r="P133" s="113"/>
      <c r="Q133" s="113"/>
      <c r="R133" s="113"/>
      <c r="S133" s="113"/>
    </row>
    <row r="134" spans="2:20" x14ac:dyDescent="0.2">
      <c r="B134" s="1" t="s">
        <v>227</v>
      </c>
      <c r="M134" s="111"/>
      <c r="N134" s="111"/>
      <c r="O134" s="111"/>
      <c r="P134" s="111"/>
      <c r="Q134" s="111"/>
      <c r="R134" s="111"/>
      <c r="S134" s="111"/>
    </row>
    <row r="135" spans="2:20" x14ac:dyDescent="0.2">
      <c r="M135" s="111"/>
      <c r="N135" s="111"/>
      <c r="O135" s="111"/>
      <c r="P135" s="111"/>
      <c r="Q135" s="111"/>
      <c r="R135" s="111"/>
      <c r="S135" s="111"/>
    </row>
    <row r="136" spans="2:20" x14ac:dyDescent="0.2">
      <c r="M136" s="111"/>
      <c r="N136" s="111"/>
      <c r="O136" s="111"/>
      <c r="P136" s="111"/>
      <c r="Q136" s="111"/>
      <c r="R136" s="111"/>
      <c r="S136" s="111"/>
    </row>
    <row r="137" spans="2:20" x14ac:dyDescent="0.2">
      <c r="M137" s="111"/>
      <c r="N137" s="111"/>
      <c r="O137" s="111"/>
      <c r="P137" s="111"/>
      <c r="Q137" s="111"/>
      <c r="R137" s="111"/>
      <c r="S137" s="111"/>
    </row>
    <row r="138" spans="2:20" x14ac:dyDescent="0.2">
      <c r="M138" s="111"/>
      <c r="N138" s="111"/>
      <c r="O138" s="111"/>
      <c r="P138" s="111"/>
      <c r="Q138" s="111"/>
      <c r="R138" s="111"/>
      <c r="S138" s="111"/>
    </row>
  </sheetData>
  <mergeCells count="106">
    <mergeCell ref="A5:C6"/>
    <mergeCell ref="A7:C7"/>
    <mergeCell ref="M12:M13"/>
    <mergeCell ref="N12:N13"/>
    <mergeCell ref="O12:O13"/>
    <mergeCell ref="P12:P13"/>
    <mergeCell ref="Q12:Q13"/>
    <mergeCell ref="M45:M46"/>
    <mergeCell ref="N45:N46"/>
    <mergeCell ref="O45:O46"/>
    <mergeCell ref="P45:P46"/>
    <mergeCell ref="Q45:Q46"/>
    <mergeCell ref="M44:T44"/>
    <mergeCell ref="D42:T42"/>
    <mergeCell ref="D43:K43"/>
    <mergeCell ref="D44:K44"/>
    <mergeCell ref="I12:I13"/>
    <mergeCell ref="K12:K13"/>
    <mergeCell ref="K45:K46"/>
    <mergeCell ref="T45:T46"/>
    <mergeCell ref="R12:R13"/>
    <mergeCell ref="S12:S13"/>
    <mergeCell ref="T12:T13"/>
    <mergeCell ref="R45:R46"/>
    <mergeCell ref="S45:S46"/>
    <mergeCell ref="M11:T11"/>
    <mergeCell ref="D10:K10"/>
    <mergeCell ref="D9:T9"/>
    <mergeCell ref="D11:K11"/>
    <mergeCell ref="Q6:Q7"/>
    <mergeCell ref="R6:R7"/>
    <mergeCell ref="S6:S7"/>
    <mergeCell ref="T6:T7"/>
    <mergeCell ref="D2:T2"/>
    <mergeCell ref="D4:K4"/>
    <mergeCell ref="M4:T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T77:T78"/>
    <mergeCell ref="M110:M111"/>
    <mergeCell ref="N110:N111"/>
    <mergeCell ref="O110:O111"/>
    <mergeCell ref="P110:P111"/>
    <mergeCell ref="Q110:Q111"/>
    <mergeCell ref="R110:R111"/>
    <mergeCell ref="S110:S111"/>
    <mergeCell ref="M77:M78"/>
    <mergeCell ref="N77:N78"/>
    <mergeCell ref="O77:O78"/>
    <mergeCell ref="P77:P78"/>
    <mergeCell ref="Q77:Q78"/>
    <mergeCell ref="R77:R78"/>
    <mergeCell ref="S77:S78"/>
    <mergeCell ref="D107:T107"/>
    <mergeCell ref="M109:T109"/>
    <mergeCell ref="K110:K111"/>
    <mergeCell ref="T110:T111"/>
    <mergeCell ref="D109:J109"/>
    <mergeCell ref="K77:K78"/>
    <mergeCell ref="C45:C46"/>
    <mergeCell ref="I45:I46"/>
    <mergeCell ref="J110:J111"/>
    <mergeCell ref="B108:I108"/>
    <mergeCell ref="I77:I78"/>
    <mergeCell ref="C77:C78"/>
    <mergeCell ref="I110:I111"/>
    <mergeCell ref="D77:D78"/>
    <mergeCell ref="D110:D111"/>
    <mergeCell ref="E77:E78"/>
    <mergeCell ref="E110:E111"/>
    <mergeCell ref="F77:F78"/>
    <mergeCell ref="B12:B13"/>
    <mergeCell ref="F110:F111"/>
    <mergeCell ref="H77:H78"/>
    <mergeCell ref="H110:H111"/>
    <mergeCell ref="G110:G111"/>
    <mergeCell ref="J12:J13"/>
    <mergeCell ref="J45:J46"/>
    <mergeCell ref="J77:J78"/>
    <mergeCell ref="E12:E13"/>
    <mergeCell ref="E45:E46"/>
    <mergeCell ref="G77:G78"/>
    <mergeCell ref="C110:C111"/>
    <mergeCell ref="F12:F13"/>
    <mergeCell ref="F45:F46"/>
    <mergeCell ref="H45:H46"/>
    <mergeCell ref="G12:G13"/>
    <mergeCell ref="H12:H13"/>
    <mergeCell ref="G45:G46"/>
    <mergeCell ref="C12:C13"/>
    <mergeCell ref="D12:D13"/>
    <mergeCell ref="D45:D46"/>
    <mergeCell ref="D76:K76"/>
    <mergeCell ref="D74:T74"/>
    <mergeCell ref="M76:T76"/>
  </mergeCells>
  <pageMargins left="0.7" right="0.7" top="0.75" bottom="0.75" header="0.3" footer="0.3"/>
  <pageSetup orientation="portrait" r:id="rId1"/>
  <ignoredErrors>
    <ignoredError sqref="D27:J27 D60:J60 D92:J92 D125:I1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A1:U138"/>
  <sheetViews>
    <sheetView showGridLines="0" zoomScaleNormal="100" workbookViewId="0">
      <pane xSplit="3" ySplit="7" topLeftCell="E102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L113" sqref="L113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1" width="9.42578125" style="5" customWidth="1"/>
    <col min="12" max="12" width="10.7109375" style="5" customWidth="1"/>
    <col min="13" max="33" width="10.7109375" style="3" customWidth="1"/>
    <col min="34" max="16384" width="11.42578125" style="3"/>
  </cols>
  <sheetData>
    <row r="1" spans="1:20" ht="16.5" customHeight="1" x14ac:dyDescent="0.2">
      <c r="I1" s="4"/>
    </row>
    <row r="2" spans="1:20" ht="16.5" customHeight="1" x14ac:dyDescent="0.2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0" ht="16.5" customHeight="1" x14ac:dyDescent="0.2">
      <c r="I3" s="4"/>
    </row>
    <row r="4" spans="1:20" s="100" customFormat="1" ht="16.5" customHeight="1" x14ac:dyDescent="0.25">
      <c r="A4" s="127"/>
      <c r="D4" s="174"/>
      <c r="E4" s="174"/>
      <c r="F4" s="174"/>
      <c r="G4" s="174"/>
      <c r="H4" s="174"/>
      <c r="I4" s="174"/>
      <c r="J4" s="174"/>
      <c r="K4" s="174"/>
      <c r="L4" s="140"/>
      <c r="M4" s="174"/>
      <c r="N4" s="174"/>
      <c r="O4" s="174"/>
      <c r="P4" s="174"/>
      <c r="Q4" s="174"/>
      <c r="R4" s="174"/>
      <c r="S4" s="174"/>
      <c r="T4" s="174"/>
    </row>
    <row r="5" spans="1:20" s="100" customFormat="1" ht="16.5" customHeight="1" x14ac:dyDescent="0.25">
      <c r="A5" s="175" t="s">
        <v>201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40"/>
      <c r="M5" s="154"/>
      <c r="N5" s="154"/>
      <c r="O5" s="154"/>
      <c r="P5" s="154"/>
      <c r="Q5" s="154"/>
      <c r="R5" s="154"/>
      <c r="S5" s="154"/>
      <c r="T5" s="154"/>
    </row>
    <row r="6" spans="1:20" s="100" customFormat="1" ht="16.5" customHeight="1" x14ac:dyDescent="0.25">
      <c r="A6" s="175"/>
      <c r="B6" s="175"/>
      <c r="C6" s="175"/>
      <c r="D6" s="171">
        <v>2019</v>
      </c>
      <c r="E6" s="171">
        <v>2020</v>
      </c>
      <c r="F6" s="171">
        <v>2021</v>
      </c>
      <c r="G6" s="171">
        <v>2022</v>
      </c>
      <c r="H6" s="171">
        <v>2023</v>
      </c>
      <c r="I6" s="171">
        <v>2024</v>
      </c>
      <c r="J6" s="171">
        <v>2025</v>
      </c>
      <c r="K6" s="171" t="s">
        <v>178</v>
      </c>
      <c r="L6" s="171"/>
      <c r="M6" s="171">
        <v>2019</v>
      </c>
      <c r="N6" s="171">
        <v>2020</v>
      </c>
      <c r="O6" s="171">
        <v>2021</v>
      </c>
      <c r="P6" s="171">
        <v>2022</v>
      </c>
      <c r="Q6" s="171">
        <v>2023</v>
      </c>
      <c r="R6" s="171">
        <v>2024</v>
      </c>
      <c r="S6" s="171">
        <v>2025</v>
      </c>
      <c r="T6" s="171" t="s">
        <v>178</v>
      </c>
    </row>
    <row r="7" spans="1:20" s="100" customFormat="1" ht="16.5" customHeight="1" x14ac:dyDescent="0.25">
      <c r="A7" s="170" t="s">
        <v>225</v>
      </c>
      <c r="B7" s="170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</row>
    <row r="8" spans="1:20" s="100" customFormat="1" ht="16.5" customHeight="1" x14ac:dyDescent="0.25">
      <c r="A8" s="9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1:20" ht="16.5" customHeight="1" x14ac:dyDescent="0.2">
      <c r="C9" s="145"/>
      <c r="D9" s="181" t="s">
        <v>187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1" spans="1:20" ht="12" customHeight="1" thickBot="1" x14ac:dyDescent="0.25">
      <c r="B11" s="117"/>
      <c r="C11" s="94"/>
      <c r="D11" s="179"/>
      <c r="E11" s="179"/>
      <c r="F11" s="179"/>
      <c r="G11" s="179"/>
      <c r="H11" s="179"/>
      <c r="I11" s="179"/>
      <c r="J11" s="179"/>
      <c r="K11" s="179"/>
      <c r="M11" s="179" t="s">
        <v>193</v>
      </c>
      <c r="N11" s="179"/>
      <c r="O11" s="179"/>
      <c r="P11" s="179"/>
      <c r="Q11" s="179"/>
      <c r="R11" s="179"/>
      <c r="S11" s="179"/>
      <c r="T11" s="179"/>
    </row>
    <row r="12" spans="1:20" ht="13.5" customHeight="1" x14ac:dyDescent="0.2">
      <c r="B12" s="166"/>
      <c r="C12" s="176" t="s">
        <v>0</v>
      </c>
      <c r="D12" s="162">
        <v>2019</v>
      </c>
      <c r="E12" s="162">
        <v>2020</v>
      </c>
      <c r="F12" s="162">
        <v>2021</v>
      </c>
      <c r="G12" s="162">
        <v>2022</v>
      </c>
      <c r="H12" s="162">
        <v>2023</v>
      </c>
      <c r="I12" s="162">
        <v>2024</v>
      </c>
      <c r="J12" s="162">
        <v>2025</v>
      </c>
      <c r="K12" s="162" t="s">
        <v>178</v>
      </c>
      <c r="L12" s="116"/>
      <c r="M12" s="50">
        <v>2019</v>
      </c>
      <c r="N12" s="50">
        <v>2020</v>
      </c>
      <c r="O12" s="50">
        <v>2021</v>
      </c>
      <c r="P12" s="50">
        <v>2022</v>
      </c>
      <c r="Q12" s="50">
        <v>2023</v>
      </c>
      <c r="R12" s="50">
        <v>2024</v>
      </c>
      <c r="S12" s="142">
        <v>2025</v>
      </c>
      <c r="T12" s="116" t="s">
        <v>178</v>
      </c>
    </row>
    <row r="13" spans="1:20" ht="12" thickBot="1" x14ac:dyDescent="0.25">
      <c r="B13" s="167"/>
      <c r="C13" s="177"/>
      <c r="D13" s="163"/>
      <c r="E13" s="163"/>
      <c r="F13" s="163"/>
      <c r="G13" s="163"/>
      <c r="H13" s="163"/>
      <c r="I13" s="163"/>
      <c r="J13" s="163"/>
      <c r="K13" s="163"/>
      <c r="L13" s="116"/>
      <c r="M13" s="86"/>
      <c r="N13" s="86"/>
      <c r="O13" s="86"/>
      <c r="P13" s="86"/>
      <c r="Q13" s="86"/>
      <c r="R13" s="86"/>
      <c r="S13" s="86"/>
      <c r="T13" s="86"/>
    </row>
    <row r="14" spans="1:20" x14ac:dyDescent="0.2">
      <c r="B14" s="35" t="s">
        <v>1</v>
      </c>
      <c r="C14" s="78" t="s">
        <v>2</v>
      </c>
      <c r="D14" s="52">
        <f t="shared" ref="D14:I14" si="0">+SUM(D15:D21)</f>
        <v>6524.9325638214004</v>
      </c>
      <c r="E14" s="52">
        <f t="shared" si="0"/>
        <v>6676.2493193230002</v>
      </c>
      <c r="F14" s="52">
        <f t="shared" si="0"/>
        <v>8541.179058099</v>
      </c>
      <c r="G14" s="52">
        <f t="shared" si="0"/>
        <v>8488.5835421930005</v>
      </c>
      <c r="H14" s="52">
        <f t="shared" si="0"/>
        <v>10341.410643596999</v>
      </c>
      <c r="I14" s="52">
        <f t="shared" si="0"/>
        <v>13468.003047848499</v>
      </c>
      <c r="J14" s="52">
        <f t="shared" ref="J14:K14" si="1">+SUM(J15:J21)</f>
        <v>12543.818119711999</v>
      </c>
      <c r="K14" s="52">
        <f t="shared" si="1"/>
        <v>13684.928381472999</v>
      </c>
      <c r="L14" s="75"/>
      <c r="M14" s="125">
        <f t="shared" ref="M14:T34" si="2">+(D14/D$34)*100</f>
        <v>43.924574039183952</v>
      </c>
      <c r="N14" s="125">
        <f t="shared" si="2"/>
        <v>45.084309829417734</v>
      </c>
      <c r="O14" s="125">
        <f t="shared" si="2"/>
        <v>45.585166256754498</v>
      </c>
      <c r="P14" s="125">
        <f t="shared" si="2"/>
        <v>44.920670784268722</v>
      </c>
      <c r="Q14" s="125">
        <f t="shared" si="2"/>
        <v>47.48459332217368</v>
      </c>
      <c r="R14" s="125">
        <f t="shared" si="2"/>
        <v>49.909729257126962</v>
      </c>
      <c r="S14" s="125">
        <f t="shared" si="2"/>
        <v>47.645128044172431</v>
      </c>
      <c r="T14" s="125">
        <f t="shared" si="2"/>
        <v>46.097630533729912</v>
      </c>
    </row>
    <row r="15" spans="1:20" x14ac:dyDescent="0.2">
      <c r="B15" s="41"/>
      <c r="C15" s="79" t="s">
        <v>42</v>
      </c>
      <c r="D15" s="53">
        <v>1863.2089883463</v>
      </c>
      <c r="E15" s="53">
        <v>1954.0670520590099</v>
      </c>
      <c r="F15" s="53">
        <v>2217.4565409639999</v>
      </c>
      <c r="G15" s="53">
        <v>2488.8396298289999</v>
      </c>
      <c r="H15" s="53">
        <v>2821.5148187660002</v>
      </c>
      <c r="I15" s="53">
        <v>3277.5208366000002</v>
      </c>
      <c r="J15" s="53">
        <v>3488.6576403939998</v>
      </c>
      <c r="K15" s="53">
        <v>4255.244575531</v>
      </c>
      <c r="M15" s="111">
        <f t="shared" si="2"/>
        <v>12.54275969270082</v>
      </c>
      <c r="N15" s="111">
        <f t="shared" si="2"/>
        <v>13.195697192959061</v>
      </c>
      <c r="O15" s="111">
        <f t="shared" si="2"/>
        <v>11.8347975612479</v>
      </c>
      <c r="P15" s="111">
        <f t="shared" si="2"/>
        <v>13.170671536738679</v>
      </c>
      <c r="Q15" s="111">
        <f t="shared" si="2"/>
        <v>12.955532696551836</v>
      </c>
      <c r="R15" s="111">
        <f t="shared" si="2"/>
        <v>12.14583758320652</v>
      </c>
      <c r="S15" s="111">
        <f t="shared" si="2"/>
        <v>13.250952651940146</v>
      </c>
      <c r="T15" s="111">
        <f t="shared" si="2"/>
        <v>14.333775581832658</v>
      </c>
    </row>
    <row r="16" spans="1:20" x14ac:dyDescent="0.2">
      <c r="B16" s="41"/>
      <c r="C16" s="79" t="s">
        <v>109</v>
      </c>
      <c r="D16" s="53">
        <v>790.79926677900005</v>
      </c>
      <c r="E16" s="53">
        <v>817.22355150829992</v>
      </c>
      <c r="F16" s="53">
        <v>918.91321871299999</v>
      </c>
      <c r="G16" s="53">
        <v>966.05861498599995</v>
      </c>
      <c r="H16" s="53">
        <v>1128.9247151550001</v>
      </c>
      <c r="I16" s="53">
        <v>1304.7425709449999</v>
      </c>
      <c r="J16" s="53">
        <v>1599.5664870533701</v>
      </c>
      <c r="K16" s="53">
        <v>1476.6080095320001</v>
      </c>
      <c r="M16" s="111">
        <f t="shared" si="2"/>
        <v>5.3235065043221415</v>
      </c>
      <c r="N16" s="111">
        <f t="shared" si="2"/>
        <v>5.5186614570339998</v>
      </c>
      <c r="O16" s="111">
        <f t="shared" si="2"/>
        <v>4.9043359898703089</v>
      </c>
      <c r="P16" s="111">
        <f t="shared" si="2"/>
        <v>5.1122782483544347</v>
      </c>
      <c r="Q16" s="111">
        <f t="shared" si="2"/>
        <v>5.1836768539577358</v>
      </c>
      <c r="R16" s="111">
        <f t="shared" si="2"/>
        <v>4.8351153645243246</v>
      </c>
      <c r="S16" s="111">
        <f t="shared" si="2"/>
        <v>6.0756262059525685</v>
      </c>
      <c r="T16" s="111">
        <f t="shared" si="2"/>
        <v>4.9739486074844814</v>
      </c>
    </row>
    <row r="17" spans="2:20" x14ac:dyDescent="0.2">
      <c r="B17" s="41"/>
      <c r="C17" s="79" t="s">
        <v>5</v>
      </c>
      <c r="D17" s="53">
        <v>2316.4896230847003</v>
      </c>
      <c r="E17" s="53">
        <v>2425.3116977241402</v>
      </c>
      <c r="F17" s="53">
        <v>3456.9099971405499</v>
      </c>
      <c r="G17" s="53">
        <v>2913.8246160560002</v>
      </c>
      <c r="H17" s="53">
        <v>4302.768849133</v>
      </c>
      <c r="I17" s="53">
        <v>6644.7603026039997</v>
      </c>
      <c r="J17" s="53">
        <v>5231.3809777746301</v>
      </c>
      <c r="K17" s="53">
        <v>5656.4977027479999</v>
      </c>
      <c r="L17" s="53"/>
      <c r="M17" s="111">
        <f t="shared" si="2"/>
        <v>15.594156562530619</v>
      </c>
      <c r="N17" s="111">
        <f t="shared" si="2"/>
        <v>16.377983922295186</v>
      </c>
      <c r="O17" s="111">
        <f t="shared" si="2"/>
        <v>18.449890335089396</v>
      </c>
      <c r="P17" s="111">
        <f t="shared" si="2"/>
        <v>15.419646357999383</v>
      </c>
      <c r="Q17" s="111">
        <f t="shared" si="2"/>
        <v>19.756997957227611</v>
      </c>
      <c r="R17" s="111">
        <f t="shared" si="2"/>
        <v>24.624154486989781</v>
      </c>
      <c r="S17" s="111">
        <f t="shared" si="2"/>
        <v>19.870330879737189</v>
      </c>
      <c r="T17" s="111">
        <f t="shared" si="2"/>
        <v>19.053891547520319</v>
      </c>
    </row>
    <row r="18" spans="2:20" x14ac:dyDescent="0.2">
      <c r="B18" s="41"/>
      <c r="C18" s="79" t="s">
        <v>43</v>
      </c>
      <c r="D18" s="53">
        <v>1377.8367988614</v>
      </c>
      <c r="E18" s="53">
        <v>1279.043380693</v>
      </c>
      <c r="F18" s="53">
        <v>1717.614450152</v>
      </c>
      <c r="G18" s="53">
        <v>1806.2577850130001</v>
      </c>
      <c r="H18" s="53">
        <v>1773.381554525</v>
      </c>
      <c r="I18" s="53">
        <v>1980.1056419455001</v>
      </c>
      <c r="J18" s="53">
        <v>1909.907392806</v>
      </c>
      <c r="K18" s="53">
        <v>2012.053264699</v>
      </c>
      <c r="L18" s="53"/>
      <c r="M18" s="111">
        <f t="shared" si="2"/>
        <v>9.2753287322949785</v>
      </c>
      <c r="N18" s="111">
        <f t="shared" si="2"/>
        <v>8.6373029679299886</v>
      </c>
      <c r="O18" s="111">
        <f t="shared" si="2"/>
        <v>9.1670880264404069</v>
      </c>
      <c r="P18" s="111">
        <f t="shared" si="2"/>
        <v>9.5585218557122857</v>
      </c>
      <c r="Q18" s="111">
        <f t="shared" si="2"/>
        <v>8.1428254639324589</v>
      </c>
      <c r="R18" s="111">
        <f t="shared" si="2"/>
        <v>7.3378760116776878</v>
      </c>
      <c r="S18" s="111">
        <f t="shared" si="2"/>
        <v>7.2543926748869874</v>
      </c>
      <c r="T18" s="111">
        <f t="shared" si="2"/>
        <v>6.7775939650402597</v>
      </c>
    </row>
    <row r="19" spans="2:20" x14ac:dyDescent="0.2">
      <c r="B19" s="41"/>
      <c r="C19" s="79" t="s">
        <v>44</v>
      </c>
      <c r="D19" s="53">
        <v>80.773143500000003</v>
      </c>
      <c r="E19" s="53">
        <v>103.114626294</v>
      </c>
      <c r="F19" s="53">
        <v>105.34410756</v>
      </c>
      <c r="G19" s="53">
        <v>170.112788486</v>
      </c>
      <c r="H19" s="53">
        <v>189.71462999400001</v>
      </c>
      <c r="I19" s="53">
        <v>127.972288652</v>
      </c>
      <c r="J19" s="53">
        <v>162.478377139</v>
      </c>
      <c r="K19" s="53">
        <v>132.924205</v>
      </c>
      <c r="L19" s="53"/>
      <c r="M19" s="111">
        <f t="shared" si="2"/>
        <v>0.54374905600028101</v>
      </c>
      <c r="N19" s="111">
        <f t="shared" si="2"/>
        <v>0.69632686519483278</v>
      </c>
      <c r="O19" s="111">
        <f t="shared" si="2"/>
        <v>0.56223252370976906</v>
      </c>
      <c r="P19" s="111">
        <f t="shared" si="2"/>
        <v>0.90021857354535328</v>
      </c>
      <c r="Q19" s="111">
        <f t="shared" si="2"/>
        <v>0.87111153042834355</v>
      </c>
      <c r="R19" s="111">
        <f t="shared" si="2"/>
        <v>0.47423974113642248</v>
      </c>
      <c r="S19" s="111">
        <f t="shared" si="2"/>
        <v>0.61714089038264297</v>
      </c>
      <c r="T19" s="111">
        <f t="shared" si="2"/>
        <v>0.44775469189705996</v>
      </c>
    </row>
    <row r="20" spans="2:20" x14ac:dyDescent="0.2">
      <c r="B20" s="41"/>
      <c r="C20" s="79" t="s">
        <v>45</v>
      </c>
      <c r="D20" s="53">
        <v>8.3572508439999993</v>
      </c>
      <c r="E20" s="53">
        <v>7.1461490000000003</v>
      </c>
      <c r="F20" s="53">
        <v>19.850000000000001</v>
      </c>
      <c r="G20" s="53">
        <v>17.904</v>
      </c>
      <c r="H20" s="53">
        <v>11.120134999999999</v>
      </c>
      <c r="I20" s="53">
        <v>11.853109916999999</v>
      </c>
      <c r="J20" s="53">
        <v>10.77826497</v>
      </c>
      <c r="K20" s="53">
        <v>16.256</v>
      </c>
      <c r="L20" s="53"/>
      <c r="M20" s="111">
        <f t="shared" si="2"/>
        <v>5.6259383506382314E-2</v>
      </c>
      <c r="N20" s="111">
        <f t="shared" si="2"/>
        <v>4.8257514091138536E-2</v>
      </c>
      <c r="O20" s="111">
        <f t="shared" si="2"/>
        <v>0.10594152681280655</v>
      </c>
      <c r="P20" s="111">
        <f t="shared" si="2"/>
        <v>9.4746041636266806E-2</v>
      </c>
      <c r="Q20" s="111">
        <f t="shared" si="2"/>
        <v>5.1060257286041404E-2</v>
      </c>
      <c r="R20" s="111">
        <f t="shared" si="2"/>
        <v>4.392525786567459E-2</v>
      </c>
      <c r="S20" s="111">
        <f t="shared" si="2"/>
        <v>4.0939035442699709E-2</v>
      </c>
      <c r="T20" s="111">
        <f t="shared" si="2"/>
        <v>5.4758275751798605E-2</v>
      </c>
    </row>
    <row r="21" spans="2:20" x14ac:dyDescent="0.2">
      <c r="B21" s="41"/>
      <c r="C21" s="79" t="s">
        <v>46</v>
      </c>
      <c r="D21" s="53">
        <v>87.467492406000005</v>
      </c>
      <c r="E21" s="53">
        <v>90.342862044550003</v>
      </c>
      <c r="F21" s="53">
        <v>105.09074356945</v>
      </c>
      <c r="G21" s="53">
        <v>125.58610782300001</v>
      </c>
      <c r="H21" s="53">
        <v>113.985941024</v>
      </c>
      <c r="I21" s="53">
        <v>121.048297185</v>
      </c>
      <c r="J21" s="53">
        <v>141.048979575</v>
      </c>
      <c r="K21" s="53">
        <v>135.344623963</v>
      </c>
      <c r="L21" s="53"/>
      <c r="M21" s="111">
        <f t="shared" si="2"/>
        <v>0.58881410782872712</v>
      </c>
      <c r="N21" s="111">
        <f t="shared" si="2"/>
        <v>0.61007990991352912</v>
      </c>
      <c r="O21" s="111">
        <f t="shared" si="2"/>
        <v>0.56088029358391256</v>
      </c>
      <c r="P21" s="111">
        <f t="shared" si="2"/>
        <v>0.66458817028231976</v>
      </c>
      <c r="Q21" s="111">
        <f t="shared" si="2"/>
        <v>0.52338856278965873</v>
      </c>
      <c r="R21" s="111">
        <f t="shared" si="2"/>
        <v>0.44858081172655478</v>
      </c>
      <c r="S21" s="111">
        <f t="shared" si="2"/>
        <v>0.53574570583019843</v>
      </c>
      <c r="T21" s="111">
        <f t="shared" si="2"/>
        <v>0.45590786420333684</v>
      </c>
    </row>
    <row r="22" spans="2:20" x14ac:dyDescent="0.2">
      <c r="B22" s="35" t="s">
        <v>7</v>
      </c>
      <c r="C22" s="78" t="s">
        <v>8</v>
      </c>
      <c r="D22" s="52">
        <f t="shared" ref="D22:I22" si="3">+D23+D27</f>
        <v>1.3160000000000001</v>
      </c>
      <c r="E22" s="52">
        <f t="shared" si="3"/>
        <v>1.165</v>
      </c>
      <c r="F22" s="52">
        <f t="shared" si="3"/>
        <v>1.284</v>
      </c>
      <c r="G22" s="52">
        <f t="shared" si="3"/>
        <v>17.218977787</v>
      </c>
      <c r="H22" s="52">
        <f t="shared" si="3"/>
        <v>52.609876094000001</v>
      </c>
      <c r="I22" s="52">
        <f t="shared" si="3"/>
        <v>0</v>
      </c>
      <c r="J22" s="52">
        <f t="shared" ref="J22:K22" si="4">+J23+J27</f>
        <v>0</v>
      </c>
      <c r="K22" s="52">
        <f t="shared" si="4"/>
        <v>0</v>
      </c>
      <c r="L22" s="75"/>
      <c r="M22" s="125">
        <f t="shared" si="2"/>
        <v>8.8590554569213942E-3</v>
      </c>
      <c r="N22" s="125">
        <f t="shared" si="2"/>
        <v>7.8671748820485533E-3</v>
      </c>
      <c r="O22" s="125">
        <f t="shared" si="2"/>
        <v>6.8528423389241115E-3</v>
      </c>
      <c r="P22" s="125">
        <f t="shared" si="2"/>
        <v>9.1120977789379776E-2</v>
      </c>
      <c r="Q22" s="125">
        <f t="shared" si="2"/>
        <v>0.24156845300406868</v>
      </c>
      <c r="R22" s="125">
        <f t="shared" si="2"/>
        <v>0</v>
      </c>
      <c r="S22" s="125">
        <f t="shared" si="2"/>
        <v>0</v>
      </c>
      <c r="T22" s="125">
        <f t="shared" si="2"/>
        <v>0</v>
      </c>
    </row>
    <row r="23" spans="2:20" ht="11.25" hidden="1" customHeight="1" x14ac:dyDescent="0.2">
      <c r="B23" s="35"/>
      <c r="C23" s="78" t="s">
        <v>9</v>
      </c>
      <c r="D23" s="52">
        <f t="shared" ref="D23:I23" si="5">+SUM(D24:D26)</f>
        <v>0</v>
      </c>
      <c r="E23" s="52">
        <f t="shared" si="5"/>
        <v>0</v>
      </c>
      <c r="F23" s="52">
        <f t="shared" si="5"/>
        <v>0</v>
      </c>
      <c r="G23" s="52">
        <f t="shared" si="5"/>
        <v>0</v>
      </c>
      <c r="H23" s="52">
        <f t="shared" si="5"/>
        <v>0</v>
      </c>
      <c r="I23" s="52">
        <f t="shared" si="5"/>
        <v>0</v>
      </c>
      <c r="J23" s="52">
        <f t="shared" ref="J23:K23" si="6">+SUM(J24:J26)</f>
        <v>0</v>
      </c>
      <c r="K23" s="52">
        <f t="shared" si="6"/>
        <v>0</v>
      </c>
      <c r="L23" s="75"/>
      <c r="M23" s="125">
        <f t="shared" si="2"/>
        <v>0</v>
      </c>
      <c r="N23" s="125">
        <f t="shared" si="2"/>
        <v>0</v>
      </c>
      <c r="O23" s="125">
        <f t="shared" si="2"/>
        <v>0</v>
      </c>
      <c r="P23" s="125">
        <f t="shared" si="2"/>
        <v>0</v>
      </c>
      <c r="Q23" s="125">
        <f t="shared" si="2"/>
        <v>0</v>
      </c>
      <c r="R23" s="125">
        <f t="shared" si="2"/>
        <v>0</v>
      </c>
      <c r="S23" s="125">
        <f t="shared" si="2"/>
        <v>0</v>
      </c>
      <c r="T23" s="125">
        <f t="shared" si="2"/>
        <v>0</v>
      </c>
    </row>
    <row r="24" spans="2:20" ht="11.25" hidden="1" customHeight="1" x14ac:dyDescent="0.2">
      <c r="B24" s="35"/>
      <c r="C24" s="87" t="s">
        <v>47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3"/>
      <c r="M24" s="111">
        <f t="shared" si="2"/>
        <v>0</v>
      </c>
      <c r="N24" s="111">
        <f t="shared" si="2"/>
        <v>0</v>
      </c>
      <c r="O24" s="111">
        <f t="shared" si="2"/>
        <v>0</v>
      </c>
      <c r="P24" s="111">
        <f t="shared" si="2"/>
        <v>0</v>
      </c>
      <c r="Q24" s="111">
        <f t="shared" si="2"/>
        <v>0</v>
      </c>
      <c r="R24" s="111">
        <f t="shared" si="2"/>
        <v>0</v>
      </c>
      <c r="S24" s="111">
        <f t="shared" si="2"/>
        <v>0</v>
      </c>
      <c r="T24" s="111">
        <f t="shared" si="2"/>
        <v>0</v>
      </c>
    </row>
    <row r="25" spans="2:20" ht="11.25" hidden="1" customHeight="1" x14ac:dyDescent="0.2">
      <c r="B25" s="35"/>
      <c r="C25" s="87" t="s">
        <v>11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3"/>
      <c r="M25" s="111">
        <f t="shared" si="2"/>
        <v>0</v>
      </c>
      <c r="N25" s="111">
        <f t="shared" si="2"/>
        <v>0</v>
      </c>
      <c r="O25" s="111">
        <f t="shared" si="2"/>
        <v>0</v>
      </c>
      <c r="P25" s="111">
        <f t="shared" si="2"/>
        <v>0</v>
      </c>
      <c r="Q25" s="111">
        <f t="shared" si="2"/>
        <v>0</v>
      </c>
      <c r="R25" s="111">
        <f t="shared" si="2"/>
        <v>0</v>
      </c>
      <c r="S25" s="111">
        <f t="shared" si="2"/>
        <v>0</v>
      </c>
      <c r="T25" s="111">
        <f t="shared" si="2"/>
        <v>0</v>
      </c>
    </row>
    <row r="26" spans="2:20" ht="11.25" hidden="1" customHeight="1" x14ac:dyDescent="0.2">
      <c r="B26" s="35"/>
      <c r="C26" s="87" t="s">
        <v>48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3"/>
      <c r="M26" s="111">
        <f t="shared" si="2"/>
        <v>0</v>
      </c>
      <c r="N26" s="111">
        <f t="shared" si="2"/>
        <v>0</v>
      </c>
      <c r="O26" s="111">
        <f t="shared" si="2"/>
        <v>0</v>
      </c>
      <c r="P26" s="111">
        <f t="shared" si="2"/>
        <v>0</v>
      </c>
      <c r="Q26" s="111">
        <f t="shared" si="2"/>
        <v>0</v>
      </c>
      <c r="R26" s="111">
        <f t="shared" si="2"/>
        <v>0</v>
      </c>
      <c r="S26" s="111">
        <f t="shared" si="2"/>
        <v>0</v>
      </c>
      <c r="T26" s="111">
        <f t="shared" si="2"/>
        <v>0</v>
      </c>
    </row>
    <row r="27" spans="2:20" x14ac:dyDescent="0.2">
      <c r="B27" s="35"/>
      <c r="C27" s="78" t="s">
        <v>12</v>
      </c>
      <c r="D27" s="52">
        <f t="shared" ref="D27:I27" si="7">+SUM(D28:D31)</f>
        <v>1.3160000000000001</v>
      </c>
      <c r="E27" s="52">
        <f t="shared" si="7"/>
        <v>1.165</v>
      </c>
      <c r="F27" s="52">
        <f t="shared" si="7"/>
        <v>1.284</v>
      </c>
      <c r="G27" s="52">
        <f t="shared" si="7"/>
        <v>17.218977787</v>
      </c>
      <c r="H27" s="52">
        <f t="shared" si="7"/>
        <v>52.609876094000001</v>
      </c>
      <c r="I27" s="52">
        <f t="shared" si="7"/>
        <v>0</v>
      </c>
      <c r="J27" s="52">
        <f t="shared" ref="J27:K27" si="8">+SUM(J28:J31)</f>
        <v>0</v>
      </c>
      <c r="K27" s="52">
        <f t="shared" si="8"/>
        <v>0</v>
      </c>
      <c r="L27" s="75"/>
      <c r="M27" s="125">
        <f t="shared" si="2"/>
        <v>8.8590554569213942E-3</v>
      </c>
      <c r="N27" s="125">
        <f t="shared" si="2"/>
        <v>7.8671748820485533E-3</v>
      </c>
      <c r="O27" s="125">
        <f t="shared" si="2"/>
        <v>6.8528423389241115E-3</v>
      </c>
      <c r="P27" s="125">
        <f t="shared" si="2"/>
        <v>9.1120977789379776E-2</v>
      </c>
      <c r="Q27" s="125">
        <f t="shared" si="2"/>
        <v>0.24156845300406868</v>
      </c>
      <c r="R27" s="125">
        <f t="shared" si="2"/>
        <v>0</v>
      </c>
      <c r="S27" s="125">
        <f t="shared" si="2"/>
        <v>0</v>
      </c>
      <c r="T27" s="125">
        <f t="shared" si="2"/>
        <v>0</v>
      </c>
    </row>
    <row r="28" spans="2:20" x14ac:dyDescent="0.2">
      <c r="B28" s="33"/>
      <c r="C28" s="85" t="s">
        <v>47</v>
      </c>
      <c r="D28" s="53">
        <v>1.2070000000000001</v>
      </c>
      <c r="E28" s="53">
        <v>1.099</v>
      </c>
      <c r="F28" s="53">
        <v>1.284</v>
      </c>
      <c r="G28" s="53">
        <v>1.409</v>
      </c>
      <c r="H28" s="53">
        <v>0</v>
      </c>
      <c r="I28" s="53">
        <v>0</v>
      </c>
      <c r="J28" s="53">
        <v>0</v>
      </c>
      <c r="K28" s="53">
        <v>0</v>
      </c>
      <c r="L28" s="53"/>
      <c r="M28" s="111">
        <f t="shared" si="2"/>
        <v>8.1252887055502463E-3</v>
      </c>
      <c r="N28" s="111">
        <f t="shared" si="2"/>
        <v>7.4214808543960169E-3</v>
      </c>
      <c r="O28" s="111">
        <f t="shared" si="2"/>
        <v>6.8528423389241115E-3</v>
      </c>
      <c r="P28" s="111">
        <f t="shared" si="2"/>
        <v>7.4562763999944113E-3</v>
      </c>
      <c r="Q28" s="111">
        <f t="shared" si="2"/>
        <v>0</v>
      </c>
      <c r="R28" s="111">
        <f t="shared" si="2"/>
        <v>0</v>
      </c>
      <c r="S28" s="111">
        <f t="shared" si="2"/>
        <v>0</v>
      </c>
      <c r="T28" s="111">
        <f t="shared" si="2"/>
        <v>0</v>
      </c>
    </row>
    <row r="29" spans="2:20" x14ac:dyDescent="0.2">
      <c r="B29" s="33"/>
      <c r="C29" s="85" t="s">
        <v>11</v>
      </c>
      <c r="D29" s="53">
        <v>0.109</v>
      </c>
      <c r="E29" s="53">
        <v>6.6000000000000003E-2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/>
      <c r="M29" s="111">
        <f t="shared" si="2"/>
        <v>7.3376675137114885E-4</v>
      </c>
      <c r="N29" s="111">
        <f t="shared" si="2"/>
        <v>4.4569402765253608E-4</v>
      </c>
      <c r="O29" s="111">
        <f t="shared" si="2"/>
        <v>0</v>
      </c>
      <c r="P29" s="111">
        <f t="shared" si="2"/>
        <v>0</v>
      </c>
      <c r="Q29" s="111">
        <f t="shared" si="2"/>
        <v>0</v>
      </c>
      <c r="R29" s="111">
        <f t="shared" si="2"/>
        <v>0</v>
      </c>
      <c r="S29" s="111">
        <f t="shared" si="2"/>
        <v>0</v>
      </c>
      <c r="T29" s="111">
        <f t="shared" si="2"/>
        <v>0</v>
      </c>
    </row>
    <row r="30" spans="2:20" ht="11.25" hidden="1" customHeight="1" x14ac:dyDescent="0.2">
      <c r="B30" s="33"/>
      <c r="C30" s="85" t="s">
        <v>48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/>
      <c r="M30" s="111">
        <f t="shared" si="2"/>
        <v>0</v>
      </c>
      <c r="N30" s="111">
        <f t="shared" si="2"/>
        <v>0</v>
      </c>
      <c r="O30" s="111">
        <f t="shared" si="2"/>
        <v>0</v>
      </c>
      <c r="P30" s="111">
        <f t="shared" si="2"/>
        <v>0</v>
      </c>
      <c r="Q30" s="111">
        <f t="shared" si="2"/>
        <v>0</v>
      </c>
      <c r="R30" s="111">
        <f t="shared" si="2"/>
        <v>0</v>
      </c>
      <c r="S30" s="111">
        <f t="shared" si="2"/>
        <v>0</v>
      </c>
      <c r="T30" s="111">
        <f t="shared" si="2"/>
        <v>0</v>
      </c>
    </row>
    <row r="31" spans="2:20" x14ac:dyDescent="0.2">
      <c r="B31" s="33"/>
      <c r="C31" s="85" t="s">
        <v>49</v>
      </c>
      <c r="D31" s="53">
        <v>0</v>
      </c>
      <c r="E31" s="53">
        <v>0</v>
      </c>
      <c r="F31" s="53">
        <v>0</v>
      </c>
      <c r="G31" s="53">
        <v>15.809977786999999</v>
      </c>
      <c r="H31" s="53">
        <v>52.609876094000001</v>
      </c>
      <c r="I31" s="53">
        <v>0</v>
      </c>
      <c r="J31" s="53">
        <v>0</v>
      </c>
      <c r="K31" s="53">
        <v>0</v>
      </c>
      <c r="L31" s="53"/>
      <c r="M31" s="111">
        <f t="shared" si="2"/>
        <v>0</v>
      </c>
      <c r="N31" s="111">
        <f t="shared" si="2"/>
        <v>0</v>
      </c>
      <c r="O31" s="111">
        <f t="shared" si="2"/>
        <v>0</v>
      </c>
      <c r="P31" s="111">
        <f t="shared" si="2"/>
        <v>8.3664701389385351E-2</v>
      </c>
      <c r="Q31" s="111">
        <f t="shared" si="2"/>
        <v>0.24156845300406868</v>
      </c>
      <c r="R31" s="111">
        <f t="shared" si="2"/>
        <v>0</v>
      </c>
      <c r="S31" s="111">
        <f t="shared" si="2"/>
        <v>0</v>
      </c>
      <c r="T31" s="111">
        <f t="shared" si="2"/>
        <v>0</v>
      </c>
    </row>
    <row r="32" spans="2:20" x14ac:dyDescent="0.2">
      <c r="B32" s="35" t="s">
        <v>13</v>
      </c>
      <c r="C32" s="78" t="s">
        <v>110</v>
      </c>
      <c r="D32" s="52">
        <v>8328.608214074</v>
      </c>
      <c r="E32" s="52">
        <v>8130.951040119</v>
      </c>
      <c r="F32" s="52">
        <v>10194.287862126999</v>
      </c>
      <c r="G32" s="52">
        <v>10391.029147916001</v>
      </c>
      <c r="H32" s="52">
        <v>11384.434174935001</v>
      </c>
      <c r="I32" s="52">
        <v>13516.72167078</v>
      </c>
      <c r="J32" s="52">
        <v>13783.780597375</v>
      </c>
      <c r="K32" s="52">
        <v>16001.908497181001</v>
      </c>
      <c r="L32" s="75"/>
      <c r="M32" s="115">
        <f t="shared" si="2"/>
        <v>56.066566905359124</v>
      </c>
      <c r="N32" s="115">
        <f t="shared" si="2"/>
        <v>54.907822995700215</v>
      </c>
      <c r="O32" s="115">
        <f t="shared" si="2"/>
        <v>54.40798090090658</v>
      </c>
      <c r="P32" s="115">
        <f t="shared" si="2"/>
        <v>54.988208237941883</v>
      </c>
      <c r="Q32" s="115">
        <f t="shared" si="2"/>
        <v>52.273838224822242</v>
      </c>
      <c r="R32" s="115">
        <f t="shared" si="2"/>
        <v>50.090270742873045</v>
      </c>
      <c r="S32" s="115">
        <f t="shared" si="2"/>
        <v>52.354871955827562</v>
      </c>
      <c r="T32" s="115">
        <f t="shared" si="2"/>
        <v>53.902369466270081</v>
      </c>
    </row>
    <row r="33" spans="1:20" x14ac:dyDescent="0.2">
      <c r="B33" s="37" t="s">
        <v>14</v>
      </c>
      <c r="C33" s="80" t="s">
        <v>16</v>
      </c>
      <c r="D33" s="55">
        <f t="shared" ref="D33:I33" si="9">+D14+D32</f>
        <v>14853.5407778954</v>
      </c>
      <c r="E33" s="55">
        <f t="shared" si="9"/>
        <v>14807.200359442</v>
      </c>
      <c r="F33" s="55">
        <f t="shared" si="9"/>
        <v>18735.466920225997</v>
      </c>
      <c r="G33" s="55">
        <f t="shared" si="9"/>
        <v>18879.612690109003</v>
      </c>
      <c r="H33" s="55">
        <f t="shared" si="9"/>
        <v>21725.844818532001</v>
      </c>
      <c r="I33" s="55">
        <f t="shared" si="9"/>
        <v>26984.724718628499</v>
      </c>
      <c r="J33" s="55">
        <f t="shared" ref="J33" si="10">+J14+J32</f>
        <v>26327.598717086999</v>
      </c>
      <c r="K33" s="55">
        <f t="shared" ref="K33" si="11">+K14+K32</f>
        <v>29686.836878654001</v>
      </c>
      <c r="L33" s="75"/>
      <c r="M33" s="114">
        <f t="shared" si="2"/>
        <v>99.991140944543076</v>
      </c>
      <c r="N33" s="114">
        <f t="shared" si="2"/>
        <v>99.992132825117963</v>
      </c>
      <c r="O33" s="114">
        <f t="shared" si="2"/>
        <v>99.99314715766107</v>
      </c>
      <c r="P33" s="114">
        <f t="shared" si="2"/>
        <v>99.908879022210613</v>
      </c>
      <c r="Q33" s="114">
        <f t="shared" si="2"/>
        <v>99.758431546995922</v>
      </c>
      <c r="R33" s="114">
        <f t="shared" si="2"/>
        <v>100</v>
      </c>
      <c r="S33" s="114">
        <f t="shared" si="2"/>
        <v>100</v>
      </c>
      <c r="T33" s="114">
        <f t="shared" si="2"/>
        <v>100</v>
      </c>
    </row>
    <row r="34" spans="1:20" x14ac:dyDescent="0.2">
      <c r="B34" s="39" t="s">
        <v>15</v>
      </c>
      <c r="C34" s="81" t="s">
        <v>50</v>
      </c>
      <c r="D34" s="56">
        <f t="shared" ref="D34:I34" si="12">+D14+D22+D32</f>
        <v>14854.8567778954</v>
      </c>
      <c r="E34" s="56">
        <f t="shared" si="12"/>
        <v>14808.365359441999</v>
      </c>
      <c r="F34" s="56">
        <f t="shared" si="12"/>
        <v>18736.750920225997</v>
      </c>
      <c r="G34" s="56">
        <f t="shared" si="12"/>
        <v>18896.831667896004</v>
      </c>
      <c r="H34" s="56">
        <f t="shared" si="12"/>
        <v>21778.454694626002</v>
      </c>
      <c r="I34" s="56">
        <f t="shared" si="12"/>
        <v>26984.724718628499</v>
      </c>
      <c r="J34" s="56">
        <f>+J14+J22+J32</f>
        <v>26327.598717086999</v>
      </c>
      <c r="K34" s="56">
        <f>+K14+K22+K32</f>
        <v>29686.836878654001</v>
      </c>
      <c r="L34" s="75"/>
      <c r="M34" s="109">
        <f t="shared" si="2"/>
        <v>100</v>
      </c>
      <c r="N34" s="109">
        <f t="shared" si="2"/>
        <v>100</v>
      </c>
      <c r="O34" s="109">
        <f t="shared" si="2"/>
        <v>100</v>
      </c>
      <c r="P34" s="109">
        <f t="shared" si="2"/>
        <v>100</v>
      </c>
      <c r="Q34" s="109">
        <f t="shared" si="2"/>
        <v>100</v>
      </c>
      <c r="R34" s="109">
        <f t="shared" si="2"/>
        <v>100</v>
      </c>
      <c r="S34" s="109">
        <f t="shared" si="2"/>
        <v>100</v>
      </c>
      <c r="T34" s="109">
        <f t="shared" si="2"/>
        <v>100</v>
      </c>
    </row>
    <row r="35" spans="1:20" s="5" customFormat="1" x14ac:dyDescent="0.2">
      <c r="B35" s="74" t="str">
        <f>+'C1 Aprop Resumen 2000-2026'!B20</f>
        <v>* Información con corte a 31 de mayo</v>
      </c>
      <c r="C35" s="74"/>
      <c r="D35" s="75"/>
      <c r="E35" s="75"/>
      <c r="F35" s="75"/>
      <c r="G35" s="75"/>
      <c r="H35" s="75"/>
      <c r="I35" s="75"/>
    </row>
    <row r="36" spans="1:20" x14ac:dyDescent="0.2">
      <c r="B36" s="1" t="s">
        <v>227</v>
      </c>
    </row>
    <row r="42" spans="1:20" ht="22.5" customHeight="1" x14ac:dyDescent="0.2">
      <c r="A42" s="5"/>
      <c r="C42" s="145"/>
      <c r="D42" s="181" t="s">
        <v>188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</row>
    <row r="43" spans="1:20" x14ac:dyDescent="0.2">
      <c r="A43" s="5"/>
    </row>
    <row r="44" spans="1:20" ht="12" customHeight="1" thickBot="1" x14ac:dyDescent="0.25">
      <c r="A44" s="5"/>
      <c r="B44" s="117"/>
      <c r="C44" s="94"/>
      <c r="D44" s="179"/>
      <c r="E44" s="179"/>
      <c r="F44" s="179"/>
      <c r="G44" s="179"/>
      <c r="H44" s="179"/>
      <c r="I44" s="179"/>
      <c r="J44" s="179"/>
      <c r="K44" s="179"/>
      <c r="M44" s="179" t="s">
        <v>176</v>
      </c>
      <c r="N44" s="179"/>
      <c r="O44" s="179"/>
      <c r="P44" s="179"/>
      <c r="Q44" s="179"/>
      <c r="R44" s="179"/>
      <c r="S44" s="179"/>
      <c r="T44" s="179"/>
    </row>
    <row r="45" spans="1:20" x14ac:dyDescent="0.2">
      <c r="A45" s="5"/>
      <c r="B45" s="50"/>
      <c r="C45" s="176" t="s">
        <v>0</v>
      </c>
      <c r="D45" s="162">
        <v>2019</v>
      </c>
      <c r="E45" s="162">
        <v>2020</v>
      </c>
      <c r="F45" s="162">
        <v>2021</v>
      </c>
      <c r="G45" s="162">
        <v>2022</v>
      </c>
      <c r="H45" s="162">
        <v>2023</v>
      </c>
      <c r="I45" s="162">
        <v>2024</v>
      </c>
      <c r="J45" s="162">
        <v>2025</v>
      </c>
      <c r="K45" s="162" t="s">
        <v>178</v>
      </c>
      <c r="L45" s="116"/>
      <c r="M45" s="162">
        <v>2019</v>
      </c>
      <c r="N45" s="162">
        <v>2020</v>
      </c>
      <c r="O45" s="162">
        <v>2021</v>
      </c>
      <c r="P45" s="162">
        <v>2022</v>
      </c>
      <c r="Q45" s="162">
        <v>2023</v>
      </c>
      <c r="R45" s="162">
        <v>2024</v>
      </c>
      <c r="S45" s="162">
        <v>2025</v>
      </c>
      <c r="T45" s="162" t="s">
        <v>178</v>
      </c>
    </row>
    <row r="46" spans="1:20" ht="15.75" customHeight="1" thickBot="1" x14ac:dyDescent="0.25">
      <c r="A46" s="5"/>
      <c r="B46" s="86"/>
      <c r="C46" s="177"/>
      <c r="D46" s="163"/>
      <c r="E46" s="163"/>
      <c r="F46" s="163"/>
      <c r="G46" s="163"/>
      <c r="H46" s="163"/>
      <c r="I46" s="163"/>
      <c r="J46" s="163"/>
      <c r="K46" s="163"/>
      <c r="L46" s="116"/>
      <c r="M46" s="163"/>
      <c r="N46" s="163"/>
      <c r="O46" s="163"/>
      <c r="P46" s="163"/>
      <c r="Q46" s="163"/>
      <c r="R46" s="163"/>
      <c r="S46" s="163"/>
      <c r="T46" s="163"/>
    </row>
    <row r="47" spans="1:20" x14ac:dyDescent="0.2">
      <c r="A47" s="5"/>
      <c r="B47" s="35" t="s">
        <v>1</v>
      </c>
      <c r="C47" s="78" t="s">
        <v>2</v>
      </c>
      <c r="D47" s="42">
        <f t="shared" ref="D47:I47" si="13">+SUM(D48:D54)</f>
        <v>6099.1761925040782</v>
      </c>
      <c r="E47" s="42">
        <f t="shared" si="13"/>
        <v>6284.341959124712</v>
      </c>
      <c r="F47" s="42">
        <f t="shared" si="13"/>
        <v>6818.4351595763001</v>
      </c>
      <c r="G47" s="42">
        <f t="shared" si="13"/>
        <v>7622.1008978118489</v>
      </c>
      <c r="H47" s="42">
        <f t="shared" si="13"/>
        <v>9254.7640619493104</v>
      </c>
      <c r="I47" s="42">
        <f t="shared" si="13"/>
        <v>12215.315341895921</v>
      </c>
      <c r="J47" s="42">
        <f t="shared" ref="J47:K47" si="14">+SUM(J48:J54)</f>
        <v>12104.872724414963</v>
      </c>
      <c r="K47" s="42">
        <f t="shared" si="14"/>
        <v>6160.0608838669586</v>
      </c>
      <c r="M47" s="47">
        <f t="shared" ref="M47:M63" si="15">+D47/D14*100</f>
        <v>93.474930703835909</v>
      </c>
      <c r="N47" s="47">
        <f t="shared" ref="N47:Q47" si="16">+E47/E14*100</f>
        <v>94.129827370826391</v>
      </c>
      <c r="O47" s="47">
        <f t="shared" si="16"/>
        <v>79.830139529868035</v>
      </c>
      <c r="P47" s="47">
        <f t="shared" si="16"/>
        <v>89.792376548169102</v>
      </c>
      <c r="Q47" s="47">
        <f t="shared" si="16"/>
        <v>89.492278963697302</v>
      </c>
      <c r="R47" s="47">
        <f>+IFERROR(I47/I14*100,0)</f>
        <v>90.698786586978883</v>
      </c>
      <c r="S47" s="47">
        <f t="shared" ref="S47:T47" si="17">+IFERROR(J47/J14*100,0)</f>
        <v>96.500703445251219</v>
      </c>
      <c r="T47" s="47">
        <f t="shared" si="17"/>
        <v>45.013468190353151</v>
      </c>
    </row>
    <row r="48" spans="1:20" x14ac:dyDescent="0.2">
      <c r="A48" s="5"/>
      <c r="B48" s="41"/>
      <c r="C48" s="79" t="s">
        <v>42</v>
      </c>
      <c r="D48" s="43">
        <v>1781.4969315919695</v>
      </c>
      <c r="E48" s="43">
        <v>1886.1054629650303</v>
      </c>
      <c r="F48" s="43">
        <v>2028.4528990106003</v>
      </c>
      <c r="G48" s="43">
        <v>2301.6781544591499</v>
      </c>
      <c r="H48" s="43">
        <v>2628.1908917726905</v>
      </c>
      <c r="I48" s="43">
        <v>3058.5267040273602</v>
      </c>
      <c r="J48" s="43">
        <v>3326.893436280754</v>
      </c>
      <c r="K48" s="43">
        <v>1309.1220032922197</v>
      </c>
      <c r="M48" s="48">
        <f t="shared" si="15"/>
        <v>95.614444903099454</v>
      </c>
      <c r="N48" s="48">
        <f t="shared" ref="N48:Q54" si="18">+E48/E15*100</f>
        <v>96.522044163102379</v>
      </c>
      <c r="O48" s="48">
        <f t="shared" si="18"/>
        <v>91.476557106673511</v>
      </c>
      <c r="P48" s="48">
        <f t="shared" si="18"/>
        <v>92.47997045986007</v>
      </c>
      <c r="Q48" s="48">
        <f t="shared" si="18"/>
        <v>93.148222163941682</v>
      </c>
      <c r="R48" s="48">
        <f t="shared" ref="R48:R67" si="19">+IFERROR(I48/I15*100,0)</f>
        <v>93.318299303328985</v>
      </c>
      <c r="S48" s="48">
        <f t="shared" ref="S48:S67" si="20">+IFERROR(J48/J15*100,0)</f>
        <v>95.3631390412108</v>
      </c>
      <c r="T48" s="48">
        <f t="shared" ref="T48:T67" si="21">+IFERROR(K48/K15*100,0)</f>
        <v>30.764906224664141</v>
      </c>
    </row>
    <row r="49" spans="1:20" x14ac:dyDescent="0.2">
      <c r="A49" s="5"/>
      <c r="B49" s="41"/>
      <c r="C49" s="79" t="s">
        <v>109</v>
      </c>
      <c r="D49" s="43">
        <v>741.02435722105997</v>
      </c>
      <c r="E49" s="43">
        <v>734.21236200137014</v>
      </c>
      <c r="F49" s="43">
        <v>827.84188222845034</v>
      </c>
      <c r="G49" s="43">
        <v>886.62022705567017</v>
      </c>
      <c r="H49" s="43">
        <v>1017.4944561420499</v>
      </c>
      <c r="I49" s="43">
        <v>1227.8716992386303</v>
      </c>
      <c r="J49" s="43">
        <v>1522.69346062164</v>
      </c>
      <c r="K49" s="43">
        <v>994.99265542854823</v>
      </c>
      <c r="L49" s="43"/>
      <c r="M49" s="48">
        <f t="shared" si="15"/>
        <v>93.705746622568583</v>
      </c>
      <c r="N49" s="48">
        <f t="shared" si="18"/>
        <v>89.842291089907889</v>
      </c>
      <c r="O49" s="48">
        <f t="shared" si="18"/>
        <v>90.089234257387091</v>
      </c>
      <c r="P49" s="48">
        <f t="shared" si="18"/>
        <v>91.777063348119825</v>
      </c>
      <c r="Q49" s="48">
        <f t="shared" si="18"/>
        <v>90.129522587549076</v>
      </c>
      <c r="R49" s="48">
        <f t="shared" si="19"/>
        <v>94.108349538200969</v>
      </c>
      <c r="S49" s="48">
        <f t="shared" si="20"/>
        <v>95.194133719734211</v>
      </c>
      <c r="T49" s="48">
        <f t="shared" si="21"/>
        <v>67.383669125830068</v>
      </c>
    </row>
    <row r="50" spans="1:20" x14ac:dyDescent="0.2">
      <c r="A50" s="5"/>
      <c r="B50" s="41"/>
      <c r="C50" s="79" t="s">
        <v>5</v>
      </c>
      <c r="D50" s="43">
        <v>2088.6383421392998</v>
      </c>
      <c r="E50" s="43">
        <v>2232.4133314292903</v>
      </c>
      <c r="F50" s="43">
        <v>2365.1154886035097</v>
      </c>
      <c r="G50" s="43">
        <v>2488.5606973038398</v>
      </c>
      <c r="H50" s="43">
        <v>3804.9105456947805</v>
      </c>
      <c r="I50" s="43">
        <v>5832.520467234629</v>
      </c>
      <c r="J50" s="43">
        <v>5094.8924366888305</v>
      </c>
      <c r="K50" s="43">
        <v>2735.7610577331302</v>
      </c>
      <c r="L50" s="43"/>
      <c r="M50" s="48">
        <f t="shared" si="15"/>
        <v>90.163941220596215</v>
      </c>
      <c r="N50" s="48">
        <f t="shared" si="18"/>
        <v>92.046450504656306</v>
      </c>
      <c r="O50" s="48">
        <f t="shared" si="18"/>
        <v>68.417039800280037</v>
      </c>
      <c r="P50" s="48">
        <f t="shared" si="18"/>
        <v>85.405301458130481</v>
      </c>
      <c r="Q50" s="48">
        <f t="shared" si="18"/>
        <v>88.429350474205989</v>
      </c>
      <c r="R50" s="48">
        <f t="shared" si="19"/>
        <v>87.776235734928406</v>
      </c>
      <c r="S50" s="48">
        <f t="shared" si="20"/>
        <v>97.390965374808928</v>
      </c>
      <c r="T50" s="48">
        <f t="shared" si="21"/>
        <v>48.364928291300494</v>
      </c>
    </row>
    <row r="51" spans="1:20" x14ac:dyDescent="0.2">
      <c r="A51" s="5"/>
      <c r="B51" s="41"/>
      <c r="C51" s="79" t="s">
        <v>43</v>
      </c>
      <c r="D51" s="43">
        <v>1327.9699698226095</v>
      </c>
      <c r="E51" s="43">
        <v>1242.2281700940498</v>
      </c>
      <c r="F51" s="43">
        <v>1393.3918822348598</v>
      </c>
      <c r="G51" s="43">
        <v>1671.1193962623602</v>
      </c>
      <c r="H51" s="43">
        <v>1605.0744047927496</v>
      </c>
      <c r="I51" s="43">
        <v>1852.2145754890703</v>
      </c>
      <c r="J51" s="43">
        <v>1857.4120673867897</v>
      </c>
      <c r="K51" s="43">
        <v>1052.9540118696702</v>
      </c>
      <c r="L51" s="43"/>
      <c r="M51" s="48">
        <f t="shared" si="15"/>
        <v>96.380788415580227</v>
      </c>
      <c r="N51" s="48">
        <f t="shared" si="18"/>
        <v>97.121660519520191</v>
      </c>
      <c r="O51" s="48">
        <f t="shared" si="18"/>
        <v>81.123670222473493</v>
      </c>
      <c r="P51" s="48">
        <f t="shared" si="18"/>
        <v>92.51832214250264</v>
      </c>
      <c r="Q51" s="48">
        <f t="shared" si="18"/>
        <v>90.509253392041103</v>
      </c>
      <c r="R51" s="48">
        <f t="shared" si="19"/>
        <v>93.541199835642402</v>
      </c>
      <c r="S51" s="48">
        <f t="shared" si="20"/>
        <v>97.2514203768757</v>
      </c>
      <c r="T51" s="48">
        <f t="shared" si="21"/>
        <v>52.332312983135189</v>
      </c>
    </row>
    <row r="52" spans="1:20" x14ac:dyDescent="0.2">
      <c r="A52" s="5"/>
      <c r="B52" s="41"/>
      <c r="C52" s="79" t="s">
        <v>44</v>
      </c>
      <c r="D52" s="43">
        <v>76.63693438415001</v>
      </c>
      <c r="E52" s="43">
        <v>97.148828397429995</v>
      </c>
      <c r="F52" s="43">
        <v>98.614818265099984</v>
      </c>
      <c r="G52" s="43">
        <v>165.48617508932</v>
      </c>
      <c r="H52" s="43">
        <v>102.29707794817999</v>
      </c>
      <c r="I52" s="43">
        <v>124.19693508654001</v>
      </c>
      <c r="J52" s="43">
        <v>162.14627640011</v>
      </c>
      <c r="K52" s="43">
        <v>38.426646114419995</v>
      </c>
      <c r="L52" s="43"/>
      <c r="M52" s="48">
        <f t="shared" si="15"/>
        <v>94.87922725720091</v>
      </c>
      <c r="N52" s="48">
        <f t="shared" si="18"/>
        <v>94.214401864231803</v>
      </c>
      <c r="O52" s="48">
        <f t="shared" si="18"/>
        <v>93.612087613854172</v>
      </c>
      <c r="P52" s="48">
        <f t="shared" si="18"/>
        <v>97.280267146369908</v>
      </c>
      <c r="Q52" s="48">
        <f t="shared" si="18"/>
        <v>53.921554680002949</v>
      </c>
      <c r="R52" s="48">
        <f t="shared" si="19"/>
        <v>97.049866338073826</v>
      </c>
      <c r="S52" s="48">
        <f t="shared" si="20"/>
        <v>99.795603116711405</v>
      </c>
      <c r="T52" s="48">
        <f t="shared" si="21"/>
        <v>28.908689816440873</v>
      </c>
    </row>
    <row r="53" spans="1:20" x14ac:dyDescent="0.2">
      <c r="A53" s="5"/>
      <c r="B53" s="41"/>
      <c r="C53" s="79" t="s">
        <v>45</v>
      </c>
      <c r="D53" s="43">
        <v>7.5907026820200008</v>
      </c>
      <c r="E53" s="43">
        <v>6.9086296586499998</v>
      </c>
      <c r="F53" s="43">
        <v>8.1530960624100004</v>
      </c>
      <c r="G53" s="43">
        <v>11.480502906530001</v>
      </c>
      <c r="H53" s="43">
        <v>7.86689177436</v>
      </c>
      <c r="I53" s="43">
        <v>9.9987338769799994</v>
      </c>
      <c r="J53" s="43">
        <v>8.9609166420000008</v>
      </c>
      <c r="K53" s="43">
        <v>2.8718584950000001</v>
      </c>
      <c r="L53" s="43"/>
      <c r="M53" s="48">
        <f t="shared" si="15"/>
        <v>90.827747350310375</v>
      </c>
      <c r="N53" s="48">
        <f t="shared" si="18"/>
        <v>96.676260999455792</v>
      </c>
      <c r="O53" s="48">
        <f t="shared" si="18"/>
        <v>41.07353180055415</v>
      </c>
      <c r="P53" s="48">
        <f t="shared" si="18"/>
        <v>64.122558682584909</v>
      </c>
      <c r="Q53" s="48">
        <f t="shared" si="18"/>
        <v>70.744570766092323</v>
      </c>
      <c r="R53" s="48">
        <f t="shared" si="19"/>
        <v>84.355362828784607</v>
      </c>
      <c r="S53" s="48">
        <f t="shared" si="20"/>
        <v>83.13876738920068</v>
      </c>
      <c r="T53" s="48">
        <f t="shared" si="21"/>
        <v>17.666452356053149</v>
      </c>
    </row>
    <row r="54" spans="1:20" x14ac:dyDescent="0.2">
      <c r="A54" s="5"/>
      <c r="B54" s="41"/>
      <c r="C54" s="79" t="s">
        <v>46</v>
      </c>
      <c r="D54" s="43">
        <v>75.81895466297</v>
      </c>
      <c r="E54" s="43">
        <v>85.32517457889</v>
      </c>
      <c r="F54" s="43">
        <v>96.865093171369978</v>
      </c>
      <c r="G54" s="43">
        <v>97.15574473497999</v>
      </c>
      <c r="H54" s="43">
        <v>88.92979382450001</v>
      </c>
      <c r="I54" s="43">
        <v>109.98622694270999</v>
      </c>
      <c r="J54" s="43">
        <v>131.87413039483999</v>
      </c>
      <c r="K54" s="43">
        <v>25.932650933970002</v>
      </c>
      <c r="L54" s="43"/>
      <c r="M54" s="48">
        <f t="shared" si="15"/>
        <v>86.682437757606337</v>
      </c>
      <c r="N54" s="48">
        <f t="shared" si="18"/>
        <v>94.445950291916063</v>
      </c>
      <c r="O54" s="48">
        <f t="shared" si="18"/>
        <v>92.17281168760212</v>
      </c>
      <c r="P54" s="48">
        <f t="shared" si="18"/>
        <v>77.361856672802119</v>
      </c>
      <c r="Q54" s="48">
        <f t="shared" si="18"/>
        <v>78.018212619550724</v>
      </c>
      <c r="R54" s="48">
        <f t="shared" si="19"/>
        <v>90.861440846719503</v>
      </c>
      <c r="S54" s="48">
        <f t="shared" si="20"/>
        <v>93.495274331083365</v>
      </c>
      <c r="T54" s="48">
        <f t="shared" si="21"/>
        <v>19.160458815903446</v>
      </c>
    </row>
    <row r="55" spans="1:20" x14ac:dyDescent="0.2">
      <c r="A55" s="5"/>
      <c r="B55" s="35" t="s">
        <v>7</v>
      </c>
      <c r="C55" s="78" t="s">
        <v>8</v>
      </c>
      <c r="D55" s="42">
        <f t="shared" ref="D55:I55" si="22">+D56+D60</f>
        <v>1.2547600000000001</v>
      </c>
      <c r="E55" s="42">
        <f t="shared" si="22"/>
        <v>0.99547677400000001</v>
      </c>
      <c r="F55" s="42">
        <f t="shared" si="22"/>
        <v>1.28399999965</v>
      </c>
      <c r="G55" s="42">
        <f t="shared" si="22"/>
        <v>17.20729173814</v>
      </c>
      <c r="H55" s="42">
        <f t="shared" si="22"/>
        <v>52.608961491839999</v>
      </c>
      <c r="I55" s="42">
        <f t="shared" si="22"/>
        <v>0</v>
      </c>
      <c r="J55" s="42">
        <f t="shared" ref="J55:K55" si="23">+J56+J60</f>
        <v>0</v>
      </c>
      <c r="K55" s="42">
        <f t="shared" si="23"/>
        <v>0</v>
      </c>
      <c r="L55" s="73"/>
      <c r="M55" s="47">
        <f t="shared" si="15"/>
        <v>95.346504559270514</v>
      </c>
      <c r="N55" s="47">
        <f t="shared" ref="N55:Q60" si="24">+E55/E22*100</f>
        <v>85.448650128755361</v>
      </c>
      <c r="O55" s="47">
        <f t="shared" si="24"/>
        <v>99.999999972741421</v>
      </c>
      <c r="P55" s="47">
        <f t="shared" si="24"/>
        <v>99.932132737468166</v>
      </c>
      <c r="Q55" s="47">
        <f t="shared" si="24"/>
        <v>99.998261539034289</v>
      </c>
      <c r="R55" s="47">
        <f t="shared" si="19"/>
        <v>0</v>
      </c>
      <c r="S55" s="47">
        <f t="shared" si="20"/>
        <v>0</v>
      </c>
      <c r="T55" s="47">
        <f t="shared" si="21"/>
        <v>0</v>
      </c>
    </row>
    <row r="56" spans="1:20" ht="11.25" hidden="1" customHeight="1" x14ac:dyDescent="0.2">
      <c r="A56" s="5"/>
      <c r="B56" s="35"/>
      <c r="C56" s="78" t="s">
        <v>9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73"/>
      <c r="M56" s="47" t="e">
        <f t="shared" si="15"/>
        <v>#DIV/0!</v>
      </c>
      <c r="N56" s="47" t="e">
        <f t="shared" si="24"/>
        <v>#DIV/0!</v>
      </c>
      <c r="O56" s="47" t="e">
        <f t="shared" si="24"/>
        <v>#DIV/0!</v>
      </c>
      <c r="P56" s="47" t="e">
        <f t="shared" si="24"/>
        <v>#DIV/0!</v>
      </c>
      <c r="Q56" s="47" t="e">
        <f t="shared" si="24"/>
        <v>#DIV/0!</v>
      </c>
      <c r="R56" s="47">
        <f t="shared" si="19"/>
        <v>0</v>
      </c>
      <c r="S56" s="47">
        <f t="shared" si="20"/>
        <v>0</v>
      </c>
      <c r="T56" s="47">
        <f t="shared" si="21"/>
        <v>0</v>
      </c>
    </row>
    <row r="57" spans="1:20" ht="11.25" hidden="1" customHeight="1" x14ac:dyDescent="0.2">
      <c r="A57" s="5"/>
      <c r="B57" s="35"/>
      <c r="C57" s="88" t="s">
        <v>47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43"/>
      <c r="M57" s="126" t="e">
        <f t="shared" si="15"/>
        <v>#DIV/0!</v>
      </c>
      <c r="N57" s="126" t="e">
        <f t="shared" si="24"/>
        <v>#DIV/0!</v>
      </c>
      <c r="O57" s="126" t="e">
        <f t="shared" si="24"/>
        <v>#DIV/0!</v>
      </c>
      <c r="P57" s="126" t="e">
        <f t="shared" si="24"/>
        <v>#DIV/0!</v>
      </c>
      <c r="Q57" s="126" t="e">
        <f t="shared" si="24"/>
        <v>#DIV/0!</v>
      </c>
      <c r="R57" s="126">
        <f t="shared" si="19"/>
        <v>0</v>
      </c>
      <c r="S57" s="126">
        <f t="shared" si="20"/>
        <v>0</v>
      </c>
      <c r="T57" s="126">
        <f t="shared" si="21"/>
        <v>0</v>
      </c>
    </row>
    <row r="58" spans="1:20" ht="11.25" hidden="1" customHeight="1" x14ac:dyDescent="0.2">
      <c r="A58" s="5"/>
      <c r="B58" s="35"/>
      <c r="C58" s="88" t="s">
        <v>11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43"/>
      <c r="M58" s="126" t="e">
        <f t="shared" si="15"/>
        <v>#DIV/0!</v>
      </c>
      <c r="N58" s="126" t="e">
        <f t="shared" si="24"/>
        <v>#DIV/0!</v>
      </c>
      <c r="O58" s="126" t="e">
        <f t="shared" si="24"/>
        <v>#DIV/0!</v>
      </c>
      <c r="P58" s="126" t="e">
        <f t="shared" si="24"/>
        <v>#DIV/0!</v>
      </c>
      <c r="Q58" s="126" t="e">
        <f t="shared" si="24"/>
        <v>#DIV/0!</v>
      </c>
      <c r="R58" s="126">
        <f t="shared" si="19"/>
        <v>0</v>
      </c>
      <c r="S58" s="126">
        <f t="shared" si="20"/>
        <v>0</v>
      </c>
      <c r="T58" s="126">
        <f t="shared" si="21"/>
        <v>0</v>
      </c>
    </row>
    <row r="59" spans="1:20" ht="11.25" hidden="1" customHeight="1" x14ac:dyDescent="0.2">
      <c r="A59" s="5"/>
      <c r="B59" s="35"/>
      <c r="C59" s="88" t="s">
        <v>57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43"/>
      <c r="M59" s="126" t="e">
        <f t="shared" si="15"/>
        <v>#DIV/0!</v>
      </c>
      <c r="N59" s="126" t="e">
        <f t="shared" si="24"/>
        <v>#DIV/0!</v>
      </c>
      <c r="O59" s="126" t="e">
        <f t="shared" si="24"/>
        <v>#DIV/0!</v>
      </c>
      <c r="P59" s="126" t="e">
        <f t="shared" si="24"/>
        <v>#DIV/0!</v>
      </c>
      <c r="Q59" s="126" t="e">
        <f t="shared" si="24"/>
        <v>#DIV/0!</v>
      </c>
      <c r="R59" s="126">
        <f t="shared" si="19"/>
        <v>0</v>
      </c>
      <c r="S59" s="126">
        <f t="shared" si="20"/>
        <v>0</v>
      </c>
      <c r="T59" s="126">
        <f t="shared" si="21"/>
        <v>0</v>
      </c>
    </row>
    <row r="60" spans="1:20" x14ac:dyDescent="0.2">
      <c r="A60" s="5"/>
      <c r="B60" s="35"/>
      <c r="C60" s="78" t="s">
        <v>12</v>
      </c>
      <c r="D60" s="42">
        <f t="shared" ref="D60:I60" si="25">+SUM(D61:D64)</f>
        <v>1.2547600000000001</v>
      </c>
      <c r="E60" s="42">
        <f t="shared" si="25"/>
        <v>0.99547677400000001</v>
      </c>
      <c r="F60" s="42">
        <f t="shared" si="25"/>
        <v>1.28399999965</v>
      </c>
      <c r="G60" s="42">
        <f t="shared" si="25"/>
        <v>17.20729173814</v>
      </c>
      <c r="H60" s="42">
        <f t="shared" si="25"/>
        <v>52.608961491839999</v>
      </c>
      <c r="I60" s="42">
        <f t="shared" si="25"/>
        <v>0</v>
      </c>
      <c r="J60" s="42">
        <f t="shared" ref="J60:K60" si="26">+SUM(J61:J64)</f>
        <v>0</v>
      </c>
      <c r="K60" s="42">
        <f t="shared" si="26"/>
        <v>0</v>
      </c>
      <c r="L60" s="73"/>
      <c r="M60" s="47">
        <f t="shared" si="15"/>
        <v>95.346504559270514</v>
      </c>
      <c r="N60" s="47">
        <f t="shared" si="24"/>
        <v>85.448650128755361</v>
      </c>
      <c r="O60" s="47">
        <f t="shared" si="24"/>
        <v>99.999999972741421</v>
      </c>
      <c r="P60" s="47">
        <f t="shared" si="24"/>
        <v>99.932132737468166</v>
      </c>
      <c r="Q60" s="47">
        <f t="shared" si="24"/>
        <v>99.998261539034289</v>
      </c>
      <c r="R60" s="47">
        <f t="shared" si="19"/>
        <v>0</v>
      </c>
      <c r="S60" s="47">
        <f t="shared" si="20"/>
        <v>0</v>
      </c>
      <c r="T60" s="47">
        <f t="shared" si="21"/>
        <v>0</v>
      </c>
    </row>
    <row r="61" spans="1:20" x14ac:dyDescent="0.2">
      <c r="A61" s="5"/>
      <c r="B61" s="33"/>
      <c r="C61" s="79" t="s">
        <v>47</v>
      </c>
      <c r="D61" s="43">
        <v>1.2070000000000001</v>
      </c>
      <c r="E61" s="43">
        <v>0.92979906000000001</v>
      </c>
      <c r="F61" s="43">
        <v>1.28399999965</v>
      </c>
      <c r="G61" s="43">
        <v>1.3973552625299999</v>
      </c>
      <c r="H61" s="43">
        <v>0</v>
      </c>
      <c r="I61" s="43">
        <v>0</v>
      </c>
      <c r="J61" s="43">
        <v>0</v>
      </c>
      <c r="K61" s="43">
        <v>0</v>
      </c>
      <c r="L61" s="43"/>
      <c r="M61" s="48">
        <f t="shared" si="15"/>
        <v>100</v>
      </c>
      <c r="N61" s="48">
        <f t="shared" ref="N61:P63" si="27">+E61/E28*100</f>
        <v>84.604100090991821</v>
      </c>
      <c r="O61" s="48">
        <f t="shared" si="27"/>
        <v>99.999999972741421</v>
      </c>
      <c r="P61" s="48">
        <f t="shared" si="27"/>
        <v>99.173545956706874</v>
      </c>
      <c r="Q61" s="48"/>
      <c r="R61" s="48">
        <f t="shared" si="19"/>
        <v>0</v>
      </c>
      <c r="S61" s="48">
        <f t="shared" si="20"/>
        <v>0</v>
      </c>
      <c r="T61" s="48">
        <f t="shared" si="21"/>
        <v>0</v>
      </c>
    </row>
    <row r="62" spans="1:20" ht="11.25" hidden="1" customHeight="1" x14ac:dyDescent="0.2">
      <c r="A62" s="5"/>
      <c r="B62" s="33"/>
      <c r="C62" s="79" t="s">
        <v>11</v>
      </c>
      <c r="D62" s="43">
        <v>4.7759999999999997E-2</v>
      </c>
      <c r="E62" s="43">
        <v>6.5677713999999998E-2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/>
      <c r="M62" s="48">
        <f t="shared" si="15"/>
        <v>43.816513761467881</v>
      </c>
      <c r="N62" s="48">
        <f t="shared" si="27"/>
        <v>99.511687878787868</v>
      </c>
      <c r="O62" s="48" t="e">
        <f t="shared" si="27"/>
        <v>#DIV/0!</v>
      </c>
      <c r="P62" s="48" t="e">
        <f t="shared" si="27"/>
        <v>#DIV/0!</v>
      </c>
      <c r="Q62" s="48" t="e">
        <f t="shared" ref="Q62:Q63" si="28">+H62/H29*100</f>
        <v>#DIV/0!</v>
      </c>
      <c r="R62" s="48">
        <f t="shared" si="19"/>
        <v>0</v>
      </c>
      <c r="S62" s="48">
        <f t="shared" si="20"/>
        <v>0</v>
      </c>
      <c r="T62" s="48">
        <f t="shared" si="21"/>
        <v>0</v>
      </c>
    </row>
    <row r="63" spans="1:20" ht="11.25" hidden="1" customHeight="1" x14ac:dyDescent="0.2">
      <c r="A63" s="5"/>
      <c r="B63" s="33"/>
      <c r="C63" s="79" t="s">
        <v>57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/>
      <c r="M63" s="48" t="e">
        <f t="shared" si="15"/>
        <v>#DIV/0!</v>
      </c>
      <c r="N63" s="48" t="e">
        <f t="shared" si="27"/>
        <v>#DIV/0!</v>
      </c>
      <c r="O63" s="48" t="e">
        <f t="shared" si="27"/>
        <v>#DIV/0!</v>
      </c>
      <c r="P63" s="48" t="e">
        <f t="shared" si="27"/>
        <v>#DIV/0!</v>
      </c>
      <c r="Q63" s="48" t="e">
        <f t="shared" si="28"/>
        <v>#DIV/0!</v>
      </c>
      <c r="R63" s="48">
        <f t="shared" si="19"/>
        <v>0</v>
      </c>
      <c r="S63" s="48">
        <f t="shared" si="20"/>
        <v>0</v>
      </c>
      <c r="T63" s="48">
        <f t="shared" si="21"/>
        <v>0</v>
      </c>
    </row>
    <row r="64" spans="1:20" x14ac:dyDescent="0.2">
      <c r="A64" s="5"/>
      <c r="B64" s="33"/>
      <c r="C64" s="79" t="s">
        <v>58</v>
      </c>
      <c r="D64" s="43">
        <v>0</v>
      </c>
      <c r="E64" s="43">
        <v>0</v>
      </c>
      <c r="F64" s="43">
        <v>0</v>
      </c>
      <c r="G64" s="43">
        <v>15.80993647561</v>
      </c>
      <c r="H64" s="43">
        <v>52.608961491839999</v>
      </c>
      <c r="I64" s="43">
        <v>0</v>
      </c>
      <c r="J64" s="43">
        <v>0</v>
      </c>
      <c r="K64" s="43">
        <v>0</v>
      </c>
      <c r="L64" s="43"/>
      <c r="M64" s="48"/>
      <c r="N64" s="48"/>
      <c r="O64" s="48"/>
      <c r="P64" s="48">
        <f t="shared" ref="P64:Q67" si="29">+G64/G31*100</f>
        <v>99.999738700518392</v>
      </c>
      <c r="Q64" s="48">
        <f t="shared" si="29"/>
        <v>99.998261539034289</v>
      </c>
      <c r="R64" s="48">
        <f t="shared" si="19"/>
        <v>0</v>
      </c>
      <c r="S64" s="48">
        <f t="shared" si="20"/>
        <v>0</v>
      </c>
      <c r="T64" s="48">
        <f t="shared" si="21"/>
        <v>0</v>
      </c>
    </row>
    <row r="65" spans="1:20" x14ac:dyDescent="0.2">
      <c r="A65" s="5"/>
      <c r="B65" s="35" t="s">
        <v>13</v>
      </c>
      <c r="C65" s="78" t="s">
        <v>110</v>
      </c>
      <c r="D65" s="42">
        <v>8005.5491005492486</v>
      </c>
      <c r="E65" s="42">
        <v>7818.8039569971916</v>
      </c>
      <c r="F65" s="42">
        <v>8937.782771335178</v>
      </c>
      <c r="G65" s="42">
        <v>9252.5819018991351</v>
      </c>
      <c r="H65" s="42">
        <v>9758.6375809933761</v>
      </c>
      <c r="I65" s="42">
        <v>12556.901401589734</v>
      </c>
      <c r="J65" s="42">
        <v>13158.831228867859</v>
      </c>
      <c r="K65" s="42">
        <v>7272.1699105549496</v>
      </c>
      <c r="L65" s="73"/>
      <c r="M65" s="47">
        <f t="shared" ref="M65:O67" si="30">+D65/D32*100</f>
        <v>96.121091240925054</v>
      </c>
      <c r="N65" s="47">
        <f t="shared" si="30"/>
        <v>96.161001565725329</v>
      </c>
      <c r="O65" s="47">
        <f t="shared" si="30"/>
        <v>87.674420147974359</v>
      </c>
      <c r="P65" s="47">
        <f t="shared" si="29"/>
        <v>89.043941367008969</v>
      </c>
      <c r="Q65" s="47">
        <f t="shared" si="29"/>
        <v>85.719126932798076</v>
      </c>
      <c r="R65" s="47">
        <f t="shared" si="19"/>
        <v>92.899015807470732</v>
      </c>
      <c r="S65" s="47">
        <f t="shared" si="20"/>
        <v>95.466052552910213</v>
      </c>
      <c r="T65" s="47">
        <f t="shared" si="21"/>
        <v>45.44564113609362</v>
      </c>
    </row>
    <row r="66" spans="1:20" x14ac:dyDescent="0.2">
      <c r="A66" s="5"/>
      <c r="B66" s="37" t="s">
        <v>14</v>
      </c>
      <c r="C66" s="80" t="s">
        <v>16</v>
      </c>
      <c r="D66" s="44">
        <f t="shared" ref="D66:I66" si="31">+D47+D65</f>
        <v>14104.725293053327</v>
      </c>
      <c r="E66" s="44">
        <f t="shared" si="31"/>
        <v>14103.145916121903</v>
      </c>
      <c r="F66" s="44">
        <f t="shared" si="31"/>
        <v>15756.217930911478</v>
      </c>
      <c r="G66" s="44">
        <f t="shared" si="31"/>
        <v>16874.682799710983</v>
      </c>
      <c r="H66" s="44">
        <f t="shared" si="31"/>
        <v>19013.401642942685</v>
      </c>
      <c r="I66" s="44">
        <f t="shared" si="31"/>
        <v>24772.216743485653</v>
      </c>
      <c r="J66" s="44">
        <f t="shared" ref="J66" si="32">+J47+J65</f>
        <v>25263.70395328282</v>
      </c>
      <c r="K66" s="44">
        <f t="shared" ref="K66" si="33">+K47+K65</f>
        <v>13432.230794421908</v>
      </c>
      <c r="L66" s="73"/>
      <c r="M66" s="49">
        <f t="shared" si="30"/>
        <v>94.958673517384909</v>
      </c>
      <c r="N66" s="49">
        <f t="shared" si="30"/>
        <v>95.245188649918219</v>
      </c>
      <c r="O66" s="49">
        <f t="shared" si="30"/>
        <v>84.098346723890543</v>
      </c>
      <c r="P66" s="49">
        <f t="shared" si="29"/>
        <v>89.380450100820127</v>
      </c>
      <c r="Q66" s="49">
        <f t="shared" si="29"/>
        <v>87.515131410330156</v>
      </c>
      <c r="R66" s="49">
        <f t="shared" si="19"/>
        <v>91.800887360487053</v>
      </c>
      <c r="S66" s="49">
        <f t="shared" si="20"/>
        <v>95.959013295376252</v>
      </c>
      <c r="T66" s="49">
        <f t="shared" si="21"/>
        <v>45.246419648299444</v>
      </c>
    </row>
    <row r="67" spans="1:20" x14ac:dyDescent="0.2">
      <c r="A67" s="5"/>
      <c r="B67" s="39" t="s">
        <v>15</v>
      </c>
      <c r="C67" s="81" t="s">
        <v>51</v>
      </c>
      <c r="D67" s="45">
        <f t="shared" ref="D67:I67" si="34">+D47+D55+D65</f>
        <v>14105.980053053327</v>
      </c>
      <c r="E67" s="45">
        <f t="shared" si="34"/>
        <v>14104.141392895905</v>
      </c>
      <c r="F67" s="45">
        <f t="shared" si="34"/>
        <v>15757.501930911129</v>
      </c>
      <c r="G67" s="45">
        <f t="shared" si="34"/>
        <v>16891.890091449124</v>
      </c>
      <c r="H67" s="45">
        <f t="shared" si="34"/>
        <v>19066.010604434527</v>
      </c>
      <c r="I67" s="45">
        <f t="shared" si="34"/>
        <v>24772.216743485653</v>
      </c>
      <c r="J67" s="45">
        <f t="shared" ref="J67" si="35">+J47+J55+J65</f>
        <v>25263.70395328282</v>
      </c>
      <c r="K67" s="45">
        <f t="shared" ref="K67" si="36">+K47+K55+K65</f>
        <v>13432.230794421908</v>
      </c>
      <c r="L67" s="73"/>
      <c r="M67" s="46">
        <f t="shared" si="30"/>
        <v>94.95870787555198</v>
      </c>
      <c r="N67" s="46">
        <f t="shared" si="30"/>
        <v>95.244417939100401</v>
      </c>
      <c r="O67" s="46">
        <f t="shared" si="30"/>
        <v>84.099436439116985</v>
      </c>
      <c r="P67" s="46">
        <f t="shared" si="29"/>
        <v>89.390064897211886</v>
      </c>
      <c r="Q67" s="46">
        <f t="shared" si="29"/>
        <v>87.545286714668563</v>
      </c>
      <c r="R67" s="46">
        <f t="shared" si="19"/>
        <v>91.800887360487053</v>
      </c>
      <c r="S67" s="46">
        <f t="shared" si="20"/>
        <v>95.959013295376252</v>
      </c>
      <c r="T67" s="46">
        <f t="shared" si="21"/>
        <v>45.246419648299444</v>
      </c>
    </row>
    <row r="68" spans="1:20" s="5" customFormat="1" x14ac:dyDescent="0.2">
      <c r="B68" s="74" t="str">
        <f>+'C1 Aprop Resumen 2000-2026'!B20</f>
        <v>* Información con corte a 31 de mayo</v>
      </c>
      <c r="C68" s="70"/>
      <c r="D68" s="71"/>
      <c r="E68" s="71"/>
      <c r="F68" s="71"/>
      <c r="G68" s="71"/>
      <c r="H68" s="71"/>
      <c r="I68" s="71"/>
      <c r="M68" s="113"/>
      <c r="N68" s="113"/>
      <c r="O68" s="113"/>
      <c r="P68" s="113"/>
      <c r="Q68" s="113"/>
      <c r="R68" s="113"/>
      <c r="S68" s="113"/>
    </row>
    <row r="69" spans="1:20" x14ac:dyDescent="0.2">
      <c r="B69" s="1" t="s">
        <v>227</v>
      </c>
      <c r="M69" s="111"/>
      <c r="N69" s="111"/>
      <c r="O69" s="111"/>
      <c r="P69" s="111"/>
      <c r="Q69" s="111"/>
      <c r="R69" s="111"/>
      <c r="S69" s="111"/>
    </row>
    <row r="70" spans="1:20" x14ac:dyDescent="0.2">
      <c r="M70" s="111"/>
      <c r="N70" s="111"/>
      <c r="O70" s="111"/>
      <c r="P70" s="111"/>
      <c r="Q70" s="111"/>
      <c r="R70" s="111"/>
      <c r="S70" s="111"/>
    </row>
    <row r="71" spans="1:20" x14ac:dyDescent="0.2">
      <c r="M71" s="111"/>
      <c r="N71" s="111"/>
      <c r="O71" s="111"/>
      <c r="P71" s="111"/>
      <c r="Q71" s="111"/>
      <c r="R71" s="111"/>
      <c r="S71" s="111"/>
    </row>
    <row r="72" spans="1:20" x14ac:dyDescent="0.2">
      <c r="M72" s="111"/>
      <c r="N72" s="111"/>
      <c r="O72" s="111"/>
      <c r="P72" s="111"/>
      <c r="Q72" s="111"/>
      <c r="R72" s="111"/>
      <c r="S72" s="111"/>
    </row>
    <row r="73" spans="1:20" x14ac:dyDescent="0.2">
      <c r="M73" s="111"/>
      <c r="N73" s="111"/>
      <c r="O73" s="111"/>
      <c r="P73" s="111"/>
      <c r="Q73" s="111"/>
      <c r="R73" s="111"/>
      <c r="S73" s="111"/>
    </row>
    <row r="74" spans="1:20" ht="19.5" customHeight="1" x14ac:dyDescent="0.2">
      <c r="C74" s="145"/>
      <c r="D74" s="181" t="s">
        <v>189</v>
      </c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</row>
    <row r="75" spans="1:20" ht="15" customHeight="1" x14ac:dyDescent="0.2"/>
    <row r="76" spans="1:20" ht="12" customHeight="1" thickBot="1" x14ac:dyDescent="0.25">
      <c r="B76" s="117"/>
      <c r="C76" s="94"/>
      <c r="D76" s="179"/>
      <c r="E76" s="179"/>
      <c r="F76" s="179"/>
      <c r="G76" s="179"/>
      <c r="H76" s="179"/>
      <c r="I76" s="179"/>
      <c r="J76" s="179"/>
      <c r="K76" s="179"/>
      <c r="M76" s="179" t="s">
        <v>177</v>
      </c>
      <c r="N76" s="179"/>
      <c r="O76" s="179"/>
      <c r="P76" s="179"/>
      <c r="Q76" s="179"/>
      <c r="R76" s="179"/>
      <c r="S76" s="179"/>
      <c r="T76" s="179"/>
    </row>
    <row r="77" spans="1:20" ht="11.25" customHeight="1" x14ac:dyDescent="0.2">
      <c r="B77" s="50"/>
      <c r="C77" s="176" t="s">
        <v>0</v>
      </c>
      <c r="D77" s="162">
        <v>2019</v>
      </c>
      <c r="E77" s="162">
        <v>2020</v>
      </c>
      <c r="F77" s="162">
        <v>2021</v>
      </c>
      <c r="G77" s="162">
        <v>2022</v>
      </c>
      <c r="H77" s="162">
        <v>2023</v>
      </c>
      <c r="I77" s="162">
        <v>2024</v>
      </c>
      <c r="J77" s="162">
        <v>2025</v>
      </c>
      <c r="K77" s="162" t="s">
        <v>178</v>
      </c>
      <c r="L77" s="116"/>
      <c r="M77" s="162">
        <v>2019</v>
      </c>
      <c r="N77" s="162">
        <v>2020</v>
      </c>
      <c r="O77" s="162">
        <v>2021</v>
      </c>
      <c r="P77" s="162">
        <v>2022</v>
      </c>
      <c r="Q77" s="162">
        <v>2023</v>
      </c>
      <c r="R77" s="162">
        <v>2024</v>
      </c>
      <c r="S77" s="162">
        <v>2025</v>
      </c>
      <c r="T77" s="162" t="s">
        <v>178</v>
      </c>
    </row>
    <row r="78" spans="1:20" ht="12" thickBot="1" x14ac:dyDescent="0.25">
      <c r="B78" s="86"/>
      <c r="C78" s="177"/>
      <c r="D78" s="163"/>
      <c r="E78" s="163"/>
      <c r="F78" s="163"/>
      <c r="G78" s="163"/>
      <c r="H78" s="163"/>
      <c r="I78" s="163"/>
      <c r="J78" s="163"/>
      <c r="K78" s="163"/>
      <c r="L78" s="116"/>
      <c r="M78" s="163"/>
      <c r="N78" s="163"/>
      <c r="O78" s="163"/>
      <c r="P78" s="163"/>
      <c r="Q78" s="163"/>
      <c r="R78" s="163"/>
      <c r="S78" s="163"/>
      <c r="T78" s="163"/>
    </row>
    <row r="79" spans="1:20" x14ac:dyDescent="0.2">
      <c r="B79" s="35" t="s">
        <v>1</v>
      </c>
      <c r="C79" s="78" t="s">
        <v>2</v>
      </c>
      <c r="D79" s="42">
        <f t="shared" ref="D79:I79" si="37">+SUM(D80:D86)</f>
        <v>5992.9657752217299</v>
      </c>
      <c r="E79" s="42">
        <f t="shared" si="37"/>
        <v>6065.2210849108014</v>
      </c>
      <c r="F79" s="42">
        <f t="shared" si="37"/>
        <v>6629.7667748531912</v>
      </c>
      <c r="G79" s="42">
        <f t="shared" si="37"/>
        <v>7355.7280940987384</v>
      </c>
      <c r="H79" s="42">
        <f t="shared" si="37"/>
        <v>8845.6890664999901</v>
      </c>
      <c r="I79" s="42">
        <f t="shared" si="37"/>
        <v>11961.19201071064</v>
      </c>
      <c r="J79" s="42">
        <f t="shared" ref="J79:K79" si="38">+SUM(J80:J86)</f>
        <v>11696.455753951479</v>
      </c>
      <c r="K79" s="42">
        <f t="shared" si="38"/>
        <v>4959.6659603103899</v>
      </c>
      <c r="M79" s="47">
        <f>+IFERROR(D79/D14*100,0)</f>
        <v>91.847168022099552</v>
      </c>
      <c r="N79" s="47">
        <f t="shared" ref="N79:T79" si="39">+IFERROR(E79/E14*100,0)</f>
        <v>90.847731934700121</v>
      </c>
      <c r="O79" s="47">
        <f t="shared" si="39"/>
        <v>77.621212829704689</v>
      </c>
      <c r="P79" s="47">
        <f t="shared" si="39"/>
        <v>86.654364153178946</v>
      </c>
      <c r="Q79" s="47">
        <f t="shared" si="39"/>
        <v>85.536580756290718</v>
      </c>
      <c r="R79" s="47">
        <f t="shared" si="39"/>
        <v>88.811919393064215</v>
      </c>
      <c r="S79" s="47">
        <f t="shared" si="39"/>
        <v>93.244781152965444</v>
      </c>
      <c r="T79" s="47">
        <f t="shared" si="39"/>
        <v>36.241811590515233</v>
      </c>
    </row>
    <row r="80" spans="1:20" x14ac:dyDescent="0.2">
      <c r="B80" s="41"/>
      <c r="C80" s="79" t="s">
        <v>42</v>
      </c>
      <c r="D80" s="43">
        <v>1779.5540759006997</v>
      </c>
      <c r="E80" s="43">
        <v>1885.7474244530304</v>
      </c>
      <c r="F80" s="43">
        <v>2026.9811169646002</v>
      </c>
      <c r="G80" s="43">
        <v>2300.91899804177</v>
      </c>
      <c r="H80" s="43">
        <v>2627.8853338694903</v>
      </c>
      <c r="I80" s="43">
        <v>3056.4947445598405</v>
      </c>
      <c r="J80" s="43">
        <v>3325.9778008827502</v>
      </c>
      <c r="K80" s="43">
        <v>1284.02664791294</v>
      </c>
      <c r="M80" s="48">
        <f t="shared" ref="M80:M99" si="40">+IFERROR(D80/D15*100,0)</f>
        <v>95.510170197286953</v>
      </c>
      <c r="N80" s="48">
        <f t="shared" ref="N80:N99" si="41">+IFERROR(E80/E15*100,0)</f>
        <v>96.503721428904356</v>
      </c>
      <c r="O80" s="48">
        <f t="shared" ref="O80:O99" si="42">+IFERROR(F80/F15*100,0)</f>
        <v>91.410184574954783</v>
      </c>
      <c r="P80" s="48">
        <f t="shared" ref="P80:P99" si="43">+IFERROR(G80/G15*100,0)</f>
        <v>92.44946803582755</v>
      </c>
      <c r="Q80" s="48">
        <f t="shared" ref="Q80:Q99" si="44">+IFERROR(H80/H15*100,0)</f>
        <v>93.137392594620692</v>
      </c>
      <c r="R80" s="48">
        <f t="shared" ref="R80:R99" si="45">+IFERROR(I80/I15*100,0)</f>
        <v>93.256302459713865</v>
      </c>
      <c r="S80" s="48">
        <f t="shared" ref="S80:S99" si="46">+IFERROR(J80/J15*100,0)</f>
        <v>95.336892974889992</v>
      </c>
      <c r="T80" s="48">
        <f t="shared" ref="T80:T99" si="47">+IFERROR(K80/K15*100,0)</f>
        <v>30.175155038008828</v>
      </c>
    </row>
    <row r="81" spans="2:20" x14ac:dyDescent="0.2">
      <c r="B81" s="41"/>
      <c r="C81" s="79" t="s">
        <v>109</v>
      </c>
      <c r="D81" s="43">
        <v>712.05612409521984</v>
      </c>
      <c r="E81" s="43">
        <v>648.24061833601002</v>
      </c>
      <c r="F81" s="43">
        <v>784.06051029065986</v>
      </c>
      <c r="G81" s="43">
        <v>835.71717896639996</v>
      </c>
      <c r="H81" s="43">
        <v>922.74394682923969</v>
      </c>
      <c r="I81" s="43">
        <v>1157.3358816611701</v>
      </c>
      <c r="J81" s="43">
        <v>1401.8232565784301</v>
      </c>
      <c r="K81" s="43">
        <v>444.45865630703992</v>
      </c>
      <c r="M81" s="48">
        <f t="shared" si="40"/>
        <v>90.04258779797452</v>
      </c>
      <c r="N81" s="48">
        <f t="shared" si="41"/>
        <v>79.322312375798717</v>
      </c>
      <c r="O81" s="48">
        <f t="shared" si="42"/>
        <v>85.324761285814304</v>
      </c>
      <c r="P81" s="48">
        <f t="shared" si="43"/>
        <v>86.507916393718105</v>
      </c>
      <c r="Q81" s="48">
        <f t="shared" si="44"/>
        <v>81.736535168560636</v>
      </c>
      <c r="R81" s="48">
        <f t="shared" si="45"/>
        <v>88.702239616734062</v>
      </c>
      <c r="S81" s="48">
        <f t="shared" si="46"/>
        <v>87.637698584245086</v>
      </c>
      <c r="T81" s="48">
        <f t="shared" si="47"/>
        <v>30.099975988069289</v>
      </c>
    </row>
    <row r="82" spans="2:20" x14ac:dyDescent="0.2">
      <c r="B82" s="41"/>
      <c r="C82" s="79" t="s">
        <v>5</v>
      </c>
      <c r="D82" s="43">
        <v>2065.1547779807597</v>
      </c>
      <c r="E82" s="43">
        <v>2209.7069016495402</v>
      </c>
      <c r="F82" s="43">
        <v>2318.2706785840296</v>
      </c>
      <c r="G82" s="43">
        <v>2455.8138767534892</v>
      </c>
      <c r="H82" s="43">
        <v>3608.6193274348502</v>
      </c>
      <c r="I82" s="43">
        <v>5790.8800778356699</v>
      </c>
      <c r="J82" s="43">
        <v>4942.6334320268197</v>
      </c>
      <c r="K82" s="43">
        <v>2618.4893899683598</v>
      </c>
      <c r="L82" s="43"/>
      <c r="M82" s="48">
        <f t="shared" si="40"/>
        <v>89.150184719184878</v>
      </c>
      <c r="N82" s="48">
        <f t="shared" si="41"/>
        <v>91.110223222981247</v>
      </c>
      <c r="O82" s="48">
        <f t="shared" si="42"/>
        <v>67.061933359608204</v>
      </c>
      <c r="P82" s="48">
        <f t="shared" si="43"/>
        <v>84.281458232635487</v>
      </c>
      <c r="Q82" s="48">
        <f t="shared" si="44"/>
        <v>83.867375960992661</v>
      </c>
      <c r="R82" s="48">
        <f t="shared" si="45"/>
        <v>87.149570701087526</v>
      </c>
      <c r="S82" s="48">
        <f t="shared" si="46"/>
        <v>94.480471849124626</v>
      </c>
      <c r="T82" s="48">
        <f t="shared" si="47"/>
        <v>46.29170783002818</v>
      </c>
    </row>
    <row r="83" spans="2:20" x14ac:dyDescent="0.2">
      <c r="B83" s="41"/>
      <c r="C83" s="79" t="s">
        <v>43</v>
      </c>
      <c r="D83" s="43">
        <v>1276.7822880744202</v>
      </c>
      <c r="E83" s="43">
        <v>1135.3832276487501</v>
      </c>
      <c r="F83" s="43">
        <v>1299.1407465760399</v>
      </c>
      <c r="G83" s="43">
        <v>1490.5601332112303</v>
      </c>
      <c r="H83" s="43">
        <v>1491.71701789337</v>
      </c>
      <c r="I83" s="43">
        <v>1716.9176933022798</v>
      </c>
      <c r="J83" s="43">
        <v>1731.6705752364196</v>
      </c>
      <c r="K83" s="43">
        <v>546.18636124455998</v>
      </c>
      <c r="L83" s="43"/>
      <c r="M83" s="48">
        <f t="shared" si="40"/>
        <v>92.665712595970149</v>
      </c>
      <c r="N83" s="48">
        <f t="shared" si="41"/>
        <v>88.768156325830532</v>
      </c>
      <c r="O83" s="48">
        <f t="shared" si="42"/>
        <v>75.636342396925727</v>
      </c>
      <c r="P83" s="48">
        <f t="shared" si="43"/>
        <v>82.522004642903298</v>
      </c>
      <c r="Q83" s="48">
        <f t="shared" si="44"/>
        <v>84.11709336251252</v>
      </c>
      <c r="R83" s="48">
        <f t="shared" si="45"/>
        <v>86.708388528976059</v>
      </c>
      <c r="S83" s="48">
        <f t="shared" si="46"/>
        <v>90.667776969661446</v>
      </c>
      <c r="T83" s="48">
        <f t="shared" si="47"/>
        <v>27.145720783205441</v>
      </c>
    </row>
    <row r="84" spans="2:20" x14ac:dyDescent="0.2">
      <c r="B84" s="41"/>
      <c r="C84" s="79" t="s">
        <v>44</v>
      </c>
      <c r="D84" s="43">
        <v>76.384934384150014</v>
      </c>
      <c r="E84" s="43">
        <v>94.135454002429995</v>
      </c>
      <c r="F84" s="43">
        <v>96.306196087079996</v>
      </c>
      <c r="G84" s="43">
        <v>164.77276731703</v>
      </c>
      <c r="H84" s="43">
        <v>97.93764408317999</v>
      </c>
      <c r="I84" s="43">
        <v>119.6500671094</v>
      </c>
      <c r="J84" s="43">
        <v>155.35662822622001</v>
      </c>
      <c r="K84" s="43">
        <v>38.055232797559995</v>
      </c>
      <c r="L84" s="43"/>
      <c r="M84" s="48">
        <f t="shared" si="40"/>
        <v>94.567242370788762</v>
      </c>
      <c r="N84" s="48">
        <f t="shared" si="41"/>
        <v>91.292047874984647</v>
      </c>
      <c r="O84" s="48">
        <f t="shared" si="42"/>
        <v>91.420581860478194</v>
      </c>
      <c r="P84" s="48">
        <f t="shared" si="43"/>
        <v>96.860893753787664</v>
      </c>
      <c r="Q84" s="48">
        <f t="shared" si="44"/>
        <v>51.623664493496044</v>
      </c>
      <c r="R84" s="48">
        <f t="shared" si="45"/>
        <v>93.496856522406233</v>
      </c>
      <c r="S84" s="48">
        <f t="shared" si="46"/>
        <v>95.616802039641655</v>
      </c>
      <c r="T84" s="48">
        <f t="shared" si="47"/>
        <v>28.629272447076133</v>
      </c>
    </row>
    <row r="85" spans="2:20" x14ac:dyDescent="0.2">
      <c r="B85" s="41"/>
      <c r="C85" s="79" t="s">
        <v>45</v>
      </c>
      <c r="D85" s="43">
        <v>7.5907026820200008</v>
      </c>
      <c r="E85" s="43">
        <v>6.8547210486499992</v>
      </c>
      <c r="F85" s="43">
        <v>8.1456354944099996</v>
      </c>
      <c r="G85" s="43">
        <v>10.819184515530001</v>
      </c>
      <c r="H85" s="43">
        <v>7.86689177436</v>
      </c>
      <c r="I85" s="43">
        <v>9.9987338769799994</v>
      </c>
      <c r="J85" s="43">
        <v>8.9609166420000008</v>
      </c>
      <c r="K85" s="43">
        <v>2.806213965</v>
      </c>
      <c r="L85" s="43"/>
      <c r="M85" s="48">
        <f t="shared" si="40"/>
        <v>90.827747350310375</v>
      </c>
      <c r="N85" s="48">
        <f t="shared" si="41"/>
        <v>95.921888119741112</v>
      </c>
      <c r="O85" s="48">
        <f t="shared" si="42"/>
        <v>41.035947075113341</v>
      </c>
      <c r="P85" s="48">
        <f t="shared" si="43"/>
        <v>60.428867937500009</v>
      </c>
      <c r="Q85" s="48">
        <f t="shared" si="44"/>
        <v>70.744570766092323</v>
      </c>
      <c r="R85" s="48">
        <f t="shared" si="45"/>
        <v>84.355362828784607</v>
      </c>
      <c r="S85" s="48">
        <f t="shared" si="46"/>
        <v>83.13876738920068</v>
      </c>
      <c r="T85" s="48">
        <f t="shared" si="47"/>
        <v>17.262635119340551</v>
      </c>
    </row>
    <row r="86" spans="2:20" x14ac:dyDescent="0.2">
      <c r="B86" s="41"/>
      <c r="C86" s="79" t="s">
        <v>46</v>
      </c>
      <c r="D86" s="43">
        <v>75.442872104459994</v>
      </c>
      <c r="E86" s="43">
        <v>85.152737772389997</v>
      </c>
      <c r="F86" s="43">
        <v>96.861890856369982</v>
      </c>
      <c r="G86" s="43">
        <v>97.125955293289991</v>
      </c>
      <c r="H86" s="43">
        <v>88.918904615500011</v>
      </c>
      <c r="I86" s="43">
        <v>109.91481236529999</v>
      </c>
      <c r="J86" s="43">
        <v>130.03314435883999</v>
      </c>
      <c r="K86" s="43">
        <v>25.643458114929999</v>
      </c>
      <c r="L86" s="43"/>
      <c r="M86" s="48">
        <f t="shared" si="40"/>
        <v>86.252469379452378</v>
      </c>
      <c r="N86" s="48">
        <f t="shared" si="41"/>
        <v>94.255080971864004</v>
      </c>
      <c r="O86" s="48">
        <f t="shared" si="42"/>
        <v>92.169764497249062</v>
      </c>
      <c r="P86" s="48">
        <f t="shared" si="43"/>
        <v>77.338136340827191</v>
      </c>
      <c r="Q86" s="48">
        <f t="shared" si="44"/>
        <v>78.008659503699619</v>
      </c>
      <c r="R86" s="48">
        <f t="shared" si="45"/>
        <v>90.802444083385552</v>
      </c>
      <c r="S86" s="48">
        <f t="shared" si="46"/>
        <v>92.190063870470922</v>
      </c>
      <c r="T86" s="48">
        <f t="shared" si="47"/>
        <v>18.946787366996055</v>
      </c>
    </row>
    <row r="87" spans="2:20" x14ac:dyDescent="0.2">
      <c r="B87" s="35" t="s">
        <v>7</v>
      </c>
      <c r="C87" s="78" t="s">
        <v>8</v>
      </c>
      <c r="D87" s="42">
        <f t="shared" ref="D87:H87" si="48">+D88+D92</f>
        <v>1.2547600000000001</v>
      </c>
      <c r="E87" s="42">
        <f t="shared" si="48"/>
        <v>0.99547677300000004</v>
      </c>
      <c r="F87" s="42">
        <f t="shared" si="48"/>
        <v>1.28399999965</v>
      </c>
      <c r="G87" s="42">
        <f t="shared" si="48"/>
        <v>17.20729173814</v>
      </c>
      <c r="H87" s="42">
        <f t="shared" si="48"/>
        <v>52.608961491839999</v>
      </c>
      <c r="I87" s="42">
        <f>(+I88+I92)/1000000000</f>
        <v>0</v>
      </c>
      <c r="J87" s="42">
        <f>(+J88+J92)/1000000000</f>
        <v>0</v>
      </c>
      <c r="K87" s="42">
        <f>(+K88+K92)/1000000000</f>
        <v>0</v>
      </c>
      <c r="L87" s="73"/>
      <c r="M87" s="47">
        <f t="shared" si="40"/>
        <v>95.346504559270514</v>
      </c>
      <c r="N87" s="47">
        <f t="shared" si="41"/>
        <v>85.448650042918445</v>
      </c>
      <c r="O87" s="47">
        <f t="shared" si="42"/>
        <v>99.999999972741421</v>
      </c>
      <c r="P87" s="47">
        <f t="shared" si="43"/>
        <v>99.932132737468166</v>
      </c>
      <c r="Q87" s="47">
        <f t="shared" si="44"/>
        <v>99.998261539034289</v>
      </c>
      <c r="R87" s="47">
        <f t="shared" si="45"/>
        <v>0</v>
      </c>
      <c r="S87" s="47">
        <f t="shared" si="46"/>
        <v>0</v>
      </c>
      <c r="T87" s="47">
        <f t="shared" si="47"/>
        <v>0</v>
      </c>
    </row>
    <row r="88" spans="2:20" ht="11.25" hidden="1" customHeight="1" x14ac:dyDescent="0.2">
      <c r="B88" s="35"/>
      <c r="C88" s="78" t="s">
        <v>9</v>
      </c>
      <c r="D88" s="42">
        <f>+SUM(D89:D91)</f>
        <v>0</v>
      </c>
      <c r="E88" s="42">
        <f>+SUM(E89:E91)</f>
        <v>0</v>
      </c>
      <c r="F88" s="42"/>
      <c r="G88" s="42"/>
      <c r="H88" s="42"/>
      <c r="I88" s="42">
        <v>0</v>
      </c>
      <c r="J88" s="42">
        <v>0</v>
      </c>
      <c r="K88" s="42">
        <v>0</v>
      </c>
      <c r="L88" s="73"/>
      <c r="M88" s="47">
        <f t="shared" si="40"/>
        <v>0</v>
      </c>
      <c r="N88" s="47">
        <f t="shared" si="41"/>
        <v>0</v>
      </c>
      <c r="O88" s="47">
        <f t="shared" si="42"/>
        <v>0</v>
      </c>
      <c r="P88" s="47">
        <f t="shared" si="43"/>
        <v>0</v>
      </c>
      <c r="Q88" s="47">
        <f t="shared" si="44"/>
        <v>0</v>
      </c>
      <c r="R88" s="47">
        <f t="shared" si="45"/>
        <v>0</v>
      </c>
      <c r="S88" s="47">
        <f t="shared" si="46"/>
        <v>0</v>
      </c>
      <c r="T88" s="47">
        <f t="shared" si="47"/>
        <v>0</v>
      </c>
    </row>
    <row r="89" spans="2:20" ht="11.25" hidden="1" customHeight="1" x14ac:dyDescent="0.2">
      <c r="B89" s="35"/>
      <c r="C89" s="88" t="s">
        <v>47</v>
      </c>
      <c r="D89" s="51">
        <v>0</v>
      </c>
      <c r="E89" s="51">
        <v>0</v>
      </c>
      <c r="F89" s="51"/>
      <c r="G89" s="51"/>
      <c r="H89" s="51"/>
      <c r="I89" s="51">
        <v>0</v>
      </c>
      <c r="J89" s="51">
        <v>0</v>
      </c>
      <c r="K89" s="51">
        <v>0</v>
      </c>
      <c r="L89" s="43"/>
      <c r="M89" s="126">
        <f t="shared" si="40"/>
        <v>0</v>
      </c>
      <c r="N89" s="126">
        <f t="shared" si="41"/>
        <v>0</v>
      </c>
      <c r="O89" s="126">
        <f t="shared" si="42"/>
        <v>0</v>
      </c>
      <c r="P89" s="126">
        <f t="shared" si="43"/>
        <v>0</v>
      </c>
      <c r="Q89" s="126">
        <f t="shared" si="44"/>
        <v>0</v>
      </c>
      <c r="R89" s="126">
        <f t="shared" si="45"/>
        <v>0</v>
      </c>
      <c r="S89" s="126">
        <f t="shared" si="46"/>
        <v>0</v>
      </c>
      <c r="T89" s="126">
        <f t="shared" si="47"/>
        <v>0</v>
      </c>
    </row>
    <row r="90" spans="2:20" ht="11.25" hidden="1" customHeight="1" x14ac:dyDescent="0.2">
      <c r="B90" s="35"/>
      <c r="C90" s="88" t="s">
        <v>11</v>
      </c>
      <c r="D90" s="51">
        <v>0</v>
      </c>
      <c r="E90" s="51">
        <v>0</v>
      </c>
      <c r="F90" s="51"/>
      <c r="G90" s="51"/>
      <c r="H90" s="51"/>
      <c r="I90" s="51">
        <v>0</v>
      </c>
      <c r="J90" s="51">
        <v>0</v>
      </c>
      <c r="K90" s="51">
        <v>0</v>
      </c>
      <c r="L90" s="43"/>
      <c r="M90" s="126">
        <f t="shared" si="40"/>
        <v>0</v>
      </c>
      <c r="N90" s="126">
        <f t="shared" si="41"/>
        <v>0</v>
      </c>
      <c r="O90" s="126">
        <f t="shared" si="42"/>
        <v>0</v>
      </c>
      <c r="P90" s="126">
        <f t="shared" si="43"/>
        <v>0</v>
      </c>
      <c r="Q90" s="126">
        <f t="shared" si="44"/>
        <v>0</v>
      </c>
      <c r="R90" s="126">
        <f t="shared" si="45"/>
        <v>0</v>
      </c>
      <c r="S90" s="126">
        <f t="shared" si="46"/>
        <v>0</v>
      </c>
      <c r="T90" s="126">
        <f t="shared" si="47"/>
        <v>0</v>
      </c>
    </row>
    <row r="91" spans="2:20" ht="11.25" hidden="1" customHeight="1" x14ac:dyDescent="0.2">
      <c r="B91" s="35"/>
      <c r="C91" s="88" t="s">
        <v>57</v>
      </c>
      <c r="D91" s="51">
        <v>0</v>
      </c>
      <c r="E91" s="51">
        <v>0</v>
      </c>
      <c r="F91" s="51"/>
      <c r="G91" s="51"/>
      <c r="H91" s="51"/>
      <c r="I91" s="51">
        <v>0</v>
      </c>
      <c r="J91" s="51">
        <v>0</v>
      </c>
      <c r="K91" s="51">
        <v>0</v>
      </c>
      <c r="L91" s="43"/>
      <c r="M91" s="126">
        <f t="shared" si="40"/>
        <v>0</v>
      </c>
      <c r="N91" s="126">
        <f t="shared" si="41"/>
        <v>0</v>
      </c>
      <c r="O91" s="126">
        <f t="shared" si="42"/>
        <v>0</v>
      </c>
      <c r="P91" s="126">
        <f t="shared" si="43"/>
        <v>0</v>
      </c>
      <c r="Q91" s="126">
        <f t="shared" si="44"/>
        <v>0</v>
      </c>
      <c r="R91" s="126">
        <f t="shared" si="45"/>
        <v>0</v>
      </c>
      <c r="S91" s="126">
        <f t="shared" si="46"/>
        <v>0</v>
      </c>
      <c r="T91" s="126">
        <f t="shared" si="47"/>
        <v>0</v>
      </c>
    </row>
    <row r="92" spans="2:20" x14ac:dyDescent="0.2">
      <c r="B92" s="35"/>
      <c r="C92" s="78" t="s">
        <v>12</v>
      </c>
      <c r="D92" s="42">
        <f t="shared" ref="D92:H92" si="49">+SUM(D93:D96)</f>
        <v>1.2547600000000001</v>
      </c>
      <c r="E92" s="42">
        <f t="shared" si="49"/>
        <v>0.99547677300000004</v>
      </c>
      <c r="F92" s="42">
        <f t="shared" si="49"/>
        <v>1.28399999965</v>
      </c>
      <c r="G92" s="42">
        <f t="shared" si="49"/>
        <v>17.20729173814</v>
      </c>
      <c r="H92" s="42">
        <f t="shared" si="49"/>
        <v>52.608961491839999</v>
      </c>
      <c r="I92" s="42">
        <f>(+SUM(I93:I96))/1000000000</f>
        <v>0</v>
      </c>
      <c r="J92" s="42">
        <f>(+SUM(J93:J96))/1000000000</f>
        <v>0</v>
      </c>
      <c r="K92" s="42">
        <f>(+SUM(K93:K96))/1000000000</f>
        <v>0</v>
      </c>
      <c r="L92" s="73"/>
      <c r="M92" s="47">
        <f t="shared" si="40"/>
        <v>95.346504559270514</v>
      </c>
      <c r="N92" s="47">
        <f t="shared" si="41"/>
        <v>85.448650042918445</v>
      </c>
      <c r="O92" s="47">
        <f t="shared" si="42"/>
        <v>99.999999972741421</v>
      </c>
      <c r="P92" s="47">
        <f t="shared" si="43"/>
        <v>99.932132737468166</v>
      </c>
      <c r="Q92" s="47">
        <f t="shared" si="44"/>
        <v>99.998261539034289</v>
      </c>
      <c r="R92" s="47">
        <f t="shared" si="45"/>
        <v>0</v>
      </c>
      <c r="S92" s="47">
        <f t="shared" si="46"/>
        <v>0</v>
      </c>
      <c r="T92" s="47">
        <f t="shared" si="47"/>
        <v>0</v>
      </c>
    </row>
    <row r="93" spans="2:20" x14ac:dyDescent="0.2">
      <c r="B93" s="33"/>
      <c r="C93" s="79" t="s">
        <v>47</v>
      </c>
      <c r="D93" s="43">
        <v>1.2070000000000001</v>
      </c>
      <c r="E93" s="43">
        <v>0.92979905900000004</v>
      </c>
      <c r="F93" s="43">
        <v>1.28399999965</v>
      </c>
      <c r="G93" s="43">
        <v>1.3973552625299999</v>
      </c>
      <c r="H93" s="43">
        <v>0</v>
      </c>
      <c r="I93" s="43">
        <v>0</v>
      </c>
      <c r="J93" s="43">
        <v>0</v>
      </c>
      <c r="K93" s="43">
        <v>0</v>
      </c>
      <c r="L93" s="43"/>
      <c r="M93" s="48">
        <f t="shared" si="40"/>
        <v>100</v>
      </c>
      <c r="N93" s="48">
        <f t="shared" si="41"/>
        <v>84.604100000000003</v>
      </c>
      <c r="O93" s="48">
        <f t="shared" si="42"/>
        <v>99.999999972741421</v>
      </c>
      <c r="P93" s="48">
        <f t="shared" si="43"/>
        <v>99.173545956706874</v>
      </c>
      <c r="Q93" s="48">
        <f t="shared" si="44"/>
        <v>0</v>
      </c>
      <c r="R93" s="48">
        <f t="shared" si="45"/>
        <v>0</v>
      </c>
      <c r="S93" s="48">
        <f t="shared" si="46"/>
        <v>0</v>
      </c>
      <c r="T93" s="48">
        <f t="shared" si="47"/>
        <v>0</v>
      </c>
    </row>
    <row r="94" spans="2:20" ht="11.25" hidden="1" customHeight="1" x14ac:dyDescent="0.2">
      <c r="B94" s="33"/>
      <c r="C94" s="79" t="s">
        <v>11</v>
      </c>
      <c r="D94" s="43">
        <v>4.7759999999999997E-2</v>
      </c>
      <c r="E94" s="43">
        <v>6.5677713999999998E-2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/>
      <c r="M94" s="48">
        <f t="shared" si="40"/>
        <v>43.816513761467881</v>
      </c>
      <c r="N94" s="48">
        <f t="shared" si="41"/>
        <v>99.511687878787868</v>
      </c>
      <c r="O94" s="48">
        <f t="shared" si="42"/>
        <v>0</v>
      </c>
      <c r="P94" s="48">
        <f t="shared" si="43"/>
        <v>0</v>
      </c>
      <c r="Q94" s="48">
        <f t="shared" si="44"/>
        <v>0</v>
      </c>
      <c r="R94" s="48">
        <f t="shared" si="45"/>
        <v>0</v>
      </c>
      <c r="S94" s="48">
        <f t="shared" si="46"/>
        <v>0</v>
      </c>
      <c r="T94" s="48">
        <f t="shared" si="47"/>
        <v>0</v>
      </c>
    </row>
    <row r="95" spans="2:20" ht="11.25" hidden="1" customHeight="1" x14ac:dyDescent="0.2">
      <c r="B95" s="33"/>
      <c r="C95" s="79" t="s">
        <v>57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/>
      <c r="M95" s="48">
        <f t="shared" si="40"/>
        <v>0</v>
      </c>
      <c r="N95" s="48">
        <f t="shared" si="41"/>
        <v>0</v>
      </c>
      <c r="O95" s="48">
        <f t="shared" si="42"/>
        <v>0</v>
      </c>
      <c r="P95" s="48">
        <f t="shared" si="43"/>
        <v>0</v>
      </c>
      <c r="Q95" s="48">
        <f t="shared" si="44"/>
        <v>0</v>
      </c>
      <c r="R95" s="48">
        <f t="shared" si="45"/>
        <v>0</v>
      </c>
      <c r="S95" s="48">
        <f t="shared" si="46"/>
        <v>0</v>
      </c>
      <c r="T95" s="48">
        <f t="shared" si="47"/>
        <v>0</v>
      </c>
    </row>
    <row r="96" spans="2:20" x14ac:dyDescent="0.2">
      <c r="B96" s="33"/>
      <c r="C96" s="79" t="s">
        <v>58</v>
      </c>
      <c r="D96" s="43">
        <v>0</v>
      </c>
      <c r="E96" s="43">
        <v>0</v>
      </c>
      <c r="F96" s="43">
        <v>0</v>
      </c>
      <c r="G96" s="43">
        <v>15.80993647561</v>
      </c>
      <c r="H96" s="43">
        <v>52.608961491839999</v>
      </c>
      <c r="I96" s="43">
        <v>0</v>
      </c>
      <c r="J96" s="43">
        <v>0</v>
      </c>
      <c r="K96" s="43">
        <v>0</v>
      </c>
      <c r="L96" s="43"/>
      <c r="M96" s="48">
        <f t="shared" si="40"/>
        <v>0</v>
      </c>
      <c r="N96" s="48">
        <f t="shared" si="41"/>
        <v>0</v>
      </c>
      <c r="O96" s="48">
        <f t="shared" si="42"/>
        <v>0</v>
      </c>
      <c r="P96" s="48">
        <f t="shared" si="43"/>
        <v>99.999738700518392</v>
      </c>
      <c r="Q96" s="48">
        <f t="shared" si="44"/>
        <v>99.998261539034289</v>
      </c>
      <c r="R96" s="48">
        <f t="shared" si="45"/>
        <v>0</v>
      </c>
      <c r="S96" s="48">
        <f t="shared" si="46"/>
        <v>0</v>
      </c>
      <c r="T96" s="48">
        <f t="shared" si="47"/>
        <v>0</v>
      </c>
    </row>
    <row r="97" spans="2:21" x14ac:dyDescent="0.2">
      <c r="B97" s="35" t="s">
        <v>13</v>
      </c>
      <c r="C97" s="78" t="s">
        <v>110</v>
      </c>
      <c r="D97" s="42">
        <v>6959.4017285008813</v>
      </c>
      <c r="E97" s="42">
        <v>6729.4852342876065</v>
      </c>
      <c r="F97" s="42">
        <v>7598.0236095915207</v>
      </c>
      <c r="G97" s="42">
        <v>7662.1153717435609</v>
      </c>
      <c r="H97" s="42">
        <v>8358.6898277071032</v>
      </c>
      <c r="I97" s="42">
        <v>10193.571537906833</v>
      </c>
      <c r="J97" s="42">
        <v>10549.631933933666</v>
      </c>
      <c r="K97" s="42">
        <v>2982.3008536320713</v>
      </c>
      <c r="L97" s="73"/>
      <c r="M97" s="47">
        <f t="shared" si="40"/>
        <v>83.560200571574711</v>
      </c>
      <c r="N97" s="47">
        <f t="shared" si="41"/>
        <v>82.763814479801837</v>
      </c>
      <c r="O97" s="47">
        <f t="shared" si="42"/>
        <v>74.532166565740098</v>
      </c>
      <c r="P97" s="47">
        <f t="shared" si="43"/>
        <v>73.737791153056833</v>
      </c>
      <c r="Q97" s="47">
        <f t="shared" si="44"/>
        <v>73.42209282662769</v>
      </c>
      <c r="R97" s="47">
        <f t="shared" si="45"/>
        <v>75.414525697772987</v>
      </c>
      <c r="S97" s="47">
        <f t="shared" si="46"/>
        <v>76.53656309606923</v>
      </c>
      <c r="T97" s="47">
        <f t="shared" si="47"/>
        <v>18.63715727506786</v>
      </c>
    </row>
    <row r="98" spans="2:21" x14ac:dyDescent="0.2">
      <c r="B98" s="37" t="s">
        <v>14</v>
      </c>
      <c r="C98" s="80" t="s">
        <v>16</v>
      </c>
      <c r="D98" s="44">
        <f t="shared" ref="D98:I98" si="50">+D79+D97</f>
        <v>12952.367503722611</v>
      </c>
      <c r="E98" s="44">
        <f t="shared" si="50"/>
        <v>12794.706319198409</v>
      </c>
      <c r="F98" s="44">
        <f t="shared" si="50"/>
        <v>14227.790384444712</v>
      </c>
      <c r="G98" s="44">
        <f t="shared" si="50"/>
        <v>15017.843465842299</v>
      </c>
      <c r="H98" s="44">
        <f t="shared" si="50"/>
        <v>17204.378894207093</v>
      </c>
      <c r="I98" s="44">
        <f t="shared" si="50"/>
        <v>22154.763548617473</v>
      </c>
      <c r="J98" s="44">
        <f t="shared" ref="J98" si="51">+J79+J97</f>
        <v>22246.087687885145</v>
      </c>
      <c r="K98" s="44">
        <f t="shared" ref="K98" si="52">+K79+K97</f>
        <v>7941.9668139424612</v>
      </c>
      <c r="L98" s="73"/>
      <c r="M98" s="49">
        <f t="shared" si="40"/>
        <v>87.200538224515071</v>
      </c>
      <c r="N98" s="49">
        <f t="shared" si="41"/>
        <v>86.408679619437308</v>
      </c>
      <c r="O98" s="49">
        <f t="shared" si="42"/>
        <v>75.940409945615002</v>
      </c>
      <c r="P98" s="49">
        <f t="shared" si="43"/>
        <v>79.54529424064998</v>
      </c>
      <c r="Q98" s="49">
        <f t="shared" si="44"/>
        <v>79.188538065649226</v>
      </c>
      <c r="R98" s="49">
        <f t="shared" si="45"/>
        <v>82.101128618604235</v>
      </c>
      <c r="S98" s="49">
        <f t="shared" si="46"/>
        <v>84.497214983176974</v>
      </c>
      <c r="T98" s="49">
        <f t="shared" si="47"/>
        <v>26.752485778143125</v>
      </c>
    </row>
    <row r="99" spans="2:21" x14ac:dyDescent="0.2">
      <c r="B99" s="39" t="s">
        <v>15</v>
      </c>
      <c r="C99" s="81" t="s">
        <v>51</v>
      </c>
      <c r="D99" s="45">
        <f t="shared" ref="D99:I99" si="53">+D79+D87+D97</f>
        <v>12953.622263722611</v>
      </c>
      <c r="E99" s="45">
        <f t="shared" si="53"/>
        <v>12795.701795971407</v>
      </c>
      <c r="F99" s="45">
        <f t="shared" si="53"/>
        <v>14229.074384444362</v>
      </c>
      <c r="G99" s="45">
        <f t="shared" si="53"/>
        <v>15035.05075758044</v>
      </c>
      <c r="H99" s="45">
        <f t="shared" si="53"/>
        <v>17256.987855698935</v>
      </c>
      <c r="I99" s="45">
        <f t="shared" si="53"/>
        <v>22154.763548617473</v>
      </c>
      <c r="J99" s="45">
        <f t="shared" ref="J99" si="54">+J79+J87+J97</f>
        <v>22246.087687885145</v>
      </c>
      <c r="K99" s="45">
        <f t="shared" ref="K99" si="55">+K79+K87+K97</f>
        <v>7941.9668139424612</v>
      </c>
      <c r="L99" s="73"/>
      <c r="M99" s="46">
        <f t="shared" si="40"/>
        <v>87.201259880190165</v>
      </c>
      <c r="N99" s="46">
        <f t="shared" si="41"/>
        <v>86.408604092231599</v>
      </c>
      <c r="O99" s="46">
        <f t="shared" si="42"/>
        <v>75.942058711386949</v>
      </c>
      <c r="P99" s="46">
        <f t="shared" si="43"/>
        <v>79.563870927228621</v>
      </c>
      <c r="Q99" s="46">
        <f t="shared" si="44"/>
        <v>79.238807792718319</v>
      </c>
      <c r="R99" s="46">
        <f t="shared" si="45"/>
        <v>82.101128618604235</v>
      </c>
      <c r="S99" s="46">
        <f t="shared" si="46"/>
        <v>84.497214983176974</v>
      </c>
      <c r="T99" s="46">
        <f t="shared" si="47"/>
        <v>26.752485778143125</v>
      </c>
    </row>
    <row r="100" spans="2:21" s="5" customFormat="1" x14ac:dyDescent="0.2">
      <c r="B100" s="74" t="str">
        <f>+'C1 Aprop Resumen 2000-2026'!B20</f>
        <v>* Información con corte a 31 de mayo</v>
      </c>
      <c r="C100" s="70"/>
      <c r="D100" s="71"/>
      <c r="E100" s="71"/>
      <c r="F100" s="71"/>
      <c r="G100" s="71"/>
      <c r="H100" s="71"/>
      <c r="I100" s="71"/>
      <c r="M100" s="113"/>
      <c r="N100" s="113"/>
      <c r="O100" s="113"/>
      <c r="P100" s="113"/>
      <c r="Q100" s="113"/>
      <c r="R100" s="113"/>
      <c r="S100" s="113"/>
    </row>
    <row r="101" spans="2:21" x14ac:dyDescent="0.2">
      <c r="B101" s="1" t="s">
        <v>227</v>
      </c>
      <c r="M101" s="111"/>
      <c r="N101" s="111"/>
      <c r="O101" s="111"/>
      <c r="P101" s="111"/>
      <c r="Q101" s="111"/>
      <c r="R101" s="111"/>
      <c r="S101" s="111"/>
    </row>
    <row r="102" spans="2:21" x14ac:dyDescent="0.2">
      <c r="M102" s="111"/>
      <c r="N102" s="111"/>
      <c r="O102" s="111"/>
      <c r="P102" s="111"/>
      <c r="Q102" s="111"/>
      <c r="R102" s="111"/>
      <c r="S102" s="111"/>
    </row>
    <row r="103" spans="2:21" x14ac:dyDescent="0.2">
      <c r="M103" s="111"/>
      <c r="N103" s="111"/>
      <c r="O103" s="111"/>
      <c r="P103" s="111"/>
      <c r="Q103" s="111"/>
      <c r="R103" s="111"/>
      <c r="S103" s="111"/>
    </row>
    <row r="104" spans="2:21" x14ac:dyDescent="0.2">
      <c r="M104" s="111"/>
      <c r="N104" s="111"/>
      <c r="O104" s="111"/>
      <c r="P104" s="111"/>
      <c r="Q104" s="111"/>
      <c r="R104" s="111"/>
      <c r="S104" s="111"/>
    </row>
    <row r="105" spans="2:21" x14ac:dyDescent="0.2">
      <c r="M105" s="111"/>
      <c r="N105" s="111"/>
      <c r="O105" s="111"/>
      <c r="P105" s="111"/>
      <c r="Q105" s="111"/>
      <c r="R105" s="111"/>
      <c r="S105" s="111"/>
    </row>
    <row r="106" spans="2:21" x14ac:dyDescent="0.2">
      <c r="M106" s="111"/>
      <c r="N106" s="111"/>
      <c r="O106" s="111"/>
      <c r="P106" s="111"/>
      <c r="Q106" s="111"/>
      <c r="R106" s="111"/>
      <c r="S106" s="111"/>
    </row>
    <row r="107" spans="2:21" ht="18" x14ac:dyDescent="0.2">
      <c r="C107" s="138"/>
      <c r="D107" s="164" t="s">
        <v>190</v>
      </c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</row>
    <row r="109" spans="2:21" ht="12" customHeight="1" thickBot="1" x14ac:dyDescent="0.25">
      <c r="B109" s="117"/>
      <c r="C109" s="94"/>
      <c r="D109" s="179"/>
      <c r="E109" s="179"/>
      <c r="F109" s="179"/>
      <c r="G109" s="179"/>
      <c r="H109" s="179"/>
      <c r="I109" s="179"/>
      <c r="J109" s="179"/>
      <c r="K109" s="143"/>
      <c r="M109" s="179" t="s">
        <v>175</v>
      </c>
      <c r="N109" s="179"/>
      <c r="O109" s="179"/>
      <c r="P109" s="179"/>
      <c r="Q109" s="179"/>
      <c r="R109" s="179"/>
      <c r="S109" s="179"/>
      <c r="T109" s="179"/>
      <c r="U109" s="100"/>
    </row>
    <row r="110" spans="2:21" x14ac:dyDescent="0.2">
      <c r="B110" s="50"/>
      <c r="C110" s="176" t="s">
        <v>0</v>
      </c>
      <c r="D110" s="162">
        <v>2019</v>
      </c>
      <c r="E110" s="162">
        <v>2020</v>
      </c>
      <c r="F110" s="162">
        <v>2021</v>
      </c>
      <c r="G110" s="162">
        <v>2022</v>
      </c>
      <c r="H110" s="162">
        <v>2023</v>
      </c>
      <c r="I110" s="162">
        <v>2024</v>
      </c>
      <c r="J110" s="162">
        <v>2025</v>
      </c>
      <c r="K110" s="162" t="s">
        <v>178</v>
      </c>
      <c r="L110" s="116"/>
      <c r="M110" s="162">
        <v>2019</v>
      </c>
      <c r="N110" s="162">
        <v>2020</v>
      </c>
      <c r="O110" s="162">
        <v>2021</v>
      </c>
      <c r="P110" s="162">
        <v>2022</v>
      </c>
      <c r="Q110" s="162">
        <v>2023</v>
      </c>
      <c r="R110" s="162">
        <v>2024</v>
      </c>
      <c r="S110" s="162">
        <v>2025</v>
      </c>
      <c r="T110" s="162" t="s">
        <v>178</v>
      </c>
    </row>
    <row r="111" spans="2:21" ht="12" thickBot="1" x14ac:dyDescent="0.25">
      <c r="B111" s="86"/>
      <c r="C111" s="177"/>
      <c r="D111" s="163"/>
      <c r="E111" s="163"/>
      <c r="F111" s="163"/>
      <c r="G111" s="163"/>
      <c r="H111" s="163"/>
      <c r="I111" s="163"/>
      <c r="J111" s="163"/>
      <c r="K111" s="163"/>
      <c r="L111" s="116"/>
      <c r="M111" s="163"/>
      <c r="N111" s="163"/>
      <c r="O111" s="163"/>
      <c r="P111" s="163"/>
      <c r="Q111" s="163"/>
      <c r="R111" s="163"/>
      <c r="S111" s="163"/>
      <c r="T111" s="163"/>
    </row>
    <row r="112" spans="2:21" x14ac:dyDescent="0.2">
      <c r="B112" s="35" t="s">
        <v>1</v>
      </c>
      <c r="C112" s="78" t="s">
        <v>2</v>
      </c>
      <c r="D112" s="42">
        <f t="shared" ref="D112:I112" si="56">+SUM(D113:D119)</f>
        <v>5746.5402799691092</v>
      </c>
      <c r="E112" s="42">
        <f t="shared" si="56"/>
        <v>5898.2115591472502</v>
      </c>
      <c r="F112" s="42">
        <f t="shared" si="56"/>
        <v>6521.9425082268699</v>
      </c>
      <c r="G112" s="42">
        <f t="shared" si="56"/>
        <v>7253.6578129621103</v>
      </c>
      <c r="H112" s="42">
        <f t="shared" si="56"/>
        <v>8684.4354568368108</v>
      </c>
      <c r="I112" s="42">
        <f t="shared" si="56"/>
        <v>11700.630127992541</v>
      </c>
      <c r="J112" s="42">
        <f t="shared" ref="J112:K112" si="57">+SUM(J113:J119)</f>
        <v>11505.826574261988</v>
      </c>
      <c r="K112" s="42">
        <f t="shared" si="57"/>
        <v>4720.8231142493396</v>
      </c>
      <c r="M112" s="47">
        <f>+IFERROR(D112/D14*100,0)</f>
        <v>88.070493047419063</v>
      </c>
      <c r="N112" s="47">
        <f t="shared" ref="N112:T112" si="58">+IFERROR(E112/E14*100,0)</f>
        <v>88.34618476688874</v>
      </c>
      <c r="O112" s="47">
        <f t="shared" si="58"/>
        <v>76.358807886629776</v>
      </c>
      <c r="P112" s="47">
        <f t="shared" si="58"/>
        <v>85.45192230137549</v>
      </c>
      <c r="Q112" s="47">
        <f t="shared" si="58"/>
        <v>83.977280819168286</v>
      </c>
      <c r="R112" s="47">
        <f t="shared" si="58"/>
        <v>86.877245917030777</v>
      </c>
      <c r="S112" s="47">
        <f t="shared" si="58"/>
        <v>91.725074968849725</v>
      </c>
      <c r="T112" s="47">
        <f t="shared" si="58"/>
        <v>34.496513117602497</v>
      </c>
    </row>
    <row r="113" spans="2:20" x14ac:dyDescent="0.2">
      <c r="B113" s="41"/>
      <c r="C113" s="79" t="s">
        <v>42</v>
      </c>
      <c r="D113" s="43">
        <v>1777.8198638485994</v>
      </c>
      <c r="E113" s="43">
        <v>1876.2302291293604</v>
      </c>
      <c r="F113" s="43">
        <v>2016.3564592092803</v>
      </c>
      <c r="G113" s="43">
        <v>2285.9384829703208</v>
      </c>
      <c r="H113" s="43">
        <v>2623.8942129801603</v>
      </c>
      <c r="I113" s="43">
        <v>3042.4294314922608</v>
      </c>
      <c r="J113" s="43">
        <v>3321.0944897587597</v>
      </c>
      <c r="K113" s="43">
        <v>1276.4974274131398</v>
      </c>
      <c r="L113" s="53"/>
      <c r="M113" s="48">
        <f t="shared" ref="M113:M132" si="59">+IFERROR(D113/D15*100,0)</f>
        <v>95.417093571801189</v>
      </c>
      <c r="N113" s="48">
        <f t="shared" ref="N113:N132" si="60">+IFERROR(E113/E15*100,0)</f>
        <v>96.016675945299184</v>
      </c>
      <c r="O113" s="48">
        <f t="shared" ref="O113:O132" si="61">+IFERROR(F113/F15*100,0)</f>
        <v>90.931047439274963</v>
      </c>
      <c r="P113" s="48">
        <f t="shared" ref="P113:P132" si="62">+IFERROR(G113/G15*100,0)</f>
        <v>91.84756042828603</v>
      </c>
      <c r="Q113" s="48">
        <f t="shared" ref="Q113:Q132" si="63">+IFERROR(H113/H15*100,0)</f>
        <v>92.995939469413457</v>
      </c>
      <c r="R113" s="48">
        <f t="shared" ref="R113:R132" si="64">+IFERROR(I113/I15*100,0)</f>
        <v>92.827157573417111</v>
      </c>
      <c r="S113" s="48">
        <f t="shared" ref="S113:S132" si="65">+IFERROR(J113/J15*100,0)</f>
        <v>95.196916180737176</v>
      </c>
      <c r="T113" s="48">
        <f t="shared" ref="T113:T132" si="66">+IFERROR(K113/K15*100,0)</f>
        <v>29.998215255438033</v>
      </c>
    </row>
    <row r="114" spans="2:20" x14ac:dyDescent="0.2">
      <c r="B114" s="41"/>
      <c r="C114" s="79" t="s">
        <v>109</v>
      </c>
      <c r="D114" s="43">
        <v>677.8544970981701</v>
      </c>
      <c r="E114" s="43">
        <v>626.86868298352999</v>
      </c>
      <c r="F114" s="43">
        <v>769.32559278809993</v>
      </c>
      <c r="G114" s="43">
        <v>818.66876547191976</v>
      </c>
      <c r="H114" s="43">
        <v>883.69818004594993</v>
      </c>
      <c r="I114" s="43">
        <v>1094.5854668796801</v>
      </c>
      <c r="J114" s="43">
        <v>1370.9094588162602</v>
      </c>
      <c r="K114" s="43">
        <v>434.18499978391998</v>
      </c>
      <c r="L114" s="43"/>
      <c r="M114" s="48">
        <f t="shared" si="59"/>
        <v>85.71764360115499</v>
      </c>
      <c r="N114" s="48">
        <f t="shared" si="60"/>
        <v>76.707123996433594</v>
      </c>
      <c r="O114" s="48">
        <f t="shared" si="61"/>
        <v>83.721245610721795</v>
      </c>
      <c r="P114" s="48">
        <f t="shared" si="62"/>
        <v>84.743177357181779</v>
      </c>
      <c r="Q114" s="48">
        <f t="shared" si="63"/>
        <v>78.27786637877081</v>
      </c>
      <c r="R114" s="48">
        <f t="shared" si="64"/>
        <v>83.892829992271416</v>
      </c>
      <c r="S114" s="48">
        <f t="shared" si="65"/>
        <v>85.705062584905193</v>
      </c>
      <c r="T114" s="48">
        <f t="shared" si="66"/>
        <v>29.40421540321535</v>
      </c>
    </row>
    <row r="115" spans="2:20" x14ac:dyDescent="0.2">
      <c r="B115" s="41"/>
      <c r="C115" s="79" t="s">
        <v>5</v>
      </c>
      <c r="D115" s="43">
        <v>2035.2636794619395</v>
      </c>
      <c r="E115" s="43">
        <v>2180.1132342462306</v>
      </c>
      <c r="F115" s="43">
        <v>2296.6270400575299</v>
      </c>
      <c r="G115" s="43">
        <v>2415.7227483712691</v>
      </c>
      <c r="H115" s="43">
        <v>3592.0794994106905</v>
      </c>
      <c r="I115" s="43">
        <v>5785.7054740886906</v>
      </c>
      <c r="J115" s="43">
        <v>4932.6166957989299</v>
      </c>
      <c r="K115" s="43">
        <v>2514.6963634623598</v>
      </c>
      <c r="L115" s="43"/>
      <c r="M115" s="48">
        <f t="shared" si="59"/>
        <v>87.85982286213428</v>
      </c>
      <c r="N115" s="48">
        <f t="shared" si="60"/>
        <v>89.890022642945297</v>
      </c>
      <c r="O115" s="48">
        <f t="shared" si="61"/>
        <v>66.435835528180647</v>
      </c>
      <c r="P115" s="48">
        <f t="shared" si="62"/>
        <v>82.905564564866111</v>
      </c>
      <c r="Q115" s="48">
        <f t="shared" si="63"/>
        <v>83.482976319643285</v>
      </c>
      <c r="R115" s="48">
        <f t="shared" si="64"/>
        <v>87.07169575133274</v>
      </c>
      <c r="S115" s="48">
        <f t="shared" si="65"/>
        <v>94.288997814439597</v>
      </c>
      <c r="T115" s="48">
        <f t="shared" si="66"/>
        <v>44.456773353601605</v>
      </c>
    </row>
    <row r="116" spans="2:20" x14ac:dyDescent="0.2">
      <c r="B116" s="41"/>
      <c r="C116" s="79" t="s">
        <v>43</v>
      </c>
      <c r="D116" s="43">
        <v>1099.4936044307703</v>
      </c>
      <c r="E116" s="43">
        <v>1035.7869693662099</v>
      </c>
      <c r="F116" s="43">
        <v>1241.6325614673101</v>
      </c>
      <c r="G116" s="43">
        <v>1462.5251636840101</v>
      </c>
      <c r="H116" s="43">
        <v>1394.4676628141801</v>
      </c>
      <c r="I116" s="43">
        <v>1540.3684974605997</v>
      </c>
      <c r="J116" s="43">
        <v>1587.2045591009796</v>
      </c>
      <c r="K116" s="43">
        <v>429.29569313654991</v>
      </c>
      <c r="L116" s="43"/>
      <c r="M116" s="48">
        <f t="shared" si="59"/>
        <v>79.798536759894674</v>
      </c>
      <c r="N116" s="48">
        <f t="shared" si="60"/>
        <v>80.981379130785143</v>
      </c>
      <c r="O116" s="48">
        <f t="shared" si="61"/>
        <v>72.288199564077487</v>
      </c>
      <c r="P116" s="48">
        <f t="shared" si="62"/>
        <v>80.969902292960015</v>
      </c>
      <c r="Q116" s="48">
        <f t="shared" si="63"/>
        <v>78.633256292534753</v>
      </c>
      <c r="R116" s="48">
        <f t="shared" si="64"/>
        <v>77.792238193268901</v>
      </c>
      <c r="S116" s="48">
        <f t="shared" si="65"/>
        <v>83.103744457949276</v>
      </c>
      <c r="T116" s="48">
        <f t="shared" si="66"/>
        <v>21.33619922834259</v>
      </c>
    </row>
    <row r="117" spans="2:20" x14ac:dyDescent="0.2">
      <c r="B117" s="41"/>
      <c r="C117" s="79" t="s">
        <v>44</v>
      </c>
      <c r="D117" s="43">
        <v>73.172485098150005</v>
      </c>
      <c r="E117" s="43">
        <v>88.665516128429999</v>
      </c>
      <c r="F117" s="43">
        <v>93.432977557869989</v>
      </c>
      <c r="G117" s="43">
        <v>162.94144234403001</v>
      </c>
      <c r="H117" s="43">
        <v>93.518522582970007</v>
      </c>
      <c r="I117" s="43">
        <v>119.42161274130001</v>
      </c>
      <c r="J117" s="43">
        <v>155.02019612622001</v>
      </c>
      <c r="K117" s="43">
        <v>38.055232797559995</v>
      </c>
      <c r="L117" s="43"/>
      <c r="M117" s="48">
        <f t="shared" si="59"/>
        <v>90.590116872385934</v>
      </c>
      <c r="N117" s="48">
        <f t="shared" si="60"/>
        <v>85.987332074139744</v>
      </c>
      <c r="O117" s="48">
        <f t="shared" si="61"/>
        <v>88.693121734079071</v>
      </c>
      <c r="P117" s="48">
        <f t="shared" si="62"/>
        <v>95.784358009885779</v>
      </c>
      <c r="Q117" s="48">
        <f t="shared" si="63"/>
        <v>49.294312508174862</v>
      </c>
      <c r="R117" s="48">
        <f t="shared" si="64"/>
        <v>93.318337898955477</v>
      </c>
      <c r="S117" s="48">
        <f t="shared" si="65"/>
        <v>95.409739348639903</v>
      </c>
      <c r="T117" s="48">
        <f t="shared" si="66"/>
        <v>28.629272447076133</v>
      </c>
    </row>
    <row r="118" spans="2:20" x14ac:dyDescent="0.2">
      <c r="B118" s="41"/>
      <c r="C118" s="79" t="s">
        <v>45</v>
      </c>
      <c r="D118" s="43">
        <v>7.5031830061400004</v>
      </c>
      <c r="E118" s="43">
        <v>6.8479650106499994</v>
      </c>
      <c r="F118" s="43">
        <v>7.7497048614099997</v>
      </c>
      <c r="G118" s="43">
        <v>10.746572169530001</v>
      </c>
      <c r="H118" s="43">
        <v>7.8663917013599995</v>
      </c>
      <c r="I118" s="43">
        <v>9.9970295399799998</v>
      </c>
      <c r="J118" s="43">
        <v>8.9480303019999994</v>
      </c>
      <c r="K118" s="43">
        <v>2.7137983499999998</v>
      </c>
      <c r="L118" s="43"/>
      <c r="M118" s="48">
        <f t="shared" si="59"/>
        <v>89.780516897214255</v>
      </c>
      <c r="N118" s="48">
        <f t="shared" si="60"/>
        <v>95.827347157888795</v>
      </c>
      <c r="O118" s="48">
        <f t="shared" si="61"/>
        <v>39.041334314408054</v>
      </c>
      <c r="P118" s="48">
        <f t="shared" si="62"/>
        <v>60.023303002289992</v>
      </c>
      <c r="Q118" s="48">
        <f t="shared" si="63"/>
        <v>70.740073761334727</v>
      </c>
      <c r="R118" s="48">
        <f t="shared" si="64"/>
        <v>84.34098401164772</v>
      </c>
      <c r="S118" s="48">
        <f t="shared" si="65"/>
        <v>83.019208814273554</v>
      </c>
      <c r="T118" s="48">
        <f t="shared" si="66"/>
        <v>16.694133550688974</v>
      </c>
    </row>
    <row r="119" spans="2:20" x14ac:dyDescent="0.2">
      <c r="B119" s="41"/>
      <c r="C119" s="79" t="s">
        <v>46</v>
      </c>
      <c r="D119" s="43">
        <v>75.432967025339991</v>
      </c>
      <c r="E119" s="43">
        <v>83.69896228284</v>
      </c>
      <c r="F119" s="43">
        <v>96.818172285369982</v>
      </c>
      <c r="G119" s="43">
        <v>97.114637951030019</v>
      </c>
      <c r="H119" s="43">
        <v>88.910987301500015</v>
      </c>
      <c r="I119" s="43">
        <v>108.12261579003</v>
      </c>
      <c r="J119" s="43">
        <v>130.03314435883999</v>
      </c>
      <c r="K119" s="43">
        <v>25.37959930581</v>
      </c>
      <c r="L119" s="43"/>
      <c r="M119" s="48">
        <f t="shared" si="59"/>
        <v>86.24114508187904</v>
      </c>
      <c r="N119" s="48">
        <f t="shared" si="60"/>
        <v>92.645905153598349</v>
      </c>
      <c r="O119" s="48">
        <f t="shared" si="61"/>
        <v>92.128163715377056</v>
      </c>
      <c r="P119" s="48">
        <f t="shared" si="62"/>
        <v>77.329124721265003</v>
      </c>
      <c r="Q119" s="48">
        <f t="shared" si="63"/>
        <v>78.001713634824142</v>
      </c>
      <c r="R119" s="48">
        <f t="shared" si="64"/>
        <v>89.321880856187946</v>
      </c>
      <c r="S119" s="48">
        <f t="shared" si="65"/>
        <v>92.190063870470922</v>
      </c>
      <c r="T119" s="48">
        <f t="shared" si="66"/>
        <v>18.751834068228803</v>
      </c>
    </row>
    <row r="120" spans="2:20" x14ac:dyDescent="0.2">
      <c r="B120" s="35" t="s">
        <v>7</v>
      </c>
      <c r="C120" s="78" t="s">
        <v>8</v>
      </c>
      <c r="D120" s="42">
        <f t="shared" ref="D120:I120" si="67">+D121+D125</f>
        <v>1.2547600000000001</v>
      </c>
      <c r="E120" s="42">
        <f t="shared" si="67"/>
        <v>0.99547677300000004</v>
      </c>
      <c r="F120" s="42">
        <f t="shared" si="67"/>
        <v>1.28399999965</v>
      </c>
      <c r="G120" s="42">
        <f t="shared" si="67"/>
        <v>17.20729173814</v>
      </c>
      <c r="H120" s="42">
        <f t="shared" si="67"/>
        <v>52.608961491839999</v>
      </c>
      <c r="I120" s="42">
        <f t="shared" si="67"/>
        <v>0</v>
      </c>
      <c r="J120" s="42">
        <f t="shared" ref="J120:K120" si="68">+J121+J125</f>
        <v>0</v>
      </c>
      <c r="K120" s="42">
        <f t="shared" si="68"/>
        <v>0</v>
      </c>
      <c r="L120" s="73"/>
      <c r="M120" s="47">
        <f t="shared" si="59"/>
        <v>95.346504559270514</v>
      </c>
      <c r="N120" s="47">
        <f t="shared" si="60"/>
        <v>85.448650042918445</v>
      </c>
      <c r="O120" s="47">
        <f t="shared" si="61"/>
        <v>99.999999972741421</v>
      </c>
      <c r="P120" s="47">
        <f t="shared" si="62"/>
        <v>99.932132737468166</v>
      </c>
      <c r="Q120" s="47">
        <f t="shared" si="63"/>
        <v>99.998261539034289</v>
      </c>
      <c r="R120" s="47">
        <f t="shared" si="64"/>
        <v>0</v>
      </c>
      <c r="S120" s="47">
        <f t="shared" si="65"/>
        <v>0</v>
      </c>
      <c r="T120" s="47">
        <f t="shared" si="66"/>
        <v>0</v>
      </c>
    </row>
    <row r="121" spans="2:20" ht="11.25" hidden="1" customHeight="1" x14ac:dyDescent="0.2">
      <c r="B121" s="35"/>
      <c r="C121" s="78" t="s">
        <v>9</v>
      </c>
      <c r="D121" s="42">
        <f>+SUM(D122:D124)</f>
        <v>0</v>
      </c>
      <c r="E121" s="42">
        <f>+SUM(E122:E124)</f>
        <v>0</v>
      </c>
      <c r="F121" s="42"/>
      <c r="G121" s="42"/>
      <c r="H121" s="42"/>
      <c r="I121" s="42"/>
      <c r="J121" s="42"/>
      <c r="K121" s="42"/>
      <c r="L121" s="73"/>
      <c r="M121" s="47">
        <f t="shared" si="59"/>
        <v>0</v>
      </c>
      <c r="N121" s="47">
        <f t="shared" si="60"/>
        <v>0</v>
      </c>
      <c r="O121" s="47">
        <f t="shared" si="61"/>
        <v>0</v>
      </c>
      <c r="P121" s="47">
        <f t="shared" si="62"/>
        <v>0</v>
      </c>
      <c r="Q121" s="47">
        <f t="shared" si="63"/>
        <v>0</v>
      </c>
      <c r="R121" s="47">
        <f t="shared" si="64"/>
        <v>0</v>
      </c>
      <c r="S121" s="47">
        <f t="shared" si="65"/>
        <v>0</v>
      </c>
      <c r="T121" s="47">
        <f t="shared" si="66"/>
        <v>0</v>
      </c>
    </row>
    <row r="122" spans="2:20" ht="11.25" hidden="1" customHeight="1" x14ac:dyDescent="0.2">
      <c r="B122" s="35"/>
      <c r="C122" s="88" t="s">
        <v>47</v>
      </c>
      <c r="D122" s="51">
        <v>0</v>
      </c>
      <c r="E122" s="51">
        <v>0</v>
      </c>
      <c r="F122" s="51"/>
      <c r="G122" s="51"/>
      <c r="H122" s="51"/>
      <c r="I122" s="51"/>
      <c r="J122" s="51"/>
      <c r="K122" s="51"/>
      <c r="L122" s="43"/>
      <c r="M122" s="126">
        <f t="shared" si="59"/>
        <v>0</v>
      </c>
      <c r="N122" s="126">
        <f t="shared" si="60"/>
        <v>0</v>
      </c>
      <c r="O122" s="126">
        <f t="shared" si="61"/>
        <v>0</v>
      </c>
      <c r="P122" s="126">
        <f t="shared" si="62"/>
        <v>0</v>
      </c>
      <c r="Q122" s="126">
        <f t="shared" si="63"/>
        <v>0</v>
      </c>
      <c r="R122" s="126">
        <f t="shared" si="64"/>
        <v>0</v>
      </c>
      <c r="S122" s="126">
        <f t="shared" si="65"/>
        <v>0</v>
      </c>
      <c r="T122" s="126">
        <f t="shared" si="66"/>
        <v>0</v>
      </c>
    </row>
    <row r="123" spans="2:20" ht="11.25" hidden="1" customHeight="1" x14ac:dyDescent="0.2">
      <c r="B123" s="35"/>
      <c r="C123" s="88" t="s">
        <v>11</v>
      </c>
      <c r="D123" s="51">
        <v>0</v>
      </c>
      <c r="E123" s="51">
        <v>0</v>
      </c>
      <c r="F123" s="51"/>
      <c r="G123" s="51"/>
      <c r="H123" s="51"/>
      <c r="I123" s="51"/>
      <c r="J123" s="51"/>
      <c r="K123" s="51"/>
      <c r="L123" s="43"/>
      <c r="M123" s="126">
        <f t="shared" si="59"/>
        <v>0</v>
      </c>
      <c r="N123" s="126">
        <f t="shared" si="60"/>
        <v>0</v>
      </c>
      <c r="O123" s="126">
        <f t="shared" si="61"/>
        <v>0</v>
      </c>
      <c r="P123" s="126">
        <f t="shared" si="62"/>
        <v>0</v>
      </c>
      <c r="Q123" s="126">
        <f t="shared" si="63"/>
        <v>0</v>
      </c>
      <c r="R123" s="126">
        <f t="shared" si="64"/>
        <v>0</v>
      </c>
      <c r="S123" s="126">
        <f t="shared" si="65"/>
        <v>0</v>
      </c>
      <c r="T123" s="126">
        <f t="shared" si="66"/>
        <v>0</v>
      </c>
    </row>
    <row r="124" spans="2:20" ht="11.25" hidden="1" customHeight="1" x14ac:dyDescent="0.2">
      <c r="B124" s="35"/>
      <c r="C124" s="88" t="s">
        <v>57</v>
      </c>
      <c r="D124" s="51">
        <v>0</v>
      </c>
      <c r="E124" s="51">
        <v>0</v>
      </c>
      <c r="F124" s="51"/>
      <c r="G124" s="51"/>
      <c r="H124" s="51"/>
      <c r="I124" s="51"/>
      <c r="J124" s="51"/>
      <c r="K124" s="51"/>
      <c r="L124" s="43"/>
      <c r="M124" s="126">
        <f t="shared" si="59"/>
        <v>0</v>
      </c>
      <c r="N124" s="126">
        <f t="shared" si="60"/>
        <v>0</v>
      </c>
      <c r="O124" s="126">
        <f t="shared" si="61"/>
        <v>0</v>
      </c>
      <c r="P124" s="126">
        <f t="shared" si="62"/>
        <v>0</v>
      </c>
      <c r="Q124" s="126">
        <f t="shared" si="63"/>
        <v>0</v>
      </c>
      <c r="R124" s="126">
        <f t="shared" si="64"/>
        <v>0</v>
      </c>
      <c r="S124" s="126">
        <f t="shared" si="65"/>
        <v>0</v>
      </c>
      <c r="T124" s="126">
        <f t="shared" si="66"/>
        <v>0</v>
      </c>
    </row>
    <row r="125" spans="2:20" x14ac:dyDescent="0.2">
      <c r="B125" s="35"/>
      <c r="C125" s="78" t="s">
        <v>12</v>
      </c>
      <c r="D125" s="42">
        <f t="shared" ref="D125:I125" si="69">+SUM(D126:D129)</f>
        <v>1.2547600000000001</v>
      </c>
      <c r="E125" s="42">
        <f t="shared" si="69"/>
        <v>0.99547677300000004</v>
      </c>
      <c r="F125" s="42">
        <f t="shared" si="69"/>
        <v>1.28399999965</v>
      </c>
      <c r="G125" s="42">
        <f t="shared" si="69"/>
        <v>17.20729173814</v>
      </c>
      <c r="H125" s="42">
        <f t="shared" si="69"/>
        <v>52.608961491839999</v>
      </c>
      <c r="I125" s="42">
        <f t="shared" si="69"/>
        <v>0</v>
      </c>
      <c r="J125" s="42">
        <f t="shared" ref="J125:K125" si="70">+SUM(J126:J129)</f>
        <v>0</v>
      </c>
      <c r="K125" s="42">
        <f t="shared" si="70"/>
        <v>0</v>
      </c>
      <c r="L125" s="73"/>
      <c r="M125" s="47">
        <f t="shared" si="59"/>
        <v>95.346504559270514</v>
      </c>
      <c r="N125" s="47">
        <f t="shared" si="60"/>
        <v>85.448650042918445</v>
      </c>
      <c r="O125" s="47">
        <f t="shared" si="61"/>
        <v>99.999999972741421</v>
      </c>
      <c r="P125" s="47">
        <f t="shared" si="62"/>
        <v>99.932132737468166</v>
      </c>
      <c r="Q125" s="47">
        <f t="shared" si="63"/>
        <v>99.998261539034289</v>
      </c>
      <c r="R125" s="47">
        <f t="shared" si="64"/>
        <v>0</v>
      </c>
      <c r="S125" s="47">
        <f t="shared" si="65"/>
        <v>0</v>
      </c>
      <c r="T125" s="47">
        <f t="shared" si="66"/>
        <v>0</v>
      </c>
    </row>
    <row r="126" spans="2:20" x14ac:dyDescent="0.2">
      <c r="B126" s="33"/>
      <c r="C126" s="79" t="s">
        <v>47</v>
      </c>
      <c r="D126" s="43">
        <v>1.2070000000000001</v>
      </c>
      <c r="E126" s="43">
        <v>0.92979905900000004</v>
      </c>
      <c r="F126" s="43">
        <v>1.28399999965</v>
      </c>
      <c r="G126" s="43">
        <v>1.3973552625299999</v>
      </c>
      <c r="H126" s="43">
        <v>0</v>
      </c>
      <c r="I126" s="43">
        <v>0</v>
      </c>
      <c r="J126" s="43">
        <v>0</v>
      </c>
      <c r="K126" s="43">
        <v>0</v>
      </c>
      <c r="L126" s="43"/>
      <c r="M126" s="48">
        <f t="shared" si="59"/>
        <v>100</v>
      </c>
      <c r="N126" s="48">
        <f t="shared" si="60"/>
        <v>84.604100000000003</v>
      </c>
      <c r="O126" s="48">
        <f t="shared" si="61"/>
        <v>99.999999972741421</v>
      </c>
      <c r="P126" s="48">
        <f t="shared" si="62"/>
        <v>99.173545956706874</v>
      </c>
      <c r="Q126" s="48">
        <f t="shared" si="63"/>
        <v>0</v>
      </c>
      <c r="R126" s="48">
        <f t="shared" si="64"/>
        <v>0</v>
      </c>
      <c r="S126" s="48">
        <f t="shared" si="65"/>
        <v>0</v>
      </c>
      <c r="T126" s="48">
        <f t="shared" si="66"/>
        <v>0</v>
      </c>
    </row>
    <row r="127" spans="2:20" ht="11.25" hidden="1" customHeight="1" x14ac:dyDescent="0.2">
      <c r="B127" s="33"/>
      <c r="C127" s="79" t="s">
        <v>11</v>
      </c>
      <c r="D127" s="43">
        <v>4.7759999999999997E-2</v>
      </c>
      <c r="E127" s="43">
        <v>6.5677713999999998E-2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/>
      <c r="M127" s="48">
        <f t="shared" si="59"/>
        <v>43.816513761467881</v>
      </c>
      <c r="N127" s="48">
        <f t="shared" si="60"/>
        <v>99.511687878787868</v>
      </c>
      <c r="O127" s="48">
        <f t="shared" si="61"/>
        <v>0</v>
      </c>
      <c r="P127" s="48">
        <f t="shared" si="62"/>
        <v>0</v>
      </c>
      <c r="Q127" s="48">
        <f t="shared" si="63"/>
        <v>0</v>
      </c>
      <c r="R127" s="48">
        <f t="shared" si="64"/>
        <v>0</v>
      </c>
      <c r="S127" s="48">
        <f t="shared" si="65"/>
        <v>0</v>
      </c>
      <c r="T127" s="48">
        <f t="shared" si="66"/>
        <v>0</v>
      </c>
    </row>
    <row r="128" spans="2:20" ht="11.25" hidden="1" customHeight="1" x14ac:dyDescent="0.2">
      <c r="B128" s="33"/>
      <c r="C128" s="79" t="s">
        <v>57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/>
      <c r="M128" s="48">
        <f t="shared" si="59"/>
        <v>0</v>
      </c>
      <c r="N128" s="48">
        <f t="shared" si="60"/>
        <v>0</v>
      </c>
      <c r="O128" s="48">
        <f t="shared" si="61"/>
        <v>0</v>
      </c>
      <c r="P128" s="48">
        <f t="shared" si="62"/>
        <v>0</v>
      </c>
      <c r="Q128" s="48">
        <f t="shared" si="63"/>
        <v>0</v>
      </c>
      <c r="R128" s="48">
        <f t="shared" si="64"/>
        <v>0</v>
      </c>
      <c r="S128" s="48">
        <f t="shared" si="65"/>
        <v>0</v>
      </c>
      <c r="T128" s="48">
        <f t="shared" si="66"/>
        <v>0</v>
      </c>
    </row>
    <row r="129" spans="2:20" x14ac:dyDescent="0.2">
      <c r="B129" s="33"/>
      <c r="C129" s="79" t="s">
        <v>58</v>
      </c>
      <c r="D129" s="43">
        <v>0</v>
      </c>
      <c r="E129" s="43">
        <v>0</v>
      </c>
      <c r="F129" s="43">
        <v>0</v>
      </c>
      <c r="G129" s="43">
        <v>15.80993647561</v>
      </c>
      <c r="H129" s="43">
        <v>52.608961491839999</v>
      </c>
      <c r="I129" s="43">
        <v>0</v>
      </c>
      <c r="J129" s="43">
        <v>0</v>
      </c>
      <c r="K129" s="43">
        <v>0</v>
      </c>
      <c r="L129" s="43"/>
      <c r="M129" s="48">
        <f t="shared" si="59"/>
        <v>0</v>
      </c>
      <c r="N129" s="48">
        <f t="shared" si="60"/>
        <v>0</v>
      </c>
      <c r="O129" s="48">
        <f t="shared" si="61"/>
        <v>0</v>
      </c>
      <c r="P129" s="48">
        <f t="shared" si="62"/>
        <v>99.999738700518392</v>
      </c>
      <c r="Q129" s="48">
        <f t="shared" si="63"/>
        <v>99.998261539034289</v>
      </c>
      <c r="R129" s="48">
        <f t="shared" si="64"/>
        <v>0</v>
      </c>
      <c r="S129" s="48">
        <f t="shared" si="65"/>
        <v>0</v>
      </c>
      <c r="T129" s="48">
        <f t="shared" si="66"/>
        <v>0</v>
      </c>
    </row>
    <row r="130" spans="2:20" x14ac:dyDescent="0.2">
      <c r="B130" s="35" t="s">
        <v>13</v>
      </c>
      <c r="C130" s="78" t="s">
        <v>110</v>
      </c>
      <c r="D130" s="42">
        <v>6532.9325967704281</v>
      </c>
      <c r="E130" s="42">
        <v>6233.8665617693741</v>
      </c>
      <c r="F130" s="42">
        <v>7315.6664814094947</v>
      </c>
      <c r="G130" s="42">
        <v>7321.8582734970414</v>
      </c>
      <c r="H130" s="42">
        <v>7908.2837736845268</v>
      </c>
      <c r="I130" s="42">
        <v>9391.8862220654246</v>
      </c>
      <c r="J130" s="42">
        <v>10207.098206267045</v>
      </c>
      <c r="K130" s="42">
        <v>2926.7419020332009</v>
      </c>
      <c r="L130" s="73"/>
      <c r="M130" s="47">
        <f t="shared" si="59"/>
        <v>78.439667575319845</v>
      </c>
      <c r="N130" s="47">
        <f t="shared" si="60"/>
        <v>76.668356887291495</v>
      </c>
      <c r="O130" s="47">
        <f t="shared" si="61"/>
        <v>71.762408324646913</v>
      </c>
      <c r="P130" s="47">
        <f t="shared" si="62"/>
        <v>70.463263737119775</v>
      </c>
      <c r="Q130" s="47">
        <f t="shared" si="63"/>
        <v>69.4657604599807</v>
      </c>
      <c r="R130" s="47">
        <f t="shared" si="64"/>
        <v>69.483462416545066</v>
      </c>
      <c r="S130" s="47">
        <f t="shared" si="65"/>
        <v>74.051513909115002</v>
      </c>
      <c r="T130" s="47">
        <f t="shared" si="66"/>
        <v>18.289955242206233</v>
      </c>
    </row>
    <row r="131" spans="2:20" x14ac:dyDescent="0.2">
      <c r="B131" s="37" t="s">
        <v>14</v>
      </c>
      <c r="C131" s="80" t="s">
        <v>16</v>
      </c>
      <c r="D131" s="44">
        <f t="shared" ref="D131:I131" si="71">+D112+D130</f>
        <v>12279.472876739537</v>
      </c>
      <c r="E131" s="44">
        <f t="shared" si="71"/>
        <v>12132.078120916623</v>
      </c>
      <c r="F131" s="44">
        <f t="shared" si="71"/>
        <v>13837.608989636365</v>
      </c>
      <c r="G131" s="44">
        <f t="shared" si="71"/>
        <v>14575.516086459153</v>
      </c>
      <c r="H131" s="44">
        <f t="shared" si="71"/>
        <v>16592.719230521339</v>
      </c>
      <c r="I131" s="44">
        <f t="shared" si="71"/>
        <v>21092.516350057966</v>
      </c>
      <c r="J131" s="44">
        <f t="shared" ref="J131" si="72">+J112+J130</f>
        <v>21712.924780529032</v>
      </c>
      <c r="K131" s="44">
        <f t="shared" ref="K131" si="73">+K112+K130</f>
        <v>7647.5650162825405</v>
      </c>
      <c r="L131" s="73"/>
      <c r="M131" s="49">
        <f t="shared" si="59"/>
        <v>82.670341438140355</v>
      </c>
      <c r="N131" s="49">
        <f t="shared" si="60"/>
        <v>81.933639218844291</v>
      </c>
      <c r="O131" s="49">
        <f t="shared" si="61"/>
        <v>73.857828302628974</v>
      </c>
      <c r="P131" s="49">
        <f t="shared" si="62"/>
        <v>77.202410482155926</v>
      </c>
      <c r="Q131" s="49">
        <f t="shared" si="63"/>
        <v>76.373183041277457</v>
      </c>
      <c r="R131" s="49">
        <f t="shared" si="64"/>
        <v>78.164652669208309</v>
      </c>
      <c r="S131" s="49">
        <f t="shared" si="65"/>
        <v>82.472104705990617</v>
      </c>
      <c r="T131" s="49">
        <f t="shared" si="66"/>
        <v>25.760794413841509</v>
      </c>
    </row>
    <row r="132" spans="2:20" x14ac:dyDescent="0.2">
      <c r="B132" s="39" t="s">
        <v>15</v>
      </c>
      <c r="C132" s="81" t="s">
        <v>51</v>
      </c>
      <c r="D132" s="45">
        <f t="shared" ref="D132:I132" si="74">+D112+D120+D130</f>
        <v>12280.727636739537</v>
      </c>
      <c r="E132" s="45">
        <f t="shared" si="74"/>
        <v>12133.073597689625</v>
      </c>
      <c r="F132" s="45">
        <f t="shared" si="74"/>
        <v>13838.892989636015</v>
      </c>
      <c r="G132" s="45">
        <f t="shared" si="74"/>
        <v>14592.723378197292</v>
      </c>
      <c r="H132" s="45">
        <f t="shared" si="74"/>
        <v>16645.328192013178</v>
      </c>
      <c r="I132" s="45">
        <f t="shared" si="74"/>
        <v>21092.516350057966</v>
      </c>
      <c r="J132" s="45">
        <f t="shared" ref="J132" si="75">+J112+J120+J130</f>
        <v>21712.924780529032</v>
      </c>
      <c r="K132" s="45">
        <f t="shared" ref="K132" si="76">+K112+K120+K130</f>
        <v>7647.5650162825405</v>
      </c>
      <c r="L132" s="73"/>
      <c r="M132" s="46">
        <f t="shared" si="59"/>
        <v>82.671464426461071</v>
      </c>
      <c r="N132" s="46">
        <f t="shared" si="60"/>
        <v>81.933915750892965</v>
      </c>
      <c r="O132" s="46">
        <f t="shared" si="61"/>
        <v>73.859619784437484</v>
      </c>
      <c r="P132" s="46">
        <f t="shared" si="62"/>
        <v>77.223122027323768</v>
      </c>
      <c r="Q132" s="46">
        <f t="shared" si="63"/>
        <v>76.430253777925472</v>
      </c>
      <c r="R132" s="46">
        <f t="shared" si="64"/>
        <v>78.164652669208309</v>
      </c>
      <c r="S132" s="46">
        <f t="shared" si="65"/>
        <v>82.472104705990617</v>
      </c>
      <c r="T132" s="46">
        <f t="shared" si="66"/>
        <v>25.760794413841509</v>
      </c>
    </row>
    <row r="133" spans="2:20" s="5" customFormat="1" x14ac:dyDescent="0.2">
      <c r="B133" s="74" t="str">
        <f>+'C1 Aprop Resumen 2000-2026'!B20</f>
        <v>* Información con corte a 31 de mayo</v>
      </c>
      <c r="C133" s="70"/>
      <c r="D133" s="71"/>
      <c r="E133" s="71"/>
      <c r="F133" s="71"/>
      <c r="G133" s="71"/>
      <c r="H133" s="71"/>
      <c r="I133" s="71"/>
      <c r="M133" s="113"/>
      <c r="N133" s="113"/>
      <c r="O133" s="113"/>
      <c r="P133" s="113"/>
      <c r="Q133" s="113"/>
      <c r="R133" s="113"/>
      <c r="S133" s="113"/>
    </row>
    <row r="134" spans="2:20" x14ac:dyDescent="0.2">
      <c r="B134" s="1" t="s">
        <v>227</v>
      </c>
      <c r="M134" s="111"/>
      <c r="N134" s="111"/>
      <c r="O134" s="111"/>
      <c r="P134" s="111"/>
      <c r="Q134" s="111"/>
      <c r="R134" s="111"/>
      <c r="S134" s="111"/>
    </row>
    <row r="135" spans="2:20" x14ac:dyDescent="0.2">
      <c r="M135" s="111"/>
      <c r="N135" s="111"/>
      <c r="O135" s="111"/>
      <c r="P135" s="111"/>
      <c r="Q135" s="111"/>
      <c r="R135" s="111"/>
      <c r="S135" s="111"/>
    </row>
    <row r="136" spans="2:20" x14ac:dyDescent="0.2">
      <c r="M136" s="111"/>
      <c r="N136" s="111"/>
      <c r="O136" s="111"/>
      <c r="P136" s="111"/>
      <c r="Q136" s="111"/>
      <c r="R136" s="111"/>
      <c r="S136" s="111"/>
    </row>
    <row r="137" spans="2:20" x14ac:dyDescent="0.2">
      <c r="M137" s="111"/>
      <c r="N137" s="111"/>
      <c r="O137" s="111"/>
      <c r="P137" s="111"/>
      <c r="Q137" s="111"/>
      <c r="R137" s="111"/>
      <c r="S137" s="111"/>
    </row>
    <row r="138" spans="2:20" x14ac:dyDescent="0.2">
      <c r="M138" s="111"/>
      <c r="N138" s="111"/>
      <c r="O138" s="111"/>
      <c r="P138" s="111"/>
      <c r="Q138" s="111"/>
      <c r="R138" s="111"/>
      <c r="S138" s="111"/>
    </row>
  </sheetData>
  <mergeCells count="95">
    <mergeCell ref="A5:C6"/>
    <mergeCell ref="A7:C7"/>
    <mergeCell ref="K12:K13"/>
    <mergeCell ref="I45:I46"/>
    <mergeCell ref="I12:I13"/>
    <mergeCell ref="B12:B13"/>
    <mergeCell ref="C12:C13"/>
    <mergeCell ref="C45:C46"/>
    <mergeCell ref="M45:M46"/>
    <mergeCell ref="Q6:Q7"/>
    <mergeCell ref="R6:R7"/>
    <mergeCell ref="S6:S7"/>
    <mergeCell ref="T6:T7"/>
    <mergeCell ref="M11:T11"/>
    <mergeCell ref="D9:T9"/>
    <mergeCell ref="D11:K11"/>
    <mergeCell ref="H12:H13"/>
    <mergeCell ref="G12:G13"/>
    <mergeCell ref="D12:D13"/>
    <mergeCell ref="E12:E13"/>
    <mergeCell ref="E45:E46"/>
    <mergeCell ref="F12:F13"/>
    <mergeCell ref="F45:F46"/>
    <mergeCell ref="D2:T2"/>
    <mergeCell ref="D4:K4"/>
    <mergeCell ref="M4:T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T110:T111"/>
    <mergeCell ref="M110:M111"/>
    <mergeCell ref="N110:N111"/>
    <mergeCell ref="O110:O111"/>
    <mergeCell ref="P110:P111"/>
    <mergeCell ref="Q110:Q111"/>
    <mergeCell ref="R110:R111"/>
    <mergeCell ref="S110:S111"/>
    <mergeCell ref="P77:P78"/>
    <mergeCell ref="D74:T74"/>
    <mergeCell ref="K77:K78"/>
    <mergeCell ref="K45:K46"/>
    <mergeCell ref="T45:T46"/>
    <mergeCell ref="T77:T78"/>
    <mergeCell ref="Q77:Q78"/>
    <mergeCell ref="R77:R78"/>
    <mergeCell ref="S77:S78"/>
    <mergeCell ref="N45:N46"/>
    <mergeCell ref="O45:O46"/>
    <mergeCell ref="P45:P46"/>
    <mergeCell ref="D76:K76"/>
    <mergeCell ref="M76:T76"/>
    <mergeCell ref="H45:H46"/>
    <mergeCell ref="D45:D46"/>
    <mergeCell ref="H110:H111"/>
    <mergeCell ref="J12:J13"/>
    <mergeCell ref="J45:J46"/>
    <mergeCell ref="J77:J78"/>
    <mergeCell ref="G45:G46"/>
    <mergeCell ref="G77:G78"/>
    <mergeCell ref="D42:T42"/>
    <mergeCell ref="D44:K44"/>
    <mergeCell ref="M44:T44"/>
    <mergeCell ref="K110:K111"/>
    <mergeCell ref="Q45:Q46"/>
    <mergeCell ref="R45:R46"/>
    <mergeCell ref="S45:S46"/>
    <mergeCell ref="M77:M78"/>
    <mergeCell ref="N77:N78"/>
    <mergeCell ref="O77:O78"/>
    <mergeCell ref="E110:E111"/>
    <mergeCell ref="I77:I78"/>
    <mergeCell ref="I110:I111"/>
    <mergeCell ref="C110:C111"/>
    <mergeCell ref="H77:H78"/>
    <mergeCell ref="D110:D111"/>
    <mergeCell ref="C77:C78"/>
    <mergeCell ref="E77:E78"/>
    <mergeCell ref="D107:T107"/>
    <mergeCell ref="M109:T109"/>
    <mergeCell ref="D109:J109"/>
    <mergeCell ref="D77:D78"/>
    <mergeCell ref="J110:J111"/>
    <mergeCell ref="F77:F78"/>
    <mergeCell ref="F110:F111"/>
    <mergeCell ref="G110:G111"/>
  </mergeCells>
  <pageMargins left="0.7" right="0.7" top="0.75" bottom="0.75" header="0.3" footer="0.3"/>
  <pageSetup orientation="portrait" r:id="rId1"/>
  <ignoredErrors>
    <ignoredError sqref="D27:J27 D60:J60 D92:H92 D125:K125 I92:J9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Indice</vt:lpstr>
      <vt:lpstr>Deflactores</vt:lpstr>
      <vt:lpstr>C1 Aprop Resumen 2000-2026</vt:lpstr>
      <vt:lpstr>C2 Ejecución 00-18</vt:lpstr>
      <vt:lpstr>C3 Ejecución Nación 00-18</vt:lpstr>
      <vt:lpstr>C4 Ejecución Propios 00-18</vt:lpstr>
      <vt:lpstr>C5 Ejecución PGN 2019-2026</vt:lpstr>
      <vt:lpstr>C6 Ejec. Nac 19-26</vt:lpstr>
      <vt:lpstr>C7 Ejec. Prop 19-26</vt:lpstr>
      <vt:lpstr>C8 A Ejec. Sect. PGN 00-18</vt:lpstr>
      <vt:lpstr>C8 B Ejec. Sect. PGN 19-26</vt:lpstr>
      <vt:lpstr>C9 A Ejec. Sect. Nac 00-18</vt:lpstr>
      <vt:lpstr>C9 B Ejec. Sect. Nac 19-26</vt:lpstr>
      <vt:lpstr>C10 A Ejec. Sect Prop 00-18</vt:lpstr>
      <vt:lpstr>C10 B Ejec. Sect Prop 19-26</vt:lpstr>
      <vt:lpstr>C11 A Sec. Fto 00-18</vt:lpstr>
      <vt:lpstr>C11 B Sec. Fto 19-26</vt:lpstr>
      <vt:lpstr>C12 A Sec. Fto. Nac 00-18</vt:lpstr>
      <vt:lpstr>C12 B Sec. Fto. Nac 19-26</vt:lpstr>
      <vt:lpstr>C13 A Sec. Fto. Prop 00-18</vt:lpstr>
      <vt:lpstr>C13 B Sec. Fto. Prop 19-26</vt:lpstr>
      <vt:lpstr>C14 A Sec. Invsión 00-18</vt:lpstr>
      <vt:lpstr>C14 B Sec. Invsión 19-26</vt:lpstr>
      <vt:lpstr>C15 A Sec. Invsión Nac 00-18</vt:lpstr>
      <vt:lpstr>C15 B Sec. Invsión Nac 19-26</vt:lpstr>
      <vt:lpstr>C16 A Sec. Invsión Prop 00-18</vt:lpstr>
      <vt:lpstr>C16 B Sec. Invsión Prop 19-26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dcterms:created xsi:type="dcterms:W3CDTF">2012-12-14T21:56:21Z</dcterms:created>
  <dcterms:modified xsi:type="dcterms:W3CDTF">2026-06-01T15:49:57Z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2025-12-15T09:23:40Z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15dafff2-3f42-4f81-917d-a0b4d4694282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