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spuerto\Documents\Juan Sebastian_MHCP\MHCP_JuanSebastianPuerto\4. Agenda\2026\"/>
    </mc:Choice>
  </mc:AlternateContent>
  <xr:revisionPtr revIDLastSave="0" documentId="8_{0EF8E1EE-A64C-4CD8-9DCA-770ACB1680C0}" xr6:coauthVersionLast="47" xr6:coauthVersionMax="47" xr10:uidLastSave="{00000000-0000-0000-0000-000000000000}"/>
  <bookViews>
    <workbookView xWindow="28692" yWindow="-108" windowWidth="29016" windowHeight="15696" xr2:uid="{8FCE5647-2167-4E3E-A461-48CED8839A67}"/>
  </bookViews>
  <sheets>
    <sheet name="Agenda11al15mayo" sheetId="1" r:id="rId1"/>
  </sheets>
  <externalReferences>
    <externalReference r:id="rId2"/>
  </externalReferences>
  <definedNames>
    <definedName name="_xlnm._FilterDatabase" localSheetId="0" hidden="1">Agenda11al15mayo!$A$4:$S$211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211" i="1" l="1"/>
  <c r="R211" i="1"/>
  <c r="Q211" i="1"/>
  <c r="P211" i="1"/>
  <c r="O211" i="1"/>
  <c r="N211" i="1"/>
  <c r="M211" i="1"/>
  <c r="L211" i="1"/>
  <c r="K211" i="1"/>
  <c r="I211" i="1"/>
  <c r="H211" i="1"/>
  <c r="S210" i="1"/>
  <c r="R210" i="1"/>
  <c r="Q210" i="1"/>
  <c r="P210" i="1"/>
  <c r="O210" i="1"/>
  <c r="N210" i="1"/>
  <c r="M210" i="1"/>
  <c r="L210" i="1"/>
  <c r="K210" i="1"/>
  <c r="I210" i="1"/>
  <c r="H210" i="1"/>
  <c r="S209" i="1"/>
  <c r="R209" i="1"/>
  <c r="Q209" i="1"/>
  <c r="P209" i="1"/>
  <c r="O209" i="1"/>
  <c r="N209" i="1"/>
  <c r="M209" i="1"/>
  <c r="L209" i="1"/>
  <c r="K209" i="1"/>
  <c r="I209" i="1"/>
  <c r="H209" i="1"/>
  <c r="S208" i="1"/>
  <c r="R208" i="1"/>
  <c r="Q208" i="1"/>
  <c r="P208" i="1"/>
  <c r="O208" i="1"/>
  <c r="N208" i="1"/>
  <c r="M208" i="1"/>
  <c r="L208" i="1"/>
  <c r="K208" i="1"/>
  <c r="I208" i="1"/>
  <c r="H208" i="1"/>
  <c r="S207" i="1"/>
  <c r="R207" i="1"/>
  <c r="Q207" i="1"/>
  <c r="P207" i="1"/>
  <c r="O207" i="1"/>
  <c r="N207" i="1"/>
  <c r="M207" i="1"/>
  <c r="L207" i="1"/>
  <c r="K207" i="1"/>
  <c r="I207" i="1"/>
  <c r="H207" i="1"/>
  <c r="S206" i="1"/>
  <c r="R206" i="1"/>
  <c r="Q206" i="1"/>
  <c r="P206" i="1"/>
  <c r="O206" i="1"/>
  <c r="N206" i="1"/>
  <c r="M206" i="1"/>
  <c r="L206" i="1"/>
  <c r="K206" i="1"/>
  <c r="I206" i="1"/>
  <c r="H206" i="1"/>
  <c r="S205" i="1"/>
  <c r="R205" i="1"/>
  <c r="Q205" i="1"/>
  <c r="P205" i="1"/>
  <c r="O205" i="1"/>
  <c r="N205" i="1"/>
  <c r="M205" i="1"/>
  <c r="L205" i="1"/>
  <c r="K205" i="1"/>
  <c r="I205" i="1"/>
  <c r="H205" i="1"/>
  <c r="S204" i="1"/>
  <c r="R204" i="1"/>
  <c r="Q204" i="1"/>
  <c r="P204" i="1"/>
  <c r="O204" i="1"/>
  <c r="N204" i="1"/>
  <c r="M204" i="1"/>
  <c r="L204" i="1"/>
  <c r="K204" i="1"/>
  <c r="I204" i="1"/>
  <c r="H204" i="1"/>
  <c r="S203" i="1"/>
  <c r="R203" i="1"/>
  <c r="Q203" i="1"/>
  <c r="P203" i="1"/>
  <c r="O203" i="1"/>
  <c r="N203" i="1"/>
  <c r="M203" i="1"/>
  <c r="L203" i="1"/>
  <c r="K203" i="1"/>
  <c r="I203" i="1"/>
  <c r="H203" i="1"/>
  <c r="S202" i="1"/>
  <c r="R202" i="1"/>
  <c r="Q202" i="1"/>
  <c r="P202" i="1"/>
  <c r="O202" i="1"/>
  <c r="N202" i="1"/>
  <c r="M202" i="1"/>
  <c r="L202" i="1"/>
  <c r="K202" i="1"/>
  <c r="I202" i="1"/>
  <c r="H202" i="1"/>
  <c r="S201" i="1"/>
  <c r="R201" i="1"/>
  <c r="Q201" i="1"/>
  <c r="P201" i="1"/>
  <c r="O201" i="1"/>
  <c r="N201" i="1"/>
  <c r="M201" i="1"/>
  <c r="L201" i="1"/>
  <c r="K201" i="1"/>
  <c r="I201" i="1"/>
  <c r="H201" i="1"/>
  <c r="S200" i="1"/>
  <c r="R200" i="1"/>
  <c r="Q200" i="1"/>
  <c r="P200" i="1"/>
  <c r="O200" i="1"/>
  <c r="N200" i="1"/>
  <c r="M200" i="1"/>
  <c r="L200" i="1"/>
  <c r="K200" i="1"/>
  <c r="I200" i="1"/>
  <c r="H200" i="1"/>
  <c r="S199" i="1"/>
  <c r="R199" i="1"/>
  <c r="Q199" i="1"/>
  <c r="P199" i="1"/>
  <c r="O199" i="1"/>
  <c r="N199" i="1"/>
  <c r="M199" i="1"/>
  <c r="L199" i="1"/>
  <c r="K199" i="1"/>
  <c r="I199" i="1"/>
  <c r="H199" i="1"/>
  <c r="S198" i="1"/>
  <c r="R198" i="1"/>
  <c r="Q198" i="1"/>
  <c r="P198" i="1"/>
  <c r="O198" i="1"/>
  <c r="N198" i="1"/>
  <c r="M198" i="1"/>
  <c r="L198" i="1"/>
  <c r="K198" i="1"/>
  <c r="I198" i="1"/>
  <c r="H198" i="1"/>
  <c r="S197" i="1"/>
  <c r="R197" i="1"/>
  <c r="Q197" i="1"/>
  <c r="P197" i="1"/>
  <c r="O197" i="1"/>
  <c r="N197" i="1"/>
  <c r="M197" i="1"/>
  <c r="L197" i="1"/>
  <c r="K197" i="1"/>
  <c r="I197" i="1"/>
  <c r="H197" i="1"/>
  <c r="S196" i="1"/>
  <c r="R196" i="1"/>
  <c r="Q196" i="1"/>
  <c r="P196" i="1"/>
  <c r="O196" i="1"/>
  <c r="N196" i="1"/>
  <c r="M196" i="1"/>
  <c r="L196" i="1"/>
  <c r="K196" i="1"/>
  <c r="I196" i="1"/>
  <c r="H196" i="1"/>
  <c r="S195" i="1"/>
  <c r="R195" i="1"/>
  <c r="Q195" i="1"/>
  <c r="P195" i="1"/>
  <c r="O195" i="1"/>
  <c r="N195" i="1"/>
  <c r="M195" i="1"/>
  <c r="L195" i="1"/>
  <c r="K195" i="1"/>
  <c r="I195" i="1"/>
  <c r="H195" i="1"/>
  <c r="S194" i="1"/>
  <c r="R194" i="1"/>
  <c r="Q194" i="1"/>
  <c r="P194" i="1"/>
  <c r="O194" i="1"/>
  <c r="N194" i="1"/>
  <c r="M194" i="1"/>
  <c r="L194" i="1"/>
  <c r="K194" i="1"/>
  <c r="I194" i="1"/>
  <c r="H194" i="1"/>
  <c r="S193" i="1"/>
  <c r="R193" i="1"/>
  <c r="Q193" i="1"/>
  <c r="P193" i="1"/>
  <c r="O193" i="1"/>
  <c r="N193" i="1"/>
  <c r="M193" i="1"/>
  <c r="L193" i="1"/>
  <c r="K193" i="1"/>
  <c r="I193" i="1"/>
  <c r="H193" i="1"/>
  <c r="S192" i="1"/>
  <c r="R192" i="1"/>
  <c r="Q192" i="1"/>
  <c r="P192" i="1"/>
  <c r="O192" i="1"/>
  <c r="N192" i="1"/>
  <c r="M192" i="1"/>
  <c r="L192" i="1"/>
  <c r="K192" i="1"/>
  <c r="I192" i="1"/>
  <c r="H192" i="1"/>
  <c r="S191" i="1"/>
  <c r="R191" i="1"/>
  <c r="Q191" i="1"/>
  <c r="P191" i="1"/>
  <c r="O191" i="1"/>
  <c r="N191" i="1"/>
  <c r="M191" i="1"/>
  <c r="L191" i="1"/>
  <c r="K191" i="1"/>
  <c r="I191" i="1"/>
  <c r="H191" i="1"/>
  <c r="S190" i="1"/>
  <c r="R190" i="1"/>
  <c r="Q190" i="1"/>
  <c r="P190" i="1"/>
  <c r="O190" i="1"/>
  <c r="N190" i="1"/>
  <c r="M190" i="1"/>
  <c r="L190" i="1"/>
  <c r="K190" i="1"/>
  <c r="I190" i="1"/>
  <c r="H190" i="1"/>
  <c r="S189" i="1"/>
  <c r="R189" i="1"/>
  <c r="Q189" i="1"/>
  <c r="P189" i="1"/>
  <c r="O189" i="1"/>
  <c r="N189" i="1"/>
  <c r="M189" i="1"/>
  <c r="L189" i="1"/>
  <c r="K189" i="1"/>
  <c r="I189" i="1"/>
  <c r="H189" i="1"/>
  <c r="S188" i="1"/>
  <c r="R188" i="1"/>
  <c r="Q188" i="1"/>
  <c r="P188" i="1"/>
  <c r="O188" i="1"/>
  <c r="N188" i="1"/>
  <c r="M188" i="1"/>
  <c r="L188" i="1"/>
  <c r="K188" i="1"/>
  <c r="I188" i="1"/>
  <c r="H188" i="1"/>
  <c r="S187" i="1"/>
  <c r="R187" i="1"/>
  <c r="Q187" i="1"/>
  <c r="P187" i="1"/>
  <c r="O187" i="1"/>
  <c r="N187" i="1"/>
  <c r="M187" i="1"/>
  <c r="L187" i="1"/>
  <c r="K187" i="1"/>
  <c r="I187" i="1"/>
  <c r="H187" i="1"/>
  <c r="S186" i="1"/>
  <c r="R186" i="1"/>
  <c r="Q186" i="1"/>
  <c r="P186" i="1"/>
  <c r="O186" i="1"/>
  <c r="N186" i="1"/>
  <c r="M186" i="1"/>
  <c r="L186" i="1"/>
  <c r="K186" i="1"/>
  <c r="I186" i="1"/>
  <c r="H186" i="1"/>
  <c r="S185" i="1"/>
  <c r="R185" i="1"/>
  <c r="Q185" i="1"/>
  <c r="P185" i="1"/>
  <c r="O185" i="1"/>
  <c r="N185" i="1"/>
  <c r="M185" i="1"/>
  <c r="L185" i="1"/>
  <c r="K185" i="1"/>
  <c r="I185" i="1"/>
  <c r="H185" i="1"/>
  <c r="S184" i="1"/>
  <c r="R184" i="1"/>
  <c r="Q184" i="1"/>
  <c r="P184" i="1"/>
  <c r="O184" i="1"/>
  <c r="N184" i="1"/>
  <c r="M184" i="1"/>
  <c r="L184" i="1"/>
  <c r="K184" i="1"/>
  <c r="I184" i="1"/>
  <c r="H184" i="1"/>
  <c r="S183" i="1"/>
  <c r="R183" i="1"/>
  <c r="Q183" i="1"/>
  <c r="P183" i="1"/>
  <c r="O183" i="1"/>
  <c r="N183" i="1"/>
  <c r="M183" i="1"/>
  <c r="L183" i="1"/>
  <c r="K183" i="1"/>
  <c r="I183" i="1"/>
  <c r="H183" i="1"/>
  <c r="S182" i="1"/>
  <c r="R182" i="1"/>
  <c r="Q182" i="1"/>
  <c r="P182" i="1"/>
  <c r="O182" i="1"/>
  <c r="N182" i="1"/>
  <c r="M182" i="1"/>
  <c r="L182" i="1"/>
  <c r="K182" i="1"/>
  <c r="I182" i="1"/>
  <c r="H182" i="1"/>
  <c r="S181" i="1"/>
  <c r="R181" i="1"/>
  <c r="Q181" i="1"/>
  <c r="P181" i="1"/>
  <c r="O181" i="1"/>
  <c r="N181" i="1"/>
  <c r="M181" i="1"/>
  <c r="L181" i="1"/>
  <c r="K181" i="1"/>
  <c r="I181" i="1"/>
  <c r="H181" i="1"/>
  <c r="S180" i="1"/>
  <c r="R180" i="1"/>
  <c r="Q180" i="1"/>
  <c r="P180" i="1"/>
  <c r="O180" i="1"/>
  <c r="N180" i="1"/>
  <c r="M180" i="1"/>
  <c r="L180" i="1"/>
  <c r="K180" i="1"/>
  <c r="I180" i="1"/>
  <c r="H180" i="1"/>
  <c r="S179" i="1"/>
  <c r="R179" i="1"/>
  <c r="Q179" i="1"/>
  <c r="P179" i="1"/>
  <c r="O179" i="1"/>
  <c r="N179" i="1"/>
  <c r="M179" i="1"/>
  <c r="L179" i="1"/>
  <c r="K179" i="1"/>
  <c r="I179" i="1"/>
  <c r="H179" i="1"/>
  <c r="S178" i="1"/>
  <c r="R178" i="1"/>
  <c r="Q178" i="1"/>
  <c r="P178" i="1"/>
  <c r="O178" i="1"/>
  <c r="N178" i="1"/>
  <c r="M178" i="1"/>
  <c r="L178" i="1"/>
  <c r="K178" i="1"/>
  <c r="I178" i="1"/>
  <c r="H178" i="1"/>
  <c r="S177" i="1"/>
  <c r="R177" i="1"/>
  <c r="Q177" i="1"/>
  <c r="P177" i="1"/>
  <c r="O177" i="1"/>
  <c r="N177" i="1"/>
  <c r="M177" i="1"/>
  <c r="L177" i="1"/>
  <c r="K177" i="1"/>
  <c r="I177" i="1"/>
  <c r="H177" i="1"/>
  <c r="S176" i="1"/>
  <c r="R176" i="1"/>
  <c r="Q176" i="1"/>
  <c r="P176" i="1"/>
  <c r="O176" i="1"/>
  <c r="N176" i="1"/>
  <c r="M176" i="1"/>
  <c r="L176" i="1"/>
  <c r="K176" i="1"/>
  <c r="I176" i="1"/>
  <c r="H176" i="1"/>
  <c r="S175" i="1"/>
  <c r="R175" i="1"/>
  <c r="Q175" i="1"/>
  <c r="P175" i="1"/>
  <c r="O175" i="1"/>
  <c r="N175" i="1"/>
  <c r="M175" i="1"/>
  <c r="L175" i="1"/>
  <c r="K175" i="1"/>
  <c r="I175" i="1"/>
  <c r="H175" i="1"/>
  <c r="S174" i="1"/>
  <c r="R174" i="1"/>
  <c r="Q174" i="1"/>
  <c r="P174" i="1"/>
  <c r="O174" i="1"/>
  <c r="N174" i="1"/>
  <c r="M174" i="1"/>
  <c r="L174" i="1"/>
  <c r="K174" i="1"/>
  <c r="I174" i="1"/>
  <c r="H174" i="1"/>
  <c r="S173" i="1"/>
  <c r="R173" i="1"/>
  <c r="Q173" i="1"/>
  <c r="P173" i="1"/>
  <c r="O173" i="1"/>
  <c r="N173" i="1"/>
  <c r="M173" i="1"/>
  <c r="L173" i="1"/>
  <c r="K173" i="1"/>
  <c r="I173" i="1"/>
  <c r="H173" i="1"/>
  <c r="S172" i="1"/>
  <c r="R172" i="1"/>
  <c r="Q172" i="1"/>
  <c r="P172" i="1"/>
  <c r="O172" i="1"/>
  <c r="N172" i="1"/>
  <c r="M172" i="1"/>
  <c r="L172" i="1"/>
  <c r="K172" i="1"/>
  <c r="I172" i="1"/>
  <c r="H172" i="1"/>
  <c r="S171" i="1"/>
  <c r="R171" i="1"/>
  <c r="Q171" i="1"/>
  <c r="P171" i="1"/>
  <c r="O171" i="1"/>
  <c r="N171" i="1"/>
  <c r="M171" i="1"/>
  <c r="L171" i="1"/>
  <c r="K171" i="1"/>
  <c r="I171" i="1"/>
  <c r="H171" i="1"/>
  <c r="S170" i="1"/>
  <c r="R170" i="1"/>
  <c r="Q170" i="1"/>
  <c r="P170" i="1"/>
  <c r="O170" i="1"/>
  <c r="N170" i="1"/>
  <c r="M170" i="1"/>
  <c r="L170" i="1"/>
  <c r="K170" i="1"/>
  <c r="I170" i="1"/>
  <c r="H170" i="1"/>
  <c r="S169" i="1"/>
  <c r="R169" i="1"/>
  <c r="Q169" i="1"/>
  <c r="P169" i="1"/>
  <c r="O169" i="1"/>
  <c r="N169" i="1"/>
  <c r="M169" i="1"/>
  <c r="L169" i="1"/>
  <c r="K169" i="1"/>
  <c r="I169" i="1"/>
  <c r="H169" i="1"/>
  <c r="S168" i="1"/>
  <c r="R168" i="1"/>
  <c r="Q168" i="1"/>
  <c r="P168" i="1"/>
  <c r="O168" i="1"/>
  <c r="N168" i="1"/>
  <c r="M168" i="1"/>
  <c r="L168" i="1"/>
  <c r="K168" i="1"/>
  <c r="I168" i="1"/>
  <c r="H168" i="1"/>
  <c r="S167" i="1"/>
  <c r="R167" i="1"/>
  <c r="Q167" i="1"/>
  <c r="P167" i="1"/>
  <c r="O167" i="1"/>
  <c r="N167" i="1"/>
  <c r="M167" i="1"/>
  <c r="L167" i="1"/>
  <c r="K167" i="1"/>
  <c r="I167" i="1"/>
  <c r="H167" i="1"/>
  <c r="S166" i="1"/>
  <c r="R166" i="1"/>
  <c r="Q166" i="1"/>
  <c r="P166" i="1"/>
  <c r="O166" i="1"/>
  <c r="N166" i="1"/>
  <c r="M166" i="1"/>
  <c r="L166" i="1"/>
  <c r="K166" i="1"/>
  <c r="I166" i="1"/>
  <c r="H166" i="1"/>
  <c r="S165" i="1"/>
  <c r="R165" i="1"/>
  <c r="Q165" i="1"/>
  <c r="P165" i="1"/>
  <c r="O165" i="1"/>
  <c r="N165" i="1"/>
  <c r="M165" i="1"/>
  <c r="L165" i="1"/>
  <c r="K165" i="1"/>
  <c r="I165" i="1"/>
  <c r="H165" i="1"/>
  <c r="S164" i="1"/>
  <c r="R164" i="1"/>
  <c r="Q164" i="1"/>
  <c r="P164" i="1"/>
  <c r="O164" i="1"/>
  <c r="N164" i="1"/>
  <c r="M164" i="1"/>
  <c r="L164" i="1"/>
  <c r="K164" i="1"/>
  <c r="I164" i="1"/>
  <c r="H164" i="1"/>
  <c r="S163" i="1"/>
  <c r="R163" i="1"/>
  <c r="Q163" i="1"/>
  <c r="P163" i="1"/>
  <c r="O163" i="1"/>
  <c r="N163" i="1"/>
  <c r="M163" i="1"/>
  <c r="L163" i="1"/>
  <c r="K163" i="1"/>
  <c r="I163" i="1"/>
  <c r="H163" i="1"/>
  <c r="S162" i="1"/>
  <c r="R162" i="1"/>
  <c r="Q162" i="1"/>
  <c r="P162" i="1"/>
  <c r="O162" i="1"/>
  <c r="N162" i="1"/>
  <c r="M162" i="1"/>
  <c r="L162" i="1"/>
  <c r="K162" i="1"/>
  <c r="I162" i="1"/>
  <c r="H162" i="1"/>
  <c r="S161" i="1"/>
  <c r="R161" i="1"/>
  <c r="Q161" i="1"/>
  <c r="P161" i="1"/>
  <c r="O161" i="1"/>
  <c r="N161" i="1"/>
  <c r="M161" i="1"/>
  <c r="L161" i="1"/>
  <c r="K161" i="1"/>
  <c r="I161" i="1"/>
  <c r="H161" i="1"/>
  <c r="S160" i="1"/>
  <c r="R160" i="1"/>
  <c r="Q160" i="1"/>
  <c r="P160" i="1"/>
  <c r="O160" i="1"/>
  <c r="N160" i="1"/>
  <c r="M160" i="1"/>
  <c r="L160" i="1"/>
  <c r="K160" i="1"/>
  <c r="I160" i="1"/>
  <c r="H160" i="1"/>
  <c r="S159" i="1"/>
  <c r="R159" i="1"/>
  <c r="Q159" i="1"/>
  <c r="P159" i="1"/>
  <c r="O159" i="1"/>
  <c r="N159" i="1"/>
  <c r="M159" i="1"/>
  <c r="L159" i="1"/>
  <c r="K159" i="1"/>
  <c r="I159" i="1"/>
  <c r="H159" i="1"/>
  <c r="S158" i="1"/>
  <c r="R158" i="1"/>
  <c r="Q158" i="1"/>
  <c r="P158" i="1"/>
  <c r="O158" i="1"/>
  <c r="N158" i="1"/>
  <c r="M158" i="1"/>
  <c r="L158" i="1"/>
  <c r="K158" i="1"/>
  <c r="I158" i="1"/>
  <c r="H158" i="1"/>
  <c r="S157" i="1"/>
  <c r="R157" i="1"/>
  <c r="Q157" i="1"/>
  <c r="P157" i="1"/>
  <c r="O157" i="1"/>
  <c r="N157" i="1"/>
  <c r="M157" i="1"/>
  <c r="L157" i="1"/>
  <c r="K157" i="1"/>
  <c r="I157" i="1"/>
  <c r="H157" i="1"/>
  <c r="S156" i="1"/>
  <c r="R156" i="1"/>
  <c r="Q156" i="1"/>
  <c r="P156" i="1"/>
  <c r="O156" i="1"/>
  <c r="N156" i="1"/>
  <c r="M156" i="1"/>
  <c r="L156" i="1"/>
  <c r="K156" i="1"/>
  <c r="I156" i="1"/>
  <c r="H156" i="1"/>
  <c r="S155" i="1"/>
  <c r="R155" i="1"/>
  <c r="Q155" i="1"/>
  <c r="P155" i="1"/>
  <c r="O155" i="1"/>
  <c r="N155" i="1"/>
  <c r="M155" i="1"/>
  <c r="L155" i="1"/>
  <c r="K155" i="1"/>
  <c r="I155" i="1"/>
  <c r="H155" i="1"/>
  <c r="S154" i="1"/>
  <c r="R154" i="1"/>
  <c r="Q154" i="1"/>
  <c r="P154" i="1"/>
  <c r="O154" i="1"/>
  <c r="N154" i="1"/>
  <c r="M154" i="1"/>
  <c r="L154" i="1"/>
  <c r="K154" i="1"/>
  <c r="I154" i="1"/>
  <c r="H154" i="1"/>
  <c r="S153" i="1"/>
  <c r="R153" i="1"/>
  <c r="Q153" i="1"/>
  <c r="P153" i="1"/>
  <c r="O153" i="1"/>
  <c r="N153" i="1"/>
  <c r="M153" i="1"/>
  <c r="L153" i="1"/>
  <c r="K153" i="1"/>
  <c r="I153" i="1"/>
  <c r="H153" i="1"/>
  <c r="S152" i="1"/>
  <c r="R152" i="1"/>
  <c r="Q152" i="1"/>
  <c r="P152" i="1"/>
  <c r="O152" i="1"/>
  <c r="N152" i="1"/>
  <c r="M152" i="1"/>
  <c r="L152" i="1"/>
  <c r="K152" i="1"/>
  <c r="I152" i="1"/>
  <c r="H152" i="1"/>
  <c r="S151" i="1"/>
  <c r="R151" i="1"/>
  <c r="Q151" i="1"/>
  <c r="P151" i="1"/>
  <c r="O151" i="1"/>
  <c r="N151" i="1"/>
  <c r="M151" i="1"/>
  <c r="L151" i="1"/>
  <c r="K151" i="1"/>
  <c r="I151" i="1"/>
  <c r="H151" i="1"/>
  <c r="S150" i="1"/>
  <c r="R150" i="1"/>
  <c r="Q150" i="1"/>
  <c r="P150" i="1"/>
  <c r="O150" i="1"/>
  <c r="N150" i="1"/>
  <c r="M150" i="1"/>
  <c r="L150" i="1"/>
  <c r="K150" i="1"/>
  <c r="I150" i="1"/>
  <c r="H150" i="1"/>
  <c r="S149" i="1"/>
  <c r="R149" i="1"/>
  <c r="Q149" i="1"/>
  <c r="P149" i="1"/>
  <c r="O149" i="1"/>
  <c r="N149" i="1"/>
  <c r="M149" i="1"/>
  <c r="L149" i="1"/>
  <c r="K149" i="1"/>
  <c r="I149" i="1"/>
  <c r="H149" i="1"/>
  <c r="S148" i="1"/>
  <c r="R148" i="1"/>
  <c r="Q148" i="1"/>
  <c r="P148" i="1"/>
  <c r="O148" i="1"/>
  <c r="N148" i="1"/>
  <c r="M148" i="1"/>
  <c r="L148" i="1"/>
  <c r="K148" i="1"/>
  <c r="I148" i="1"/>
  <c r="H148" i="1"/>
  <c r="S147" i="1"/>
  <c r="R147" i="1"/>
  <c r="Q147" i="1"/>
  <c r="P147" i="1"/>
  <c r="O147" i="1"/>
  <c r="N147" i="1"/>
  <c r="M147" i="1"/>
  <c r="L147" i="1"/>
  <c r="K147" i="1"/>
  <c r="I147" i="1"/>
  <c r="H147" i="1"/>
  <c r="S146" i="1"/>
  <c r="R146" i="1"/>
  <c r="Q146" i="1"/>
  <c r="P146" i="1"/>
  <c r="O146" i="1"/>
  <c r="N146" i="1"/>
  <c r="M146" i="1"/>
  <c r="L146" i="1"/>
  <c r="K146" i="1"/>
  <c r="I146" i="1"/>
  <c r="H146" i="1"/>
  <c r="S145" i="1"/>
  <c r="R145" i="1"/>
  <c r="Q145" i="1"/>
  <c r="P145" i="1"/>
  <c r="O145" i="1"/>
  <c r="N145" i="1"/>
  <c r="M145" i="1"/>
  <c r="L145" i="1"/>
  <c r="K145" i="1"/>
  <c r="I145" i="1"/>
  <c r="H145" i="1"/>
  <c r="S144" i="1"/>
  <c r="R144" i="1"/>
  <c r="Q144" i="1"/>
  <c r="P144" i="1"/>
  <c r="O144" i="1"/>
  <c r="N144" i="1"/>
  <c r="M144" i="1"/>
  <c r="L144" i="1"/>
  <c r="K144" i="1"/>
  <c r="I144" i="1"/>
  <c r="H144" i="1"/>
  <c r="S143" i="1"/>
  <c r="R143" i="1"/>
  <c r="Q143" i="1"/>
  <c r="P143" i="1"/>
  <c r="O143" i="1"/>
  <c r="N143" i="1"/>
  <c r="M143" i="1"/>
  <c r="L143" i="1"/>
  <c r="K143" i="1"/>
  <c r="I143" i="1"/>
  <c r="H143" i="1"/>
  <c r="S142" i="1"/>
  <c r="R142" i="1"/>
  <c r="Q142" i="1"/>
  <c r="P142" i="1"/>
  <c r="O142" i="1"/>
  <c r="N142" i="1"/>
  <c r="M142" i="1"/>
  <c r="L142" i="1"/>
  <c r="K142" i="1"/>
  <c r="I142" i="1"/>
  <c r="H142" i="1"/>
  <c r="S141" i="1"/>
  <c r="R141" i="1"/>
  <c r="Q141" i="1"/>
  <c r="P141" i="1"/>
  <c r="O141" i="1"/>
  <c r="N141" i="1"/>
  <c r="M141" i="1"/>
  <c r="L141" i="1"/>
  <c r="K141" i="1"/>
  <c r="I141" i="1"/>
  <c r="H141" i="1"/>
  <c r="S140" i="1"/>
  <c r="R140" i="1"/>
  <c r="Q140" i="1"/>
  <c r="P140" i="1"/>
  <c r="O140" i="1"/>
  <c r="N140" i="1"/>
  <c r="M140" i="1"/>
  <c r="L140" i="1"/>
  <c r="K140" i="1"/>
  <c r="I140" i="1"/>
  <c r="H140" i="1"/>
  <c r="S139" i="1"/>
  <c r="R139" i="1"/>
  <c r="Q139" i="1"/>
  <c r="P139" i="1"/>
  <c r="O139" i="1"/>
  <c r="N139" i="1"/>
  <c r="M139" i="1"/>
  <c r="L139" i="1"/>
  <c r="K139" i="1"/>
  <c r="I139" i="1"/>
  <c r="H139" i="1"/>
  <c r="S138" i="1"/>
  <c r="R138" i="1"/>
  <c r="Q138" i="1"/>
  <c r="P138" i="1"/>
  <c r="O138" i="1"/>
  <c r="N138" i="1"/>
  <c r="M138" i="1"/>
  <c r="L138" i="1"/>
  <c r="K138" i="1"/>
  <c r="I138" i="1"/>
  <c r="H138" i="1"/>
  <c r="S137" i="1"/>
  <c r="R137" i="1"/>
  <c r="Q137" i="1"/>
  <c r="P137" i="1"/>
  <c r="O137" i="1"/>
  <c r="N137" i="1"/>
  <c r="M137" i="1"/>
  <c r="L137" i="1"/>
  <c r="K137" i="1"/>
  <c r="I137" i="1"/>
  <c r="H137" i="1"/>
  <c r="S136" i="1"/>
  <c r="R136" i="1"/>
  <c r="Q136" i="1"/>
  <c r="P136" i="1"/>
  <c r="O136" i="1"/>
  <c r="N136" i="1"/>
  <c r="M136" i="1"/>
  <c r="L136" i="1"/>
  <c r="K136" i="1"/>
  <c r="I136" i="1"/>
  <c r="H136" i="1"/>
  <c r="S135" i="1"/>
  <c r="R135" i="1"/>
  <c r="Q135" i="1"/>
  <c r="P135" i="1"/>
  <c r="O135" i="1"/>
  <c r="N135" i="1"/>
  <c r="M135" i="1"/>
  <c r="L135" i="1"/>
  <c r="K135" i="1"/>
  <c r="I135" i="1"/>
  <c r="H135" i="1"/>
  <c r="S134" i="1"/>
  <c r="R134" i="1"/>
  <c r="Q134" i="1"/>
  <c r="P134" i="1"/>
  <c r="O134" i="1"/>
  <c r="N134" i="1"/>
  <c r="M134" i="1"/>
  <c r="L134" i="1"/>
  <c r="K134" i="1"/>
  <c r="I134" i="1"/>
  <c r="H134" i="1"/>
  <c r="S133" i="1"/>
  <c r="R133" i="1"/>
  <c r="Q133" i="1"/>
  <c r="P133" i="1"/>
  <c r="O133" i="1"/>
  <c r="N133" i="1"/>
  <c r="M133" i="1"/>
  <c r="L133" i="1"/>
  <c r="K133" i="1"/>
  <c r="I133" i="1"/>
  <c r="H133" i="1"/>
  <c r="S132" i="1"/>
  <c r="R132" i="1"/>
  <c r="Q132" i="1"/>
  <c r="P132" i="1"/>
  <c r="O132" i="1"/>
  <c r="N132" i="1"/>
  <c r="M132" i="1"/>
  <c r="L132" i="1"/>
  <c r="K132" i="1"/>
  <c r="I132" i="1"/>
  <c r="H132" i="1"/>
  <c r="S131" i="1"/>
  <c r="R131" i="1"/>
  <c r="Q131" i="1"/>
  <c r="P131" i="1"/>
  <c r="O131" i="1"/>
  <c r="N131" i="1"/>
  <c r="M131" i="1"/>
  <c r="L131" i="1"/>
  <c r="K131" i="1"/>
  <c r="I131" i="1"/>
  <c r="H131" i="1"/>
  <c r="S130" i="1"/>
  <c r="R130" i="1"/>
  <c r="Q130" i="1"/>
  <c r="P130" i="1"/>
  <c r="O130" i="1"/>
  <c r="N130" i="1"/>
  <c r="M130" i="1"/>
  <c r="L130" i="1"/>
  <c r="K130" i="1"/>
  <c r="I130" i="1"/>
  <c r="H130" i="1"/>
  <c r="S129" i="1"/>
  <c r="R129" i="1"/>
  <c r="Q129" i="1"/>
  <c r="P129" i="1"/>
  <c r="O129" i="1"/>
  <c r="N129" i="1"/>
  <c r="M129" i="1"/>
  <c r="L129" i="1"/>
  <c r="K129" i="1"/>
  <c r="I129" i="1"/>
  <c r="H129" i="1"/>
  <c r="S128" i="1"/>
  <c r="R128" i="1"/>
  <c r="Q128" i="1"/>
  <c r="P128" i="1"/>
  <c r="O128" i="1"/>
  <c r="N128" i="1"/>
  <c r="M128" i="1"/>
  <c r="L128" i="1"/>
  <c r="K128" i="1"/>
  <c r="I128" i="1"/>
  <c r="H128" i="1"/>
  <c r="S127" i="1"/>
  <c r="R127" i="1"/>
  <c r="Q127" i="1"/>
  <c r="P127" i="1"/>
  <c r="O127" i="1"/>
  <c r="N127" i="1"/>
  <c r="M127" i="1"/>
  <c r="L127" i="1"/>
  <c r="K127" i="1"/>
  <c r="I127" i="1"/>
  <c r="H127" i="1"/>
  <c r="S126" i="1"/>
  <c r="R126" i="1"/>
  <c r="Q126" i="1"/>
  <c r="P126" i="1"/>
  <c r="O126" i="1"/>
  <c r="N126" i="1"/>
  <c r="M126" i="1"/>
  <c r="L126" i="1"/>
  <c r="K126" i="1"/>
  <c r="I126" i="1"/>
  <c r="H126" i="1"/>
  <c r="S125" i="1"/>
  <c r="R125" i="1"/>
  <c r="Q125" i="1"/>
  <c r="P125" i="1"/>
  <c r="O125" i="1"/>
  <c r="N125" i="1"/>
  <c r="M125" i="1"/>
  <c r="L125" i="1"/>
  <c r="K125" i="1"/>
  <c r="I125" i="1"/>
  <c r="H125" i="1"/>
  <c r="S124" i="1"/>
  <c r="R124" i="1"/>
  <c r="Q124" i="1"/>
  <c r="P124" i="1"/>
  <c r="O124" i="1"/>
  <c r="N124" i="1"/>
  <c r="M124" i="1"/>
  <c r="L124" i="1"/>
  <c r="K124" i="1"/>
  <c r="I124" i="1"/>
  <c r="H124" i="1"/>
  <c r="S123" i="1"/>
  <c r="R123" i="1"/>
  <c r="Q123" i="1"/>
  <c r="P123" i="1"/>
  <c r="O123" i="1"/>
  <c r="N123" i="1"/>
  <c r="M123" i="1"/>
  <c r="L123" i="1"/>
  <c r="K123" i="1"/>
  <c r="I123" i="1"/>
  <c r="H123" i="1"/>
  <c r="S122" i="1"/>
  <c r="R122" i="1"/>
  <c r="Q122" i="1"/>
  <c r="P122" i="1"/>
  <c r="O122" i="1"/>
  <c r="N122" i="1"/>
  <c r="M122" i="1"/>
  <c r="L122" i="1"/>
  <c r="K122" i="1"/>
  <c r="I122" i="1"/>
  <c r="H122" i="1"/>
  <c r="S121" i="1"/>
  <c r="R121" i="1"/>
  <c r="Q121" i="1"/>
  <c r="P121" i="1"/>
  <c r="O121" i="1"/>
  <c r="N121" i="1"/>
  <c r="M121" i="1"/>
  <c r="L121" i="1"/>
  <c r="K121" i="1"/>
  <c r="I121" i="1"/>
  <c r="H121" i="1"/>
  <c r="S120" i="1"/>
  <c r="R120" i="1"/>
  <c r="Q120" i="1"/>
  <c r="P120" i="1"/>
  <c r="O120" i="1"/>
  <c r="N120" i="1"/>
  <c r="M120" i="1"/>
  <c r="L120" i="1"/>
  <c r="K120" i="1"/>
  <c r="I120" i="1"/>
  <c r="H120" i="1"/>
  <c r="S119" i="1"/>
  <c r="R119" i="1"/>
  <c r="Q119" i="1"/>
  <c r="P119" i="1"/>
  <c r="O119" i="1"/>
  <c r="N119" i="1"/>
  <c r="M119" i="1"/>
  <c r="L119" i="1"/>
  <c r="K119" i="1"/>
  <c r="I119" i="1"/>
  <c r="H119" i="1"/>
  <c r="S118" i="1"/>
  <c r="R118" i="1"/>
  <c r="Q118" i="1"/>
  <c r="P118" i="1"/>
  <c r="O118" i="1"/>
  <c r="N118" i="1"/>
  <c r="M118" i="1"/>
  <c r="L118" i="1"/>
  <c r="K118" i="1"/>
  <c r="I118" i="1"/>
  <c r="H118" i="1"/>
  <c r="S117" i="1"/>
  <c r="R117" i="1"/>
  <c r="Q117" i="1"/>
  <c r="P117" i="1"/>
  <c r="O117" i="1"/>
  <c r="N117" i="1"/>
  <c r="M117" i="1"/>
  <c r="L117" i="1"/>
  <c r="K117" i="1"/>
  <c r="I117" i="1"/>
  <c r="H117" i="1"/>
  <c r="S116" i="1"/>
  <c r="R116" i="1"/>
  <c r="Q116" i="1"/>
  <c r="P116" i="1"/>
  <c r="O116" i="1"/>
  <c r="N116" i="1"/>
  <c r="M116" i="1"/>
  <c r="L116" i="1"/>
  <c r="K116" i="1"/>
  <c r="I116" i="1"/>
  <c r="H116" i="1"/>
  <c r="S115" i="1"/>
  <c r="R115" i="1"/>
  <c r="Q115" i="1"/>
  <c r="P115" i="1"/>
  <c r="O115" i="1"/>
  <c r="N115" i="1"/>
  <c r="M115" i="1"/>
  <c r="L115" i="1"/>
  <c r="K115" i="1"/>
  <c r="I115" i="1"/>
  <c r="H115" i="1"/>
  <c r="S114" i="1"/>
  <c r="R114" i="1"/>
  <c r="Q114" i="1"/>
  <c r="P114" i="1"/>
  <c r="O114" i="1"/>
  <c r="N114" i="1"/>
  <c r="M114" i="1"/>
  <c r="L114" i="1"/>
  <c r="K114" i="1"/>
  <c r="I114" i="1"/>
  <c r="H114" i="1"/>
  <c r="S113" i="1"/>
  <c r="R113" i="1"/>
  <c r="Q113" i="1"/>
  <c r="P113" i="1"/>
  <c r="O113" i="1"/>
  <c r="N113" i="1"/>
  <c r="M113" i="1"/>
  <c r="L113" i="1"/>
  <c r="K113" i="1"/>
  <c r="I113" i="1"/>
  <c r="H113" i="1"/>
  <c r="S112" i="1"/>
  <c r="R112" i="1"/>
  <c r="Q112" i="1"/>
  <c r="P112" i="1"/>
  <c r="O112" i="1"/>
  <c r="N112" i="1"/>
  <c r="M112" i="1"/>
  <c r="L112" i="1"/>
  <c r="K112" i="1"/>
  <c r="I112" i="1"/>
  <c r="H112" i="1"/>
  <c r="S111" i="1"/>
  <c r="R111" i="1"/>
  <c r="Q111" i="1"/>
  <c r="P111" i="1"/>
  <c r="O111" i="1"/>
  <c r="N111" i="1"/>
  <c r="M111" i="1"/>
  <c r="L111" i="1"/>
  <c r="K111" i="1"/>
  <c r="I111" i="1"/>
  <c r="H111" i="1"/>
  <c r="S110" i="1"/>
  <c r="R110" i="1"/>
  <c r="Q110" i="1"/>
  <c r="P110" i="1"/>
  <c r="O110" i="1"/>
  <c r="N110" i="1"/>
  <c r="M110" i="1"/>
  <c r="L110" i="1"/>
  <c r="K110" i="1"/>
  <c r="I110" i="1"/>
  <c r="H110" i="1"/>
  <c r="S109" i="1"/>
  <c r="R109" i="1"/>
  <c r="Q109" i="1"/>
  <c r="P109" i="1"/>
  <c r="O109" i="1"/>
  <c r="N109" i="1"/>
  <c r="M109" i="1"/>
  <c r="L109" i="1"/>
  <c r="K109" i="1"/>
  <c r="I109" i="1"/>
  <c r="H109" i="1"/>
  <c r="S108" i="1"/>
  <c r="R108" i="1"/>
  <c r="Q108" i="1"/>
  <c r="P108" i="1"/>
  <c r="O108" i="1"/>
  <c r="N108" i="1"/>
  <c r="M108" i="1"/>
  <c r="L108" i="1"/>
  <c r="K108" i="1"/>
  <c r="I108" i="1"/>
  <c r="H108" i="1"/>
  <c r="S107" i="1"/>
  <c r="R107" i="1"/>
  <c r="Q107" i="1"/>
  <c r="P107" i="1"/>
  <c r="O107" i="1"/>
  <c r="N107" i="1"/>
  <c r="M107" i="1"/>
  <c r="L107" i="1"/>
  <c r="K107" i="1"/>
  <c r="I107" i="1"/>
  <c r="H107" i="1"/>
  <c r="S106" i="1"/>
  <c r="R106" i="1"/>
  <c r="Q106" i="1"/>
  <c r="P106" i="1"/>
  <c r="O106" i="1"/>
  <c r="N106" i="1"/>
  <c r="M106" i="1"/>
  <c r="L106" i="1"/>
  <c r="K106" i="1"/>
  <c r="I106" i="1"/>
  <c r="H106" i="1"/>
  <c r="S105" i="1"/>
  <c r="R105" i="1"/>
  <c r="Q105" i="1"/>
  <c r="P105" i="1"/>
  <c r="O105" i="1"/>
  <c r="N105" i="1"/>
  <c r="M105" i="1"/>
  <c r="L105" i="1"/>
  <c r="K105" i="1"/>
  <c r="I105" i="1"/>
  <c r="H105" i="1"/>
  <c r="S104" i="1"/>
  <c r="R104" i="1"/>
  <c r="Q104" i="1"/>
  <c r="P104" i="1"/>
  <c r="O104" i="1"/>
  <c r="N104" i="1"/>
  <c r="M104" i="1"/>
  <c r="L104" i="1"/>
  <c r="K104" i="1"/>
  <c r="I104" i="1"/>
  <c r="H104" i="1"/>
  <c r="S103" i="1"/>
  <c r="R103" i="1"/>
  <c r="Q103" i="1"/>
  <c r="P103" i="1"/>
  <c r="O103" i="1"/>
  <c r="N103" i="1"/>
  <c r="M103" i="1"/>
  <c r="L103" i="1"/>
  <c r="K103" i="1"/>
  <c r="I103" i="1"/>
  <c r="H103" i="1"/>
  <c r="S102" i="1"/>
  <c r="R102" i="1"/>
  <c r="Q102" i="1"/>
  <c r="P102" i="1"/>
  <c r="O102" i="1"/>
  <c r="N102" i="1"/>
  <c r="M102" i="1"/>
  <c r="L102" i="1"/>
  <c r="K102" i="1"/>
  <c r="I102" i="1"/>
  <c r="H102" i="1"/>
  <c r="S101" i="1"/>
  <c r="R101" i="1"/>
  <c r="Q101" i="1"/>
  <c r="P101" i="1"/>
  <c r="O101" i="1"/>
  <c r="N101" i="1"/>
  <c r="M101" i="1"/>
  <c r="L101" i="1"/>
  <c r="K101" i="1"/>
  <c r="I101" i="1"/>
  <c r="H101" i="1"/>
  <c r="S100" i="1"/>
  <c r="R100" i="1"/>
  <c r="Q100" i="1"/>
  <c r="P100" i="1"/>
  <c r="O100" i="1"/>
  <c r="N100" i="1"/>
  <c r="M100" i="1"/>
  <c r="L100" i="1"/>
  <c r="K100" i="1"/>
  <c r="I100" i="1"/>
  <c r="H100" i="1"/>
  <c r="S99" i="1"/>
  <c r="R99" i="1"/>
  <c r="Q99" i="1"/>
  <c r="P99" i="1"/>
  <c r="O99" i="1"/>
  <c r="N99" i="1"/>
  <c r="M99" i="1"/>
  <c r="L99" i="1"/>
  <c r="K99" i="1"/>
  <c r="I99" i="1"/>
  <c r="H99" i="1"/>
  <c r="S98" i="1"/>
  <c r="R98" i="1"/>
  <c r="Q98" i="1"/>
  <c r="P98" i="1"/>
  <c r="O98" i="1"/>
  <c r="N98" i="1"/>
  <c r="M98" i="1"/>
  <c r="L98" i="1"/>
  <c r="K98" i="1"/>
  <c r="I98" i="1"/>
  <c r="H98" i="1"/>
  <c r="S97" i="1"/>
  <c r="R97" i="1"/>
  <c r="Q97" i="1"/>
  <c r="P97" i="1"/>
  <c r="O97" i="1"/>
  <c r="N97" i="1"/>
  <c r="M97" i="1"/>
  <c r="L97" i="1"/>
  <c r="K97" i="1"/>
  <c r="I97" i="1"/>
  <c r="H97" i="1"/>
  <c r="S96" i="1"/>
  <c r="R96" i="1"/>
  <c r="Q96" i="1"/>
  <c r="P96" i="1"/>
  <c r="O96" i="1"/>
  <c r="N96" i="1"/>
  <c r="M96" i="1"/>
  <c r="L96" i="1"/>
  <c r="K96" i="1"/>
  <c r="I96" i="1"/>
  <c r="H96" i="1"/>
  <c r="S95" i="1"/>
  <c r="R95" i="1"/>
  <c r="Q95" i="1"/>
  <c r="P95" i="1"/>
  <c r="O95" i="1"/>
  <c r="N95" i="1"/>
  <c r="M95" i="1"/>
  <c r="L95" i="1"/>
  <c r="K95" i="1"/>
  <c r="I95" i="1"/>
  <c r="H95" i="1"/>
  <c r="S94" i="1"/>
  <c r="R94" i="1"/>
  <c r="Q94" i="1"/>
  <c r="P94" i="1"/>
  <c r="O94" i="1"/>
  <c r="N94" i="1"/>
  <c r="M94" i="1"/>
  <c r="L94" i="1"/>
  <c r="K94" i="1"/>
  <c r="I94" i="1"/>
  <c r="H94" i="1"/>
  <c r="S93" i="1"/>
  <c r="R93" i="1"/>
  <c r="Q93" i="1"/>
  <c r="P93" i="1"/>
  <c r="O93" i="1"/>
  <c r="N93" i="1"/>
  <c r="M93" i="1"/>
  <c r="L93" i="1"/>
  <c r="K93" i="1"/>
  <c r="I93" i="1"/>
  <c r="H93" i="1"/>
  <c r="S92" i="1"/>
  <c r="R92" i="1"/>
  <c r="Q92" i="1"/>
  <c r="P92" i="1"/>
  <c r="O92" i="1"/>
  <c r="N92" i="1"/>
  <c r="M92" i="1"/>
  <c r="L92" i="1"/>
  <c r="K92" i="1"/>
  <c r="I92" i="1"/>
  <c r="H92" i="1"/>
  <c r="S91" i="1"/>
  <c r="R91" i="1"/>
  <c r="Q91" i="1"/>
  <c r="P91" i="1"/>
  <c r="O91" i="1"/>
  <c r="N91" i="1"/>
  <c r="M91" i="1"/>
  <c r="L91" i="1"/>
  <c r="K91" i="1"/>
  <c r="I91" i="1"/>
  <c r="H91" i="1"/>
  <c r="S90" i="1"/>
  <c r="R90" i="1"/>
  <c r="Q90" i="1"/>
  <c r="P90" i="1"/>
  <c r="O90" i="1"/>
  <c r="N90" i="1"/>
  <c r="M90" i="1"/>
  <c r="L90" i="1"/>
  <c r="K90" i="1"/>
  <c r="I90" i="1"/>
  <c r="H90" i="1"/>
  <c r="S89" i="1"/>
  <c r="R89" i="1"/>
  <c r="Q89" i="1"/>
  <c r="P89" i="1"/>
  <c r="O89" i="1"/>
  <c r="N89" i="1"/>
  <c r="M89" i="1"/>
  <c r="L89" i="1"/>
  <c r="K89" i="1"/>
  <c r="I89" i="1"/>
  <c r="H89" i="1"/>
  <c r="S88" i="1"/>
  <c r="R88" i="1"/>
  <c r="Q88" i="1"/>
  <c r="P88" i="1"/>
  <c r="O88" i="1"/>
  <c r="N88" i="1"/>
  <c r="M88" i="1"/>
  <c r="L88" i="1"/>
  <c r="K88" i="1"/>
  <c r="I88" i="1"/>
  <c r="H88" i="1"/>
  <c r="S87" i="1"/>
  <c r="R87" i="1"/>
  <c r="Q87" i="1"/>
  <c r="P87" i="1"/>
  <c r="O87" i="1"/>
  <c r="N87" i="1"/>
  <c r="M87" i="1"/>
  <c r="L87" i="1"/>
  <c r="K87" i="1"/>
  <c r="I87" i="1"/>
  <c r="H87" i="1"/>
  <c r="S86" i="1"/>
  <c r="R86" i="1"/>
  <c r="Q86" i="1"/>
  <c r="P86" i="1"/>
  <c r="O86" i="1"/>
  <c r="N86" i="1"/>
  <c r="M86" i="1"/>
  <c r="L86" i="1"/>
  <c r="K86" i="1"/>
  <c r="I86" i="1"/>
  <c r="H86" i="1"/>
  <c r="S85" i="1"/>
  <c r="R85" i="1"/>
  <c r="Q85" i="1"/>
  <c r="P85" i="1"/>
  <c r="O85" i="1"/>
  <c r="N85" i="1"/>
  <c r="M85" i="1"/>
  <c r="L85" i="1"/>
  <c r="K85" i="1"/>
  <c r="I85" i="1"/>
  <c r="H85" i="1"/>
  <c r="S84" i="1"/>
  <c r="R84" i="1"/>
  <c r="Q84" i="1"/>
  <c r="P84" i="1"/>
  <c r="O84" i="1"/>
  <c r="N84" i="1"/>
  <c r="M84" i="1"/>
  <c r="L84" i="1"/>
  <c r="K84" i="1"/>
  <c r="I84" i="1"/>
  <c r="H84" i="1"/>
  <c r="S83" i="1"/>
  <c r="R83" i="1"/>
  <c r="Q83" i="1"/>
  <c r="P83" i="1"/>
  <c r="O83" i="1"/>
  <c r="N83" i="1"/>
  <c r="M83" i="1"/>
  <c r="L83" i="1"/>
  <c r="K83" i="1"/>
  <c r="I83" i="1"/>
  <c r="H83" i="1"/>
  <c r="S82" i="1"/>
  <c r="R82" i="1"/>
  <c r="Q82" i="1"/>
  <c r="P82" i="1"/>
  <c r="O82" i="1"/>
  <c r="N82" i="1"/>
  <c r="M82" i="1"/>
  <c r="L82" i="1"/>
  <c r="K82" i="1"/>
  <c r="I82" i="1"/>
  <c r="H82" i="1"/>
  <c r="S81" i="1"/>
  <c r="R81" i="1"/>
  <c r="Q81" i="1"/>
  <c r="P81" i="1"/>
  <c r="O81" i="1"/>
  <c r="N81" i="1"/>
  <c r="M81" i="1"/>
  <c r="L81" i="1"/>
  <c r="K81" i="1"/>
  <c r="I81" i="1"/>
  <c r="H81" i="1"/>
  <c r="S80" i="1"/>
  <c r="R80" i="1"/>
  <c r="Q80" i="1"/>
  <c r="P80" i="1"/>
  <c r="O80" i="1"/>
  <c r="N80" i="1"/>
  <c r="M80" i="1"/>
  <c r="L80" i="1"/>
  <c r="K80" i="1"/>
  <c r="I80" i="1"/>
  <c r="H80" i="1"/>
  <c r="S79" i="1"/>
  <c r="R79" i="1"/>
  <c r="Q79" i="1"/>
  <c r="P79" i="1"/>
  <c r="O79" i="1"/>
  <c r="N79" i="1"/>
  <c r="M79" i="1"/>
  <c r="L79" i="1"/>
  <c r="K79" i="1"/>
  <c r="I79" i="1"/>
  <c r="H79" i="1"/>
  <c r="S78" i="1"/>
  <c r="R78" i="1"/>
  <c r="Q78" i="1"/>
  <c r="P78" i="1"/>
  <c r="O78" i="1"/>
  <c r="N78" i="1"/>
  <c r="M78" i="1"/>
  <c r="L78" i="1"/>
  <c r="K78" i="1"/>
  <c r="I78" i="1"/>
  <c r="H78" i="1"/>
  <c r="S77" i="1"/>
  <c r="R77" i="1"/>
  <c r="Q77" i="1"/>
  <c r="P77" i="1"/>
  <c r="O77" i="1"/>
  <c r="N77" i="1"/>
  <c r="M77" i="1"/>
  <c r="L77" i="1"/>
  <c r="K77" i="1"/>
  <c r="I77" i="1"/>
  <c r="H77" i="1"/>
  <c r="S76" i="1"/>
  <c r="R76" i="1"/>
  <c r="Q76" i="1"/>
  <c r="P76" i="1"/>
  <c r="O76" i="1"/>
  <c r="N76" i="1"/>
  <c r="M76" i="1"/>
  <c r="L76" i="1"/>
  <c r="K76" i="1"/>
  <c r="I76" i="1"/>
  <c r="H76" i="1"/>
  <c r="S75" i="1"/>
  <c r="R75" i="1"/>
  <c r="Q75" i="1"/>
  <c r="P75" i="1"/>
  <c r="O75" i="1"/>
  <c r="N75" i="1"/>
  <c r="M75" i="1"/>
  <c r="L75" i="1"/>
  <c r="K75" i="1"/>
  <c r="I75" i="1"/>
  <c r="H75" i="1"/>
  <c r="S74" i="1"/>
  <c r="R74" i="1"/>
  <c r="Q74" i="1"/>
  <c r="P74" i="1"/>
  <c r="O74" i="1"/>
  <c r="N74" i="1"/>
  <c r="M74" i="1"/>
  <c r="L74" i="1"/>
  <c r="K74" i="1"/>
  <c r="I74" i="1"/>
  <c r="H74" i="1"/>
  <c r="S73" i="1"/>
  <c r="R73" i="1"/>
  <c r="Q73" i="1"/>
  <c r="P73" i="1"/>
  <c r="O73" i="1"/>
  <c r="N73" i="1"/>
  <c r="M73" i="1"/>
  <c r="L73" i="1"/>
  <c r="K73" i="1"/>
  <c r="I73" i="1"/>
  <c r="H73" i="1"/>
  <c r="S72" i="1"/>
  <c r="R72" i="1"/>
  <c r="Q72" i="1"/>
  <c r="P72" i="1"/>
  <c r="O72" i="1"/>
  <c r="N72" i="1"/>
  <c r="M72" i="1"/>
  <c r="L72" i="1"/>
  <c r="K72" i="1"/>
  <c r="I72" i="1"/>
  <c r="H72" i="1"/>
  <c r="S71" i="1"/>
  <c r="R71" i="1"/>
  <c r="Q71" i="1"/>
  <c r="P71" i="1"/>
  <c r="O71" i="1"/>
  <c r="N71" i="1"/>
  <c r="M71" i="1"/>
  <c r="L71" i="1"/>
  <c r="K71" i="1"/>
  <c r="I71" i="1"/>
  <c r="H71" i="1"/>
  <c r="S70" i="1"/>
  <c r="R70" i="1"/>
  <c r="Q70" i="1"/>
  <c r="P70" i="1"/>
  <c r="O70" i="1"/>
  <c r="N70" i="1"/>
  <c r="M70" i="1"/>
  <c r="L70" i="1"/>
  <c r="K70" i="1"/>
  <c r="I70" i="1"/>
  <c r="H70" i="1"/>
  <c r="S69" i="1"/>
  <c r="R69" i="1"/>
  <c r="Q69" i="1"/>
  <c r="P69" i="1"/>
  <c r="O69" i="1"/>
  <c r="N69" i="1"/>
  <c r="M69" i="1"/>
  <c r="L69" i="1"/>
  <c r="K69" i="1"/>
  <c r="I69" i="1"/>
  <c r="H69" i="1"/>
  <c r="S68" i="1"/>
  <c r="R68" i="1"/>
  <c r="Q68" i="1"/>
  <c r="P68" i="1"/>
  <c r="O68" i="1"/>
  <c r="N68" i="1"/>
  <c r="M68" i="1"/>
  <c r="L68" i="1"/>
  <c r="K68" i="1"/>
  <c r="I68" i="1"/>
  <c r="H68" i="1"/>
  <c r="S67" i="1"/>
  <c r="R67" i="1"/>
  <c r="Q67" i="1"/>
  <c r="P67" i="1"/>
  <c r="O67" i="1"/>
  <c r="N67" i="1"/>
  <c r="M67" i="1"/>
  <c r="L67" i="1"/>
  <c r="K67" i="1"/>
  <c r="I67" i="1"/>
  <c r="H67" i="1"/>
  <c r="S66" i="1"/>
  <c r="R66" i="1"/>
  <c r="Q66" i="1"/>
  <c r="P66" i="1"/>
  <c r="O66" i="1"/>
  <c r="N66" i="1"/>
  <c r="M66" i="1"/>
  <c r="L66" i="1"/>
  <c r="K66" i="1"/>
  <c r="I66" i="1"/>
  <c r="H66" i="1"/>
  <c r="S65" i="1"/>
  <c r="R65" i="1"/>
  <c r="Q65" i="1"/>
  <c r="P65" i="1"/>
  <c r="O65" i="1"/>
  <c r="N65" i="1"/>
  <c r="M65" i="1"/>
  <c r="L65" i="1"/>
  <c r="K65" i="1"/>
  <c r="I65" i="1"/>
  <c r="H65" i="1"/>
  <c r="S64" i="1"/>
  <c r="R64" i="1"/>
  <c r="Q64" i="1"/>
  <c r="P64" i="1"/>
  <c r="O64" i="1"/>
  <c r="N64" i="1"/>
  <c r="M64" i="1"/>
  <c r="L64" i="1"/>
  <c r="K64" i="1"/>
  <c r="I64" i="1"/>
  <c r="H64" i="1"/>
  <c r="S63" i="1"/>
  <c r="R63" i="1"/>
  <c r="Q63" i="1"/>
  <c r="P63" i="1"/>
  <c r="O63" i="1"/>
  <c r="N63" i="1"/>
  <c r="M63" i="1"/>
  <c r="L63" i="1"/>
  <c r="K63" i="1"/>
  <c r="I63" i="1"/>
  <c r="H63" i="1"/>
  <c r="S62" i="1"/>
  <c r="R62" i="1"/>
  <c r="Q62" i="1"/>
  <c r="P62" i="1"/>
  <c r="O62" i="1"/>
  <c r="N62" i="1"/>
  <c r="M62" i="1"/>
  <c r="L62" i="1"/>
  <c r="K62" i="1"/>
  <c r="I62" i="1"/>
  <c r="H62" i="1"/>
  <c r="S61" i="1"/>
  <c r="R61" i="1"/>
  <c r="Q61" i="1"/>
  <c r="P61" i="1"/>
  <c r="O61" i="1"/>
  <c r="N61" i="1"/>
  <c r="M61" i="1"/>
  <c r="L61" i="1"/>
  <c r="K61" i="1"/>
  <c r="I61" i="1"/>
  <c r="H61" i="1"/>
  <c r="S60" i="1"/>
  <c r="R60" i="1"/>
  <c r="Q60" i="1"/>
  <c r="P60" i="1"/>
  <c r="O60" i="1"/>
  <c r="N60" i="1"/>
  <c r="M60" i="1"/>
  <c r="L60" i="1"/>
  <c r="I60" i="1"/>
  <c r="S59" i="1"/>
  <c r="R59" i="1"/>
  <c r="Q59" i="1"/>
  <c r="P59" i="1"/>
  <c r="O59" i="1"/>
  <c r="N59" i="1"/>
  <c r="M59" i="1"/>
  <c r="L59" i="1"/>
  <c r="K59" i="1"/>
  <c r="I59" i="1"/>
  <c r="H59" i="1"/>
  <c r="S58" i="1"/>
  <c r="R58" i="1"/>
  <c r="Q58" i="1"/>
  <c r="P58" i="1"/>
  <c r="O58" i="1"/>
  <c r="N58" i="1"/>
  <c r="M58" i="1"/>
  <c r="L58" i="1"/>
  <c r="K58" i="1"/>
  <c r="I58" i="1"/>
  <c r="H58" i="1"/>
  <c r="S57" i="1"/>
  <c r="R57" i="1"/>
  <c r="Q57" i="1"/>
  <c r="P57" i="1"/>
  <c r="O57" i="1"/>
  <c r="N57" i="1"/>
  <c r="M57" i="1"/>
  <c r="L57" i="1"/>
  <c r="K57" i="1"/>
  <c r="I57" i="1"/>
  <c r="H57" i="1"/>
  <c r="S56" i="1"/>
  <c r="R56" i="1"/>
  <c r="Q56" i="1"/>
  <c r="P56" i="1"/>
  <c r="O56" i="1"/>
  <c r="N56" i="1"/>
  <c r="M56" i="1"/>
  <c r="L56" i="1"/>
  <c r="K56" i="1"/>
  <c r="I56" i="1"/>
  <c r="H56" i="1"/>
  <c r="S55" i="1"/>
  <c r="R55" i="1"/>
  <c r="Q55" i="1"/>
  <c r="P55" i="1"/>
  <c r="O55" i="1"/>
  <c r="N55" i="1"/>
  <c r="M55" i="1"/>
  <c r="L55" i="1"/>
  <c r="K55" i="1"/>
  <c r="I55" i="1"/>
  <c r="H55" i="1"/>
  <c r="S54" i="1"/>
  <c r="R54" i="1"/>
  <c r="Q54" i="1"/>
  <c r="P54" i="1"/>
  <c r="O54" i="1"/>
  <c r="N54" i="1"/>
  <c r="M54" i="1"/>
  <c r="L54" i="1"/>
  <c r="K54" i="1"/>
  <c r="I54" i="1"/>
  <c r="H54" i="1"/>
  <c r="S53" i="1"/>
  <c r="R53" i="1"/>
  <c r="Q53" i="1"/>
  <c r="P53" i="1"/>
  <c r="O53" i="1"/>
  <c r="N53" i="1"/>
  <c r="M53" i="1"/>
  <c r="L53" i="1"/>
  <c r="K53" i="1"/>
  <c r="I53" i="1"/>
  <c r="H53" i="1"/>
  <c r="S52" i="1"/>
  <c r="R52" i="1"/>
  <c r="Q52" i="1"/>
  <c r="P52" i="1"/>
  <c r="O52" i="1"/>
  <c r="N52" i="1"/>
  <c r="M52" i="1"/>
  <c r="L52" i="1"/>
  <c r="K52" i="1"/>
  <c r="I52" i="1"/>
  <c r="H52" i="1"/>
  <c r="S51" i="1"/>
  <c r="R51" i="1"/>
  <c r="Q51" i="1"/>
  <c r="P51" i="1"/>
  <c r="O51" i="1"/>
  <c r="N51" i="1"/>
  <c r="M51" i="1"/>
  <c r="L51" i="1"/>
  <c r="K51" i="1"/>
  <c r="I51" i="1"/>
  <c r="H51" i="1"/>
  <c r="S50" i="1"/>
  <c r="R50" i="1"/>
  <c r="Q50" i="1"/>
  <c r="P50" i="1"/>
  <c r="O50" i="1"/>
  <c r="N50" i="1"/>
  <c r="M50" i="1"/>
  <c r="L50" i="1"/>
  <c r="K50" i="1"/>
  <c r="I50" i="1"/>
  <c r="H50" i="1"/>
  <c r="S49" i="1"/>
  <c r="R49" i="1"/>
  <c r="Q49" i="1"/>
  <c r="P49" i="1"/>
  <c r="O49" i="1"/>
  <c r="N49" i="1"/>
  <c r="M49" i="1"/>
  <c r="L49" i="1"/>
  <c r="K49" i="1"/>
  <c r="I49" i="1"/>
  <c r="H49" i="1"/>
  <c r="S48" i="1"/>
  <c r="R48" i="1"/>
  <c r="Q48" i="1"/>
  <c r="P48" i="1"/>
  <c r="O48" i="1"/>
  <c r="N48" i="1"/>
  <c r="M48" i="1"/>
  <c r="L48" i="1"/>
  <c r="K48" i="1"/>
  <c r="I48" i="1"/>
  <c r="H48" i="1"/>
  <c r="S47" i="1"/>
  <c r="R47" i="1"/>
  <c r="Q47" i="1"/>
  <c r="P47" i="1"/>
  <c r="O47" i="1"/>
  <c r="N47" i="1"/>
  <c r="M47" i="1"/>
  <c r="L47" i="1"/>
  <c r="K47" i="1"/>
  <c r="I47" i="1"/>
  <c r="H47" i="1"/>
  <c r="S46" i="1"/>
  <c r="R46" i="1"/>
  <c r="Q46" i="1"/>
  <c r="P46" i="1"/>
  <c r="O46" i="1"/>
  <c r="N46" i="1"/>
  <c r="M46" i="1"/>
  <c r="L46" i="1"/>
  <c r="K46" i="1"/>
  <c r="I46" i="1"/>
  <c r="H46" i="1"/>
  <c r="S45" i="1"/>
  <c r="R45" i="1"/>
  <c r="Q45" i="1"/>
  <c r="P45" i="1"/>
  <c r="O45" i="1"/>
  <c r="N45" i="1"/>
  <c r="M45" i="1"/>
  <c r="L45" i="1"/>
  <c r="K45" i="1"/>
  <c r="I45" i="1"/>
  <c r="H45" i="1"/>
  <c r="S44" i="1"/>
  <c r="R44" i="1"/>
  <c r="Q44" i="1"/>
  <c r="P44" i="1"/>
  <c r="O44" i="1"/>
  <c r="N44" i="1"/>
  <c r="M44" i="1"/>
  <c r="L44" i="1"/>
  <c r="K44" i="1"/>
  <c r="I44" i="1"/>
  <c r="H44" i="1"/>
  <c r="S43" i="1"/>
  <c r="R43" i="1"/>
  <c r="Q43" i="1"/>
  <c r="P43" i="1"/>
  <c r="O43" i="1"/>
  <c r="N43" i="1"/>
  <c r="M43" i="1"/>
  <c r="L43" i="1"/>
  <c r="K43" i="1"/>
  <c r="I43" i="1"/>
  <c r="H43" i="1"/>
  <c r="S42" i="1"/>
  <c r="R42" i="1"/>
  <c r="Q42" i="1"/>
  <c r="P42" i="1"/>
  <c r="O42" i="1"/>
  <c r="N42" i="1"/>
  <c r="M42" i="1"/>
  <c r="L42" i="1"/>
  <c r="K42" i="1"/>
  <c r="I42" i="1"/>
  <c r="H42" i="1"/>
  <c r="S41" i="1"/>
  <c r="R41" i="1"/>
  <c r="Q41" i="1"/>
  <c r="P41" i="1"/>
  <c r="O41" i="1"/>
  <c r="N41" i="1"/>
  <c r="M41" i="1"/>
  <c r="L41" i="1"/>
  <c r="K41" i="1"/>
  <c r="I41" i="1"/>
  <c r="H41" i="1"/>
  <c r="S40" i="1"/>
  <c r="R40" i="1"/>
  <c r="Q40" i="1"/>
  <c r="P40" i="1"/>
  <c r="O40" i="1"/>
  <c r="N40" i="1"/>
  <c r="M40" i="1"/>
  <c r="L40" i="1"/>
  <c r="K40" i="1"/>
  <c r="I40" i="1"/>
  <c r="H40" i="1"/>
  <c r="S39" i="1"/>
  <c r="R39" i="1"/>
  <c r="Q39" i="1"/>
  <c r="P39" i="1"/>
  <c r="O39" i="1"/>
  <c r="N39" i="1"/>
  <c r="M39" i="1"/>
  <c r="L39" i="1"/>
  <c r="K39" i="1"/>
  <c r="I39" i="1"/>
  <c r="H39" i="1"/>
  <c r="S38" i="1"/>
  <c r="R38" i="1"/>
  <c r="Q38" i="1"/>
  <c r="P38" i="1"/>
  <c r="O38" i="1"/>
  <c r="N38" i="1"/>
  <c r="M38" i="1"/>
  <c r="L38" i="1"/>
  <c r="K38" i="1"/>
  <c r="I38" i="1"/>
  <c r="H38" i="1"/>
  <c r="S37" i="1"/>
  <c r="R37" i="1"/>
  <c r="Q37" i="1"/>
  <c r="P37" i="1"/>
  <c r="O37" i="1"/>
  <c r="N37" i="1"/>
  <c r="M37" i="1"/>
  <c r="L37" i="1"/>
  <c r="K37" i="1"/>
  <c r="I37" i="1"/>
  <c r="H37" i="1"/>
  <c r="S36" i="1"/>
  <c r="R36" i="1"/>
  <c r="Q36" i="1"/>
  <c r="P36" i="1"/>
  <c r="O36" i="1"/>
  <c r="N36" i="1"/>
  <c r="M36" i="1"/>
  <c r="L36" i="1"/>
  <c r="K36" i="1"/>
  <c r="I36" i="1"/>
  <c r="H36" i="1"/>
  <c r="S35" i="1"/>
  <c r="R35" i="1"/>
  <c r="Q35" i="1"/>
  <c r="P35" i="1"/>
  <c r="O35" i="1"/>
  <c r="N35" i="1"/>
  <c r="M35" i="1"/>
  <c r="L35" i="1"/>
  <c r="K35" i="1"/>
  <c r="I35" i="1"/>
  <c r="H35" i="1"/>
  <c r="S34" i="1"/>
  <c r="R34" i="1"/>
  <c r="Q34" i="1"/>
  <c r="P34" i="1"/>
  <c r="O34" i="1"/>
  <c r="N34" i="1"/>
  <c r="M34" i="1"/>
  <c r="L34" i="1"/>
  <c r="K34" i="1"/>
  <c r="I34" i="1"/>
  <c r="H34" i="1"/>
  <c r="S33" i="1"/>
  <c r="R33" i="1"/>
  <c r="Q33" i="1"/>
  <c r="P33" i="1"/>
  <c r="O33" i="1"/>
  <c r="N33" i="1"/>
  <c r="M33" i="1"/>
  <c r="L33" i="1"/>
  <c r="K33" i="1"/>
  <c r="I33" i="1"/>
  <c r="H33" i="1"/>
  <c r="S32" i="1"/>
  <c r="R32" i="1"/>
  <c r="Q32" i="1"/>
  <c r="P32" i="1"/>
  <c r="O32" i="1"/>
  <c r="N32" i="1"/>
  <c r="M32" i="1"/>
  <c r="L32" i="1"/>
  <c r="K32" i="1"/>
  <c r="I32" i="1"/>
  <c r="H32" i="1"/>
  <c r="S31" i="1"/>
  <c r="R31" i="1"/>
  <c r="Q31" i="1"/>
  <c r="P31" i="1"/>
  <c r="O31" i="1"/>
  <c r="N31" i="1"/>
  <c r="M31" i="1"/>
  <c r="L31" i="1"/>
  <c r="K31" i="1"/>
  <c r="I31" i="1"/>
  <c r="H31" i="1"/>
  <c r="S30" i="1"/>
  <c r="R30" i="1"/>
  <c r="Q30" i="1"/>
  <c r="P30" i="1"/>
  <c r="O30" i="1"/>
  <c r="N30" i="1"/>
  <c r="M30" i="1"/>
  <c r="L30" i="1"/>
  <c r="K30" i="1"/>
  <c r="I30" i="1"/>
  <c r="H30" i="1"/>
  <c r="S29" i="1"/>
  <c r="R29" i="1"/>
  <c r="Q29" i="1"/>
  <c r="P29" i="1"/>
  <c r="O29" i="1"/>
  <c r="N29" i="1"/>
  <c r="M29" i="1"/>
  <c r="L29" i="1"/>
  <c r="K29" i="1"/>
  <c r="I29" i="1"/>
  <c r="H29" i="1"/>
  <c r="S28" i="1"/>
  <c r="R28" i="1"/>
  <c r="Q28" i="1"/>
  <c r="P28" i="1"/>
  <c r="O28" i="1"/>
  <c r="N28" i="1"/>
  <c r="M28" i="1"/>
  <c r="L28" i="1"/>
  <c r="K28" i="1"/>
  <c r="I28" i="1"/>
  <c r="H28" i="1"/>
  <c r="S27" i="1"/>
  <c r="R27" i="1"/>
  <c r="Q27" i="1"/>
  <c r="P27" i="1"/>
  <c r="O27" i="1"/>
  <c r="N27" i="1"/>
  <c r="M27" i="1"/>
  <c r="L27" i="1"/>
  <c r="K27" i="1"/>
  <c r="I27" i="1"/>
  <c r="H27" i="1"/>
  <c r="S26" i="1"/>
  <c r="R26" i="1"/>
  <c r="Q26" i="1"/>
  <c r="P26" i="1"/>
  <c r="O26" i="1"/>
  <c r="N26" i="1"/>
  <c r="M26" i="1"/>
  <c r="L26" i="1"/>
  <c r="K26" i="1"/>
  <c r="I26" i="1"/>
  <c r="H26" i="1"/>
  <c r="S25" i="1"/>
  <c r="R25" i="1"/>
  <c r="Q25" i="1"/>
  <c r="P25" i="1"/>
  <c r="O25" i="1"/>
  <c r="N25" i="1"/>
  <c r="M25" i="1"/>
  <c r="L25" i="1"/>
  <c r="K25" i="1"/>
  <c r="I25" i="1"/>
  <c r="H25" i="1"/>
  <c r="S24" i="1"/>
  <c r="R24" i="1"/>
  <c r="Q24" i="1"/>
  <c r="P24" i="1"/>
  <c r="O24" i="1"/>
  <c r="N24" i="1"/>
  <c r="M24" i="1"/>
  <c r="L24" i="1"/>
  <c r="K24" i="1"/>
  <c r="I24" i="1"/>
  <c r="H24" i="1"/>
  <c r="S23" i="1"/>
  <c r="R23" i="1"/>
  <c r="Q23" i="1"/>
  <c r="P23" i="1"/>
  <c r="O23" i="1"/>
  <c r="N23" i="1"/>
  <c r="M23" i="1"/>
  <c r="L23" i="1"/>
  <c r="K23" i="1"/>
  <c r="I23" i="1"/>
  <c r="H23" i="1"/>
  <c r="S22" i="1"/>
  <c r="R22" i="1"/>
  <c r="Q22" i="1"/>
  <c r="P22" i="1"/>
  <c r="O22" i="1"/>
  <c r="N22" i="1"/>
  <c r="M22" i="1"/>
  <c r="L22" i="1"/>
  <c r="K22" i="1"/>
  <c r="I22" i="1"/>
  <c r="H22" i="1"/>
  <c r="S21" i="1"/>
  <c r="R21" i="1"/>
  <c r="Q21" i="1"/>
  <c r="P21" i="1"/>
  <c r="O21" i="1"/>
  <c r="N21" i="1"/>
  <c r="M21" i="1"/>
  <c r="L21" i="1"/>
  <c r="K21" i="1"/>
  <c r="I21" i="1"/>
  <c r="H21" i="1"/>
  <c r="S20" i="1"/>
  <c r="R20" i="1"/>
  <c r="Q20" i="1"/>
  <c r="P20" i="1"/>
  <c r="O20" i="1"/>
  <c r="N20" i="1"/>
  <c r="M20" i="1"/>
  <c r="L20" i="1"/>
  <c r="K20" i="1"/>
  <c r="I20" i="1"/>
  <c r="H20" i="1"/>
  <c r="S19" i="1"/>
  <c r="R19" i="1"/>
  <c r="Q19" i="1"/>
  <c r="P19" i="1"/>
  <c r="O19" i="1"/>
  <c r="N19" i="1"/>
  <c r="M19" i="1"/>
  <c r="L19" i="1"/>
  <c r="K19" i="1"/>
  <c r="I19" i="1"/>
  <c r="H19" i="1"/>
  <c r="S18" i="1"/>
  <c r="R18" i="1"/>
  <c r="Q18" i="1"/>
  <c r="P18" i="1"/>
  <c r="O18" i="1"/>
  <c r="N18" i="1"/>
  <c r="M18" i="1"/>
  <c r="L18" i="1"/>
  <c r="K18" i="1"/>
  <c r="I18" i="1"/>
  <c r="H18" i="1"/>
  <c r="S17" i="1"/>
  <c r="R17" i="1"/>
  <c r="Q17" i="1"/>
  <c r="P17" i="1"/>
  <c r="O17" i="1"/>
  <c r="N17" i="1"/>
  <c r="M17" i="1"/>
  <c r="L17" i="1"/>
  <c r="K17" i="1"/>
  <c r="I17" i="1"/>
  <c r="H17" i="1"/>
  <c r="S16" i="1"/>
  <c r="R16" i="1"/>
  <c r="Q16" i="1"/>
  <c r="P16" i="1"/>
  <c r="O16" i="1"/>
  <c r="N16" i="1"/>
  <c r="M16" i="1"/>
  <c r="L16" i="1"/>
  <c r="K16" i="1"/>
  <c r="I16" i="1"/>
  <c r="H16" i="1"/>
  <c r="S15" i="1"/>
  <c r="R15" i="1"/>
  <c r="Q15" i="1"/>
  <c r="P15" i="1"/>
  <c r="O15" i="1"/>
  <c r="N15" i="1"/>
  <c r="M15" i="1"/>
  <c r="L15" i="1"/>
  <c r="K15" i="1"/>
  <c r="I15" i="1"/>
  <c r="H15" i="1"/>
  <c r="S14" i="1"/>
  <c r="R14" i="1"/>
  <c r="Q14" i="1"/>
  <c r="P14" i="1"/>
  <c r="O14" i="1"/>
  <c r="N14" i="1"/>
  <c r="M14" i="1"/>
  <c r="L14" i="1"/>
  <c r="K14" i="1"/>
  <c r="I14" i="1"/>
  <c r="H14" i="1"/>
  <c r="S13" i="1"/>
  <c r="R13" i="1"/>
  <c r="Q13" i="1"/>
  <c r="P13" i="1"/>
  <c r="O13" i="1"/>
  <c r="N13" i="1"/>
  <c r="M13" i="1"/>
  <c r="L13" i="1"/>
  <c r="K13" i="1"/>
  <c r="I13" i="1"/>
  <c r="H13" i="1"/>
  <c r="S12" i="1"/>
  <c r="R12" i="1"/>
  <c r="Q12" i="1"/>
  <c r="P12" i="1"/>
  <c r="O12" i="1"/>
  <c r="N12" i="1"/>
  <c r="M12" i="1"/>
  <c r="L12" i="1"/>
  <c r="K12" i="1"/>
  <c r="I12" i="1"/>
  <c r="H12" i="1"/>
  <c r="S11" i="1"/>
  <c r="R11" i="1"/>
  <c r="Q11" i="1"/>
  <c r="P11" i="1"/>
  <c r="O11" i="1"/>
  <c r="N11" i="1"/>
  <c r="M11" i="1"/>
  <c r="L11" i="1"/>
  <c r="K11" i="1"/>
  <c r="I11" i="1"/>
  <c r="H11" i="1"/>
  <c r="S10" i="1"/>
  <c r="R10" i="1"/>
  <c r="Q10" i="1"/>
  <c r="P10" i="1"/>
  <c r="O10" i="1"/>
  <c r="N10" i="1"/>
  <c r="M10" i="1"/>
  <c r="L10" i="1"/>
  <c r="K10" i="1"/>
  <c r="I10" i="1"/>
  <c r="H10" i="1"/>
  <c r="S9" i="1"/>
  <c r="R9" i="1"/>
  <c r="Q9" i="1"/>
  <c r="P9" i="1"/>
  <c r="O9" i="1"/>
  <c r="N9" i="1"/>
  <c r="M9" i="1"/>
  <c r="L9" i="1"/>
  <c r="K9" i="1"/>
  <c r="I9" i="1"/>
  <c r="H9" i="1"/>
  <c r="S8" i="1"/>
  <c r="R8" i="1"/>
  <c r="Q8" i="1"/>
  <c r="P8" i="1"/>
  <c r="O8" i="1"/>
  <c r="N8" i="1"/>
  <c r="M8" i="1"/>
  <c r="L8" i="1"/>
  <c r="K8" i="1"/>
  <c r="I8" i="1"/>
  <c r="H8" i="1"/>
  <c r="S7" i="1"/>
  <c r="R7" i="1"/>
  <c r="Q7" i="1"/>
  <c r="P7" i="1"/>
  <c r="O7" i="1"/>
  <c r="N7" i="1"/>
  <c r="M7" i="1"/>
  <c r="L7" i="1"/>
  <c r="K7" i="1"/>
  <c r="I7" i="1"/>
  <c r="H7" i="1"/>
  <c r="S6" i="1"/>
  <c r="R6" i="1"/>
  <c r="Q6" i="1"/>
  <c r="P6" i="1"/>
  <c r="O6" i="1"/>
  <c r="N6" i="1"/>
  <c r="M6" i="1"/>
  <c r="L6" i="1"/>
  <c r="K6" i="1"/>
  <c r="I6" i="1"/>
  <c r="H6" i="1"/>
  <c r="S5" i="1"/>
  <c r="R5" i="1"/>
  <c r="Q5" i="1"/>
  <c r="P5" i="1"/>
  <c r="O5" i="1"/>
  <c r="N5" i="1"/>
  <c r="M5" i="1"/>
  <c r="L5" i="1"/>
  <c r="K5" i="1"/>
  <c r="I5" i="1"/>
  <c r="H5" i="1"/>
</calcChain>
</file>

<file path=xl/sharedStrings.xml><?xml version="1.0" encoding="utf-8"?>
<sst xmlns="http://schemas.openxmlformats.org/spreadsheetml/2006/main" count="955" uniqueCount="252">
  <si>
    <t>Agenda Legislativa 11 al 15 Mayo</t>
  </si>
  <si>
    <t xml:space="preserve">No. </t>
  </si>
  <si>
    <t>Comisión/Plenaria</t>
  </si>
  <si>
    <t>Fecha</t>
  </si>
  <si>
    <t>Hora</t>
  </si>
  <si>
    <t>(Senado/Cámara)</t>
  </si>
  <si>
    <t>Tipo de Encabezado</t>
  </si>
  <si>
    <t>Encabezado Proyecto</t>
  </si>
  <si>
    <t>Criterio</t>
  </si>
  <si>
    <t>Entidad</t>
  </si>
  <si>
    <t>Balance</t>
  </si>
  <si>
    <t>Titulo</t>
  </si>
  <si>
    <t>Impacto</t>
  </si>
  <si>
    <t>Estado</t>
  </si>
  <si>
    <t>Nro Debate</t>
  </si>
  <si>
    <t>Listado Solicitud Direcciones</t>
  </si>
  <si>
    <t>Direcciones Pendientes Respuesta</t>
  </si>
  <si>
    <t>Cartas Proceso Proyeccion</t>
  </si>
  <si>
    <t>Cartas en Tramite OEC</t>
  </si>
  <si>
    <t>Cartas Radicadas Congreso</t>
  </si>
  <si>
    <t>1 Comisión Primera</t>
  </si>
  <si>
    <t>2:00pm</t>
  </si>
  <si>
    <t>Cámara</t>
  </si>
  <si>
    <t xml:space="preserve">5 Audiencia Pública </t>
  </si>
  <si>
    <t>-Proyecto de ley Orgánica Numero 502 de 2025  Cámara</t>
  </si>
  <si>
    <t>REALIZADO</t>
  </si>
  <si>
    <t>Senado</t>
  </si>
  <si>
    <t>1 Aprobación de Actas</t>
  </si>
  <si>
    <t>Acta No. 19 del 25 de marzo de 2026</t>
  </si>
  <si>
    <t>Acta No. 20 del 07 de abril de 2026</t>
  </si>
  <si>
    <t>Acta No. 21 del 21 de abril de 2026</t>
  </si>
  <si>
    <t>Acta No. 22 del 22 de abril de 2026</t>
  </si>
  <si>
    <t>Acta No. 23 del 05 de mayo de 2026</t>
  </si>
  <si>
    <t>4 Discusión y Votación de Proyectos de Ley</t>
  </si>
  <si>
    <t>Proyecto de Ley Numero 587 de 2025  Cámara</t>
  </si>
  <si>
    <t>Proyecto de Ley Numero 238 de 2025  Senado</t>
  </si>
  <si>
    <t>Proyecto de Ley Numero 41 de 2025  Senado</t>
  </si>
  <si>
    <t>Proyecto de Ley Numero 285 de 2025  Senado</t>
  </si>
  <si>
    <t>-Proyecto de ley estatutaria Numero 208 de 2025  Cámara</t>
  </si>
  <si>
    <t>Proyecto de ley estatutaria Numero 209 de 2025  Cámara</t>
  </si>
  <si>
    <t>Proyecto de Ley Numero 432 de 2024  Cámara</t>
  </si>
  <si>
    <t>Proyecto de Ley Numero 212 de 2025  Senado</t>
  </si>
  <si>
    <t>Proyecto de Ley Numero 24 de 2025  Senado</t>
  </si>
  <si>
    <t>Proyecto de Ley Numero 20 de 2025  Senado</t>
  </si>
  <si>
    <t>Proyecto de Ley Numero 19 de 2025  Senado</t>
  </si>
  <si>
    <t>Proyecto de Ley Numero 161 de 2025  Senado</t>
  </si>
  <si>
    <t>Proyecto de Ley Numero 239 de 2025  Senado</t>
  </si>
  <si>
    <t>Proyecto de Ley Numero 114 de 2024  Senado</t>
  </si>
  <si>
    <t>Proyecto de Ley Numero 117 de 2025  Senado</t>
  </si>
  <si>
    <t>Proyecto de Ley Numero 177 de 2025  Senado</t>
  </si>
  <si>
    <t>Proyecto de Ley Numero 17 de 2025  Senado</t>
  </si>
  <si>
    <t>Proyecto de Ley Numero 52 de 2025  Senado</t>
  </si>
  <si>
    <t>Proyecto de Ley Numero 8 de 2025  Senado</t>
  </si>
  <si>
    <t>Proyecto de Ley Numero 118 de 2025  Senado</t>
  </si>
  <si>
    <t>Proyecto de Ley Numero 213 de 2025  Senado</t>
  </si>
  <si>
    <t>Proyecto de Ley Numero 37 de 2025  Senado</t>
  </si>
  <si>
    <t>Proyecto de Ley Numero 77 de 2025  Senado</t>
  </si>
  <si>
    <t>7 Comisión Séptima</t>
  </si>
  <si>
    <t>Proyecto de Ley Numero 95 de 2025  Senado</t>
  </si>
  <si>
    <t>Proyecto de Ley Numero 222 de 2025  Senado</t>
  </si>
  <si>
    <t>-Proyecto de ley Orgánica Numero 60 de 2025  Senado</t>
  </si>
  <si>
    <t>9:00am</t>
  </si>
  <si>
    <t>Proyecto de Ley Numero 227 de 2025  Cámara</t>
  </si>
  <si>
    <t>Proyecto de Ley Numero 110 de 2025  Senado</t>
  </si>
  <si>
    <t>Proyecto de Ley Numero 185 de 2025  Senado</t>
  </si>
  <si>
    <t>8 Plenaria Senado</t>
  </si>
  <si>
    <t>3:00PM</t>
  </si>
  <si>
    <t>Proyecto de Ley Numero 56 de 2024  Senado</t>
  </si>
  <si>
    <t>Proyecto de Ley Numero 81 de 2025  Senado</t>
  </si>
  <si>
    <t>Proyecto de Ley Numero 139 de 2024  Senado</t>
  </si>
  <si>
    <t>Proyecto de Ley Numero 285 de 2024  Cámara</t>
  </si>
  <si>
    <t>Proyecto de Ley Numero 126 de 2025  Senado</t>
  </si>
  <si>
    <t>-Proyecto de ley Orgánica Numero 168 de 2025  Senado</t>
  </si>
  <si>
    <t>Proyecto de Ley Numero 116 de 2025  Senado</t>
  </si>
  <si>
    <t>Proyecto de Ley Numero 332 de 2025  Senado</t>
  </si>
  <si>
    <t>Proyecto de Ley Numero 327 de 2025  Senado</t>
  </si>
  <si>
    <t>Proyecto de Ley Numero 334 de 2025  Senado</t>
  </si>
  <si>
    <t>Proyecto de Ley Numero 179 de 2025  Senado</t>
  </si>
  <si>
    <t>Proyecto de Ley Numero 15 de 2025  Senado</t>
  </si>
  <si>
    <t>Proyecto de Ley Numero 70 de 2025  Senado</t>
  </si>
  <si>
    <t>Proyecto de Ley Numero 137 de 2025  Cámara</t>
  </si>
  <si>
    <t>Proyecto de Ley Numero 81 de 2025  Cámara</t>
  </si>
  <si>
    <t>Proyecto de Ley Numero 200 de 2025  Cámara</t>
  </si>
  <si>
    <t>-Proyecto de ley Orgánica Numero 192 de 2025  Cámara</t>
  </si>
  <si>
    <t>Proyecto de Ley Numero 25 de 2025  Cámara</t>
  </si>
  <si>
    <t>Proyecto de Ley Numero 263 de 2025  Senado</t>
  </si>
  <si>
    <t>2 Comisión Segunda</t>
  </si>
  <si>
    <t>Conjuntas</t>
  </si>
  <si>
    <t>Proyecto de Ley Numero 312 de 2025  Senado</t>
  </si>
  <si>
    <t>3 Comisión Tercera</t>
  </si>
  <si>
    <t>Proyecto de Ley Numero 550 de 2026 Camara</t>
  </si>
  <si>
    <t>Prioritario</t>
  </si>
  <si>
    <t>POR LA CUAL SE ADICIONA EL PRESUPUESTO GENERAL DE LA NACIÓN DE LA VIGENCIA FISCAL 2026</t>
  </si>
  <si>
    <t>5 Comisión Quinta</t>
  </si>
  <si>
    <t xml:space="preserve">ACTA 024 de abril 8 de 2026 - Legislatura 2025-2026 </t>
  </si>
  <si>
    <t>ACTA 025 de abril 15 de 2026 - Legislatura 2025-2026</t>
  </si>
  <si>
    <t>Proyecto de Ley Numero 283 de 2025  Senado</t>
  </si>
  <si>
    <t>Proyecto de Ley Numero 25 de 2025  Senado</t>
  </si>
  <si>
    <t>Proyecto de Ley Numero 238 de 2025  Cámara</t>
  </si>
  <si>
    <t>Proyecto de Ley Numero 333 de 2025  Senado</t>
  </si>
  <si>
    <t>Proyecto de Ley Numero 23 de 2025  Cámara</t>
  </si>
  <si>
    <t>Proyecto de Ley Numero 298 de 2025  Cámara</t>
  </si>
  <si>
    <t>Proyecto de Ley Numero 19 de 2025  Cámara</t>
  </si>
  <si>
    <t>Proyecto de Ley Numero 50 de 2025  Cámara</t>
  </si>
  <si>
    <t>Proyecto de Ley Numero 143 de 2024  Senado</t>
  </si>
  <si>
    <t>6 Comisión Sexta</t>
  </si>
  <si>
    <t>Proyecto de Ley Numero 344 de 2025  Senado</t>
  </si>
  <si>
    <t>Proyecto de Ley Numero 589 de 2025  Cámara</t>
  </si>
  <si>
    <t>Proyecto de Ley Numero 398 de 2025  Senado</t>
  </si>
  <si>
    <t>Proyecto de Ley Numero 246 de 2025  Senado</t>
  </si>
  <si>
    <t>Proyecto de Ley Numero 233 de 2025  Senado</t>
  </si>
  <si>
    <t>Proyecto de Ley Numero 269 de 2025  Senado</t>
  </si>
  <si>
    <t>Proyecto de Ley Numero 333 de 2024  Cámara</t>
  </si>
  <si>
    <t>Proyecto de Ley Numero 316 de 2025  Senado</t>
  </si>
  <si>
    <t>Proyecto de Ley Numero 116 de 2024  Cámara</t>
  </si>
  <si>
    <t>Proyecto de Ley Numero 121 de 2025  Cámara</t>
  </si>
  <si>
    <t>Proyecto de Ley Numero 279 de 2025  Cámara</t>
  </si>
  <si>
    <t>Proyecto de Ley Numero 452 de 2025  Cámara</t>
  </si>
  <si>
    <t>Proyecto de Ley Numero 245 de 2025  Senado</t>
  </si>
  <si>
    <t>Proyecto de Ley Numero 13 de 2024  Senado</t>
  </si>
  <si>
    <t>Proyecto de Ley Numero 309 de 2024  Senado</t>
  </si>
  <si>
    <t>Proyecto de Ley Numero 82 de 2024  Senado</t>
  </si>
  <si>
    <t>Proyecto de Ley Numero 362 de 2025  Cámara</t>
  </si>
  <si>
    <t>Proyecto de Ley Numero 574 de 2025  Cámara</t>
  </si>
  <si>
    <t>Proyecto de Ley Numero 194 de 2025  Senado</t>
  </si>
  <si>
    <t>Proyecto de Ley Numero 192 de 2025  Senado</t>
  </si>
  <si>
    <t>Proyecto de Ley Numero 189 de 2025  Senado</t>
  </si>
  <si>
    <t>Proyecto de Ley Numero 187 de 2025  Senado</t>
  </si>
  <si>
    <t>Proyecto de Ley Numero 27 de 2025  Senado</t>
  </si>
  <si>
    <t>Proyecto de Ley Numero 87 de 2025  Senado</t>
  </si>
  <si>
    <t>Proyecto de Ley Numero 47 de 2024  Senado</t>
  </si>
  <si>
    <t>Proyecto de Ley Numero 268 de 2025  Senado</t>
  </si>
  <si>
    <t>Proyecto de Ley Numero 35 de 2025  Senado</t>
  </si>
  <si>
    <t>Proyecto de Ley Numero 91 de 2025  Senado</t>
  </si>
  <si>
    <t>Proyecto de Ley Numero 94 de 2025  Senado</t>
  </si>
  <si>
    <t>Proyecto de Ley Numero 98 de 2025  Senado</t>
  </si>
  <si>
    <t>Proyecto de Ley Numero 49 de 2024  Cámara</t>
  </si>
  <si>
    <t>Proyecto de Ley Numero 188 de 2025  Senado</t>
  </si>
  <si>
    <t>Proyecto de Ley Numero 80 de 2025  Senado</t>
  </si>
  <si>
    <t>Proyecto de Ley Numero 1 de 2025  Senado</t>
  </si>
  <si>
    <t>Proyecto de Ley Numero 191 de 2025  Senado</t>
  </si>
  <si>
    <t>Proyecto de Ley Numero 314 de 2025  Senado</t>
  </si>
  <si>
    <t>Proyecto de Ley Numero 195 de 2025  Senado</t>
  </si>
  <si>
    <t>Proyecto de Ley Numero 227 de 2025  Senado</t>
  </si>
  <si>
    <t>Proyecto de Ley Numero 346 de 2025  Senado</t>
  </si>
  <si>
    <t>Proyecto de Ley Numero 186 de 2025  Senado</t>
  </si>
  <si>
    <t>Proyecto de Ley Numero 73 de 2025  Senado</t>
  </si>
  <si>
    <t>Proyecto de Ley Numero 320 de 2025  Senado</t>
  </si>
  <si>
    <t>Proyecto de Ley Numero 319 de 2025  Senado</t>
  </si>
  <si>
    <t>Proyecto de Ley Numero 271 de 2025  Senado</t>
  </si>
  <si>
    <t>Proyecto de Ley Numero 367 de 2025  Cámara</t>
  </si>
  <si>
    <t>Proyecto de Ley Numero 260 de 2025  Senado</t>
  </si>
  <si>
    <t>Proyecto de Ley Numero 348 de 2026  Senado</t>
  </si>
  <si>
    <t>Proyecto de Ley Numero 78 de 2024  Senado</t>
  </si>
  <si>
    <t>Proyecto de Ley Numero 443 de 2025  Cámara</t>
  </si>
  <si>
    <t>Proyecto de Ley Numero 248 de 2025  Cámara</t>
  </si>
  <si>
    <t>Proyecto de Ley Numero 237 de 2025  Cámara</t>
  </si>
  <si>
    <t>Proyecto de Ley Numero 204 de 2025  Cámara</t>
  </si>
  <si>
    <t>Proyecto de Ley Numero 16 de 2025  Cámara</t>
  </si>
  <si>
    <t>Proyecto de Ley Numero 196 de 2025  Cámara</t>
  </si>
  <si>
    <t>Proyecto de Ley Numero 341 de 2024  Senado</t>
  </si>
  <si>
    <t>Proyecto de Ley Numero 269 de 2025  Cámara</t>
  </si>
  <si>
    <t>Proyecto de Ley Numero 377 de 2025  Cámara</t>
  </si>
  <si>
    <t>Proyecto de Ley Numero 40 de 2025  Cámara</t>
  </si>
  <si>
    <t>Proyecto de Ley Numero 141 de 2024  Senado</t>
  </si>
  <si>
    <t>ACTAS NÚMEROS: 17, 61 Y 62</t>
  </si>
  <si>
    <t>Proyecto de Ley Numero 374 de 2025  Cámara</t>
  </si>
  <si>
    <t>Proyecto de Ley Numero 342 de 2025  Cámara</t>
  </si>
  <si>
    <t>Proyecto de Ley Numero 183 de 2024  Senado</t>
  </si>
  <si>
    <t>3 Informe de Conciliacion</t>
  </si>
  <si>
    <t>Proyecto de Ley Numero 63 de 2024  Senado</t>
  </si>
  <si>
    <t>Proyecto de Ley Numero 400 de 2024  Cámara</t>
  </si>
  <si>
    <t>Proyecto de Ley Numero 319 de 2024  Senado</t>
  </si>
  <si>
    <t>Proyecto de Ley Numero 280 de 2024  Cámara</t>
  </si>
  <si>
    <t>Proyecto de Ley Numero 68 de 2025  Senado</t>
  </si>
  <si>
    <t>Proyecto de Ley Numero 80 de 2024  Senado</t>
  </si>
  <si>
    <t>Proyecto de Ley Numero 259 de 2024  Senado</t>
  </si>
  <si>
    <t>Proyecto de Ley Numero 181 de 2024  Cámara</t>
  </si>
  <si>
    <t>Proyecto de Ley Numero 251 de 2025  Senado</t>
  </si>
  <si>
    <t>Proyecto de Ley Numero 18 de 2024  Cámara</t>
  </si>
  <si>
    <t>Proyecto de Ley Numero 21 de 2024  Cámara</t>
  </si>
  <si>
    <t>Proyecto de Ley Numero 139 de 2025  Senado</t>
  </si>
  <si>
    <t>Proyecto de Ley Numero 348 de 2024  Cámara</t>
  </si>
  <si>
    <t>Proyecto de Ley Numero 446 de 2024  Cámara</t>
  </si>
  <si>
    <t>Proyecto de Ley Numero 334 de 2024  Cámara</t>
  </si>
  <si>
    <t>Proyecto de Ley Numero 416 de 2024  Cámara</t>
  </si>
  <si>
    <t>Proyecto de Ley Numero 184 de 2024  Cámara</t>
  </si>
  <si>
    <t>Proyecto de Ley Numero 355 de 2024  Senado</t>
  </si>
  <si>
    <t>Proyecto de Ley Numero 298 de 2024  Senado</t>
  </si>
  <si>
    <t>Proyecto de Ley Numero 494 de 2025  Cámara</t>
  </si>
  <si>
    <t>Proyecto de Ley Numero 363 de 2024  Cámara</t>
  </si>
  <si>
    <t>Proyecto de Ley Numero 48 de 2024  Cámara</t>
  </si>
  <si>
    <t>Proyecto de Ley Numero 136 de 2024  Senado</t>
  </si>
  <si>
    <t>Proyecto de Ley Numero 107 de 2025  Cámara</t>
  </si>
  <si>
    <t>Proyecto de Ley Numero 74 de 2025  Senado</t>
  </si>
  <si>
    <t>Proyecto de Ley Numero 241 de 2024  Cámara</t>
  </si>
  <si>
    <t>Proyecto de Ley Numero 18 de 2024  Senado</t>
  </si>
  <si>
    <t>Proyecto de Ley Numero 39 de 2024  Cámara</t>
  </si>
  <si>
    <t>Proyecto de Ley Numero 390 de 2024  Cámara</t>
  </si>
  <si>
    <t>Proyecto de Ley Numero 126 de 2024  Senado</t>
  </si>
  <si>
    <t>Proyecto de Ley Numero 101 de 2025  Senado</t>
  </si>
  <si>
    <t>Proyecto de Ley Numero 166 de 2025  Senado</t>
  </si>
  <si>
    <t>Proyecto de Ley Numero 157 de 2024  Cámara</t>
  </si>
  <si>
    <t>Proyecto de Ley Numero 65 de 2025  Senado</t>
  </si>
  <si>
    <t>Proyecto de Ley Numero 169 de 2025  Senado</t>
  </si>
  <si>
    <t>Proyecto de Ley Numero 305 de 2025  Senado</t>
  </si>
  <si>
    <t>Proyecto de Ley Numero 197 de 2024  Senado</t>
  </si>
  <si>
    <t>Proyecto de Ley Numero 5 de 2024  Senado</t>
  </si>
  <si>
    <t>Proyecto de Ley Numero 264 de 2024  Senado</t>
  </si>
  <si>
    <t>Proyecto de Ley Numero 56 de 2025  Senado</t>
  </si>
  <si>
    <t>Proyecto de Ley Numero 196 de 2024  Senado</t>
  </si>
  <si>
    <t>Proyecto de Ley Numero 402 de 2025  Senado</t>
  </si>
  <si>
    <t>Proyecto de Ley Numero 438 de 2025  Senado</t>
  </si>
  <si>
    <t>Proyecto de Ley Numero 318 de 2024  Senado</t>
  </si>
  <si>
    <t>Proyecto de Ley Numero 320 de 2024  Senado</t>
  </si>
  <si>
    <t>Proyecto de Ley Numero 322 de 2024  Senado</t>
  </si>
  <si>
    <t>Proyecto de Ley Numero 351 de 2024  Senado</t>
  </si>
  <si>
    <t>Proyecto de Ley Numero 176 de 2025  Senado</t>
  </si>
  <si>
    <t>Proyecto de Ley Numero 7 de 2024  Senado</t>
  </si>
  <si>
    <t>Proyecto de Ley Numero 175 de 2024  Senado</t>
  </si>
  <si>
    <t>Proyecto de Ley Numero 158 de 2024  Senado</t>
  </si>
  <si>
    <t>Proyecto de Ley Numero 19 de 2024  Senado</t>
  </si>
  <si>
    <t>Proyecto de Ley Numero 30 de 2024  Senado</t>
  </si>
  <si>
    <t>Proyecto de Ley Numero 35 de 2024  Senado</t>
  </si>
  <si>
    <t>Proyecto de Ley Numero 37 de 2024  Senado</t>
  </si>
  <si>
    <t>Proyecto de Ley Numero 39 de 2024  Senado</t>
  </si>
  <si>
    <t>Proyecto de Ley Numero 71 de 2024  Senado</t>
  </si>
  <si>
    <t>Proyecto de Ley Numero 72 de 2024  Senado</t>
  </si>
  <si>
    <t>Proyecto de Ley Numero 94 de 2024  Senado</t>
  </si>
  <si>
    <t>Proyecto de Ley Numero 104 de 2024  Senado</t>
  </si>
  <si>
    <t>Proyecto de Ley Numero 125 de 2024  Senado</t>
  </si>
  <si>
    <t>Proyecto de Ley Numero 182 de 2024  Senado</t>
  </si>
  <si>
    <t>Proyecto de Ley Numero 200 de 2024  Senado</t>
  </si>
  <si>
    <t>Proyecto de Ley Numero 205 de 2024  Senado</t>
  </si>
  <si>
    <t>Proyecto de Ley Numero 231 de 2024  Senado</t>
  </si>
  <si>
    <t>Proyecto de Ley Numero 242 de 2024  Senado</t>
  </si>
  <si>
    <t>Proyecto de Ley Numero 254 de 2024  Senado</t>
  </si>
  <si>
    <t>8 Plenaria Cámara</t>
  </si>
  <si>
    <t>1:00PM</t>
  </si>
  <si>
    <t>4 Comisión Cuarta</t>
  </si>
  <si>
    <t>0 Control Político</t>
  </si>
  <si>
    <r>
      <rPr>
        <b/>
        <sz val="8"/>
        <color theme="1"/>
        <rFont val="Calibri"/>
        <family val="2"/>
        <scheme val="minor"/>
      </rPr>
      <t>Proposición No. 101 de 2026</t>
    </r>
    <r>
      <rPr>
        <sz val="8"/>
        <color theme="1"/>
        <rFont val="Calibri"/>
        <family val="2"/>
        <scheme val="minor"/>
      </rPr>
      <t xml:space="preserve">
“Cítese a la Ministra de Ambiente y Desarrollo Sostenible y a la Ministra de Ciencia, Tecnología e Innovación, 
para que en el marco de sus competencias rindan un informe detallado y discriminado sobre la ejecución del 
presupuesto de regalías vigencias 2025 y 2026 en sus respectivas carteras ministeriales, conforme al 
cuestionario anexo”.
</t>
    </r>
  </si>
  <si>
    <t>10:00AM</t>
  </si>
  <si>
    <r>
      <rPr>
        <b/>
        <sz val="8"/>
        <color theme="1"/>
        <rFont val="Calibri"/>
        <family val="2"/>
        <scheme val="minor"/>
      </rPr>
      <t>Citación. CUESTIONARIO PROPOSICIÓN No.119</t>
    </r>
    <r>
      <rPr>
        <sz val="8"/>
        <color theme="1"/>
        <rFont val="Calibri"/>
        <family val="2"/>
        <scheme val="minor"/>
      </rPr>
      <t xml:space="preserve">
Cítese al Señor Superintendente de Servicios Públicos Domiciliarios Doctor, FELIPE DURÁN CARRÓN; a la Señora Liquidadora de la Empresa de Servicio Público de Cali –EMSIRVA- Doctora, ADRIANA BETANCOURT ORTÍZ e invítese al Señor Alcalde de Santiago Cali Doctor, ALEJANDRO EDER
GARCÉS a un Debate de Control Político, con el objeto de que se explique a esta Célula Legislativa la “Crisis de Basura de Santiago de Cali”; lo anterior con fundamento en las proposiciones Nos. 119 y Aditiva No. 124, presentadas por el Honorable Senador: CARLOS ABRAHAM JIMÉNEZ LÓPEZ y aprobadas por los miembros de esta Célula Legislativa en sesiones ordinarias realizadas los pasados días 25 de marzo y 06 de mayo del presente año.
</t>
    </r>
  </si>
  <si>
    <t>Proyecto de Ley Numero 311 de 2025  Senado</t>
  </si>
  <si>
    <t>Proyecto de Ley Numero 514 de 2025  Cámara</t>
  </si>
  <si>
    <r>
      <rPr>
        <b/>
        <sz val="8"/>
        <color theme="1"/>
        <rFont val="Calibri"/>
        <family val="2"/>
        <scheme val="minor"/>
      </rPr>
      <t>Proposición No.35</t>
    </r>
    <r>
      <rPr>
        <sz val="8"/>
        <color theme="1"/>
        <rFont val="Calibri"/>
        <family val="2"/>
        <scheme val="minor"/>
      </rPr>
      <t xml:space="preserve"> Debate de Control Político, Citación a la señora Ministra de Vivienda Ciudad y
Territorio, doctora HELGA MARÍA RIVAS ARDILA; al señor Ministro de Hacienda y
Crédito Público, doctor GERMAN ÁVILA PLAZAS; al señor Director General de la
Unidad Nacional Para la Gestión del Riesgo de Desastres – UNGRD, doctor CARLOS
CARRILLO ARENAS; a la señora Presidenta de la Empresa Nacional Promotora del
Desarrollo Territorial S.A. – ENTERRITORIO, doctora ESMERALDA MOLINA GÓMEZ;
a la señora Presidenta de la FIDUPREVISORA S.A., doctora MAGDA LORENA
GIRALDO PARRA; al señor Director (E) de la Unidad de Servicios Penitenciarios y
Carcelarios – USPEC, doctor FIDEL IGNACIO ESPITIA ORDOÑEZ, con el fin de
conocer el estado de la reconstrucción de Mocoa.</t>
    </r>
  </si>
  <si>
    <r>
      <rPr>
        <b/>
        <sz val="8"/>
        <color theme="1"/>
        <rFont val="Calibri"/>
        <family val="2"/>
        <scheme val="minor"/>
      </rPr>
      <t>CONTROL POLÍTICO
Desarrollo de la proposición No. 16</t>
    </r>
    <r>
      <rPr>
        <sz val="8"/>
        <color theme="1"/>
        <rFont val="Calibri"/>
        <family val="2"/>
        <scheme val="minor"/>
      </rPr>
      <t>, del 22 de abril de 2026
Cuestionario para ministro de Trabajo y viceministra de Relaciones Laborales e Inspección.
Presentado por los HH.RR. Héctor David Chaparro Chaparro, Betsy Judith Pérez Arango, Víctor
Manuel Salcedo Guerrero.</t>
    </r>
  </si>
  <si>
    <t>9 Comisión Legal de derechos humanos</t>
  </si>
  <si>
    <t>8:00am</t>
  </si>
  <si>
    <t>Discusión Gobierno</t>
  </si>
  <si>
    <r>
      <t xml:space="preserve">Conocer sobre el avance en la implementación de </t>
    </r>
    <r>
      <rPr>
        <b/>
        <sz val="8"/>
        <color theme="1"/>
        <rFont val="Calibri"/>
        <family val="2"/>
        <scheme val="minor"/>
      </rPr>
      <t>garantías electorales</t>
    </r>
    <r>
      <rPr>
        <sz val="8"/>
        <color theme="1"/>
        <rFont val="Calibri"/>
        <family val="2"/>
        <scheme val="minor"/>
      </rPr>
      <t xml:space="preserve"> en el marco de la contienda presidencial 2026-2030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</si>
</sst>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dd\ d&quot; de &quot;mmmm&quot; de &quot;yyyy;@"/>
  </numFmts>
  <fonts count="5" x14ac:knownFonts="1">
    <font>
      <sz val="11"/>
      <color theme="1"/>
      <name val="Calibri"/>
      <family val="2"/>
      <scheme val="minor"/>
    </font>
    <font>
      <b/>
      <sz val="14"/>
      <color theme="1"/>
      <name val="Calibri"/>
      <family val="2"/>
      <scheme val="minor"/>
    </font>
    <font>
      <b/>
      <sz val="8"/>
      <color theme="1"/>
      <name val="Calibri"/>
      <family val="2"/>
      <scheme val="minor"/>
    </font>
    <font>
      <b/>
      <sz val="8"/>
      <color rgb="FF000000"/>
      <name val="Calibri"/>
      <family val="2"/>
    </font>
    <font>
      <sz val="8"/>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bgColor indexed="64"/>
      </patternFill>
    </fill>
    <fill>
      <patternFill patternType="solid">
        <fgColor theme="4" tint="0.39997558519241921"/>
        <bgColor indexed="64"/>
      </patternFill>
    </fill>
    <fill>
      <patternFill patternType="solid">
        <fgColor theme="7"/>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9">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right style="hair">
        <color indexed="64"/>
      </right>
      <top/>
      <bottom/>
      <diagonal/>
    </border>
  </borders>
  <cellStyleXfs count="1">
    <xf numFmtId="0" fontId="0" fillId="0" borderId="0"/>
  </cellStyleXfs>
  <cellXfs count="33">
    <xf numFmtId="0" fontId="0" fillId="0" borderId="0" xfId="0"/>
    <xf numFmtId="0" fontId="1" fillId="2" borderId="0" xfId="0" applyFont="1" applyFill="1" applyAlignment="1">
      <alignment horizontal="center"/>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14" fontId="2" fillId="3" borderId="2" xfId="0" applyNumberFormat="1"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4" fillId="5" borderId="3"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64" fontId="4" fillId="6" borderId="4" xfId="0" applyNumberFormat="1" applyFont="1" applyFill="1" applyBorder="1" applyAlignment="1" applyProtection="1">
      <alignment horizontal="center" vertical="center" wrapText="1"/>
      <protection locked="0"/>
    </xf>
    <xf numFmtId="18" fontId="4" fillId="5" borderId="5" xfId="0" applyNumberFormat="1" applyFont="1" applyFill="1" applyBorder="1" applyAlignment="1" applyProtection="1">
      <alignment horizontal="center" vertical="center" wrapText="1"/>
      <protection locked="0"/>
    </xf>
    <xf numFmtId="18" fontId="4" fillId="0" borderId="4" xfId="0" applyNumberFormat="1"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0" borderId="4" xfId="0" applyFont="1" applyBorder="1" applyAlignment="1">
      <alignment horizontal="center" vertical="top" wrapText="1"/>
    </xf>
    <xf numFmtId="164" fontId="4" fillId="7" borderId="4" xfId="0" applyNumberFormat="1"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4" fillId="8"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4" xfId="0" applyFont="1" applyFill="1" applyBorder="1" applyAlignment="1">
      <alignment horizontal="center" vertical="top" wrapText="1"/>
    </xf>
    <xf numFmtId="0" fontId="4" fillId="5"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164" fontId="4" fillId="10" borderId="4" xfId="0" applyNumberFormat="1"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18" fontId="4" fillId="0" borderId="5" xfId="0" applyNumberFormat="1" applyFont="1" applyBorder="1" applyAlignment="1" applyProtection="1">
      <alignment horizontal="center" vertical="center" wrapText="1"/>
      <protection locked="0"/>
    </xf>
    <xf numFmtId="0" fontId="4" fillId="11" borderId="4" xfId="0" applyFont="1" applyFill="1" applyBorder="1" applyAlignment="1" applyProtection="1">
      <alignment horizontal="center" vertical="center" wrapText="1"/>
      <protection locked="0"/>
    </xf>
    <xf numFmtId="164" fontId="4" fillId="8" borderId="4" xfId="0" applyNumberFormat="1" applyFont="1" applyFill="1" applyBorder="1" applyAlignment="1" applyProtection="1">
      <alignment horizontal="center" vertical="center" wrapText="1"/>
      <protection locked="0"/>
    </xf>
    <xf numFmtId="164" fontId="4" fillId="0" borderId="4"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cellXfs>
  <cellStyles count="1">
    <cellStyle name="Normal" xfId="0" builtinId="0"/>
  </cellStyles>
  <dxfs count="13">
    <dxf>
      <font>
        <color rgb="FF9C0006"/>
      </font>
      <fill>
        <patternFill>
          <bgColor rgb="FFFFC7CE"/>
        </patternFill>
      </fill>
    </dxf>
    <dxf>
      <fill>
        <patternFill patternType="solid">
          <bgColor rgb="FFF56969"/>
        </patternFill>
      </fill>
    </dxf>
    <dxf>
      <fill>
        <patternFill patternType="solid">
          <bgColor theme="5" tint="0.39997558519241921"/>
        </patternFill>
      </fill>
    </dxf>
    <dxf>
      <font>
        <color rgb="FF9C0006"/>
      </font>
      <fill>
        <patternFill patternType="solid">
          <bgColor rgb="FFFFFF00"/>
        </patternFill>
      </fill>
    </dxf>
    <dxf>
      <font>
        <color rgb="FF9C0006"/>
      </font>
      <fill>
        <patternFill>
          <bgColor rgb="FFFFC7CE"/>
        </patternFill>
      </fill>
    </dxf>
    <dxf>
      <fill>
        <patternFill>
          <bgColor rgb="FFFF0000"/>
        </patternFill>
      </fill>
    </dxf>
    <dxf>
      <fill>
        <patternFill>
          <bgColor rgb="FF92D050"/>
        </patternFill>
      </fill>
    </dxf>
    <dxf>
      <fill>
        <patternFill>
          <bgColor theme="0" tint="-0.24994659260841701"/>
        </patternFill>
      </fill>
    </dxf>
    <dxf>
      <font>
        <color rgb="FF9C0006"/>
      </font>
      <fill>
        <patternFill>
          <bgColor rgb="FFFFC7CE"/>
        </patternFill>
      </fill>
    </dxf>
    <dxf>
      <fill>
        <patternFill>
          <bgColor theme="6" tint="0.39994506668294322"/>
        </patternFill>
      </fill>
    </dxf>
    <dxf>
      <fill>
        <patternFill>
          <bgColor rgb="FF92D050"/>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nhaciendagovco-my.sharepoint.com/personal/enlacecongreso_minhacienda_gov_co/Documents/ARCHIVO%20OFICIAL%20OFICINA%20ENLACE%20CONGRESO%202026/Legislatura%202025%20-%202026/Agenda%20MHCP/2026/9_Semana9_11Mayo_15Mayo/Agenda2026Beta_11Mayo_15Mayo.xlsx" TargetMode="External"/><Relationship Id="rId2" Type="http://schemas.microsoft.com/office/2019/04/relationships/externalLinkLongPath" Target="https://minhaciendagovco-my.sharepoint.com/personal/enlacecongreso_minhacienda_gov_co/Documents/ARCHIVO%20OFICIAL%20OFICINA%20ENLACE%20CONGRESO%202026/Legislatura%202025%20-%202026/Agenda%20MHCP/2026/9_Semana9_11Mayo_15Mayo/Agenda2026Beta_11Mayo_15Mayo.xlsx?0068E029" TargetMode="External"/><Relationship Id="rId1" Type="http://schemas.openxmlformats.org/officeDocument/2006/relationships/externalLinkPath" Target="file:///\\0068E029\Agenda2026Beta_11Mayo_15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ja5"/>
      <sheetName val="Plantilla"/>
      <sheetName val="Glosario"/>
      <sheetName val="Listados"/>
      <sheetName val="Base PL"/>
      <sheetName val="Hoja9"/>
      <sheetName val="Hoja10"/>
      <sheetName val="Base OEC"/>
      <sheetName val="Base X"/>
      <sheetName val="Interior"/>
      <sheetName val="Agenda v01"/>
      <sheetName val="Agenda11al15mayo"/>
      <sheetName val="Agenda"/>
      <sheetName val="Hoja2"/>
      <sheetName val="Balance 16-20Marzo"/>
      <sheetName val="Balance 23-27Marzo"/>
      <sheetName val="Balance 06-10Abril"/>
      <sheetName val="Publicable"/>
      <sheetName val="Hoja3"/>
      <sheetName val="Hoja1"/>
      <sheetName val="Priorizados"/>
    </sheetNames>
    <sheetDataSet>
      <sheetData sheetId="0" refreshError="1"/>
      <sheetData sheetId="1" refreshError="1"/>
      <sheetData sheetId="2" refreshError="1"/>
      <sheetData sheetId="3" refreshError="1"/>
      <sheetData sheetId="4">
        <row r="1">
          <cell r="B1" t="str">
            <v>Encabezado Proyecto</v>
          </cell>
          <cell r="C1" t="str">
            <v>Titulo</v>
          </cell>
          <cell r="D1" t="str">
            <v>Impacto</v>
          </cell>
          <cell r="E1" t="str">
            <v>Estado</v>
          </cell>
          <cell r="F1" t="str">
            <v>Nro Debate</v>
          </cell>
          <cell r="G1" t="str">
            <v>Listado Solicitud Direcciones</v>
          </cell>
          <cell r="H1" t="str">
            <v>Direcciones Pendientes Respuesta</v>
          </cell>
          <cell r="I1" t="str">
            <v>Cartas Proceso Proyeccion</v>
          </cell>
          <cell r="J1" t="str">
            <v>Cartas en Tramite OEC</v>
          </cell>
          <cell r="K1" t="str">
            <v>Cartas Radicadas Congreso</v>
          </cell>
          <cell r="L1" t="str">
            <v>Abogado</v>
          </cell>
        </row>
        <row r="2">
          <cell r="B2" t="str">
            <v>Proyecto de Ley Numero 2 de 2024  Cámara</v>
          </cell>
          <cell r="C2" t="str">
            <v>por la cual se reconoce y apoya la labor de personas cuidadoras de animales domésticos rescatados y se dictan otras disposiciones.</v>
          </cell>
          <cell r="D2" t="str">
            <v>Medio</v>
          </cell>
          <cell r="E2" t="str">
            <v>Ponencia</v>
          </cell>
          <cell r="F2" t="str">
            <v>2</v>
          </cell>
          <cell r="G2" t="str">
            <v>DAF;DGPPN;DGPM</v>
          </cell>
          <cell r="H2" t="str">
            <v>DGPPN</v>
          </cell>
          <cell r="I2" t="str">
            <v/>
          </cell>
          <cell r="J2" t="str">
            <v/>
          </cell>
          <cell r="K2" t="str">
            <v/>
          </cell>
          <cell r="L2" t="str">
            <v>WILLIAM FELIPE ORDUZ ANDONOFF</v>
          </cell>
        </row>
        <row r="3">
          <cell r="B3" t="str">
            <v>Proyecto de Ley Numero 3 de 2024  Senado</v>
          </cell>
          <cell r="C3" t="str">
            <v>por medio de la cual se prohíbe el uso del glifosato como ingrediente activo en formulaciones para la erradicación de cultivos de uso ilícito en el territorio nacional y se dictan otras disposiciones</v>
          </cell>
          <cell r="D3" t="str">
            <v>Bajo</v>
          </cell>
          <cell r="E3" t="str">
            <v>Ponencia</v>
          </cell>
          <cell r="F3" t="str">
            <v>2</v>
          </cell>
          <cell r="G3" t="str">
            <v>DGPPN;DGPM</v>
          </cell>
          <cell r="H3" t="str">
            <v>DGPPN</v>
          </cell>
          <cell r="I3" t="str">
            <v/>
          </cell>
          <cell r="J3" t="str">
            <v/>
          </cell>
          <cell r="K3" t="str">
            <v/>
          </cell>
          <cell r="L3" t="str">
            <v>JOHANNA ALEJANDRA ARIAS JARAMILLO</v>
          </cell>
        </row>
        <row r="4">
          <cell r="B4" t="str">
            <v>Proyecto de Ley Numero 5 de 2024  Senado</v>
          </cell>
          <cell r="C4" t="str">
            <v>Por medio de la cual se fomentan prácticas recreativas y lúdicas libres del uso de fuegos artificiales y/o juegos pirotécnicos; garantizando la salud humana y animal; la disminución de impactos ambientales y se dictan otras disposiciones.</v>
          </cell>
          <cell r="D4" t="str">
            <v>Bajo</v>
          </cell>
          <cell r="E4" t="str">
            <v>Ponencia</v>
          </cell>
          <cell r="F4" t="str">
            <v>2</v>
          </cell>
          <cell r="G4" t="str">
            <v>DGPPN;DAF</v>
          </cell>
          <cell r="H4" t="str">
            <v>DGPPN</v>
          </cell>
          <cell r="I4" t="str">
            <v/>
          </cell>
          <cell r="J4" t="str">
            <v/>
          </cell>
          <cell r="K4" t="str">
            <v/>
          </cell>
          <cell r="L4" t="str">
            <v>JOHANNA ALEJANDRA ARIAS JARAMILLO</v>
          </cell>
        </row>
        <row r="5">
          <cell r="B5" t="str">
            <v>Proyecto de Ley Numero 6 de 2024  Senado</v>
          </cell>
          <cell r="C5" t="str">
            <v>Por medio de la cual se crea el tipo penal de acto sexual con animales; tipificando la realización; difusión y promoción de actos sexuales con animales.</v>
          </cell>
          <cell r="D5" t="str">
            <v>Bajo</v>
          </cell>
          <cell r="E5" t="str">
            <v>Ponencia</v>
          </cell>
          <cell r="F5" t="str">
            <v>3</v>
          </cell>
          <cell r="G5" t="str">
            <v>DGPPN</v>
          </cell>
          <cell r="H5" t="str">
            <v>DGPPN</v>
          </cell>
          <cell r="I5" t="str">
            <v/>
          </cell>
          <cell r="J5" t="str">
            <v/>
          </cell>
          <cell r="K5" t="str">
            <v/>
          </cell>
          <cell r="L5" t="str">
            <v>WILLIAM FELIPE ORDUZ ANDONOFF</v>
          </cell>
        </row>
        <row r="6">
          <cell r="B6" t="str">
            <v>Proyecto de Ley Numero 6 de 2024  Cámara</v>
          </cell>
          <cell r="C6" t="str">
            <v>Por medio del cual se modifica el artículo 19-4 del Estatuto Tributario</v>
          </cell>
          <cell r="D6" t="str">
            <v>Medio</v>
          </cell>
          <cell r="E6" t="str">
            <v>Ponencia</v>
          </cell>
          <cell r="F6" t="str">
            <v>2</v>
          </cell>
          <cell r="G6" t="str">
            <v>DGPM</v>
          </cell>
          <cell r="H6" t="str">
            <v/>
          </cell>
          <cell r="I6" t="str">
            <v/>
          </cell>
          <cell r="J6" t="str">
            <v>Ponencia 1 Debate</v>
          </cell>
          <cell r="K6" t="str">
            <v>-Ponencia 2 Debate</v>
          </cell>
          <cell r="L6" t="str">
            <v>SANTIAGO CANO ARIAS</v>
          </cell>
        </row>
        <row r="7">
          <cell r="B7" t="str">
            <v>Proyecto de Ley Numero 7 de 2024  Senado</v>
          </cell>
          <cell r="C7" t="str">
            <v>Por la cual se modifica la Ley 675 de 2001 con el fin de contribuir a la convivencia responsable y compasiva con animales y promover la participación comunitaria y la solidaridad social en el cuidado y la protección animal en las propiedades horizontales.</v>
          </cell>
          <cell r="D7" t="str">
            <v>Bajo</v>
          </cell>
          <cell r="E7" t="str">
            <v>Ponencia</v>
          </cell>
          <cell r="F7" t="str">
            <v>2</v>
          </cell>
          <cell r="G7" t="str">
            <v>DAF</v>
          </cell>
          <cell r="H7" t="str">
            <v/>
          </cell>
          <cell r="I7" t="str">
            <v/>
          </cell>
          <cell r="J7" t="str">
            <v/>
          </cell>
          <cell r="K7" t="str">
            <v>-Ponencia 2 Debate</v>
          </cell>
          <cell r="L7" t="str">
            <v>JOHANNA ALEJANDRA ARIAS JARAMILLO</v>
          </cell>
        </row>
        <row r="8">
          <cell r="B8" t="str">
            <v>Proyecto de Ley Numero 9 de 2024  Cámara</v>
          </cell>
          <cell r="C8" t="str">
            <v>por la cual se regula el uso de grúas u otro medio idóneo en la inmovilización de vehículos por parte de las autoridades de tránsito y se dictan otras disposiciones.</v>
          </cell>
          <cell r="D8" t="str">
            <v>Bajo</v>
          </cell>
          <cell r="E8" t="str">
            <v>Ponencia</v>
          </cell>
          <cell r="F8" t="str">
            <v>2</v>
          </cell>
          <cell r="G8" t="str">
            <v>DAF</v>
          </cell>
          <cell r="H8" t="str">
            <v/>
          </cell>
          <cell r="I8" t="str">
            <v/>
          </cell>
          <cell r="J8" t="str">
            <v/>
          </cell>
          <cell r="K8" t="str">
            <v>-Ponencia 1 Debate</v>
          </cell>
          <cell r="L8" t="str">
            <v>JOHANNA ALEJANDRA ARIAS JARAMILLO</v>
          </cell>
        </row>
        <row r="9">
          <cell r="B9" t="str">
            <v>Proyecto de Ley Numero 10 de 2024  Cámara</v>
          </cell>
          <cell r="C9" t="str">
            <v>Por medio de la cual se protege la labor de las madres comunitarias y se garantiza el cuidado de la primera infancia; estableciendo parámetros de dignidad en su contratación y se dictan otras disposiciones.</v>
          </cell>
          <cell r="D9" t="str">
            <v>Bajo</v>
          </cell>
          <cell r="E9" t="str">
            <v>Ponencia</v>
          </cell>
          <cell r="F9" t="str">
            <v>2</v>
          </cell>
          <cell r="G9" t="str">
            <v>DGRESS;DGPPN</v>
          </cell>
          <cell r="H9" t="str">
            <v>DGPPN</v>
          </cell>
          <cell r="I9" t="str">
            <v/>
          </cell>
          <cell r="J9" t="str">
            <v/>
          </cell>
          <cell r="K9" t="str">
            <v/>
          </cell>
          <cell r="L9" t="str">
            <v>JOHANNA ALEJANDRA ARIAS JARAMILLO</v>
          </cell>
        </row>
        <row r="10">
          <cell r="B10" t="str">
            <v>Proyecto de Ley Numero 11 de 2024  Cámara</v>
          </cell>
          <cell r="C10" t="str">
            <v>Por medio de la cual se protege el derecho a la seguridad personal de los ciudadanos; actualizando los registros y permisos para porte y tenencia de armas de fuego y se dictan otras disposiciones.</v>
          </cell>
          <cell r="D10" t="str">
            <v>Bajo</v>
          </cell>
          <cell r="E10" t="str">
            <v>Ponencia</v>
          </cell>
          <cell r="F10" t="str">
            <v>2</v>
          </cell>
          <cell r="G10" t="str">
            <v>DGPPN</v>
          </cell>
          <cell r="H10" t="str">
            <v>DGPPN</v>
          </cell>
          <cell r="I10" t="str">
            <v/>
          </cell>
          <cell r="J10" t="str">
            <v/>
          </cell>
          <cell r="K10" t="str">
            <v/>
          </cell>
          <cell r="L10" t="str">
            <v>IVON YULIETH CARVAJAL MORENO</v>
          </cell>
        </row>
        <row r="11">
          <cell r="B11" t="str">
            <v>Proyecto de Ley Numero 11 de 2024  Senado</v>
          </cell>
          <cell r="C11" t="str">
            <v>POR MEDIO DEL CUAL LA NACIÓN SE ASOCIA A LA CELEBRACIÓN DE LOS DOSCIENTOS SESENTA AÑOS (260) DE LA FUNDACIÓN DEL MUNICIPIO DE SALAMINA; EN EL DEPARTAMENTO DEL MAGDALENA; Y SE DICTAN OTRAS DISPOSICIONES</v>
          </cell>
          <cell r="D11" t="str">
            <v>Bajo</v>
          </cell>
          <cell r="E11" t="str">
            <v>Ponencia</v>
          </cell>
          <cell r="F11" t="str">
            <v>4</v>
          </cell>
          <cell r="G11" t="str">
            <v>DGPPN</v>
          </cell>
          <cell r="H11" t="str">
            <v/>
          </cell>
          <cell r="I11" t="str">
            <v/>
          </cell>
          <cell r="J11" t="str">
            <v>Ponencia 1 Debate</v>
          </cell>
          <cell r="K11" t="str">
            <v>-Ponencia 2 Debate-Ponencia 4 Debate</v>
          </cell>
          <cell r="L11" t="str">
            <v>JOHANNA ALEJANDRA ARIAS JARAMILLO</v>
          </cell>
        </row>
        <row r="12">
          <cell r="B12" t="str">
            <v>Proyecto de Ley Numero 12 de 2024  Cámara</v>
          </cell>
          <cell r="C12" t="str">
            <v>Por medio de la cual se establecen medidas para la protección y conservación de la Palma de Cera; así como de sus diferentes especies registradas en Colombia; se ratifica la adopción de la Ceroxylon Quindiuense como Árbol Nacional; se deroga la Ley 61 de 1985 y se dictan otras disposiciones.</v>
          </cell>
          <cell r="D12" t="str">
            <v>Bajo</v>
          </cell>
          <cell r="E12" t="str">
            <v>Ponencia</v>
          </cell>
          <cell r="F12" t="str">
            <v>2</v>
          </cell>
          <cell r="G12" t="str">
            <v>DAF;DGPPN</v>
          </cell>
          <cell r="H12" t="str">
            <v>DGPPN</v>
          </cell>
          <cell r="I12" t="str">
            <v/>
          </cell>
          <cell r="J12" t="str">
            <v/>
          </cell>
          <cell r="K12" t="str">
            <v/>
          </cell>
          <cell r="L12" t="str">
            <v>JOHANNA ALEJANDRA ARIAS JARAMILLO</v>
          </cell>
        </row>
        <row r="13">
          <cell r="B13" t="str">
            <v>Proyecto de Ley Numero 12 de 2024  Senado</v>
          </cell>
          <cell r="C13" t="str">
            <v>por medio del cual la Nación se asocia a la celebración de los doscientos setenta y cuatro años (274) de la fundación del municipio de Sitionuevo en el departamento del Magdalena y se dictan otras disposiciones.</v>
          </cell>
          <cell r="D13" t="str">
            <v>Bajo</v>
          </cell>
          <cell r="E13" t="str">
            <v>Ponencia</v>
          </cell>
          <cell r="F13" t="str">
            <v>3</v>
          </cell>
          <cell r="G13" t="str">
            <v>DGPPN</v>
          </cell>
          <cell r="H13" t="str">
            <v/>
          </cell>
          <cell r="I13" t="str">
            <v/>
          </cell>
          <cell r="J13" t="str">
            <v>Ponencia 1 Debate</v>
          </cell>
          <cell r="K13" t="str">
            <v>-Ponencia 2 Debate</v>
          </cell>
          <cell r="L13" t="str">
            <v>JOHANNA ALEJANDRA ARIAS JARAMILLO</v>
          </cell>
        </row>
        <row r="14">
          <cell r="B14" t="str">
            <v>Proyecto de Ley Numero 13 de 2024  Senado</v>
          </cell>
          <cell r="C14" t="str">
            <v>POR MEDIO DE LA CUAL SE ESTABLECE LA GRATUIDAD EN EL PAGO PARA LA PRESENTACIÓN DE LOS EXÁMENES DE ESTADO ICFES PRE SABER E ICFES SABER 11°; ASÍ COMO; LA PRUEBA DE VALIDACIÓN DEL BACHILLERATO; REQUISITOS PARA LA ADMISIÓN A LAS INSTITUCIONES DE EDUCACIÓN SUPERIOR; PARA LOS ESTUDIANTES ACREDITADOS EN LOS GRUPOS A; B Y C DEL SISBÉN IV CON SUS RESPECTIVOS SUBGRUPOS Y SE DICTAN OTRAS DISPOSICIONES</v>
          </cell>
          <cell r="D14" t="str">
            <v>Bajo</v>
          </cell>
          <cell r="E14" t="str">
            <v>Aprobado</v>
          </cell>
          <cell r="F14" t="str">
            <v>2</v>
          </cell>
          <cell r="G14" t="str">
            <v>DGPPN</v>
          </cell>
          <cell r="H14" t="str">
            <v>DGPPN</v>
          </cell>
          <cell r="I14" t="str">
            <v/>
          </cell>
          <cell r="J14" t="str">
            <v/>
          </cell>
          <cell r="K14" t="str">
            <v/>
          </cell>
          <cell r="L14" t="str">
            <v>JOHANNA ALEJANDRA ARIAS JARAMILLO</v>
          </cell>
        </row>
        <row r="15">
          <cell r="B15" t="str">
            <v>Proyecto de Ley Numero 14 de 2024  Senado</v>
          </cell>
          <cell r="C15" t="str">
            <v>“por medio de la cual el Gobierno nacional de Colombia reconoce el cáncer como un problema de salud pública; se implementa y garantiza la cobertura universal en materia de prevención; atención; diagnóstico; tratamiento y cuidados paliativos y se dictan otras disposiciones.</v>
          </cell>
          <cell r="D15" t="str">
            <v>Bajo</v>
          </cell>
          <cell r="E15" t="str">
            <v>Aprobado</v>
          </cell>
          <cell r="F15" t="str">
            <v>4</v>
          </cell>
          <cell r="G15" t="str">
            <v>DGRESS;DGPPN</v>
          </cell>
          <cell r="H15" t="str">
            <v/>
          </cell>
          <cell r="I15" t="str">
            <v/>
          </cell>
          <cell r="J15" t="str">
            <v/>
          </cell>
          <cell r="K15" t="str">
            <v>-Ponencia 4 Debate</v>
          </cell>
          <cell r="L15" t="str">
            <v>JEAN MARCO FERIA PEROZO</v>
          </cell>
        </row>
        <row r="16">
          <cell r="B16" t="str">
            <v>Proyecto de Ley Numero 15 de 2024  Senado</v>
          </cell>
          <cell r="C16" t="str">
            <v>Por medio del cual se reconoce la condición de desplazamiento forzado interno por causas asociadas al cambio climático; la degradación ambiental y los desastres naturales; se fijan lineamientos para su identificación y se dictan otras disposiciones.</v>
          </cell>
          <cell r="D16" t="str">
            <v>Bajo</v>
          </cell>
          <cell r="E16" t="str">
            <v>Conciliación</v>
          </cell>
          <cell r="F16" t="str">
            <v>5</v>
          </cell>
          <cell r="G16" t="str">
            <v>DGPPN;DAF</v>
          </cell>
          <cell r="H16" t="str">
            <v>DGPPN</v>
          </cell>
          <cell r="I16" t="str">
            <v/>
          </cell>
          <cell r="J16" t="str">
            <v/>
          </cell>
          <cell r="K16" t="str">
            <v/>
          </cell>
          <cell r="L16" t="str">
            <v>JOHANNA ALEJANDRA ARIAS JARAMILLO</v>
          </cell>
        </row>
        <row r="17">
          <cell r="B17" t="str">
            <v>Proyecto de Ley Numero 16 de 2024  Senado</v>
          </cell>
          <cell r="C17" t="str">
            <v>por medio de la cual se adoptan medidas para fortalecer el talento humano de las unidades de trabajo legislativo de los congresistas</v>
          </cell>
          <cell r="D17" t="str">
            <v>Bajo</v>
          </cell>
          <cell r="E17" t="str">
            <v>Aprobado</v>
          </cell>
          <cell r="F17" t="str">
            <v>4</v>
          </cell>
          <cell r="G17" t="str">
            <v>DGPPN</v>
          </cell>
          <cell r="H17" t="str">
            <v>DGPPN</v>
          </cell>
          <cell r="I17" t="str">
            <v/>
          </cell>
          <cell r="J17" t="str">
            <v/>
          </cell>
          <cell r="K17" t="str">
            <v/>
          </cell>
          <cell r="L17" t="str">
            <v>WILLIAM FELIPE ORDUZ ANDONOFF</v>
          </cell>
        </row>
        <row r="18">
          <cell r="B18" t="str">
            <v>Proyecto de Ley Numero 17 de 2024  Senado</v>
          </cell>
          <cell r="C18" t="str">
            <v>por medio de la cual se declara patrimonio cultural e inmaterial de la Nación la Semana Santa en el Distrito de Santa Cruz de Mompox; departamento de Bolívar y se dictan otras disposiciones.</v>
          </cell>
          <cell r="D18" t="str">
            <v>Bajo</v>
          </cell>
          <cell r="E18" t="str">
            <v>Ponencia</v>
          </cell>
          <cell r="F18" t="str">
            <v>4</v>
          </cell>
          <cell r="G18" t="str">
            <v>DAF;DGPPN</v>
          </cell>
          <cell r="H18" t="str">
            <v/>
          </cell>
          <cell r="I18" t="str">
            <v>Ponencia 4 Debate, JOHANNA ALEJANDRA ARIAS JARAMIL</v>
          </cell>
          <cell r="J18" t="str">
            <v/>
          </cell>
          <cell r="K18" t="str">
            <v>-Ponencia 2 Debate</v>
          </cell>
          <cell r="L18" t="str">
            <v>JOHANNA ALEJANDRA ARIAS JARAMILLO</v>
          </cell>
        </row>
        <row r="19">
          <cell r="B19" t="str">
            <v>Proyecto de Ley Numero 18 de 2024  Senado</v>
          </cell>
          <cell r="C19" t="str">
            <v>Por medio de la cual se reconoce al “Festival del Cuy y la Cultura Campesina”; ligado a la producción del cuy en el departamento de Nariño; como manifestación del patrimonio cultural de la Nación y se dictan otras disposiciones</v>
          </cell>
          <cell r="D19" t="str">
            <v>Bajo</v>
          </cell>
          <cell r="E19" t="str">
            <v>Ponencia</v>
          </cell>
          <cell r="F19" t="str">
            <v>2</v>
          </cell>
          <cell r="G19" t="str">
            <v>DGPPN</v>
          </cell>
          <cell r="H19" t="str">
            <v/>
          </cell>
          <cell r="I19" t="str">
            <v/>
          </cell>
          <cell r="J19" t="str">
            <v/>
          </cell>
          <cell r="K19" t="str">
            <v>-Ponencia 1 Debate</v>
          </cell>
          <cell r="L19" t="str">
            <v>JOHANNA ALEJANDRA ARIAS JARAMILLO</v>
          </cell>
        </row>
        <row r="20">
          <cell r="B20" t="str">
            <v>Proyecto de Ley Numero 18 de 2024  Cámara</v>
          </cell>
          <cell r="C20" t="str">
            <v>por medio del cual se penaliza la mutilación genital femenina y establece disposiciones para su atención y abordaje</v>
          </cell>
          <cell r="D20" t="str">
            <v>Medio</v>
          </cell>
          <cell r="E20" t="str">
            <v>Aprobado</v>
          </cell>
          <cell r="F20" t="str">
            <v>3</v>
          </cell>
          <cell r="G20" t="str">
            <v>DGRESS;DGPPN</v>
          </cell>
          <cell r="H20" t="str">
            <v/>
          </cell>
          <cell r="I20" t="str">
            <v/>
          </cell>
          <cell r="J20" t="str">
            <v>Aprobado 3 Debate</v>
          </cell>
          <cell r="K20" t="str">
            <v/>
          </cell>
          <cell r="L20" t="str">
            <v>MARIA CAMILA PEREZ MEDINA</v>
          </cell>
        </row>
        <row r="21">
          <cell r="B21" t="str">
            <v>Proyecto de Ley Numero 19 de 2024  Senado</v>
          </cell>
          <cell r="C21" t="str">
            <v>Por medio de la cual se declara patrimonio cultural inmaterial de la Nación el saber ancestral de las tejedoras de la iraca y como símbolo cultural de la Nación el sombrero sandoneño y se dictan otras disposiciones</v>
          </cell>
          <cell r="D21" t="str">
            <v>Bajo</v>
          </cell>
          <cell r="E21" t="str">
            <v>Ponencia</v>
          </cell>
          <cell r="F21" t="str">
            <v>2</v>
          </cell>
          <cell r="G21" t="str">
            <v>DGPPN</v>
          </cell>
          <cell r="H21" t="str">
            <v>DGPPN</v>
          </cell>
          <cell r="I21" t="str">
            <v/>
          </cell>
          <cell r="J21" t="str">
            <v/>
          </cell>
          <cell r="K21" t="str">
            <v>-Ponencia 1 Debate</v>
          </cell>
          <cell r="L21" t="str">
            <v>JOHANNA ALEJANDRA ARIAS JARAMILLO</v>
          </cell>
        </row>
        <row r="22">
          <cell r="B22" t="str">
            <v>Proyecto de Ley Numero 20 de 2024  Senado</v>
          </cell>
          <cell r="C22" t="str">
            <v>Por medio del cual se reconoce el saber ancestral y la producción artesanal de tejedoras y tejedores de lana de oveja como patrimonio cultural inmaterial originado en los ecosistemas de páramos del país y se dictan otras disposiciones.</v>
          </cell>
          <cell r="D22" t="str">
            <v>Bajo</v>
          </cell>
          <cell r="E22" t="str">
            <v>Ponencia</v>
          </cell>
          <cell r="F22" t="str">
            <v>2</v>
          </cell>
          <cell r="G22" t="str">
            <v>DGPPN</v>
          </cell>
          <cell r="H22" t="str">
            <v>DGPPN</v>
          </cell>
          <cell r="I22" t="str">
            <v/>
          </cell>
          <cell r="J22" t="str">
            <v/>
          </cell>
          <cell r="K22" t="str">
            <v/>
          </cell>
          <cell r="L22" t="str">
            <v>JOHANNA ALEJANDRA ARIAS JARAMILLO</v>
          </cell>
        </row>
        <row r="23">
          <cell r="B23" t="str">
            <v>Proyecto de Ley Numero 21 de 2024  Cámara</v>
          </cell>
          <cell r="C23" t="str">
            <v>Por medio de la cual se establece una política pública en salud y protección social a favor de las personas afectadas por la Tuberculosis y se dictan otras disposiciones</v>
          </cell>
          <cell r="D23" t="str">
            <v>Medio</v>
          </cell>
          <cell r="E23" t="str">
            <v>Aprobado</v>
          </cell>
          <cell r="F23" t="str">
            <v>3</v>
          </cell>
          <cell r="G23" t="str">
            <v>DGRESS;DGPPN;DAF</v>
          </cell>
          <cell r="H23" t="str">
            <v>DGPPN</v>
          </cell>
          <cell r="I23" t="str">
            <v/>
          </cell>
          <cell r="J23" t="str">
            <v/>
          </cell>
          <cell r="K23" t="str">
            <v/>
          </cell>
          <cell r="L23" t="str">
            <v>SONIA LORENA IBAGON AVILA</v>
          </cell>
        </row>
        <row r="24">
          <cell r="B24" t="str">
            <v>Proyecto de Ley Numero 25 de 2024  Senado</v>
          </cell>
          <cell r="C24" t="str">
            <v>Por la cual se eleva a ley de la República el sello compra lo nuestro para promover el consumo de bienes y servicios colombianos.</v>
          </cell>
          <cell r="D24" t="str">
            <v>Bajo</v>
          </cell>
          <cell r="E24" t="str">
            <v>Ponencia</v>
          </cell>
          <cell r="F24" t="str">
            <v>2</v>
          </cell>
          <cell r="G24" t="str">
            <v>DGPPN</v>
          </cell>
          <cell r="H24" t="str">
            <v>DGPPN</v>
          </cell>
          <cell r="I24" t="str">
            <v/>
          </cell>
          <cell r="J24" t="str">
            <v/>
          </cell>
          <cell r="K24" t="str">
            <v/>
          </cell>
          <cell r="L24" t="str">
            <v>JOHANNA ALEJANDRA ARIAS JARAMILLO</v>
          </cell>
        </row>
        <row r="25">
          <cell r="B25" t="str">
            <v>Proyecto de Ley Numero 25 de 2025  Cámara</v>
          </cell>
          <cell r="C25" t="str">
            <v>por la cual se reforma el régimen de responsabilidad penal de los menores de edad; mayores de catorce (14) años y menores de dieciocho (18) años; que cometan delitos graves; y se dictan otras disposiciones.</v>
          </cell>
          <cell r="D25" t="str">
            <v>Bajo</v>
          </cell>
          <cell r="E25" t="str">
            <v>Ponencia</v>
          </cell>
          <cell r="F25" t="str">
            <v>1</v>
          </cell>
          <cell r="G25" t="str">
            <v>DGPPN</v>
          </cell>
          <cell r="H25" t="str">
            <v>DGPPN</v>
          </cell>
          <cell r="I25" t="str">
            <v/>
          </cell>
          <cell r="J25" t="str">
            <v/>
          </cell>
          <cell r="K25" t="str">
            <v/>
          </cell>
          <cell r="L25" t="str">
            <v>IVON YULIETH CARVAJAL MORENO</v>
          </cell>
        </row>
        <row r="26">
          <cell r="B26" t="str">
            <v>Proyecto de Ley Numero 28 de 2024  Cámara</v>
          </cell>
          <cell r="C26" t="str">
            <v>por la cual la nación se asocia a la celebración de los ciento sesenta (160) años de fundación del municipio de Pereira; departamento de Risaralda; rinde homenaje a la ciudadanía pereirana y se dictan otras disposiciones.</v>
          </cell>
          <cell r="D26" t="str">
            <v>Bajo</v>
          </cell>
          <cell r="E26" t="str">
            <v>Ponencia</v>
          </cell>
          <cell r="F26" t="str">
            <v>4</v>
          </cell>
          <cell r="G26" t="str">
            <v>DGPPN;DAF</v>
          </cell>
          <cell r="H26" t="str">
            <v/>
          </cell>
          <cell r="I26" t="str">
            <v/>
          </cell>
          <cell r="J26" t="str">
            <v/>
          </cell>
          <cell r="K26" t="str">
            <v>-Ponencia 2 Debate-Ponencia 3 Debate</v>
          </cell>
          <cell r="L26" t="str">
            <v>JOHANNA ALEJANDRA ARIAS JARAMILLO</v>
          </cell>
        </row>
        <row r="27">
          <cell r="B27" t="str">
            <v>Proyecto de Ley Numero 30 de 2024  Senado</v>
          </cell>
          <cell r="C27" t="str">
            <v>por medio de la cual se establecen medidas para la protección del suelo y se dictan otras disposiciones</v>
          </cell>
          <cell r="D27" t="str">
            <v>Bajo</v>
          </cell>
          <cell r="E27" t="str">
            <v>Ponencia</v>
          </cell>
          <cell r="F27" t="str">
            <v>2</v>
          </cell>
          <cell r="G27" t="str">
            <v>DGPPN</v>
          </cell>
          <cell r="H27" t="str">
            <v>DGPPN</v>
          </cell>
          <cell r="I27" t="str">
            <v/>
          </cell>
          <cell r="J27" t="str">
            <v/>
          </cell>
          <cell r="K27" t="str">
            <v/>
          </cell>
          <cell r="L27" t="str">
            <v>JOHANNA ALEJANDRA ARIAS JARAMILLO</v>
          </cell>
        </row>
        <row r="28">
          <cell r="B28" t="str">
            <v>Proyecto de Ley Numero 31 de 2024  Cámara</v>
          </cell>
          <cell r="C28" t="str">
            <v>Por medio de la cual se regula el transporte público de perros y gatos domésticos dentro del territorio nacional y se dictan otras disposiciones</v>
          </cell>
          <cell r="D28" t="str">
            <v>Bajo</v>
          </cell>
          <cell r="E28" t="str">
            <v>Aprobado</v>
          </cell>
          <cell r="F28" t="str">
            <v>2</v>
          </cell>
          <cell r="G28" t="str">
            <v>DGPPN;DAF</v>
          </cell>
          <cell r="H28" t="str">
            <v>DGPPN</v>
          </cell>
          <cell r="I28" t="str">
            <v/>
          </cell>
          <cell r="J28" t="str">
            <v/>
          </cell>
          <cell r="K28" t="str">
            <v/>
          </cell>
          <cell r="L28" t="str">
            <v>JOHANNA ALEJANDRA ARIAS JARAMILLO</v>
          </cell>
        </row>
        <row r="29">
          <cell r="B29" t="str">
            <v>Proyecto de Ley Numero 33 de 2024  Cámara</v>
          </cell>
          <cell r="C29" t="str">
            <v>por medio de la cual se elimina el requisito de acreditar la situación militar para acceder o permanecer en el trabajo</v>
          </cell>
          <cell r="D29" t="str">
            <v>Bajo</v>
          </cell>
          <cell r="E29" t="str">
            <v>Ponencia</v>
          </cell>
          <cell r="F29" t="str">
            <v>2</v>
          </cell>
          <cell r="G29" t="str">
            <v>DGPPN</v>
          </cell>
          <cell r="H29" t="str">
            <v>DGPPN</v>
          </cell>
          <cell r="I29" t="str">
            <v/>
          </cell>
          <cell r="J29" t="str">
            <v/>
          </cell>
          <cell r="K29" t="str">
            <v/>
          </cell>
          <cell r="L29" t="str">
            <v>JOHANNA ALEJANDRA ARIAS JARAMILLO</v>
          </cell>
        </row>
        <row r="30">
          <cell r="B30" t="str">
            <v>Proyecto de Ley Numero 35 de 2024  Senado</v>
          </cell>
          <cell r="C30" t="str">
            <v>POR MEDIO DE LA CUAL SE MODIFICA LA LEY 1379 DE 2010 Y SE DICTAN OTRAS DISPOSICIONES; CON EL FIN DE FORTALECER LOS SERVICIOS BIBLIOTECARIOS NACIONALES Y PROPENDER POR EL ACCESO UNIVERSAL A LA INFORMACIÓN; LA CULTURA Y LA EDUCACIÓN</v>
          </cell>
          <cell r="D30" t="str">
            <v>Medio</v>
          </cell>
          <cell r="E30" t="str">
            <v>Ponencia</v>
          </cell>
          <cell r="F30" t="str">
            <v>2</v>
          </cell>
          <cell r="G30" t="str">
            <v>DIAN;DGPPN;DGPM</v>
          </cell>
          <cell r="H30" t="str">
            <v>DGPPN</v>
          </cell>
          <cell r="I30" t="str">
            <v/>
          </cell>
          <cell r="J30" t="str">
            <v/>
          </cell>
          <cell r="K30" t="str">
            <v/>
          </cell>
          <cell r="L30" t="str">
            <v>SONIA LORENA IBAGON AVILA</v>
          </cell>
        </row>
        <row r="31">
          <cell r="B31" t="str">
            <v>Proyecto de Ley Numero 35 de 2024  Cámara</v>
          </cell>
          <cell r="C31" t="str">
            <v>Por medio del cual se eliminan costos financieros.</v>
          </cell>
          <cell r="D31" t="str">
            <v>Bajo</v>
          </cell>
          <cell r="E31" t="str">
            <v>Ponencia</v>
          </cell>
          <cell r="F31" t="str">
            <v>2</v>
          </cell>
          <cell r="G31" t="str">
            <v>DESPACHO VICEMINISTRO TÉCNICO;URF;DGPPN</v>
          </cell>
          <cell r="H31" t="str">
            <v>DGPPN</v>
          </cell>
          <cell r="I31" t="str">
            <v/>
          </cell>
          <cell r="J31" t="str">
            <v/>
          </cell>
          <cell r="K31" t="str">
            <v/>
          </cell>
          <cell r="L31" t="str">
            <v>JOHANNA ALEJANDRA ARIAS JARAMILLO</v>
          </cell>
        </row>
        <row r="32">
          <cell r="B32" t="str">
            <v>Proyecto de Ley Numero 37 de 2024  Senado</v>
          </cell>
          <cell r="C32" t="str">
            <v>Por medio del cual se modifica el Decreto Ley 589 de 2017.</v>
          </cell>
          <cell r="D32" t="str">
            <v>Bajo</v>
          </cell>
          <cell r="E32" t="str">
            <v>Ponencia</v>
          </cell>
          <cell r="F32" t="str">
            <v>2</v>
          </cell>
          <cell r="G32" t="str">
            <v>DGPPN</v>
          </cell>
          <cell r="H32" t="str">
            <v>DGPPN</v>
          </cell>
          <cell r="I32" t="str">
            <v/>
          </cell>
          <cell r="J32" t="str">
            <v/>
          </cell>
          <cell r="K32" t="str">
            <v/>
          </cell>
          <cell r="L32" t="str">
            <v>JOHANNA ALEJANDRA ARIAS JARAMILLO</v>
          </cell>
        </row>
        <row r="33">
          <cell r="B33" t="str">
            <v>Proyecto de Ley Numero 39 de 2024  Senado</v>
          </cell>
          <cell r="C33" t="str">
            <v>Por medio de la cual se modifica el artículo 6° de la Ley 1361 de 2009 y se dictan otras disposiciones – Día Nacional de la Familia.</v>
          </cell>
          <cell r="D33" t="str">
            <v>Bajo</v>
          </cell>
          <cell r="E33" t="str">
            <v>Ponencia</v>
          </cell>
          <cell r="F33" t="str">
            <v>2</v>
          </cell>
          <cell r="G33" t="str">
            <v>DGPPN</v>
          </cell>
          <cell r="H33" t="str">
            <v/>
          </cell>
          <cell r="I33" t="str">
            <v/>
          </cell>
          <cell r="J33" t="str">
            <v/>
          </cell>
          <cell r="K33" t="str">
            <v>-Ponencia 2 Debate</v>
          </cell>
          <cell r="L33" t="str">
            <v>JOHANNA ALEJANDRA ARIAS JARAMILLO</v>
          </cell>
        </row>
        <row r="34">
          <cell r="B34" t="str">
            <v>Proyecto de Ley Numero 39 de 2024  Cámara</v>
          </cell>
          <cell r="C34" t="str">
            <v>Por medio de la cual se reconoce al festival nacional e internacional de artes “Suan de la Trinidad” del municipio de Suan en el departamento del Atlántico como manifestación del patrimonio cultural inmaterial de la Nación y se dictan otras disposiciones</v>
          </cell>
          <cell r="D34" t="str">
            <v>Bajo</v>
          </cell>
          <cell r="E34" t="str">
            <v>Ponencia</v>
          </cell>
          <cell r="F34" t="str">
            <v>4</v>
          </cell>
          <cell r="G34" t="str">
            <v>DGPPN</v>
          </cell>
          <cell r="H34" t="str">
            <v/>
          </cell>
          <cell r="I34" t="str">
            <v/>
          </cell>
          <cell r="J34" t="str">
            <v>Ponencia 3 Debate</v>
          </cell>
          <cell r="K34" t="str">
            <v>-Ponencia 2 Debate-Ponencia 4 Debate</v>
          </cell>
          <cell r="L34" t="str">
            <v>JESUS DAVID MUÑOZ CACERES</v>
          </cell>
        </row>
        <row r="35">
          <cell r="B35" t="str">
            <v>Proyecto de Ley Numero 40 de 2024  Cámara</v>
          </cell>
          <cell r="C35" t="str">
            <v>por medio de la cual se reconoce a la majestuosa banda de Baranoa del departamento del Atlántico como manifestación del patrimonio cultural inmaterial de la nación y se dictan otras disposiciones.</v>
          </cell>
          <cell r="D35" t="str">
            <v>Bajo</v>
          </cell>
          <cell r="E35" t="str">
            <v>Aprobado</v>
          </cell>
          <cell r="F35" t="str">
            <v>4</v>
          </cell>
          <cell r="G35" t="str">
            <v>DGPPN</v>
          </cell>
          <cell r="H35" t="str">
            <v/>
          </cell>
          <cell r="I35" t="str">
            <v/>
          </cell>
          <cell r="J35" t="str">
            <v>Aprobado 2 Debate</v>
          </cell>
          <cell r="K35" t="str">
            <v>-Ponencia 3 Debate</v>
          </cell>
          <cell r="L35" t="str">
            <v>JOHANNA ALEJANDRA ARIAS JARAMILLO</v>
          </cell>
        </row>
        <row r="36">
          <cell r="B36" t="str">
            <v>Proyecto de Ley Numero 41 de 2024  Senado</v>
          </cell>
          <cell r="C36" t="str">
            <v>por medio de la cual se rinde homenaje a la vida; obra y se honra la memoria de Guillermo de Jesús Buitrago; el jilguero de la Sierra Nevada; al cumplirse 105 años de su natalicio y se dictan otras disposiciones.</v>
          </cell>
          <cell r="D36" t="str">
            <v>Bajo</v>
          </cell>
          <cell r="E36" t="str">
            <v>Ponencia</v>
          </cell>
          <cell r="F36" t="str">
            <v>4</v>
          </cell>
          <cell r="G36" t="str">
            <v>DGPPN</v>
          </cell>
          <cell r="H36" t="str">
            <v/>
          </cell>
          <cell r="I36" t="str">
            <v/>
          </cell>
          <cell r="J36" t="str">
            <v/>
          </cell>
          <cell r="K36" t="str">
            <v>-Ponencia 1 Debate-Ponencia 3 Debate</v>
          </cell>
          <cell r="L36" t="str">
            <v>JOHANNA ALEJANDRA ARIAS JARAMILLO</v>
          </cell>
        </row>
        <row r="37">
          <cell r="B37" t="str">
            <v>Proyecto de Ley Numero 41 de 2024  Cámara</v>
          </cell>
          <cell r="C37" t="str">
            <v>Por medio del cual se fortalecen las Juntas Administradoras Locales en Colombia y se dictan otras disposiciones.</v>
          </cell>
          <cell r="D37" t="str">
            <v>Medio</v>
          </cell>
          <cell r="E37" t="str">
            <v>Aprobado</v>
          </cell>
          <cell r="F37" t="str">
            <v>3</v>
          </cell>
          <cell r="G37" t="str">
            <v>DGRESS;DGPPN;DAF</v>
          </cell>
          <cell r="H37" t="str">
            <v>DGPPN</v>
          </cell>
          <cell r="I37" t="str">
            <v>Aprobado 3 Debate, EDGAR FEDERICO RODRIGUEZ ARANDA</v>
          </cell>
          <cell r="J37" t="str">
            <v/>
          </cell>
          <cell r="K37" t="str">
            <v/>
          </cell>
          <cell r="L37" t="str">
            <v>EDGAR FEDERICO RODRIGUEZ ARANDA</v>
          </cell>
        </row>
        <row r="38">
          <cell r="B38" t="str">
            <v>Proyecto de Ley Numero 42 de 2024  Senado</v>
          </cell>
          <cell r="C38" t="str">
            <v>Por medio de la cual se dictan normas en materia de compensación a los usuarios del servicio de transporte aéreo y se dictan otras disposiciones.</v>
          </cell>
          <cell r="D38" t="str">
            <v>Bajo</v>
          </cell>
          <cell r="E38" t="str">
            <v>Ponencia</v>
          </cell>
          <cell r="F38" t="str">
            <v>3</v>
          </cell>
          <cell r="G38" t="str">
            <v>DGPPN</v>
          </cell>
          <cell r="H38" t="str">
            <v/>
          </cell>
          <cell r="I38" t="str">
            <v/>
          </cell>
          <cell r="J38" t="str">
            <v/>
          </cell>
          <cell r="K38" t="str">
            <v>-Aprobado 2 Debate</v>
          </cell>
          <cell r="L38" t="str">
            <v>JOHANNA ALEJANDRA ARIAS JARAMILLO</v>
          </cell>
        </row>
        <row r="39">
          <cell r="B39" t="str">
            <v>Proyecto de Ley Numero 43 de 2024  Cámara</v>
          </cell>
          <cell r="C39" t="str">
            <v>Por medio del cual se reconoce al Río Arauca; su cuenca y afluentes como una entidad sujeta de derechos; se establecen medidas para su protección y conservación y se dictan otras disposiciones.</v>
          </cell>
          <cell r="D39" t="str">
            <v>Bajo</v>
          </cell>
          <cell r="E39" t="str">
            <v>Ponencia</v>
          </cell>
          <cell r="F39" t="str">
            <v>3</v>
          </cell>
          <cell r="G39" t="str">
            <v>DAF;DGPPN</v>
          </cell>
          <cell r="H39" t="str">
            <v>DGPPN</v>
          </cell>
          <cell r="I39" t="str">
            <v/>
          </cell>
          <cell r="J39" t="str">
            <v/>
          </cell>
          <cell r="K39" t="str">
            <v/>
          </cell>
          <cell r="L39" t="str">
            <v>JOHANNA ALEJANDRA ARIAS JARAMILLO</v>
          </cell>
        </row>
        <row r="40">
          <cell r="B40" t="str">
            <v>Proyecto de Ley Numero 44 de 2024  Senado</v>
          </cell>
          <cell r="C40" t="str">
            <v>POR MEDIO DEL CUAL SE CREA LA POLÍTICA PÚBLICA NACIONAL EN MULTILINGÜISMO (PPNM) Y SE DICTAN OTRAS DISPOSICIONES.</v>
          </cell>
          <cell r="D40" t="str">
            <v>Bajo</v>
          </cell>
          <cell r="E40" t="str">
            <v>Ponencia</v>
          </cell>
          <cell r="F40" t="str">
            <v>4</v>
          </cell>
          <cell r="G40" t="str">
            <v>DAF;DGPPN</v>
          </cell>
          <cell r="H40" t="str">
            <v/>
          </cell>
          <cell r="I40" t="str">
            <v>Ponencia 4 Debate, JEAN MARCO FERIA PEROZO</v>
          </cell>
          <cell r="J40" t="str">
            <v/>
          </cell>
          <cell r="K40" t="str">
            <v/>
          </cell>
          <cell r="L40" t="str">
            <v>JEAN MARCO FERIA PEROZO</v>
          </cell>
        </row>
        <row r="41">
          <cell r="B41" t="str">
            <v>Proyecto de Ley Numero 46 de 2024  Cámara</v>
          </cell>
          <cell r="C41" t="str">
            <v>por medio del cual se crea el Fondo para el Fomento de la Formación de Posgrado</v>
          </cell>
          <cell r="D41" t="str">
            <v>Medio</v>
          </cell>
          <cell r="E41" t="str">
            <v>Ponencia</v>
          </cell>
          <cell r="F41" t="str">
            <v>2</v>
          </cell>
          <cell r="G41" t="str">
            <v>DGPPN;DAF</v>
          </cell>
          <cell r="H41" t="str">
            <v>DGPPN</v>
          </cell>
          <cell r="I41" t="str">
            <v/>
          </cell>
          <cell r="J41" t="str">
            <v/>
          </cell>
          <cell r="K41" t="str">
            <v/>
          </cell>
          <cell r="L41" t="str">
            <v>JEAN MARCO FERIA PEROZO</v>
          </cell>
        </row>
        <row r="42">
          <cell r="B42" t="str">
            <v>Proyecto de Ley Numero 47 de 2024  Senado</v>
          </cell>
          <cell r="C42" t="str">
            <v>Por la cual se fomenta la industria electrónica y de semiconductores en Colombia</v>
          </cell>
          <cell r="D42" t="str">
            <v>Medio</v>
          </cell>
          <cell r="E42" t="str">
            <v>Aprobado</v>
          </cell>
          <cell r="F42" t="str">
            <v>2</v>
          </cell>
          <cell r="G42" t="str">
            <v>DGPPN;DIAN;DAF;DGPM</v>
          </cell>
          <cell r="H42" t="str">
            <v>DGPPN</v>
          </cell>
          <cell r="I42" t="str">
            <v/>
          </cell>
          <cell r="J42" t="str">
            <v/>
          </cell>
          <cell r="K42" t="str">
            <v/>
          </cell>
          <cell r="L42" t="str">
            <v>EDGAR FEDERICO RODRIGUEZ ARANDA</v>
          </cell>
        </row>
        <row r="43">
          <cell r="B43" t="str">
            <v>Proyecto de Ley Numero 48 de 2024  Cámara</v>
          </cell>
          <cell r="C43" t="str">
            <v>Por medio del cual se autoriza a los Municipios de Leticia y Puerto Nariño del Departamento de Amazonas la emisión y reglamentación de una contribución parafiscal para el fomento del turismo</v>
          </cell>
          <cell r="D43" t="str">
            <v>Bajo</v>
          </cell>
          <cell r="E43" t="str">
            <v>Ponencia</v>
          </cell>
          <cell r="F43" t="str">
            <v>4</v>
          </cell>
          <cell r="G43" t="str">
            <v>DAF</v>
          </cell>
          <cell r="H43" t="str">
            <v/>
          </cell>
          <cell r="I43" t="str">
            <v/>
          </cell>
          <cell r="J43" t="str">
            <v>Aprobado 2 Debate</v>
          </cell>
          <cell r="K43" t="str">
            <v>-Ponencia 3 Debate</v>
          </cell>
          <cell r="L43" t="str">
            <v>JOHANNA ALEJANDRA ARIAS JARAMILLO</v>
          </cell>
        </row>
        <row r="44">
          <cell r="B44" t="str">
            <v>Proyecto de Ley Numero 48 de 2024  Senado</v>
          </cell>
          <cell r="C44" t="str">
            <v>por medio del cual se reconoce; promueve y fortalece el sector de la música en Colombia y se dictan otras disposiciones</v>
          </cell>
          <cell r="D44" t="str">
            <v>Medio</v>
          </cell>
          <cell r="E44" t="str">
            <v>Aprobado</v>
          </cell>
          <cell r="F44" t="str">
            <v>3</v>
          </cell>
          <cell r="G44" t="str">
            <v>DGPPN;DIAN;DGPM</v>
          </cell>
          <cell r="H44" t="str">
            <v>DGPPN</v>
          </cell>
          <cell r="I44" t="str">
            <v/>
          </cell>
          <cell r="J44" t="str">
            <v/>
          </cell>
          <cell r="K44" t="str">
            <v/>
          </cell>
          <cell r="L44" t="str">
            <v>SONIA LORENA IBAGON AVILA</v>
          </cell>
        </row>
        <row r="45">
          <cell r="B45" t="str">
            <v>Proyecto de Ley Numero 49 de 2024  Cámara</v>
          </cell>
          <cell r="C45" t="str">
            <v>por medio del cual se aseguran servicios sociales complementarios en salud en el Sistema General de Seguridad Social en Salud para población en condición de vulnerabilidad y se dictan otras disposiciones.</v>
          </cell>
          <cell r="D45" t="str">
            <v>Medio</v>
          </cell>
          <cell r="E45" t="str">
            <v>Aprobado</v>
          </cell>
          <cell r="F45" t="str">
            <v>2</v>
          </cell>
          <cell r="G45" t="str">
            <v>DGPM;DGRESS;DAF;DGPPN</v>
          </cell>
          <cell r="H45" t="str">
            <v>DGPPN</v>
          </cell>
          <cell r="I45" t="str">
            <v/>
          </cell>
          <cell r="J45" t="str">
            <v/>
          </cell>
          <cell r="K45" t="str">
            <v/>
          </cell>
          <cell r="L45" t="str">
            <v>EDGAR FEDERICO RODRIGUEZ ARANDA</v>
          </cell>
        </row>
        <row r="46">
          <cell r="B46" t="str">
            <v>Proyecto de Ley Numero 50 de 2024  Cámara</v>
          </cell>
          <cell r="C46" t="str">
            <v>por medio de la cual se modifica la Ley 1164 de 2007 y se dictan otras disposiciones</v>
          </cell>
          <cell r="D46" t="str">
            <v>Bajo</v>
          </cell>
          <cell r="E46" t="str">
            <v>Ponencia</v>
          </cell>
          <cell r="F46" t="str">
            <v>2</v>
          </cell>
          <cell r="G46" t="str">
            <v>DGRESS;DGCPTN;DAF;DGPPN</v>
          </cell>
          <cell r="H46" t="str">
            <v>DGPPN</v>
          </cell>
          <cell r="I46" t="str">
            <v/>
          </cell>
          <cell r="J46" t="str">
            <v/>
          </cell>
          <cell r="K46" t="str">
            <v/>
          </cell>
          <cell r="L46" t="str">
            <v>JOHANNA ALEJANDRA ARIAS JARAMILLO</v>
          </cell>
        </row>
        <row r="47">
          <cell r="B47" t="str">
            <v>Proyecto de Ley Numero 52 de 2024  Senado</v>
          </cell>
          <cell r="C47" t="str">
            <v>por medio de la cual se rinde honores a la memoria y obra del expresidente Misael Eduardo Pastrana Borrero; con ocasión del primer centenario de su natalicio.</v>
          </cell>
          <cell r="D47" t="str">
            <v>Bajo</v>
          </cell>
          <cell r="E47" t="str">
            <v>Ponencia</v>
          </cell>
          <cell r="F47" t="str">
            <v>4</v>
          </cell>
          <cell r="G47" t="str">
            <v>DGPPN</v>
          </cell>
          <cell r="H47" t="str">
            <v/>
          </cell>
          <cell r="I47" t="str">
            <v/>
          </cell>
          <cell r="J47" t="str">
            <v/>
          </cell>
          <cell r="K47" t="str">
            <v>-Ponencia 2 Debate-Ponencia 4 Debate</v>
          </cell>
          <cell r="L47" t="str">
            <v>JOHANNA ALEJANDRA ARIAS JARAMILLO</v>
          </cell>
        </row>
        <row r="48">
          <cell r="B48" t="str">
            <v>Proyecto de Ley Numero 53 de 2024  Senado</v>
          </cell>
          <cell r="C48" t="str">
            <v>por medio de la cual se rinde honores a la memoria y obra del expresidente Belisario Betancur Cuartas; con ocasión del primer centenario de su natalicio.</v>
          </cell>
          <cell r="D48" t="str">
            <v>Bajo</v>
          </cell>
          <cell r="E48" t="str">
            <v>Ponencia</v>
          </cell>
          <cell r="F48" t="str">
            <v>4</v>
          </cell>
          <cell r="G48" t="str">
            <v>DGPPN</v>
          </cell>
          <cell r="H48" t="str">
            <v/>
          </cell>
          <cell r="I48" t="str">
            <v/>
          </cell>
          <cell r="J48" t="str">
            <v>Ponencia 2 Debate</v>
          </cell>
          <cell r="K48" t="str">
            <v>-Aprobado 2 Debate-Ponencia 4 Debate</v>
          </cell>
          <cell r="L48" t="str">
            <v>JESUS DAVID MUÑOZ CACERES</v>
          </cell>
        </row>
        <row r="49">
          <cell r="B49" t="str">
            <v>Proyecto de Ley Numero 53 de 2024  Cámara</v>
          </cell>
          <cell r="C49" t="str">
            <v>Por medio del cual se modifica la Ley 993 de 2005 se conmemoran las fiestas de San Francisco de Asís - San Pacho en la ciudad de Quibdó departamento del Chocó y se dictan otras disposiciones.</v>
          </cell>
          <cell r="D49" t="str">
            <v>Bajo</v>
          </cell>
          <cell r="E49" t="str">
            <v>Aprobado</v>
          </cell>
          <cell r="F49" t="str">
            <v>2</v>
          </cell>
          <cell r="G49" t="str">
            <v>DAF;DGPPN</v>
          </cell>
          <cell r="H49" t="str">
            <v/>
          </cell>
          <cell r="I49" t="str">
            <v/>
          </cell>
          <cell r="J49" t="str">
            <v/>
          </cell>
          <cell r="K49" t="str">
            <v>-Publicación 0 Debate-Aprobado 2 Debate</v>
          </cell>
          <cell r="L49" t="str">
            <v>JOHANNA ALEJANDRA ARIAS JARAMILLO</v>
          </cell>
        </row>
        <row r="50">
          <cell r="B50" t="str">
            <v>Proyecto de Ley Numero 54 de 2024  Cámara</v>
          </cell>
          <cell r="C50" t="str">
            <v>“Por medio del cual se promociona el Turismo Comunitario en paz y Sostenible y se dictan otras disposiciones”</v>
          </cell>
          <cell r="D50" t="str">
            <v>Bajo</v>
          </cell>
          <cell r="E50" t="str">
            <v>Ponencia</v>
          </cell>
          <cell r="F50" t="str">
            <v>2</v>
          </cell>
          <cell r="G50" t="str">
            <v>DGPPN</v>
          </cell>
          <cell r="H50" t="str">
            <v/>
          </cell>
          <cell r="I50" t="str">
            <v/>
          </cell>
          <cell r="J50" t="str">
            <v/>
          </cell>
          <cell r="K50" t="str">
            <v>-Ponencia 1 Debate</v>
          </cell>
          <cell r="L50" t="str">
            <v>JOHANNA ALEJANDRA ARIAS JARAMILLO</v>
          </cell>
        </row>
        <row r="51">
          <cell r="B51" t="str">
            <v>Proyecto de Ley Numero 55 de 2024  Senado</v>
          </cell>
          <cell r="C51" t="str">
            <v>por medio de la cual se continúa la escalera de la formalidad y se dictan disposiciones para disminuir los costos y trámites a cargo de las empresas</v>
          </cell>
          <cell r="D51" t="str">
            <v>Medio</v>
          </cell>
          <cell r="E51" t="str">
            <v>Ponencia</v>
          </cell>
          <cell r="F51" t="str">
            <v>4</v>
          </cell>
          <cell r="G51" t="str">
            <v>DAF;DGPM;URF;DIAN;DGRESS;DGPPN</v>
          </cell>
          <cell r="H51" t="str">
            <v/>
          </cell>
          <cell r="I51" t="str">
            <v>Ponencia 4 Debate, OSCAR ALBERTO GARCÍA GOMEZ</v>
          </cell>
          <cell r="J51" t="str">
            <v/>
          </cell>
          <cell r="K51" t="str">
            <v>-Aprobado 2 Debate</v>
          </cell>
          <cell r="L51" t="str">
            <v>OSCAR ALBERTO GARCÍA GOMEZ</v>
          </cell>
        </row>
        <row r="52">
          <cell r="B52" t="str">
            <v>Proyecto de Ley Numero 56 de 2024  Cámara</v>
          </cell>
          <cell r="C52" t="str">
            <v>Por la cual se reglamenta la actualización de las plantas globales de empleo; en lo atinente a los requisitos mínimos para acceder a cargos del nivel directivo en el sector público y empresas con participación estatal; y se dictan otras disposiciones</v>
          </cell>
          <cell r="D52" t="str">
            <v>No impacto</v>
          </cell>
          <cell r="E52" t="str">
            <v>Aprobado</v>
          </cell>
          <cell r="F52" t="str">
            <v>3</v>
          </cell>
          <cell r="G52" t="str">
            <v>DGPPN;DGPE</v>
          </cell>
          <cell r="H52" t="str">
            <v/>
          </cell>
          <cell r="I52" t="str">
            <v/>
          </cell>
          <cell r="J52" t="str">
            <v>Aprobado 3 Debate</v>
          </cell>
          <cell r="K52" t="str">
            <v/>
          </cell>
          <cell r="L52" t="str">
            <v>EDGAR FEDERICO RODRIGUEZ ARANDA</v>
          </cell>
        </row>
        <row r="53">
          <cell r="B53" t="str">
            <v>Proyecto de Ley Numero 56 de 2024  Senado</v>
          </cell>
          <cell r="C53" t="str">
            <v>Por medio del cual se crea el bono escolar en Colombia y se dictan otras disposiciones.</v>
          </cell>
          <cell r="D53" t="str">
            <v>Alto</v>
          </cell>
          <cell r="E53" t="str">
            <v>Ponencia</v>
          </cell>
          <cell r="F53" t="str">
            <v>2</v>
          </cell>
          <cell r="G53" t="str">
            <v>DGPPN;DAF;DGPM</v>
          </cell>
          <cell r="H53" t="str">
            <v>DGPPN</v>
          </cell>
          <cell r="I53" t="str">
            <v/>
          </cell>
          <cell r="J53" t="str">
            <v/>
          </cell>
          <cell r="K53" t="str">
            <v/>
          </cell>
          <cell r="L53" t="str">
            <v>WILLIAM FELIPE ORDUZ ANDONOFF</v>
          </cell>
        </row>
        <row r="54">
          <cell r="B54" t="str">
            <v>Proyecto de Ley Numero 57 de 2024  Cámara</v>
          </cell>
          <cell r="C54" t="str">
            <v>Por medio del cual se crea la licencia remunerada por muerte del animal doméstico de compañía y se dictan otras disposiciones</v>
          </cell>
          <cell r="D54" t="str">
            <v>Bajo</v>
          </cell>
          <cell r="E54" t="str">
            <v>Ponencia</v>
          </cell>
          <cell r="F54" t="str">
            <v>2</v>
          </cell>
          <cell r="G54" t="str">
            <v>DGPPN</v>
          </cell>
          <cell r="H54" t="str">
            <v>DGPPN</v>
          </cell>
          <cell r="I54" t="str">
            <v/>
          </cell>
          <cell r="J54" t="str">
            <v/>
          </cell>
          <cell r="K54" t="str">
            <v/>
          </cell>
          <cell r="L54" t="str">
            <v>JOHANNA ALEJANDRA ARIAS JARAMILLO</v>
          </cell>
        </row>
        <row r="55">
          <cell r="B55" t="str">
            <v>Proyecto de Ley Numero 57 de 2024  Senado</v>
          </cell>
          <cell r="C55" t="str">
            <v>Por medio del cual se modifica la Ley 769 de 2002; Código Nacional de Tránsito Terrestre; y se dictan otras disposiciones (Ley Guillermo Viecco).</v>
          </cell>
          <cell r="D55" t="str">
            <v>Bajo</v>
          </cell>
          <cell r="E55" t="str">
            <v>Aprobado</v>
          </cell>
          <cell r="F55" t="str">
            <v>3</v>
          </cell>
          <cell r="G55" t="str">
            <v>DGPPN</v>
          </cell>
          <cell r="H55" t="str">
            <v>DGPPN</v>
          </cell>
          <cell r="I55" t="str">
            <v/>
          </cell>
          <cell r="J55" t="str">
            <v/>
          </cell>
          <cell r="K55" t="str">
            <v/>
          </cell>
          <cell r="L55" t="str">
            <v>JOHANNA ALEJANDRA ARIAS JARAMILLO</v>
          </cell>
        </row>
        <row r="56">
          <cell r="B56" t="str">
            <v>Proyecto de Ley Numero 58 de 2024  Cámara</v>
          </cell>
          <cell r="C56" t="str">
            <v>Por el cual se dictan normas para garantizar el derecho a la seguridad; integridad y vida de los jóvenes en las vías de Colombia mediante la creación del Sistema de Sanción por Puntos y del Sistema de Licenciamiento Gradual</v>
          </cell>
          <cell r="D56" t="str">
            <v>Bajo</v>
          </cell>
          <cell r="E56" t="str">
            <v>Aprobado</v>
          </cell>
          <cell r="F56" t="str">
            <v>2</v>
          </cell>
          <cell r="G56" t="str">
            <v>DAF;DGPPN</v>
          </cell>
          <cell r="H56" t="str">
            <v>DGPPN</v>
          </cell>
          <cell r="I56" t="str">
            <v/>
          </cell>
          <cell r="J56" t="str">
            <v/>
          </cell>
          <cell r="K56" t="str">
            <v/>
          </cell>
          <cell r="L56" t="str">
            <v>JOHANNA ALEJANDRA ARIAS JARAMILLO</v>
          </cell>
        </row>
        <row r="57">
          <cell r="B57" t="str">
            <v>Proyecto de Ley Numero 59 de 2024  Cámara</v>
          </cell>
          <cell r="C57" t="str">
            <v>Por medio del cual se reconoce al río Sumapaz; su cuenca y afluentes como sujeto de derechos; se establecen medidas para su protección y conservación y se dictan otras disposiciones</v>
          </cell>
          <cell r="D57" t="str">
            <v>Bajo</v>
          </cell>
          <cell r="E57" t="str">
            <v>Ponencia</v>
          </cell>
          <cell r="F57" t="str">
            <v>2</v>
          </cell>
          <cell r="G57" t="str">
            <v>DAF;DGPPN</v>
          </cell>
          <cell r="H57" t="str">
            <v>DGPPN</v>
          </cell>
          <cell r="I57" t="str">
            <v/>
          </cell>
          <cell r="J57" t="str">
            <v/>
          </cell>
          <cell r="K57" t="str">
            <v/>
          </cell>
          <cell r="L57" t="str">
            <v>JOHANNA ALEJANDRA ARIAS JARAMILLO</v>
          </cell>
        </row>
        <row r="58">
          <cell r="B58" t="str">
            <v>Proyecto de Ley Numero 61 de 2024  Senado</v>
          </cell>
          <cell r="C58" t="str">
            <v>Por medio de la cual se actualizan las disposiciones normativas sobre la lucha contra la trata de personas en el marco de las modalidades digitales del delito en consonancia con la normatividad internacional y la garantía de los derechos humanos.</v>
          </cell>
          <cell r="D58" t="str">
            <v>Bajo</v>
          </cell>
          <cell r="E58" t="str">
            <v>Aprobado</v>
          </cell>
          <cell r="F58" t="str">
            <v>4</v>
          </cell>
          <cell r="G58" t="str">
            <v>DGPPN;DAF</v>
          </cell>
          <cell r="H58" t="str">
            <v/>
          </cell>
          <cell r="I58" t="str">
            <v/>
          </cell>
          <cell r="J58" t="str">
            <v/>
          </cell>
          <cell r="K58" t="str">
            <v>-Ponencia 4 Debate</v>
          </cell>
          <cell r="L58" t="str">
            <v>SANTIAGO CANO ARIAS</v>
          </cell>
        </row>
        <row r="59">
          <cell r="B59" t="str">
            <v>Proyecto de Ley Numero 62 de 2024  Senado</v>
          </cell>
          <cell r="C59" t="str">
            <v>por medio del cual se reduce la jornada laboral semanal; de manera gradual; a las y los trabajadores domésticos internos.</v>
          </cell>
          <cell r="D59" t="str">
            <v>Bajo</v>
          </cell>
          <cell r="E59" t="str">
            <v>Ponencia</v>
          </cell>
          <cell r="F59" t="str">
            <v>3</v>
          </cell>
          <cell r="G59" t="str">
            <v>DGPM;DGPPN</v>
          </cell>
          <cell r="H59" t="str">
            <v>DGPPN</v>
          </cell>
          <cell r="I59" t="str">
            <v/>
          </cell>
          <cell r="J59" t="str">
            <v/>
          </cell>
          <cell r="K59" t="str">
            <v>-Ponencia 1 Debate</v>
          </cell>
          <cell r="L59" t="str">
            <v>JOHANNA ALEJANDRA ARIAS JARAMILLO</v>
          </cell>
        </row>
        <row r="60">
          <cell r="B60" t="str">
            <v>Proyecto de Ley Numero 63 de 2024  Senado</v>
          </cell>
          <cell r="C60" t="str">
            <v>Por medio del cual se garantiza la segunda postulación al subsidio de vivienda a las víctimas del conflicto armado interno y a las personas que perdieron su vivienda por razones ajenas a su voluntad.</v>
          </cell>
          <cell r="D60" t="str">
            <v>Medio</v>
          </cell>
          <cell r="E60" t="str">
            <v>Aprobado</v>
          </cell>
          <cell r="F60" t="str">
            <v>4</v>
          </cell>
          <cell r="G60" t="str">
            <v>DGPPN</v>
          </cell>
          <cell r="H60" t="str">
            <v/>
          </cell>
          <cell r="I60" t="str">
            <v/>
          </cell>
          <cell r="J60" t="str">
            <v/>
          </cell>
          <cell r="K60" t="str">
            <v>-Ponencia 4 Debate</v>
          </cell>
          <cell r="L60" t="str">
            <v>SONIA LORENA IBAGON AVILA</v>
          </cell>
        </row>
        <row r="61">
          <cell r="B61" t="str">
            <v>Proyecto de Ley Numero 64 de 2024  Cámara</v>
          </cell>
          <cell r="C61" t="str">
            <v>POR MEDIO DE LA CUAL SE OTORGA BONIFICACIÓN AL PERSONAL ADMINISTRATIVO DE INSTITUCIONES EDUCATIVAS PÚBLICAS UBICADAS EN ZONAS DE DIFÍCIL ACCESO</v>
          </cell>
          <cell r="D61" t="str">
            <v>Bajo</v>
          </cell>
          <cell r="E61" t="str">
            <v>Ponencia</v>
          </cell>
          <cell r="F61" t="str">
            <v>2</v>
          </cell>
          <cell r="G61" t="str">
            <v>DAF;DGPPN</v>
          </cell>
          <cell r="H61" t="str">
            <v>DGPPN</v>
          </cell>
          <cell r="I61" t="str">
            <v/>
          </cell>
          <cell r="J61" t="str">
            <v/>
          </cell>
          <cell r="K61" t="str">
            <v/>
          </cell>
          <cell r="L61" t="str">
            <v>JOHANNA ALEJANDRA ARIAS JARAMILLO</v>
          </cell>
        </row>
        <row r="62">
          <cell r="B62" t="str">
            <v>Proyecto de Ley Numero 64 de 2024  Senado</v>
          </cell>
          <cell r="C62" t="str">
            <v>Por medio del cual se modifica el artículo 88 de la ley 1801 de 2016 (acceso a baños públicos personas en situación de discapacidad).</v>
          </cell>
          <cell r="D62" t="str">
            <v>No impacto</v>
          </cell>
          <cell r="E62" t="str">
            <v>Conciliación</v>
          </cell>
          <cell r="F62" t="str">
            <v>5</v>
          </cell>
          <cell r="G62" t="str">
            <v>DGPPN</v>
          </cell>
          <cell r="H62" t="str">
            <v/>
          </cell>
          <cell r="I62" t="str">
            <v/>
          </cell>
          <cell r="J62" t="str">
            <v/>
          </cell>
          <cell r="K62" t="str">
            <v/>
          </cell>
          <cell r="L62" t="str">
            <v>EDGAR FEDERICO RODRIGUEZ ARANDA</v>
          </cell>
        </row>
        <row r="63">
          <cell r="B63" t="str">
            <v>Proyecto de Ley Numero 66 de 2024  Senado</v>
          </cell>
          <cell r="C63" t="str">
            <v>"Por medio del cual se implementa un aviso con la letra "A" de aprendiz para las personas que expidan su licencia de conducción por primera vez."</v>
          </cell>
          <cell r="D63" t="str">
            <v>Bajo</v>
          </cell>
          <cell r="E63" t="str">
            <v>Ponencia</v>
          </cell>
          <cell r="F63" t="str">
            <v>4</v>
          </cell>
          <cell r="G63" t="str">
            <v>DGPPN</v>
          </cell>
          <cell r="H63" t="str">
            <v>DGPPN</v>
          </cell>
          <cell r="I63" t="str">
            <v/>
          </cell>
          <cell r="J63" t="str">
            <v/>
          </cell>
          <cell r="K63" t="str">
            <v/>
          </cell>
          <cell r="L63" t="str">
            <v>JOHANNA ALEJANDRA ARIAS JARAMILLO</v>
          </cell>
        </row>
        <row r="64">
          <cell r="B64" t="str">
            <v>Proyecto de Ley Numero 66 de 2024  Cámara</v>
          </cell>
          <cell r="C64" t="str">
            <v>por el cual se modifica la Ley 769 de 2002: “Por la cual se expide el Código Nacional de Tránsito Terrestre y se dictan otras disposiciones” y la Ley 1364 de 2009: “Por la cual se modifica el numeral 1 del parágrafo del artículo 193 y el numeral 4 del artículo 196 del Decreto número 663 de 1993 sobre el Seguro Obligatorio de Accidentes de Tránsito (SOAT) en las zonas fronterizas y se dictan otras disposiciones.</v>
          </cell>
          <cell r="D64" t="str">
            <v>Medio</v>
          </cell>
          <cell r="E64" t="str">
            <v>Ponencia</v>
          </cell>
          <cell r="F64" t="str">
            <v>2</v>
          </cell>
          <cell r="G64" t="str">
            <v>DGPM;DGPPN;DGRESS;DAF</v>
          </cell>
          <cell r="H64" t="str">
            <v>DGPPN</v>
          </cell>
          <cell r="I64" t="str">
            <v/>
          </cell>
          <cell r="J64" t="str">
            <v/>
          </cell>
          <cell r="K64" t="str">
            <v/>
          </cell>
          <cell r="L64" t="str">
            <v>WILLIAM FELIPE ORDUZ ANDONOFF</v>
          </cell>
        </row>
        <row r="65">
          <cell r="B65" t="str">
            <v>Proyecto de Ley Numero 67 de 2024  Senado</v>
          </cell>
          <cell r="C65" t="str">
            <v>Por medio del cual se establece el derecho a fijar el aviso de traslado de local comercial; a través de la adición de un inciso al artículo 518 del Decreto número 410 de 1971; Código de Comercio.</v>
          </cell>
          <cell r="D65" t="str">
            <v>No impacto</v>
          </cell>
          <cell r="E65" t="str">
            <v>Ponencia</v>
          </cell>
          <cell r="F65" t="str">
            <v>4</v>
          </cell>
          <cell r="G65" t="str">
            <v>DGPPN</v>
          </cell>
          <cell r="H65" t="str">
            <v/>
          </cell>
          <cell r="I65" t="str">
            <v/>
          </cell>
          <cell r="J65" t="str">
            <v/>
          </cell>
          <cell r="K65" t="str">
            <v/>
          </cell>
          <cell r="L65" t="str">
            <v>WILLIAM FELIPE ORDUZ ANDONOFF</v>
          </cell>
        </row>
        <row r="66">
          <cell r="B66" t="str">
            <v>Proyecto de Ley Numero 68 de 2024  Cámara</v>
          </cell>
          <cell r="C66" t="str">
            <v>por medio del cual se reconoce al río Saldaña; su cuenca y afluentes hídricos como sujeto de derechos y se dictan otras disposiciones.</v>
          </cell>
          <cell r="D66" t="str">
            <v>Bajo</v>
          </cell>
          <cell r="E66" t="str">
            <v>Aprobado</v>
          </cell>
          <cell r="F66" t="str">
            <v>3</v>
          </cell>
          <cell r="G66" t="str">
            <v>DGPPN;DAF</v>
          </cell>
          <cell r="H66" t="str">
            <v>DGPPN</v>
          </cell>
          <cell r="I66" t="str">
            <v/>
          </cell>
          <cell r="J66" t="str">
            <v/>
          </cell>
          <cell r="K66" t="str">
            <v>-Ponencia 2 Debate</v>
          </cell>
          <cell r="L66" t="str">
            <v>JOHANNA ALEJANDRA ARIAS JARAMILLO</v>
          </cell>
        </row>
        <row r="67">
          <cell r="B67" t="str">
            <v>Proyecto de Ley Numero 69 de 2024  Cámara</v>
          </cell>
          <cell r="C67" t="str">
            <v>por medio del cual se declara como patrimonio cultural y turístico a los municipios de Ambalema; Honda y San Sebastián de Mariquita; en el departamento del Tolima; y se dictan otras disposiciones</v>
          </cell>
          <cell r="D67" t="str">
            <v>Bajo</v>
          </cell>
          <cell r="E67" t="str">
            <v>Ponencia</v>
          </cell>
          <cell r="F67" t="str">
            <v>3</v>
          </cell>
          <cell r="G67" t="str">
            <v>DESPACHO VICEMINISTRO TÉCNICO;DGPPN;DGPM;DAF</v>
          </cell>
          <cell r="H67" t="str">
            <v>DESPACHO VICEMINISTRO TÉCNICO</v>
          </cell>
          <cell r="I67" t="str">
            <v/>
          </cell>
          <cell r="J67" t="str">
            <v/>
          </cell>
          <cell r="K67" t="str">
            <v>-Aprobado 2 Debate-Ponencia 3 Debate</v>
          </cell>
          <cell r="L67" t="str">
            <v>JOHANNA ALEJANDRA ARIAS JARAMILLO</v>
          </cell>
        </row>
        <row r="68">
          <cell r="B68" t="str">
            <v>Proyecto de Ley Numero 70 de 2024  Senado</v>
          </cell>
          <cell r="C68" t="str">
            <v>Por medio de la cual se amplía el término de inactividad para la pérdida del número celular en plan prepago; con el fin de garantizar el derecho de conservar la línea de telefonía móvil.</v>
          </cell>
          <cell r="D68" t="str">
            <v>Bajo</v>
          </cell>
          <cell r="E68" t="str">
            <v>Ponencia</v>
          </cell>
          <cell r="F68" t="str">
            <v>3</v>
          </cell>
          <cell r="G68" t="str">
            <v>DGPPN</v>
          </cell>
          <cell r="H68" t="str">
            <v>DGPPN</v>
          </cell>
          <cell r="I68" t="str">
            <v/>
          </cell>
          <cell r="J68" t="str">
            <v/>
          </cell>
          <cell r="K68" t="str">
            <v/>
          </cell>
          <cell r="L68" t="str">
            <v>JOHANNA ALEJANDRA ARIAS JARAMILLO</v>
          </cell>
        </row>
        <row r="69">
          <cell r="B69" t="str">
            <v>Proyecto de Ley Numero 71 de 2024  Senado</v>
          </cell>
          <cell r="C69" t="str">
            <v>Por medio de la cual se modifica el artículo 2.2.2.4.10 del Decreto Ley 1083 de 2015 estableciendo el bilingüismo como requisito para ocupar el cargo de Embajador y/o Jefe de Misión en Libre Nombramiento y Remoción en representación del Estado Colombiano.</v>
          </cell>
          <cell r="D69" t="str">
            <v>No impacto</v>
          </cell>
          <cell r="E69" t="str">
            <v>Ponencia</v>
          </cell>
          <cell r="F69" t="str">
            <v>2</v>
          </cell>
          <cell r="G69" t="str">
            <v>DGPPN</v>
          </cell>
          <cell r="H69" t="str">
            <v/>
          </cell>
          <cell r="I69" t="str">
            <v/>
          </cell>
          <cell r="J69" t="str">
            <v/>
          </cell>
          <cell r="K69" t="str">
            <v/>
          </cell>
          <cell r="L69" t="str">
            <v>JOHANNA ALEJANDRA ARIAS JARAMILLO</v>
          </cell>
        </row>
        <row r="70">
          <cell r="B70" t="str">
            <v>Proyecto de Ley Numero 72 de 2024  Cámara</v>
          </cell>
          <cell r="C70" t="str">
            <v>por medio de la cual se modifica la Ley 472 de 1998 respecto a los incentivos en las acciones populares y se dictan otras disposiciones</v>
          </cell>
          <cell r="D70" t="str">
            <v>Bajo</v>
          </cell>
          <cell r="E70" t="str">
            <v>Ponencia</v>
          </cell>
          <cell r="F70" t="str">
            <v>4</v>
          </cell>
          <cell r="G70" t="str">
            <v>DGPPN;DAF</v>
          </cell>
          <cell r="H70" t="str">
            <v>DGPPN</v>
          </cell>
          <cell r="I70" t="str">
            <v/>
          </cell>
          <cell r="J70" t="str">
            <v/>
          </cell>
          <cell r="K70" t="str">
            <v/>
          </cell>
          <cell r="L70" t="str">
            <v>WILLIAM FELIPE ORDUZ ANDONOFF</v>
          </cell>
        </row>
        <row r="71">
          <cell r="B71" t="str">
            <v>Proyecto de Ley Numero 72 de 2024  Senado</v>
          </cell>
          <cell r="C71" t="str">
            <v>POR MEDIO DEL CUAL SE ESTABLECE UN DESCUENTO EN LA TARIFA ORDINARIA DEL SERVICIO PÚBLICO DE TRANSPORTE A QUIENES PRESTAN SERVICIO MILITAR OBLIGATORIO</v>
          </cell>
          <cell r="D71" t="str">
            <v>Medio</v>
          </cell>
          <cell r="E71" t="str">
            <v>Ponencia</v>
          </cell>
          <cell r="F71" t="str">
            <v>2</v>
          </cell>
          <cell r="G71" t="str">
            <v>DGPPN;DAF</v>
          </cell>
          <cell r="H71" t="str">
            <v/>
          </cell>
          <cell r="I71" t="str">
            <v/>
          </cell>
          <cell r="J71" t="str">
            <v/>
          </cell>
          <cell r="K71" t="str">
            <v>-Ponencia 2 Debate</v>
          </cell>
          <cell r="L71" t="str">
            <v>JEAN MARCO FERIA PEROZO</v>
          </cell>
        </row>
        <row r="72">
          <cell r="B72" t="str">
            <v>Proyecto de Ley Numero 74 de 2024  Senado</v>
          </cell>
          <cell r="C72" t="str">
            <v>Por medio de la cual se rinden honores a las jugadoras y gestores del Fútbol Femenino de Risaralda por su dedicación y excelencia deportiva; y se dictan otras disposiciones.</v>
          </cell>
          <cell r="D72" t="str">
            <v>Bajo</v>
          </cell>
          <cell r="E72" t="str">
            <v>Aprobado</v>
          </cell>
          <cell r="F72" t="str">
            <v>4</v>
          </cell>
          <cell r="G72" t="str">
            <v>DGPPN</v>
          </cell>
          <cell r="H72" t="str">
            <v/>
          </cell>
          <cell r="I72" t="str">
            <v/>
          </cell>
          <cell r="J72" t="str">
            <v/>
          </cell>
          <cell r="K72" t="str">
            <v>-Ponencia 2 Debate-Ponencia 3 Debate</v>
          </cell>
          <cell r="L72" t="str">
            <v>JOHANNA ALEJANDRA ARIAS JARAMILLO</v>
          </cell>
        </row>
        <row r="73">
          <cell r="B73" t="str">
            <v>Proyecto de Ley Numero 75 de 2024  Cámara</v>
          </cell>
          <cell r="C73" t="str">
            <v>por medio del cual se establece la tarifa diferenciadora del SOAT en motocicletas.</v>
          </cell>
          <cell r="D73" t="str">
            <v>Bajo</v>
          </cell>
          <cell r="E73" t="str">
            <v>Ponencia</v>
          </cell>
          <cell r="F73" t="str">
            <v>2</v>
          </cell>
          <cell r="G73" t="str">
            <v>DGPPN;DGRESS</v>
          </cell>
          <cell r="H73" t="str">
            <v>DGPPN</v>
          </cell>
          <cell r="I73" t="str">
            <v/>
          </cell>
          <cell r="J73" t="str">
            <v/>
          </cell>
          <cell r="K73" t="str">
            <v/>
          </cell>
          <cell r="L73" t="str">
            <v>JOHANNA ALEJANDRA ARIAS JARAMILLO</v>
          </cell>
        </row>
        <row r="74">
          <cell r="B74" t="str">
            <v>Proyecto de Ley Numero 76 de 2024  Senado</v>
          </cell>
          <cell r="C74" t="str">
            <v>Por medio de la cual se decreta la amnistía a campesinos deudores del Banco Agrario de Colombia; victimas de la violencia; siniestros ambientales; Covid-19 o cultivos afectados por enfermedades fitosanitarias; zoosanitarios (generadas por plagas y enfermedades en cultivos y animales); biológicos y se elimina el reporte negativo de los historiales crediticios.</v>
          </cell>
          <cell r="D74" t="str">
            <v>Medio</v>
          </cell>
          <cell r="E74" t="str">
            <v>Ponencia</v>
          </cell>
          <cell r="F74" t="str">
            <v>2</v>
          </cell>
          <cell r="G74" t="str">
            <v>DGPM;DGPE;URF;DGPPN</v>
          </cell>
          <cell r="H74" t="str">
            <v/>
          </cell>
          <cell r="I74" t="str">
            <v/>
          </cell>
          <cell r="J74" t="str">
            <v>Ponencia 2 Debate</v>
          </cell>
          <cell r="K74" t="str">
            <v/>
          </cell>
          <cell r="L74" t="str">
            <v>WILLIAM FELIPE ORDUZ ANDONOFF</v>
          </cell>
        </row>
        <row r="75">
          <cell r="B75" t="str">
            <v>Proyecto de Ley Numero 76 de 2024  Cámara</v>
          </cell>
          <cell r="C75" t="str">
            <v>por medio del cual se establecen medidas de corresponsabilidad; para garantizar a los niños; niñas y adolescentes el derecho a la educación.</v>
          </cell>
          <cell r="D75" t="str">
            <v>Bajo</v>
          </cell>
          <cell r="E75" t="str">
            <v>Ponencia</v>
          </cell>
          <cell r="F75" t="str">
            <v>2</v>
          </cell>
          <cell r="G75" t="str">
            <v>DGPPN;DAF</v>
          </cell>
          <cell r="H75" t="str">
            <v>DGPPN</v>
          </cell>
          <cell r="I75" t="str">
            <v/>
          </cell>
          <cell r="J75" t="str">
            <v/>
          </cell>
          <cell r="K75" t="str">
            <v/>
          </cell>
          <cell r="L75" t="str">
            <v>JOHANNA ALEJANDRA ARIAS JARAMILLO</v>
          </cell>
        </row>
        <row r="76">
          <cell r="B76" t="str">
            <v>Proyecto de Ley Numero 77 de 2024  Senado</v>
          </cell>
          <cell r="C76" t="str">
            <v>Por medio del cual se crean medidas para la protección; fomento; fortalecimiento; y comercialización del sector de la marroquinería; cuero; calzado textil y de confecciones.</v>
          </cell>
          <cell r="D76" t="str">
            <v>Medio</v>
          </cell>
          <cell r="E76" t="str">
            <v>Aprobado</v>
          </cell>
          <cell r="F76" t="str">
            <v>3</v>
          </cell>
          <cell r="G76" t="str">
            <v>GRUPO SISTEMA GENERAL DE REGALÍAS;DGPPN;DIAN;URF;DGPM;DAF</v>
          </cell>
          <cell r="H76" t="str">
            <v>DGPPN</v>
          </cell>
          <cell r="I76" t="str">
            <v/>
          </cell>
          <cell r="J76" t="str">
            <v/>
          </cell>
          <cell r="K76" t="str">
            <v/>
          </cell>
          <cell r="L76" t="str">
            <v>SONIA LORENA IBAGON AVILA</v>
          </cell>
        </row>
        <row r="77">
          <cell r="B77" t="str">
            <v>Proyecto de Ley Numero 78 de 2024  Cámara</v>
          </cell>
          <cell r="C77" t="str">
            <v>por el cual se declara patrimonio nacional inmaterial la Loa de los Santos Reyes Magos del Municipio de Baranoa; departamento de Atlántico; y se dictan otras disposiciones</v>
          </cell>
          <cell r="D77" t="str">
            <v>Bajo</v>
          </cell>
          <cell r="E77" t="str">
            <v>Conciliación</v>
          </cell>
          <cell r="F77" t="str">
            <v>5</v>
          </cell>
          <cell r="G77" t="str">
            <v>DGPPN;DAF</v>
          </cell>
          <cell r="H77" t="str">
            <v/>
          </cell>
          <cell r="I77" t="str">
            <v/>
          </cell>
          <cell r="J77" t="str">
            <v>Ponencia 1 Debate</v>
          </cell>
          <cell r="K77" t="str">
            <v>-Ponencia 2 Debate-Ponencia 4 Debate</v>
          </cell>
          <cell r="L77" t="str">
            <v>JOHANNA ALEJANDRA ARIAS JARAMILLO</v>
          </cell>
        </row>
        <row r="78">
          <cell r="B78" t="str">
            <v>Proyecto de Ley Numero 78 de 2024  Senado</v>
          </cell>
          <cell r="C78" t="str">
            <v>Por medio de la cual se crea el programa “Mi casa en Colombia” dirigido a colombianos residentes en el exterior y se dictan otras disposiciones</v>
          </cell>
          <cell r="D78" t="str">
            <v>Medio</v>
          </cell>
          <cell r="E78" t="str">
            <v>Aprobado</v>
          </cell>
          <cell r="F78" t="str">
            <v>2</v>
          </cell>
          <cell r="G78" t="str">
            <v>DGPM;DGPPN;URF</v>
          </cell>
          <cell r="H78" t="str">
            <v>DGPPN</v>
          </cell>
          <cell r="I78" t="str">
            <v/>
          </cell>
          <cell r="J78" t="str">
            <v/>
          </cell>
          <cell r="K78" t="str">
            <v/>
          </cell>
          <cell r="L78" t="str">
            <v>SANTIAGO CANO ARIAS</v>
          </cell>
        </row>
        <row r="79">
          <cell r="B79" t="str">
            <v>Proyecto de Ley Numero 79 de 2024  Senado</v>
          </cell>
          <cell r="C79" t="str">
            <v>Por medio de la cual se declara el día nacional del árbol y se dictan otras disposiciones.</v>
          </cell>
          <cell r="D79" t="str">
            <v>Bajo</v>
          </cell>
          <cell r="E79" t="str">
            <v>Aprobado</v>
          </cell>
          <cell r="F79" t="str">
            <v>1</v>
          </cell>
          <cell r="G79" t="str">
            <v>DAF;DGPPN</v>
          </cell>
          <cell r="H79" t="str">
            <v>DGPPN</v>
          </cell>
          <cell r="I79" t="str">
            <v/>
          </cell>
          <cell r="J79" t="str">
            <v/>
          </cell>
          <cell r="K79" t="str">
            <v/>
          </cell>
          <cell r="L79" t="str">
            <v>JOHANNA ALEJANDRA ARIAS JARAMILLO</v>
          </cell>
        </row>
        <row r="80">
          <cell r="B80" t="str">
            <v>Proyecto de Ley Numero 80 de 2024  Cámara</v>
          </cell>
          <cell r="C80" t="str">
            <v>por medio de la cual se modifica la Ley 2079de 2021 y se dictan disposiciones en materia de vivienda rural.</v>
          </cell>
          <cell r="D80" t="str">
            <v>Medio</v>
          </cell>
          <cell r="E80" t="str">
            <v>Ponencia</v>
          </cell>
          <cell r="F80" t="str">
            <v>2</v>
          </cell>
          <cell r="G80" t="str">
            <v>DAF;DGPPN;DGCPTN;DGPM</v>
          </cell>
          <cell r="H80" t="str">
            <v>DGPPN</v>
          </cell>
          <cell r="I80" t="str">
            <v/>
          </cell>
          <cell r="J80" t="str">
            <v/>
          </cell>
          <cell r="K80" t="str">
            <v/>
          </cell>
          <cell r="L80" t="str">
            <v>JEAN MARCO FERIA PEROZO</v>
          </cell>
        </row>
        <row r="81">
          <cell r="B81" t="str">
            <v>Proyecto de Ley Numero 80 de 2024  Senado</v>
          </cell>
          <cell r="C81" t="str">
            <v>Por medio del cual se institucionalizan las ferias de servicios para colombianos en el exterior y se dictan otras disposiciones.</v>
          </cell>
          <cell r="D81" t="str">
            <v>Bajo</v>
          </cell>
          <cell r="E81" t="str">
            <v>Ponencia</v>
          </cell>
          <cell r="F81" t="str">
            <v>2</v>
          </cell>
          <cell r="G81" t="str">
            <v>DGPPN;DGCPTN</v>
          </cell>
          <cell r="H81" t="str">
            <v>DGPPN</v>
          </cell>
          <cell r="I81" t="str">
            <v/>
          </cell>
          <cell r="J81" t="str">
            <v/>
          </cell>
          <cell r="K81" t="str">
            <v/>
          </cell>
          <cell r="L81" t="str">
            <v>JOHANNA ALEJANDRA ARIAS JARAMILLO</v>
          </cell>
        </row>
        <row r="82">
          <cell r="B82" t="str">
            <v>Proyecto de Ley Numero 81 de 2024  Senado</v>
          </cell>
          <cell r="C82" t="str">
            <v>por la cual se establece el acceso de independientes y/o contratistas al subsidio familiar y se dictan otras disposiciones.</v>
          </cell>
          <cell r="D82" t="str">
            <v>Medio</v>
          </cell>
          <cell r="E82" t="str">
            <v>Ponencia</v>
          </cell>
          <cell r="F82" t="str">
            <v>3</v>
          </cell>
          <cell r="G82" t="str">
            <v>DGRESS;DGPPN;DGPM;DIAN</v>
          </cell>
          <cell r="H82" t="str">
            <v>DGPPN</v>
          </cell>
          <cell r="I82" t="str">
            <v/>
          </cell>
          <cell r="J82" t="str">
            <v/>
          </cell>
          <cell r="K82" t="str">
            <v/>
          </cell>
          <cell r="L82" t="str">
            <v>MARIA CAMILA PEREZ MEDINA</v>
          </cell>
        </row>
        <row r="83">
          <cell r="B83" t="str">
            <v>Proyecto de Ley Numero 81 de 2024  Cámara</v>
          </cell>
          <cell r="C83" t="str">
            <v>por medio de la cual se fortalecen las JACS y otros organismos comunales como organizaciones de la economía popular; comunitaria y solidaria</v>
          </cell>
          <cell r="D83" t="str">
            <v>Medio</v>
          </cell>
          <cell r="E83" t="str">
            <v>Aprobado</v>
          </cell>
          <cell r="F83" t="str">
            <v>1</v>
          </cell>
          <cell r="G83" t="str">
            <v>DGPPN;DGPE;DAF</v>
          </cell>
          <cell r="H83" t="str">
            <v>DGPPN</v>
          </cell>
          <cell r="I83" t="str">
            <v/>
          </cell>
          <cell r="J83" t="str">
            <v/>
          </cell>
          <cell r="K83" t="str">
            <v/>
          </cell>
          <cell r="L83" t="str">
            <v>EDGAR FEDERICO RODRIGUEZ ARANDA</v>
          </cell>
        </row>
        <row r="84">
          <cell r="B84" t="str">
            <v>Proyecto de Ley Numero 82 de 2024  Senado</v>
          </cell>
          <cell r="C84" t="str">
            <v>por medio de la cual se regula la asignación de plazas o escenarios de práctica laboral; la práctica de judicatura y pasantías; y se dictan otras disposiciones.</v>
          </cell>
          <cell r="D84" t="str">
            <v>Bajo</v>
          </cell>
          <cell r="E84" t="str">
            <v>Aprobado</v>
          </cell>
          <cell r="F84" t="str">
            <v>2</v>
          </cell>
          <cell r="G84" t="str">
            <v>DGPPN;DAF</v>
          </cell>
          <cell r="H84" t="str">
            <v>DGPPN</v>
          </cell>
          <cell r="I84" t="str">
            <v/>
          </cell>
          <cell r="J84" t="str">
            <v/>
          </cell>
          <cell r="K84" t="str">
            <v/>
          </cell>
          <cell r="L84" t="str">
            <v>JOHANNA ALEJANDRA ARIAS JARAMILLO</v>
          </cell>
        </row>
        <row r="85">
          <cell r="B85" t="str">
            <v>Proyecto de Ley Numero 85 de 2024  Cámara</v>
          </cell>
          <cell r="C85" t="str">
            <v>por el cual se toman medidas tendientes al fortalecimiento de las cooperativas agropecuarias y se dictan otras disposiciones.</v>
          </cell>
          <cell r="D85" t="str">
            <v>Medio</v>
          </cell>
          <cell r="E85" t="str">
            <v>Ponencia</v>
          </cell>
          <cell r="F85" t="str">
            <v>2</v>
          </cell>
          <cell r="G85" t="str">
            <v>DESPACHO VICEMINISTRO TÉCNICO;URF;DAF;DGPPN</v>
          </cell>
          <cell r="H85" t="str">
            <v>DGPPN</v>
          </cell>
          <cell r="I85" t="str">
            <v/>
          </cell>
          <cell r="J85" t="str">
            <v/>
          </cell>
          <cell r="K85" t="str">
            <v/>
          </cell>
          <cell r="L85" t="str">
            <v>WILLIAM FELIPE ORDUZ ANDONOFF</v>
          </cell>
        </row>
        <row r="86">
          <cell r="B86" t="str">
            <v>Proyecto de Ley Numero 85 de 2024  Senado</v>
          </cell>
          <cell r="C86" t="str">
            <v>Por medio de la cual se fortalece la economía campesina de las asociaciones; cooperativas o esquemas asociativas pequeños y medianos productores del sector rural y se dictan otras disposiciones.</v>
          </cell>
          <cell r="D86" t="str">
            <v>Medio</v>
          </cell>
          <cell r="E86" t="str">
            <v>Aprobado</v>
          </cell>
          <cell r="F86" t="str">
            <v>1</v>
          </cell>
          <cell r="G86" t="str">
            <v>GRUPO SISTEMA GENERAL DE REGALÍAS;DGPM;DAF;DGPPN</v>
          </cell>
          <cell r="H86" t="str">
            <v>DGPPN</v>
          </cell>
          <cell r="I86" t="str">
            <v/>
          </cell>
          <cell r="J86" t="str">
            <v/>
          </cell>
          <cell r="K86" t="str">
            <v/>
          </cell>
          <cell r="L86" t="str">
            <v>SONIA LORENA IBAGON AVILA</v>
          </cell>
        </row>
        <row r="87">
          <cell r="B87" t="str">
            <v>Proyecto de Ley Numero 86 de 2024  Senado</v>
          </cell>
          <cell r="C87" t="str">
            <v>Por medio de la cual se declara el 15 de marzo como el Día Nacional de la Educación y la inclusión financiera; y se dictan otras disposiciones.</v>
          </cell>
          <cell r="D87" t="str">
            <v>Bajo</v>
          </cell>
          <cell r="E87" t="str">
            <v>Ponencia</v>
          </cell>
          <cell r="F87" t="str">
            <v>4</v>
          </cell>
          <cell r="G87" t="str">
            <v>DGPPN;URF;DAF</v>
          </cell>
          <cell r="H87" t="str">
            <v/>
          </cell>
          <cell r="I87" t="str">
            <v/>
          </cell>
          <cell r="J87" t="str">
            <v/>
          </cell>
          <cell r="K87" t="str">
            <v>-Ponencia 4 Debate</v>
          </cell>
          <cell r="L87" t="str">
            <v>JESUS DAVID MUÑOZ CACERES</v>
          </cell>
        </row>
        <row r="88">
          <cell r="B88" t="str">
            <v>Proyecto de Ley Numero 88 de 2024  Senado</v>
          </cell>
          <cell r="C88" t="str">
            <v>Por medio del cual se modifican las Leyes 79 de 1988 y 454 de 1998; se regulan algunos aspectos relativos a la supervisión del sector y se dictan otras disposiciones.</v>
          </cell>
          <cell r="D88" t="str">
            <v>Bajo</v>
          </cell>
          <cell r="E88" t="str">
            <v>Ponencia</v>
          </cell>
          <cell r="F88" t="str">
            <v>3</v>
          </cell>
          <cell r="G88" t="str">
            <v>DGPM;URF;DGPPN;DIAN</v>
          </cell>
          <cell r="H88" t="str">
            <v>DGPPN</v>
          </cell>
          <cell r="I88" t="str">
            <v/>
          </cell>
          <cell r="J88" t="str">
            <v/>
          </cell>
          <cell r="K88" t="str">
            <v/>
          </cell>
          <cell r="L88" t="str">
            <v>SANTIAGO CANO ARIAS</v>
          </cell>
        </row>
        <row r="89">
          <cell r="B89" t="str">
            <v>Proyecto de Ley Numero 89 de 2024  Senado</v>
          </cell>
          <cell r="C89" t="str">
            <v>Por medio de la cual se fomenta la inclusión financiera de las mujeres.</v>
          </cell>
          <cell r="D89" t="str">
            <v>Bajo</v>
          </cell>
          <cell r="E89" t="str">
            <v>Aprobado</v>
          </cell>
          <cell r="F89" t="str">
            <v>2</v>
          </cell>
          <cell r="G89" t="str">
            <v>DGPPN;URF;DAF</v>
          </cell>
          <cell r="H89" t="str">
            <v>DGPPN</v>
          </cell>
          <cell r="I89" t="str">
            <v/>
          </cell>
          <cell r="J89" t="str">
            <v/>
          </cell>
          <cell r="K89" t="str">
            <v/>
          </cell>
          <cell r="L89" t="str">
            <v>JOHANNA ALEJANDRA ARIAS JARAMILLO</v>
          </cell>
        </row>
        <row r="90">
          <cell r="B90" t="str">
            <v>Proyecto de Ley Numero 89 de 2024  Cámara</v>
          </cell>
          <cell r="C90" t="str">
            <v>Por medio de la cual se reconoce el río Guatapurí; su cuenca y afluentes como sujeto de derechos y se dictan otras disposiciones.</v>
          </cell>
          <cell r="D90" t="str">
            <v>Bajo</v>
          </cell>
          <cell r="E90" t="str">
            <v>Ponencia</v>
          </cell>
          <cell r="F90" t="str">
            <v>2</v>
          </cell>
          <cell r="G90" t="str">
            <v>DAF;DGPPN</v>
          </cell>
          <cell r="H90" t="str">
            <v>DGPPN</v>
          </cell>
          <cell r="I90" t="str">
            <v/>
          </cell>
          <cell r="J90" t="str">
            <v/>
          </cell>
          <cell r="K90" t="str">
            <v/>
          </cell>
          <cell r="L90" t="str">
            <v>JOHANNA ALEJANDRA ARIAS JARAMILLO</v>
          </cell>
        </row>
        <row r="91">
          <cell r="B91" t="str">
            <v>Proyecto de Ley Numero 92 de 2024  Cámara</v>
          </cell>
          <cell r="C91" t="str">
            <v>por medio del cual se establece el día Nacional del Pescador.</v>
          </cell>
          <cell r="D91" t="str">
            <v>Bajo</v>
          </cell>
          <cell r="E91" t="str">
            <v>Aprobado</v>
          </cell>
          <cell r="F91" t="str">
            <v>4</v>
          </cell>
          <cell r="G91" t="str">
            <v>DGPPN</v>
          </cell>
          <cell r="H91" t="str">
            <v/>
          </cell>
          <cell r="I91" t="str">
            <v/>
          </cell>
          <cell r="J91" t="str">
            <v>Ponencia 3 Debate</v>
          </cell>
          <cell r="K91" t="str">
            <v>-Ponencia 2 Debate-Ponencia 4 Debate</v>
          </cell>
          <cell r="L91" t="str">
            <v>JESUS DAVID MUÑOZ CACERES</v>
          </cell>
        </row>
        <row r="92">
          <cell r="B92" t="str">
            <v>Proyecto de Ley Numero 93 de 2024  Cámara</v>
          </cell>
          <cell r="C92" t="str">
            <v>por medio de la cual se modifica la Ley 2268 y de dictan otras disposiciones</v>
          </cell>
          <cell r="D92" t="str">
            <v>Medio</v>
          </cell>
          <cell r="E92" t="str">
            <v>Aprobado</v>
          </cell>
          <cell r="F92" t="str">
            <v>2</v>
          </cell>
          <cell r="G92" t="str">
            <v>DGRESS;DGPPN</v>
          </cell>
          <cell r="H92" t="str">
            <v>DGPPN</v>
          </cell>
          <cell r="I92" t="str">
            <v/>
          </cell>
          <cell r="J92" t="str">
            <v/>
          </cell>
          <cell r="K92" t="str">
            <v/>
          </cell>
          <cell r="L92" t="str">
            <v>JEAN MARCO FERIA PEROZO</v>
          </cell>
        </row>
        <row r="93">
          <cell r="B93" t="str">
            <v>Proyecto de Ley Numero 94 de 2024  Cámara</v>
          </cell>
          <cell r="C93" t="str">
            <v>por medio de la cual se busca promover y potenciar el turismo en los municipios PDET</v>
          </cell>
          <cell r="D93" t="str">
            <v>Medio</v>
          </cell>
          <cell r="E93" t="str">
            <v>Ponencia</v>
          </cell>
          <cell r="F93" t="str">
            <v>2</v>
          </cell>
          <cell r="G93" t="str">
            <v>DAF;DGPPN</v>
          </cell>
          <cell r="H93" t="str">
            <v>DGPPN</v>
          </cell>
          <cell r="I93" t="str">
            <v/>
          </cell>
          <cell r="J93" t="str">
            <v/>
          </cell>
          <cell r="K93" t="str">
            <v/>
          </cell>
          <cell r="L93" t="str">
            <v>WILLIAM FELIPE ORDUZ ANDONOFF</v>
          </cell>
        </row>
        <row r="94">
          <cell r="B94" t="str">
            <v>Proyecto de Ley Numero 94 de 2024  Senado</v>
          </cell>
          <cell r="C94" t="str">
            <v>Por medio de la cual se incentiva la cultura; a los artistas y a los artesanos en Colombia mediante la creación del programa “Arte al Parque” y se dictan otras disposiciones.</v>
          </cell>
          <cell r="D94" t="str">
            <v>Bajo</v>
          </cell>
          <cell r="E94" t="str">
            <v>Ponencia</v>
          </cell>
          <cell r="F94" t="str">
            <v>2</v>
          </cell>
          <cell r="G94" t="str">
            <v>DGPPN;DAF</v>
          </cell>
          <cell r="H94" t="str">
            <v>DGPPN</v>
          </cell>
          <cell r="I94" t="str">
            <v/>
          </cell>
          <cell r="J94" t="str">
            <v/>
          </cell>
          <cell r="K94" t="str">
            <v/>
          </cell>
          <cell r="L94" t="str">
            <v>JOHANNA ALEJANDRA ARIAS JARAMILLO</v>
          </cell>
        </row>
        <row r="95">
          <cell r="B95" t="str">
            <v>Proyecto de Ley Numero 95 de 2024  Senado</v>
          </cell>
          <cell r="C95" t="str">
            <v>Por medio de la cual se modifica la Ley 1829 de 2017 y se dictan otras disposiciones</v>
          </cell>
          <cell r="D95" t="str">
            <v>Bajo</v>
          </cell>
          <cell r="E95" t="str">
            <v>Ponencia</v>
          </cell>
          <cell r="F95" t="str">
            <v>2</v>
          </cell>
          <cell r="G95" t="str">
            <v>DGPPN</v>
          </cell>
          <cell r="H95" t="str">
            <v/>
          </cell>
          <cell r="I95" t="str">
            <v/>
          </cell>
          <cell r="J95" t="str">
            <v/>
          </cell>
          <cell r="K95" t="str">
            <v>-Ponencia 1 Debate</v>
          </cell>
          <cell r="L95" t="str">
            <v>JOHANNA ALEJANDRA ARIAS JARAMILLO</v>
          </cell>
        </row>
        <row r="96">
          <cell r="B96" t="str">
            <v>Proyecto de Ley Numero 95 de 2024  Cámara</v>
          </cell>
          <cell r="C96" t="str">
            <v>por medio de la cual se reconoce el caballo criollo colombiano como Patrimonio Cultural de la Nación y se dictan otras disposiciones.</v>
          </cell>
          <cell r="D96" t="str">
            <v>Bajo</v>
          </cell>
          <cell r="E96" t="str">
            <v>Aprobado</v>
          </cell>
          <cell r="F96" t="str">
            <v>2</v>
          </cell>
          <cell r="G96" t="str">
            <v>DGPPN</v>
          </cell>
          <cell r="H96" t="str">
            <v>DGPPN</v>
          </cell>
          <cell r="I96" t="str">
            <v/>
          </cell>
          <cell r="J96" t="str">
            <v/>
          </cell>
          <cell r="K96" t="str">
            <v/>
          </cell>
          <cell r="L96" t="str">
            <v>JOHANNA ALEJANDRA ARIAS JARAMILLO</v>
          </cell>
        </row>
        <row r="97">
          <cell r="B97" t="str">
            <v>Proyecto de Ley Numero 98 de 2024  Cámara</v>
          </cell>
          <cell r="C97" t="str">
            <v>por medio del cual se fortalecen las unidades Municipales de asistencia Técnica Agropecuaria (Umata); en todo el Territorio Nacional.</v>
          </cell>
          <cell r="D97" t="str">
            <v>Bajo</v>
          </cell>
          <cell r="E97" t="str">
            <v>Ponencia</v>
          </cell>
          <cell r="F97" t="str">
            <v>2</v>
          </cell>
          <cell r="G97" t="str">
            <v>DAF;DGPPN</v>
          </cell>
          <cell r="H97" t="str">
            <v>DGPPN</v>
          </cell>
          <cell r="I97" t="str">
            <v/>
          </cell>
          <cell r="J97" t="str">
            <v/>
          </cell>
          <cell r="K97" t="str">
            <v/>
          </cell>
          <cell r="L97" t="str">
            <v>JOHANNA ALEJANDRA ARIAS JARAMILLO</v>
          </cell>
        </row>
        <row r="98">
          <cell r="B98" t="str">
            <v>Proyecto de Ley Numero 99 de 2024  Cámara</v>
          </cell>
          <cell r="C98" t="str">
            <v>por medio de la cual se vincula a la Nación en el homenaje al municipio de Chiquinquirá en el departamento de Boyacá; como destacado centro turístico religioso; histórico y cultural; y se dictan otras disposiciones.</v>
          </cell>
          <cell r="D98" t="str">
            <v>Bajo</v>
          </cell>
          <cell r="E98" t="str">
            <v>Conciliación</v>
          </cell>
          <cell r="F98" t="str">
            <v>5</v>
          </cell>
          <cell r="G98" t="str">
            <v>DGPPN</v>
          </cell>
          <cell r="H98" t="str">
            <v/>
          </cell>
          <cell r="I98" t="str">
            <v/>
          </cell>
          <cell r="J98" t="str">
            <v>Ponencia 3 Debate</v>
          </cell>
          <cell r="K98" t="str">
            <v>-Ponencia 2 Debate-Ponencia 4 Debate</v>
          </cell>
          <cell r="L98" t="str">
            <v>JESUS DAVID MUÑOZ CACERES</v>
          </cell>
        </row>
        <row r="99">
          <cell r="B99" t="str">
            <v>Proyecto de Ley Numero 100 de 2024  Cámara</v>
          </cell>
          <cell r="C99" t="str">
            <v>por medio de la cual se crea el Festival de Artes; Cultura; Música y Tradiciones Campesinas del Mundo en el departamento de Boyacá</v>
          </cell>
          <cell r="D99" t="str">
            <v>Bajo</v>
          </cell>
          <cell r="E99" t="str">
            <v>Conciliación</v>
          </cell>
          <cell r="F99" t="str">
            <v>5</v>
          </cell>
          <cell r="G99" t="str">
            <v>DGPPN</v>
          </cell>
          <cell r="H99" t="str">
            <v/>
          </cell>
          <cell r="I99" t="str">
            <v/>
          </cell>
          <cell r="J99" t="str">
            <v/>
          </cell>
          <cell r="K99" t="str">
            <v>-Ponencia 2 Debate-Ponencia 4 Debate</v>
          </cell>
          <cell r="L99" t="str">
            <v>JOHANNA ALEJANDRA ARIAS JARAMILLO</v>
          </cell>
        </row>
        <row r="100">
          <cell r="B100" t="str">
            <v>Proyecto de Ley Numero 101 de 2024  Cámara</v>
          </cell>
          <cell r="C100" t="str">
            <v>por medio de la cual se establecen normas relacionadas con los Fondos Educativos Territoriales y se dictan otras disposiciones.</v>
          </cell>
          <cell r="D100" t="str">
            <v>Bajo</v>
          </cell>
          <cell r="E100" t="str">
            <v>Ponencia</v>
          </cell>
          <cell r="F100" t="str">
            <v>2</v>
          </cell>
          <cell r="G100" t="str">
            <v>DGPPN;DAF</v>
          </cell>
          <cell r="H100" t="str">
            <v>DGPPN</v>
          </cell>
          <cell r="I100" t="str">
            <v/>
          </cell>
          <cell r="J100" t="str">
            <v/>
          </cell>
          <cell r="K100" t="str">
            <v/>
          </cell>
          <cell r="L100" t="str">
            <v>JOHANNA ALEJANDRA ARIAS JARAMILLO</v>
          </cell>
        </row>
        <row r="101">
          <cell r="B101" t="str">
            <v>Proyecto de Ley Numero 102 de 2024  Cámara</v>
          </cell>
          <cell r="C101" t="str">
            <v>Por medio de la cual se modifica el estatuto tributario con el fin de excluir del pago del IVA el alimento para animales domésticos de compañía perros y gatos.</v>
          </cell>
          <cell r="D101" t="str">
            <v>Medio</v>
          </cell>
          <cell r="E101" t="str">
            <v>Aprobado</v>
          </cell>
          <cell r="F101" t="str">
            <v>1</v>
          </cell>
          <cell r="G101" t="str">
            <v>DIAN;DGPM</v>
          </cell>
          <cell r="H101" t="str">
            <v>DGPM</v>
          </cell>
          <cell r="I101" t="str">
            <v/>
          </cell>
          <cell r="J101" t="str">
            <v/>
          </cell>
          <cell r="K101" t="str">
            <v/>
          </cell>
          <cell r="L101" t="str">
            <v>SANTIAGO CANO ARIAS</v>
          </cell>
        </row>
        <row r="102">
          <cell r="B102" t="str">
            <v>Proyecto de Ley Numero 104 de 2024  Senado</v>
          </cell>
          <cell r="C102" t="str">
            <v>Por medio de la cual se fortalece la capacitación en el acceso al crédito en el sector agropecuario y se dictan otras disposiciones.</v>
          </cell>
          <cell r="D102" t="str">
            <v>Bajo</v>
          </cell>
          <cell r="E102" t="str">
            <v>Ponencia</v>
          </cell>
          <cell r="F102" t="str">
            <v>2</v>
          </cell>
          <cell r="G102" t="str">
            <v>DGPPN</v>
          </cell>
          <cell r="H102" t="str">
            <v>DGPPN</v>
          </cell>
          <cell r="I102" t="str">
            <v/>
          </cell>
          <cell r="J102" t="str">
            <v/>
          </cell>
          <cell r="K102" t="str">
            <v/>
          </cell>
          <cell r="L102" t="str">
            <v>JOHANNA ALEJANDRA ARIAS JARAMILLO</v>
          </cell>
        </row>
        <row r="103">
          <cell r="B103" t="str">
            <v>-Proyecto de ley Orgánica Numero 104 de 2024  Cámara</v>
          </cell>
          <cell r="C103" t="str">
            <v>Por medio del cual se modifica la Ley 5ª de 1992 y se modifica la participación ciudadana en el estudio de los proyectos de ley; audiencias públicas y se dictan otras disposiciones.</v>
          </cell>
          <cell r="D103" t="str">
            <v>Bajo</v>
          </cell>
          <cell r="E103" t="str">
            <v>Ponencia</v>
          </cell>
          <cell r="F103" t="str">
            <v>2</v>
          </cell>
          <cell r="G103" t="str">
            <v>DGPPN</v>
          </cell>
          <cell r="H103" t="str">
            <v>DGPPN</v>
          </cell>
          <cell r="I103" t="str">
            <v/>
          </cell>
          <cell r="J103" t="str">
            <v/>
          </cell>
          <cell r="K103" t="str">
            <v/>
          </cell>
          <cell r="L103" t="str">
            <v>JOHANNA ALEJANDRA ARIAS JARAMILLO</v>
          </cell>
        </row>
        <row r="104">
          <cell r="B104" t="str">
            <v>Proyecto de Ley Numero 106 de 2024  Cámara</v>
          </cell>
          <cell r="C104" t="str">
            <v>por medio del cual se modifica la Ley 107 y Ley 115 de 1994 y se crea la cátedra obligatoria de herramientas de participación ciudadana.</v>
          </cell>
          <cell r="D104" t="str">
            <v>Bajo</v>
          </cell>
          <cell r="E104" t="str">
            <v>Ponencia</v>
          </cell>
          <cell r="F104" t="str">
            <v>2</v>
          </cell>
          <cell r="G104" t="str">
            <v>DGPPN</v>
          </cell>
          <cell r="H104" t="str">
            <v>DGPPN</v>
          </cell>
          <cell r="I104" t="str">
            <v/>
          </cell>
          <cell r="J104" t="str">
            <v/>
          </cell>
          <cell r="K104" t="str">
            <v/>
          </cell>
          <cell r="L104" t="str">
            <v>JOHANNA ALEJANDRA ARIAS JARAMILLO</v>
          </cell>
        </row>
        <row r="105">
          <cell r="B105" t="str">
            <v>Proyecto de Ley Numero 107 de 2024  Cámara</v>
          </cell>
          <cell r="C105" t="str">
            <v>Por medio de la cual se establecen tarifas justas de equipaje y se definen condiciones básicas en vuelos nacionales - LEY MALETA</v>
          </cell>
          <cell r="D105" t="str">
            <v>Bajo</v>
          </cell>
          <cell r="E105" t="str">
            <v>Ponencia</v>
          </cell>
          <cell r="F105" t="str">
            <v>2</v>
          </cell>
          <cell r="G105" t="str">
            <v>DGPPN</v>
          </cell>
          <cell r="H105" t="str">
            <v>DGPPN</v>
          </cell>
          <cell r="I105" t="str">
            <v/>
          </cell>
          <cell r="J105" t="str">
            <v/>
          </cell>
          <cell r="K105" t="str">
            <v/>
          </cell>
          <cell r="L105" t="str">
            <v>JOHANNA ALEJANDRA ARIAS JARAMILLO</v>
          </cell>
        </row>
        <row r="106">
          <cell r="B106" t="str">
            <v>Proyecto de Ley Numero 107 de 2024  Senado</v>
          </cell>
          <cell r="C106" t="str">
            <v>Por medio de la cual se prohíbe a las instituciones educativas públicas y privadas impedir el acceso a las instalaciones a estudiantes bajo su cuidado</v>
          </cell>
          <cell r="D106" t="str">
            <v>Bajo</v>
          </cell>
          <cell r="E106" t="str">
            <v>Ponencia</v>
          </cell>
          <cell r="F106" t="str">
            <v>2</v>
          </cell>
          <cell r="G106" t="str">
            <v>DAF;DGPPN</v>
          </cell>
          <cell r="H106" t="str">
            <v>DGPPN</v>
          </cell>
          <cell r="I106" t="str">
            <v/>
          </cell>
          <cell r="J106" t="str">
            <v/>
          </cell>
          <cell r="K106" t="str">
            <v/>
          </cell>
          <cell r="L106" t="str">
            <v>JOHANNA ALEJANDRA ARIAS JARAMILLO</v>
          </cell>
        </row>
        <row r="107">
          <cell r="B107" t="str">
            <v>Proyecto de Ley Numero 110 de 2024  Cámara</v>
          </cell>
          <cell r="C107" t="str">
            <v>por el cual se establecen lineamientos para la formulación de políticas públicas para la protección integral de personas en riesgo de calle; personas en situación de calle; la prevención de la habitancia en calle y se dictan otras disposiciones.</v>
          </cell>
          <cell r="D107" t="str">
            <v>Medio</v>
          </cell>
          <cell r="E107" t="str">
            <v>Aprobado</v>
          </cell>
          <cell r="F107" t="str">
            <v>1</v>
          </cell>
          <cell r="G107" t="str">
            <v>DGPPN;DGRESS</v>
          </cell>
          <cell r="H107" t="str">
            <v>DGPPN</v>
          </cell>
          <cell r="I107" t="str">
            <v/>
          </cell>
          <cell r="J107" t="str">
            <v/>
          </cell>
          <cell r="K107" t="str">
            <v/>
          </cell>
          <cell r="L107" t="str">
            <v>JEAN MARCO FERIA PEROZO</v>
          </cell>
        </row>
        <row r="108">
          <cell r="B108" t="str">
            <v>Proyecto de Ley Numero 112 de 2024  Cámara</v>
          </cell>
          <cell r="C108" t="str">
            <v>Por medio de la cual se promueve en los programas académicos de medicina; derecho; psicología y trabajo social; lo establecido en la Ley 1257 de 2008 en cuanto su rol en la sensibilización; prevención y sanción de formas de violencia y discriminación contra las mujeres</v>
          </cell>
          <cell r="D108" t="str">
            <v>Bajo</v>
          </cell>
          <cell r="E108" t="str">
            <v>Ponencia</v>
          </cell>
          <cell r="F108" t="str">
            <v>2</v>
          </cell>
          <cell r="G108" t="str">
            <v>DGPPN;DAF</v>
          </cell>
          <cell r="H108" t="str">
            <v>DGPPN</v>
          </cell>
          <cell r="I108" t="str">
            <v/>
          </cell>
          <cell r="J108" t="str">
            <v/>
          </cell>
          <cell r="K108" t="str">
            <v/>
          </cell>
          <cell r="L108" t="str">
            <v>JOHANNA ALEJANDRA ARIAS JARAMILLO</v>
          </cell>
        </row>
        <row r="109">
          <cell r="B109" t="str">
            <v>Proyecto de Ley Numero 114 de 2024  Cámara</v>
          </cell>
          <cell r="C109" t="str">
            <v>por medio de la cual se establece el programa Creando Más Empresa otorgando beneficios económicos para la formalización empresarial de Mipymes y se dictan otras disposiciones.</v>
          </cell>
          <cell r="D109" t="str">
            <v>Medio</v>
          </cell>
          <cell r="E109" t="str">
            <v>Ponencia</v>
          </cell>
          <cell r="F109" t="str">
            <v>2</v>
          </cell>
          <cell r="G109" t="str">
            <v>DESPACHO VICEMINISTRO TÉCNICO;DGPPN;DGPM;URF;DAF;DGPE</v>
          </cell>
          <cell r="H109" t="str">
            <v>DGPPN</v>
          </cell>
          <cell r="I109" t="str">
            <v/>
          </cell>
          <cell r="J109" t="str">
            <v/>
          </cell>
          <cell r="K109" t="str">
            <v/>
          </cell>
          <cell r="L109" t="str">
            <v>WILLIAM FELIPE ORDUZ ANDONOFF</v>
          </cell>
        </row>
        <row r="110">
          <cell r="B110" t="str">
            <v>Proyecto de Ley Numero 114 de 2024  Senado</v>
          </cell>
          <cell r="C110" t="str">
            <v>Por medio de la cual se reconoce el carácter de factor salarial a la bonificación judicial de los servidores públicos de la Fiscalía General de la Nación; la Rama Judicial y la Justicia Penal Militar; la Dirección Ejecutiva de Administración Judicial y las direcciones seccionales de la Rama Judicial</v>
          </cell>
          <cell r="D110" t="str">
            <v>Alto</v>
          </cell>
          <cell r="E110" t="str">
            <v>Aprobado</v>
          </cell>
          <cell r="F110" t="str">
            <v>2</v>
          </cell>
          <cell r="G110" t="str">
            <v>DGRESS;DGPPN</v>
          </cell>
          <cell r="H110" t="str">
            <v>DGPPN; DGRESS</v>
          </cell>
          <cell r="I110" t="str">
            <v/>
          </cell>
          <cell r="J110" t="str">
            <v/>
          </cell>
          <cell r="K110" t="str">
            <v>-Ponencia 2 Debate</v>
          </cell>
          <cell r="L110" t="str">
            <v>SONIA LORENA IBAGON AVILA</v>
          </cell>
        </row>
        <row r="111">
          <cell r="B111" t="str">
            <v>Proyecto de Ley Numero 115 de 2024  Cámara</v>
          </cell>
          <cell r="C111" t="str">
            <v>Por medio de la cual se ordena reconocer; proteger; dar lineamientos y fortalecer la economía campesina Familiar y Comunitaria; desde un punto de vista asociativo; con el fin de propender por la seguridad y la soberanía alimentaria de la nación y se dictan otras disposiciones</v>
          </cell>
          <cell r="D111" t="str">
            <v>Medio</v>
          </cell>
          <cell r="E111" t="str">
            <v>Ponencia</v>
          </cell>
          <cell r="F111" t="str">
            <v>2</v>
          </cell>
          <cell r="G111" t="str">
            <v>GRUPO SISTEMA GENERAL DE REGALÍAS;DESPACHO VICEMINISTRO TÉCNICO;DAF;DGPPN;DGCPTN;DGPE</v>
          </cell>
          <cell r="H111" t="str">
            <v>DGPPN</v>
          </cell>
          <cell r="I111" t="str">
            <v/>
          </cell>
          <cell r="J111" t="str">
            <v/>
          </cell>
          <cell r="K111" t="str">
            <v/>
          </cell>
          <cell r="L111" t="str">
            <v>WILLIAM FELIPE ORDUZ ANDONOFF</v>
          </cell>
        </row>
        <row r="112">
          <cell r="B112" t="str">
            <v>Proyecto de Ley Numero 115 de 2024  Senado</v>
          </cell>
          <cell r="C112" t="str">
            <v>por medio del cual se reglamenta la profesión de gerontología en Colombia y se dictan otras disposiciones</v>
          </cell>
          <cell r="D112" t="str">
            <v>No impacto</v>
          </cell>
          <cell r="E112" t="str">
            <v>Aprobado</v>
          </cell>
          <cell r="F112" t="str">
            <v>4</v>
          </cell>
          <cell r="G112" t="str">
            <v>DGPPN</v>
          </cell>
          <cell r="H112" t="str">
            <v/>
          </cell>
          <cell r="I112" t="str">
            <v/>
          </cell>
          <cell r="J112" t="str">
            <v/>
          </cell>
          <cell r="K112" t="str">
            <v/>
          </cell>
          <cell r="L112" t="str">
            <v>EDGAR FEDERICO RODRIGUEZ ARANDA</v>
          </cell>
        </row>
        <row r="113">
          <cell r="B113" t="str">
            <v>Proyecto de Ley Numero 116 de 2024  Cámara</v>
          </cell>
          <cell r="C113" t="str">
            <v>por medio de la cual se exalta al municipio de La Macarena; departamento del Meta; como patrimonio turístico y cultural y se dictan otras disposiciones.</v>
          </cell>
          <cell r="D113" t="str">
            <v>Bajo</v>
          </cell>
          <cell r="E113" t="str">
            <v>Ponencia</v>
          </cell>
          <cell r="F113" t="str">
            <v>3</v>
          </cell>
          <cell r="G113" t="str">
            <v>DGPPN</v>
          </cell>
          <cell r="H113" t="str">
            <v/>
          </cell>
          <cell r="I113" t="str">
            <v/>
          </cell>
          <cell r="J113" t="str">
            <v/>
          </cell>
          <cell r="K113" t="str">
            <v>-Publicación 0 Debate-Ponencia 2 Debate-Aprobado 2 Debate</v>
          </cell>
          <cell r="L113" t="str">
            <v>JOHANNA ALEJANDRA ARIAS JARAMILLO</v>
          </cell>
        </row>
        <row r="114">
          <cell r="B114" t="str">
            <v>Proyecto de Ley Numero 117 de 2024  Cámara</v>
          </cell>
          <cell r="C114" t="str">
            <v>por medio de la cual se adoptan estrategias de planificación y formación del talento humano del sistema de salud; se crea la Estrategia Nacional de Protección Contra la Violencia al Talento Humano del Sistema de Salud y se dictan otras disposiciones.</v>
          </cell>
          <cell r="D114" t="str">
            <v>Bajo</v>
          </cell>
          <cell r="E114" t="str">
            <v>Ponencia</v>
          </cell>
          <cell r="F114" t="str">
            <v>2</v>
          </cell>
          <cell r="G114" t="str">
            <v>DAF;DGPPN;DGRESS</v>
          </cell>
          <cell r="H114" t="str">
            <v>DGPPN</v>
          </cell>
          <cell r="I114" t="str">
            <v/>
          </cell>
          <cell r="J114" t="str">
            <v/>
          </cell>
          <cell r="K114" t="str">
            <v/>
          </cell>
          <cell r="L114" t="str">
            <v>JOHANNA ALEJANDRA ARIAS JARAMILLO</v>
          </cell>
        </row>
        <row r="115">
          <cell r="B115" t="str">
            <v>Proyecto de Ley Numero 119 de 2024  Cámara</v>
          </cell>
          <cell r="C115" t="str">
            <v>por medio de la cual se declara patrimonio cultural inmaterial la celebración de la Semana Santa en el municipio de Piedecuesta - Santander y se dictan otras disposiciones.</v>
          </cell>
          <cell r="D115" t="str">
            <v>Bajo</v>
          </cell>
          <cell r="E115" t="str">
            <v>Ponencia</v>
          </cell>
          <cell r="F115" t="str">
            <v>3</v>
          </cell>
          <cell r="G115" t="str">
            <v>DGPPN</v>
          </cell>
          <cell r="H115" t="str">
            <v/>
          </cell>
          <cell r="I115" t="str">
            <v/>
          </cell>
          <cell r="J115" t="str">
            <v/>
          </cell>
          <cell r="K115" t="str">
            <v>-Ponencia 1 Debate-Ponencia 3 Debate</v>
          </cell>
          <cell r="L115" t="str">
            <v>JESUS DAVID MUÑOZ CACERES</v>
          </cell>
        </row>
        <row r="116">
          <cell r="B116" t="str">
            <v>Proyecto de Ley Numero 119 de 2024  Senado</v>
          </cell>
          <cell r="C116" t="str">
            <v>por medio de la cual se reconoce la labor de las madres y padres cuidadores de personas en situación de discapacidad severa y se dictan otras disposiciones</v>
          </cell>
          <cell r="D116" t="str">
            <v>Alto</v>
          </cell>
          <cell r="E116" t="str">
            <v>Ponencia</v>
          </cell>
          <cell r="F116" t="str">
            <v>4</v>
          </cell>
          <cell r="G116" t="str">
            <v>DGPPN;DGRESS</v>
          </cell>
          <cell r="H116" t="str">
            <v/>
          </cell>
          <cell r="I116" t="str">
            <v/>
          </cell>
          <cell r="J116" t="str">
            <v/>
          </cell>
          <cell r="K116" t="str">
            <v>-Ponencia 4 Debate</v>
          </cell>
          <cell r="L116" t="str">
            <v>MARIA CAMILA PEREZ MEDINA</v>
          </cell>
        </row>
        <row r="117">
          <cell r="B117" t="str">
            <v>Proyecto de Ley Numero 121 de 2024  Cámara</v>
          </cell>
          <cell r="C117" t="str">
            <v>por medio de la cual se declara el día de la Cultura Vallenata y se dictan otras disposiciones.</v>
          </cell>
          <cell r="D117" t="str">
            <v>Bajo</v>
          </cell>
          <cell r="E117" t="str">
            <v>Conciliación</v>
          </cell>
          <cell r="F117" t="str">
            <v>5</v>
          </cell>
          <cell r="G117" t="str">
            <v>DGPPN;DAF</v>
          </cell>
          <cell r="H117" t="str">
            <v/>
          </cell>
          <cell r="I117" t="str">
            <v/>
          </cell>
          <cell r="J117" t="str">
            <v/>
          </cell>
          <cell r="K117" t="str">
            <v>-Ponencia 2 Debate-Ponencia 3 Debate</v>
          </cell>
          <cell r="L117" t="str">
            <v>WILLIAM FELIPE ORDUZ ANDONOFF</v>
          </cell>
        </row>
        <row r="118">
          <cell r="B118" t="str">
            <v>Proyecto de Ley Numero 122 de 2024  Cámara</v>
          </cell>
          <cell r="C118" t="str">
            <v>Por el cual se expide la Ley Integral de Identidad de Género.</v>
          </cell>
          <cell r="D118" t="str">
            <v>Medio</v>
          </cell>
          <cell r="E118" t="str">
            <v>Ponencia</v>
          </cell>
          <cell r="F118" t="str">
            <v>2</v>
          </cell>
          <cell r="G118" t="str">
            <v>DAF;DGPPN</v>
          </cell>
          <cell r="H118" t="str">
            <v>DGPPN</v>
          </cell>
          <cell r="I118" t="str">
            <v/>
          </cell>
          <cell r="J118" t="str">
            <v/>
          </cell>
          <cell r="K118" t="str">
            <v/>
          </cell>
          <cell r="L118" t="str">
            <v>WILLIAM FELIPE ORDUZ ANDONOFF</v>
          </cell>
        </row>
        <row r="119">
          <cell r="B119" t="str">
            <v>Proyecto de Ley Numero 123 de 2024  Senado</v>
          </cell>
          <cell r="C119" t="str">
            <v>por medio de la cual la nación se vincula a la conmemoración de los 225 años del movimiento insurgente de los Comuneros del Sur; una de las primeras manifestaciones independentistas de américa; se rinde homenaje a la subregión sabana en el departamento de Nariño y se dictan otras disposiciones.</v>
          </cell>
          <cell r="D119" t="str">
            <v>Bajo</v>
          </cell>
          <cell r="E119" t="str">
            <v>Ponencia</v>
          </cell>
          <cell r="F119" t="str">
            <v>4</v>
          </cell>
          <cell r="G119" t="str">
            <v>DGPPN</v>
          </cell>
          <cell r="H119" t="str">
            <v/>
          </cell>
          <cell r="I119" t="str">
            <v/>
          </cell>
          <cell r="J119" t="str">
            <v/>
          </cell>
          <cell r="K119" t="str">
            <v>-Ponencia 1 Debate-Ponencia 4 Debate</v>
          </cell>
          <cell r="L119" t="str">
            <v>JOHANNA ALEJANDRA ARIAS JARAMILLO</v>
          </cell>
        </row>
        <row r="120">
          <cell r="B120" t="str">
            <v>Proyecto de Ley Numero 124 de 2024  Cámara</v>
          </cell>
          <cell r="C120" t="str">
            <v>por medio de la cual se reconoce a “Galeras Rock” como uno de los festivales de música alternativa más importantes del Suroccidente Colombiano; se fortalece su promoción y realización anual en el municipio de San Juan de Pasto y se dictan otras disposiciones</v>
          </cell>
          <cell r="D120" t="str">
            <v>Bajo</v>
          </cell>
          <cell r="E120" t="str">
            <v>Aprobado</v>
          </cell>
          <cell r="F120" t="str">
            <v>4</v>
          </cell>
          <cell r="G120" t="str">
            <v>DGPPN</v>
          </cell>
          <cell r="H120" t="str">
            <v/>
          </cell>
          <cell r="I120" t="str">
            <v/>
          </cell>
          <cell r="J120" t="str">
            <v/>
          </cell>
          <cell r="K120" t="str">
            <v>-Ponencia 1 Debate-Ponencia 2 Debate-Ponencia 4 Debate</v>
          </cell>
          <cell r="L120" t="str">
            <v>JOHANNA ALEJANDRA ARIAS JARAMILLO</v>
          </cell>
        </row>
        <row r="121">
          <cell r="B121" t="str">
            <v>Proyecto de Ley Numero 125 de 2024  Senado</v>
          </cell>
          <cell r="C121" t="str">
            <v>Por medio del cual se autoriza transmitir divulgación política o propaganda y publicidad política electoral a través del servicio de televisión y radio difusión comunitaria.</v>
          </cell>
          <cell r="D121" t="str">
            <v>Bajo</v>
          </cell>
          <cell r="E121" t="str">
            <v>Ponencia</v>
          </cell>
          <cell r="F121" t="str">
            <v>2</v>
          </cell>
          <cell r="G121" t="str">
            <v>DGPPN</v>
          </cell>
          <cell r="H121" t="str">
            <v>DGPPN</v>
          </cell>
          <cell r="I121" t="str">
            <v/>
          </cell>
          <cell r="J121" t="str">
            <v/>
          </cell>
          <cell r="K121" t="str">
            <v/>
          </cell>
          <cell r="L121" t="str">
            <v>JOHANNA ALEJANDRA ARIAS JARAMILLO</v>
          </cell>
        </row>
        <row r="122">
          <cell r="B122" t="str">
            <v>Proyecto de Ley Numero 126 de 2024  Senado</v>
          </cell>
          <cell r="C122" t="str">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ell>
          <cell r="D122" t="str">
            <v>Bajo</v>
          </cell>
          <cell r="E122" t="str">
            <v>Ponencia</v>
          </cell>
          <cell r="F122" t="str">
            <v>2</v>
          </cell>
          <cell r="G122" t="str">
            <v>DGPPN</v>
          </cell>
          <cell r="H122" t="str">
            <v/>
          </cell>
          <cell r="I122" t="str">
            <v/>
          </cell>
          <cell r="J122" t="str">
            <v/>
          </cell>
          <cell r="K122" t="str">
            <v>-Ponencia 1 Debate</v>
          </cell>
          <cell r="L122" t="str">
            <v>JOHANNA ALEJANDRA ARIAS JARAMILLO</v>
          </cell>
        </row>
        <row r="123">
          <cell r="B123" t="str">
            <v>Proyecto de Ley Numero 128 de 2024  Cámara</v>
          </cell>
          <cell r="C123" t="str">
            <v>Por medio de la cual se crea el “Fondo mujer cafetera para el desarrollo de productos con valor agregado derivados de café en los territorios cafeteros y se dictan otras disposiciones”</v>
          </cell>
          <cell r="D123" t="str">
            <v>Medio</v>
          </cell>
          <cell r="E123" t="str">
            <v>Ponencia</v>
          </cell>
          <cell r="F123" t="str">
            <v>2</v>
          </cell>
          <cell r="G123" t="str">
            <v>DGPPN</v>
          </cell>
          <cell r="H123" t="str">
            <v>DGPPN</v>
          </cell>
          <cell r="I123" t="str">
            <v/>
          </cell>
          <cell r="J123" t="str">
            <v/>
          </cell>
          <cell r="K123" t="str">
            <v/>
          </cell>
          <cell r="L123" t="str">
            <v>SONIA LORENA IBAGON AVILA</v>
          </cell>
        </row>
        <row r="124">
          <cell r="B124" t="str">
            <v>Proyecto de Ley Numero 130 de 2024  Cámara</v>
          </cell>
          <cell r="C124" t="str">
            <v>Por medio del cual declárase Patrimonio Cultural Inmaterial (LRPCI) -del ámbito nacional el género musical calypso y los bailes típicos del Pueblo Raizal del Archipiélago de San Andrés; Providencia y Santa Catalina</v>
          </cell>
          <cell r="D124" t="str">
            <v>Bajo</v>
          </cell>
          <cell r="E124" t="str">
            <v>Conciliación</v>
          </cell>
          <cell r="F124" t="str">
            <v>5</v>
          </cell>
          <cell r="G124" t="str">
            <v>DGPPN;DAF</v>
          </cell>
          <cell r="H124" t="str">
            <v/>
          </cell>
          <cell r="I124" t="str">
            <v/>
          </cell>
          <cell r="J124" t="str">
            <v>Ponencia 1 Debate</v>
          </cell>
          <cell r="K124" t="str">
            <v>-Ponencia 2 Debate-Ponencia 3 Debate</v>
          </cell>
          <cell r="L124" t="str">
            <v>JESUS DAVID MUÑOZ CACERES</v>
          </cell>
        </row>
        <row r="125">
          <cell r="B125" t="str">
            <v>Proyecto de Ley Numero 131 de 2024  Senado</v>
          </cell>
          <cell r="C125" t="str">
            <v>Por el cual se modifica el cargo por confiabilidad y se dictan normas para la estabilidad del sector eléctrico colombiano.</v>
          </cell>
          <cell r="D125" t="str">
            <v>Medio</v>
          </cell>
          <cell r="E125" t="str">
            <v>Aprobado</v>
          </cell>
          <cell r="F125" t="str">
            <v>1</v>
          </cell>
          <cell r="G125" t="str">
            <v>DESPACHO VICEMINISTRO TÉCNICO;DGPPN;DGPM</v>
          </cell>
          <cell r="H125" t="str">
            <v>DESPACHO VICEMINISTRO TÉCNICO; DGPPN</v>
          </cell>
          <cell r="I125" t="str">
            <v/>
          </cell>
          <cell r="J125" t="str">
            <v/>
          </cell>
          <cell r="K125" t="str">
            <v/>
          </cell>
          <cell r="L125" t="str">
            <v>SANTIAGO CANO ARIAS</v>
          </cell>
        </row>
        <row r="126">
          <cell r="B126" t="str">
            <v>Proyecto de Ley Numero 131 de 2024  Cámara</v>
          </cell>
          <cell r="C126" t="str">
            <v>por la cual se crea el Consejo Nacional de Tecnólogos en Salud y se dictan otras disposiciones</v>
          </cell>
          <cell r="D126" t="str">
            <v>Bajo</v>
          </cell>
          <cell r="E126" t="str">
            <v>Ponencia</v>
          </cell>
          <cell r="F126" t="str">
            <v>2</v>
          </cell>
          <cell r="G126" t="str">
            <v>DGPPN</v>
          </cell>
          <cell r="H126" t="str">
            <v>DGPPN</v>
          </cell>
          <cell r="I126" t="str">
            <v/>
          </cell>
          <cell r="J126" t="str">
            <v/>
          </cell>
          <cell r="K126" t="str">
            <v/>
          </cell>
          <cell r="L126" t="str">
            <v>JOHANNA ALEJANDRA ARIAS JARAMILLO</v>
          </cell>
        </row>
        <row r="127">
          <cell r="B127" t="str">
            <v>Proyecto de Ley Numero 132 de 2024  Senado</v>
          </cell>
          <cell r="C127" t="str">
            <v>por medio de la cual se organiza el servicio público de la formación técnica; se modifican las Leyes 30 de 1992; 749 de 2002 y 1064 de 2006; y se dictan otras disposiciones</v>
          </cell>
          <cell r="D127" t="str">
            <v>Medio</v>
          </cell>
          <cell r="E127" t="str">
            <v>Aprobado</v>
          </cell>
          <cell r="F127" t="str">
            <v>1</v>
          </cell>
          <cell r="G127" t="str">
            <v>DGPPN;DAF</v>
          </cell>
          <cell r="H127" t="str">
            <v>DGPPN</v>
          </cell>
          <cell r="I127" t="str">
            <v/>
          </cell>
          <cell r="J127" t="str">
            <v/>
          </cell>
          <cell r="K127" t="str">
            <v/>
          </cell>
          <cell r="L127" t="str">
            <v>EDGAR FEDERICO RODRIGUEZ ARANDA</v>
          </cell>
        </row>
        <row r="128">
          <cell r="B128" t="str">
            <v>-Proyecto de ley Orgánica Numero 133 de 2024  Cámara</v>
          </cell>
          <cell r="C128" t="str">
            <v>Por la cual se dictan disposiciones orgánicas en materia de presupuesto y sostenibilidad fiscal para las entidades territoriales y sus descentralizadas.</v>
          </cell>
          <cell r="D128" t="str">
            <v>Medio</v>
          </cell>
          <cell r="E128" t="str">
            <v>Aprobado</v>
          </cell>
          <cell r="F128" t="str">
            <v>2</v>
          </cell>
          <cell r="G128" t="str">
            <v>GRUPO SISTEMA GENERAL DE REGALÍAS;DAF;DGCPTN;DGPM;DGPPN</v>
          </cell>
          <cell r="H128" t="str">
            <v>DAF; DGPPN</v>
          </cell>
          <cell r="I128" t="str">
            <v/>
          </cell>
          <cell r="J128" t="str">
            <v/>
          </cell>
          <cell r="K128" t="str">
            <v/>
          </cell>
          <cell r="L128" t="str">
            <v>WILLIAM FELIPE ORDUZ ANDONOFF</v>
          </cell>
        </row>
        <row r="129">
          <cell r="B129" t="str">
            <v>Proyecto de Ley Numero 134 de 2024  Senado</v>
          </cell>
          <cell r="C129" t="str">
            <v>Por el cual se permiten nuevos modelos de negocio para impulsar la transición energética justa.</v>
          </cell>
          <cell r="D129" t="str">
            <v>Bajo</v>
          </cell>
          <cell r="E129" t="str">
            <v>Aprobado</v>
          </cell>
          <cell r="F129" t="str">
            <v>1</v>
          </cell>
          <cell r="G129" t="str">
            <v>DESPACHO VICEMINISTRO TÉCNICO;DAF;DGPM;DGPPN</v>
          </cell>
          <cell r="H129" t="str">
            <v>DESPACHO VICEMINISTRO TÉCNICO; DGPPN</v>
          </cell>
          <cell r="I129" t="str">
            <v/>
          </cell>
          <cell r="J129" t="str">
            <v/>
          </cell>
          <cell r="K129" t="str">
            <v/>
          </cell>
          <cell r="L129" t="str">
            <v>JOHANNA ALEJANDRA ARIAS JARAMILLO</v>
          </cell>
        </row>
        <row r="130">
          <cell r="B130" t="str">
            <v>Proyecto de Ley Numero 136 de 2024  Senado</v>
          </cell>
          <cell r="C130" t="str">
            <v>Por medio de la cual se regula el servicio de transporte privado intermediado por plataformas digitales.</v>
          </cell>
          <cell r="D130" t="str">
            <v>Bajo</v>
          </cell>
          <cell r="E130" t="str">
            <v>Ponencia</v>
          </cell>
          <cell r="F130" t="str">
            <v>2</v>
          </cell>
          <cell r="G130" t="str">
            <v>URF;DGPPN;DAF;DGPM</v>
          </cell>
          <cell r="H130" t="str">
            <v>DGPPN</v>
          </cell>
          <cell r="I130" t="str">
            <v/>
          </cell>
          <cell r="J130" t="str">
            <v>Ponencia 1 Debate</v>
          </cell>
          <cell r="K130" t="str">
            <v/>
          </cell>
          <cell r="L130" t="str">
            <v>JOHANNA ALEJANDRA ARIAS JARAMILLO</v>
          </cell>
        </row>
        <row r="131">
          <cell r="B131" t="str">
            <v>Proyecto de Ley Numero 136 de 2024  Cámara</v>
          </cell>
          <cell r="C131" t="str">
            <v>Por medio del cual se establece medidas para promover la responsabilidad de los actores viales y la seguridad vial.</v>
          </cell>
          <cell r="D131" t="str">
            <v>Medio</v>
          </cell>
          <cell r="E131" t="str">
            <v>Ponencia</v>
          </cell>
          <cell r="F131" t="str">
            <v>2</v>
          </cell>
          <cell r="G131" t="str">
            <v>DGPPN;DGRESS;DAF</v>
          </cell>
          <cell r="H131" t="str">
            <v/>
          </cell>
          <cell r="I131" t="str">
            <v/>
          </cell>
          <cell r="J131" t="str">
            <v/>
          </cell>
          <cell r="K131" t="str">
            <v/>
          </cell>
          <cell r="L131" t="str">
            <v>WILLIAM FELIPE ORDUZ ANDONOFF</v>
          </cell>
        </row>
        <row r="132">
          <cell r="B132" t="str">
            <v>Proyecto de Ley Numero 137 de 2024  Senado</v>
          </cell>
          <cell r="C132" t="str">
            <v>por medio del cual se establecen medidas y mecanismos de atención integral; protección e inclusión de las personas con trastorno del espectro autista; trastorno del neurodesarrollo y en condiciones similares; y se dictan otras disposiciones</v>
          </cell>
          <cell r="D132" t="str">
            <v>Medio</v>
          </cell>
          <cell r="E132" t="str">
            <v>Aprobado</v>
          </cell>
          <cell r="F132" t="str">
            <v>2</v>
          </cell>
          <cell r="G132" t="str">
            <v>DGRESS;DAF;DGPPN</v>
          </cell>
          <cell r="H132" t="str">
            <v>DGPPN</v>
          </cell>
          <cell r="I132" t="str">
            <v/>
          </cell>
          <cell r="J132" t="str">
            <v/>
          </cell>
          <cell r="K132" t="str">
            <v/>
          </cell>
          <cell r="L132" t="str">
            <v>EDGAR FEDERICO RODRIGUEZ ARANDA</v>
          </cell>
        </row>
        <row r="133">
          <cell r="B133" t="str">
            <v>-Proyecto de ley estatutaria Numero 138 de 2024  Senado</v>
          </cell>
          <cell r="C133" t="str">
            <v>Por medio de la cual se fortalece el Banco Nacional de Perfiles Genéticos con fines de investigación judicial en materia penal y se adoptan otras disposiciones.</v>
          </cell>
          <cell r="D133" t="str">
            <v>Medio</v>
          </cell>
          <cell r="E133" t="str">
            <v>Conciliación</v>
          </cell>
          <cell r="F133" t="str">
            <v>5</v>
          </cell>
          <cell r="G133" t="str">
            <v>DGPPN</v>
          </cell>
          <cell r="H133" t="str">
            <v>DGPPN</v>
          </cell>
          <cell r="I133" t="str">
            <v/>
          </cell>
          <cell r="J133" t="str">
            <v/>
          </cell>
          <cell r="K133" t="str">
            <v/>
          </cell>
          <cell r="L133" t="str">
            <v>EDGAR FEDERICO RODRIGUEZ ARANDA</v>
          </cell>
        </row>
        <row r="134">
          <cell r="B134" t="str">
            <v>Proyecto de Ley Numero 139 de 2024  Senado</v>
          </cell>
          <cell r="C134" t="str">
            <v>Por medio del cual se ordena la creación de la política pública de ampliación de la oferta de cupos de educación superior y se crea un auxilio de transporte y alimentación para la política de matrícula 0 y se dictan otras disposiciones.</v>
          </cell>
          <cell r="D134" t="str">
            <v>Alto</v>
          </cell>
          <cell r="E134" t="str">
            <v>Ponencia</v>
          </cell>
          <cell r="F134" t="str">
            <v>2</v>
          </cell>
          <cell r="G134" t="str">
            <v>DGPPN;DGPM</v>
          </cell>
          <cell r="H134" t="str">
            <v>DGPPN</v>
          </cell>
          <cell r="I134" t="str">
            <v/>
          </cell>
          <cell r="J134" t="str">
            <v/>
          </cell>
          <cell r="K134" t="str">
            <v/>
          </cell>
          <cell r="L134" t="str">
            <v>SONIA LORENA IBAGON AVILA</v>
          </cell>
        </row>
        <row r="135">
          <cell r="B135" t="str">
            <v>Proyecto de Ley Numero 141 de 2024  Senado</v>
          </cell>
          <cell r="C135" t="str">
            <v>por medio de la cual se busca proteger a los contratistas de prestación de servicios y se dictan otras disposiciones para evitar el encubrimiento de relaciones laborales bajo la modalidad de contratos de prestación de servicios en el sector público y la modernización estatal de las plantas de personal</v>
          </cell>
          <cell r="D135" t="str">
            <v>Medio</v>
          </cell>
          <cell r="E135" t="str">
            <v>Aprobado</v>
          </cell>
          <cell r="F135" t="str">
            <v>2</v>
          </cell>
          <cell r="G135" t="str">
            <v>DGPPN;DGRESS;DGPM;DAF;DGPE</v>
          </cell>
          <cell r="H135" t="str">
            <v>DGPPN</v>
          </cell>
          <cell r="I135" t="str">
            <v/>
          </cell>
          <cell r="J135" t="str">
            <v/>
          </cell>
          <cell r="K135" t="str">
            <v/>
          </cell>
          <cell r="L135" t="str">
            <v>EDGAR FEDERICO RODRIGUEZ ARANDA</v>
          </cell>
        </row>
        <row r="136">
          <cell r="B136" t="str">
            <v>Proyecto de Ley Numero 142 de 2024  Senado</v>
          </cell>
          <cell r="C136" t="str">
            <v>Por medio del cual se dictan normas para la protección y conectividad ecológica de los humedales designados dentro de la lista de importancia internacional de la Convención Ramsar y se dictan otras disposiciones</v>
          </cell>
          <cell r="D136" t="str">
            <v>Medio</v>
          </cell>
          <cell r="E136" t="str">
            <v>Aprobado</v>
          </cell>
          <cell r="F136" t="str">
            <v>2</v>
          </cell>
          <cell r="G136" t="str">
            <v>DAF;DGPPN</v>
          </cell>
          <cell r="H136" t="str">
            <v>DGPPN</v>
          </cell>
          <cell r="I136" t="str">
            <v/>
          </cell>
          <cell r="J136" t="str">
            <v/>
          </cell>
          <cell r="K136" t="str">
            <v/>
          </cell>
          <cell r="L136" t="str">
            <v>WILLIAM FELIPE ORDUZ ANDONOFF</v>
          </cell>
        </row>
        <row r="137">
          <cell r="B137" t="str">
            <v>Proyecto de Ley Numero 143 de 2024  Senado</v>
          </cell>
          <cell r="C137" t="str">
            <v>Por medio del cual se establece la protección de los derechos a la salud y al goce de un ambiente sano generando lineamientos de eficiencia energética; calidad energética; reducción de emisiones vehiculares y se dictan otras disposiciones.</v>
          </cell>
          <cell r="D137" t="str">
            <v>Medio</v>
          </cell>
          <cell r="E137" t="str">
            <v>Aprobado</v>
          </cell>
          <cell r="F137" t="str">
            <v>2</v>
          </cell>
          <cell r="G137" t="str">
            <v>DESPACHO VICEMINISTRO TÉCNICO;DGPM;DGPPN</v>
          </cell>
          <cell r="H137" t="str">
            <v>DESPACHO VICEMINISTRO TÉCNICO; DGPPN</v>
          </cell>
          <cell r="I137" t="str">
            <v/>
          </cell>
          <cell r="J137" t="str">
            <v/>
          </cell>
          <cell r="K137" t="str">
            <v/>
          </cell>
          <cell r="L137" t="str">
            <v>SANTIAGO CANO ARIAS</v>
          </cell>
        </row>
        <row r="138">
          <cell r="B138" t="str">
            <v>Proyecto de Ley Numero 145 de 2024  Senado</v>
          </cell>
          <cell r="C138" t="str">
            <v>"Por medio de la cual se modifican el artículo 83; 162 y el artículo 188 D de la Ley 599 de 2000 y se dictan otras disposiciones- "Por la niñez y adolescencia libre"."</v>
          </cell>
          <cell r="D138" t="str">
            <v>Bajo</v>
          </cell>
          <cell r="E138" t="str">
            <v>Ponencia</v>
          </cell>
          <cell r="F138" t="str">
            <v>3</v>
          </cell>
          <cell r="G138" t="str">
            <v>DGPPN</v>
          </cell>
          <cell r="H138" t="str">
            <v>DGPPN</v>
          </cell>
          <cell r="I138" t="str">
            <v/>
          </cell>
          <cell r="J138" t="str">
            <v/>
          </cell>
          <cell r="K138" t="str">
            <v/>
          </cell>
          <cell r="L138" t="str">
            <v>WILLIAM FELIPE ORDUZ ANDONOFF</v>
          </cell>
        </row>
        <row r="139">
          <cell r="B139" t="str">
            <v>Proyecto de Ley Numero 145 de 2024  Cámara</v>
          </cell>
          <cell r="C139" t="str">
            <v>por medio de la cual se modifica la Ley 1917 de 2018 con el fin de mejorar las condiciones laborales; prevenir el maltrato; establecer canales de denuncia y promover la salud mental de los residentes médicos en Colombia- Ley Doctora. Catalina</v>
          </cell>
          <cell r="D139" t="str">
            <v>Medio</v>
          </cell>
          <cell r="E139" t="str">
            <v>Ponencia</v>
          </cell>
          <cell r="F139" t="str">
            <v>3</v>
          </cell>
          <cell r="G139" t="str">
            <v>DGPPN;DGRESS</v>
          </cell>
          <cell r="H139" t="str">
            <v>DGPPN</v>
          </cell>
          <cell r="I139" t="str">
            <v/>
          </cell>
          <cell r="J139" t="str">
            <v/>
          </cell>
          <cell r="K139" t="str">
            <v/>
          </cell>
          <cell r="L139" t="str">
            <v>EDGAR FEDERICO RODRIGUEZ ARANDA</v>
          </cell>
        </row>
        <row r="140">
          <cell r="B140" t="str">
            <v>Proyecto de Ley Numero 146 de 2024  Cámara</v>
          </cell>
          <cell r="C140" t="str">
            <v>por la cual se crea el portal único digital de la oferta institucional del Estado Colombiano y se dictan otras disposiciones.</v>
          </cell>
          <cell r="D140" t="str">
            <v>Bajo</v>
          </cell>
          <cell r="E140" t="str">
            <v>Ponencia</v>
          </cell>
          <cell r="F140" t="str">
            <v>2</v>
          </cell>
          <cell r="G140" t="str">
            <v>DGPPN;DAF</v>
          </cell>
          <cell r="H140" t="str">
            <v/>
          </cell>
          <cell r="I140" t="str">
            <v/>
          </cell>
          <cell r="J140" t="str">
            <v/>
          </cell>
          <cell r="K140" t="str">
            <v>-Ponencia 2 Debate</v>
          </cell>
          <cell r="L140" t="str">
            <v>JEAN MARCO FERIA PEROZO</v>
          </cell>
        </row>
        <row r="141">
          <cell r="B141" t="str">
            <v>Proyecto de Ley Numero 147 de 2024  Cámara</v>
          </cell>
          <cell r="C141" t="str">
            <v>Por medio del cual se modifica la Ley 819 de 2003 y se dictan otras disposiciones.</v>
          </cell>
          <cell r="D141" t="str">
            <v>Bajo</v>
          </cell>
          <cell r="E141" t="str">
            <v>Ponencia</v>
          </cell>
          <cell r="F141" t="str">
            <v>2</v>
          </cell>
          <cell r="G141" t="str">
            <v>DGPM;DGPPN</v>
          </cell>
          <cell r="H141" t="str">
            <v/>
          </cell>
          <cell r="I141" t="str">
            <v/>
          </cell>
          <cell r="J141" t="str">
            <v/>
          </cell>
          <cell r="K141" t="str">
            <v>-Ponencia 2 Debate</v>
          </cell>
          <cell r="L141" t="str">
            <v>JOHANNA ALEJANDRA ARIAS JARAMILLO</v>
          </cell>
        </row>
        <row r="142">
          <cell r="B142" t="str">
            <v>Proyecto de Ley Numero 148 de 2024  Cámara</v>
          </cell>
          <cell r="C142" t="str">
            <v>por medio del cual la nación y el Congreso de la República; se asocian a la conmemoración de los cien (100) años de fundación del municipio de Maicao en el departamento de La Guajira; se declara el 2026 como el año de su centenario; se rinde homenaje público a sus pobladores y se dictan otras disposiciones.</v>
          </cell>
          <cell r="D142" t="str">
            <v>Bajo</v>
          </cell>
          <cell r="E142" t="str">
            <v>Aprobado</v>
          </cell>
          <cell r="F142" t="str">
            <v>4</v>
          </cell>
          <cell r="G142" t="str">
            <v>DGPPN</v>
          </cell>
          <cell r="H142" t="str">
            <v/>
          </cell>
          <cell r="I142" t="str">
            <v/>
          </cell>
          <cell r="J142" t="str">
            <v>Ponencia 4 Debate</v>
          </cell>
          <cell r="K142" t="str">
            <v>-Ponencia 2 Debate</v>
          </cell>
          <cell r="L142" t="str">
            <v>JOHANNA ALEJANDRA ARIAS JARAMILLO</v>
          </cell>
        </row>
        <row r="143">
          <cell r="B143" t="str">
            <v>Proyecto de Ley Numero 149 de 2025  Cámara</v>
          </cell>
          <cell r="C143" t="str">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ell>
          <cell r="D143" t="str">
            <v>Bajo</v>
          </cell>
          <cell r="E143" t="str">
            <v>Ponencia</v>
          </cell>
          <cell r="F143" t="str">
            <v>1</v>
          </cell>
          <cell r="G143" t="str">
            <v>DGRESS;DGPPN</v>
          </cell>
          <cell r="H143" t="str">
            <v>DGPPN</v>
          </cell>
          <cell r="I143" t="str">
            <v/>
          </cell>
          <cell r="J143" t="str">
            <v/>
          </cell>
          <cell r="K143" t="str">
            <v>-Publicación 0 Debate</v>
          </cell>
          <cell r="L143" t="str">
            <v>IVON YULIETH CARVAJAL MORENO</v>
          </cell>
        </row>
        <row r="144">
          <cell r="B144" t="str">
            <v>Proyecto de Ley Numero 149 de 2024  Senado</v>
          </cell>
          <cell r="C144" t="str">
            <v>Por medio de la cual se regula lo referente a las comunidades gestoras del agua; su manejo de aguas residuales y se dictan otras disposiciones.</v>
          </cell>
          <cell r="D144" t="str">
            <v>Medio</v>
          </cell>
          <cell r="E144" t="str">
            <v>Aprobado</v>
          </cell>
          <cell r="F144" t="str">
            <v>4</v>
          </cell>
          <cell r="G144" t="str">
            <v>DGPPN;DAF;DGPM;DIAN</v>
          </cell>
          <cell r="H144" t="str">
            <v/>
          </cell>
          <cell r="I144" t="str">
            <v/>
          </cell>
          <cell r="J144" t="str">
            <v/>
          </cell>
          <cell r="K144" t="str">
            <v>-Ponencia 4 Debate</v>
          </cell>
          <cell r="L144" t="str">
            <v>SANTIAGO CANO ARIAS</v>
          </cell>
        </row>
        <row r="145">
          <cell r="B145" t="str">
            <v>Proyecto de Ley Numero 150 de 2024  Cámara</v>
          </cell>
          <cell r="C145" t="str">
            <v>por medio de la cual se declara de interés nacional la promoción y el desarrollo de la agroecología y se dictan otras disposiciones</v>
          </cell>
          <cell r="D145" t="str">
            <v>Medio</v>
          </cell>
          <cell r="E145" t="str">
            <v>Ponencia</v>
          </cell>
          <cell r="F145" t="str">
            <v>2</v>
          </cell>
          <cell r="G145" t="str">
            <v>DGPPN;DAF</v>
          </cell>
          <cell r="H145" t="str">
            <v>DGPPN</v>
          </cell>
          <cell r="I145" t="str">
            <v/>
          </cell>
          <cell r="J145" t="str">
            <v/>
          </cell>
          <cell r="K145" t="str">
            <v/>
          </cell>
          <cell r="L145" t="str">
            <v>EDGAR FEDERICO RODRIGUEZ ARANDA</v>
          </cell>
        </row>
        <row r="146">
          <cell r="B146" t="str">
            <v>Proyecto de Ley Numero 151 de 2024  Cámara</v>
          </cell>
          <cell r="C146" t="str">
            <v>Por la cual se modifica la ley 118 de 1994 y se dictan otras disposiciones</v>
          </cell>
          <cell r="D146" t="str">
            <v>Medio</v>
          </cell>
          <cell r="E146" t="str">
            <v>Ponencia</v>
          </cell>
          <cell r="F146" t="str">
            <v>2</v>
          </cell>
          <cell r="G146" t="str">
            <v>DGPPN</v>
          </cell>
          <cell r="H146" t="str">
            <v>DGPPN</v>
          </cell>
          <cell r="I146" t="str">
            <v/>
          </cell>
          <cell r="J146" t="str">
            <v/>
          </cell>
          <cell r="K146" t="str">
            <v/>
          </cell>
          <cell r="L146" t="str">
            <v>SONIA LORENA IBAGON AVILA</v>
          </cell>
        </row>
        <row r="147">
          <cell r="B147" t="str">
            <v>Proyecto de Ley Numero 153 de 2024  Senado</v>
          </cell>
          <cell r="C147" t="str">
            <v>por medio de la cual se reconoce el ritmo y la danza del fandango de la sabana de la región Caribe como manifestación del Patrimonio Cultural Inmaterial de la Nación y se dictan otras disposiciones (Pola Becté).</v>
          </cell>
          <cell r="D147" t="str">
            <v>Bajo</v>
          </cell>
          <cell r="E147" t="str">
            <v>Aprobado</v>
          </cell>
          <cell r="F147" t="str">
            <v>4</v>
          </cell>
          <cell r="G147" t="str">
            <v>DGPPN</v>
          </cell>
          <cell r="H147" t="str">
            <v/>
          </cell>
          <cell r="I147" t="str">
            <v/>
          </cell>
          <cell r="J147" t="str">
            <v/>
          </cell>
          <cell r="K147" t="str">
            <v>-Ponencia 2 Debate-Ponencia 3 Debate</v>
          </cell>
          <cell r="L147" t="str">
            <v>EDGAR FEDERICO RODRIGUEZ ARANDA</v>
          </cell>
        </row>
        <row r="148">
          <cell r="B148" t="str">
            <v>Proyecto de Ley Numero 153 de 2024  Cámara</v>
          </cell>
          <cell r="C148" t="str">
            <v>por medio del cual se protegen los derechos de las personas trabajadoras del sector aeronáutico frente a las conductas de pasajeros disruptivos.</v>
          </cell>
          <cell r="D148" t="str">
            <v>Bajo</v>
          </cell>
          <cell r="E148" t="str">
            <v>Ponencia</v>
          </cell>
          <cell r="F148" t="str">
            <v>2</v>
          </cell>
          <cell r="G148" t="str">
            <v>DGPPN</v>
          </cell>
          <cell r="H148" t="str">
            <v>DGPPN</v>
          </cell>
          <cell r="I148" t="str">
            <v/>
          </cell>
          <cell r="J148" t="str">
            <v/>
          </cell>
          <cell r="K148" t="str">
            <v/>
          </cell>
          <cell r="L148" t="str">
            <v>JOHANNA ALEJANDRA ARIAS JARAMILLO</v>
          </cell>
        </row>
        <row r="149">
          <cell r="B149" t="str">
            <v>Proyecto de Ley Numero 155 de 2024  Senado</v>
          </cell>
          <cell r="C149" t="str">
            <v>por medio de la cual se modifica la estructura nacional de donación; trasplante de órganos y componentes anatómicos; los artículos 542 de la Ley 9ª de 1979 y los artículos 6°; 8° y 15 de la Ley 1805 de 2016 y se dictan otras disposiciones</v>
          </cell>
          <cell r="D149" t="str">
            <v>Medio</v>
          </cell>
          <cell r="E149" t="str">
            <v>Ponencia</v>
          </cell>
          <cell r="F149" t="str">
            <v>3</v>
          </cell>
          <cell r="G149" t="str">
            <v>DGPPN;DGRESS</v>
          </cell>
          <cell r="H149" t="str">
            <v>DGPPN</v>
          </cell>
          <cell r="I149" t="str">
            <v/>
          </cell>
          <cell r="J149" t="str">
            <v/>
          </cell>
          <cell r="K149" t="str">
            <v/>
          </cell>
          <cell r="L149" t="str">
            <v>SONIA LORENA IBAGON AVILA</v>
          </cell>
        </row>
        <row r="150">
          <cell r="B150" t="str">
            <v>Proyecto de Ley Numero 156 de 2024  Senado</v>
          </cell>
          <cell r="C150" t="str">
            <v>por medio del cual se aprueba la “Convención Internacional contra el reclutamiento; la utilización; la financiación y el entrenamiento de mercenarios”; aprobada por la Asamblea General de las Naciones Unidas el 4 de diciembre de 1989.</v>
          </cell>
          <cell r="D150" t="str">
            <v>Bajo</v>
          </cell>
          <cell r="E150" t="str">
            <v>Aprobado</v>
          </cell>
          <cell r="F150" t="str">
            <v>4</v>
          </cell>
          <cell r="G150" t="str">
            <v/>
          </cell>
          <cell r="H150" t="str">
            <v/>
          </cell>
          <cell r="I150" t="str">
            <v/>
          </cell>
          <cell r="J150" t="str">
            <v>Ponencia 3 Debate</v>
          </cell>
          <cell r="K150" t="str">
            <v>-Ponencia 2 Debate-Ponencia 4 Debate</v>
          </cell>
          <cell r="L150" t="str">
            <v>JEAN MARCO FERIA PEROZO</v>
          </cell>
        </row>
        <row r="151">
          <cell r="B151" t="str">
            <v>-Proyecto de ley Orgánica Numero 156 de 2024  Cámara</v>
          </cell>
          <cell r="C151" t="str">
            <v>por medio del cual se reconoce la experiencia profesional a los miembros de las Unidades de Trabajo Legislativo</v>
          </cell>
          <cell r="D151" t="str">
            <v>Bajo</v>
          </cell>
          <cell r="E151" t="str">
            <v>Aprobado</v>
          </cell>
          <cell r="F151" t="str">
            <v>1</v>
          </cell>
          <cell r="G151" t="str">
            <v>DGPPN</v>
          </cell>
          <cell r="H151" t="str">
            <v>DGPPN</v>
          </cell>
          <cell r="I151" t="str">
            <v/>
          </cell>
          <cell r="J151" t="str">
            <v/>
          </cell>
          <cell r="K151" t="str">
            <v/>
          </cell>
          <cell r="L151" t="str">
            <v>JOHANNA ALEJANDRA ARIAS JARAMILLO</v>
          </cell>
        </row>
        <row r="152">
          <cell r="B152" t="str">
            <v>Proyecto de Ley Numero 157 de 2024  Cámara</v>
          </cell>
          <cell r="C152" t="str">
            <v>por la cual se ordena la realización del censo de la mujer minera colombiana y se dictan otras disposiciones.</v>
          </cell>
          <cell r="D152" t="str">
            <v>Bajo</v>
          </cell>
          <cell r="E152" t="str">
            <v>Ponencia</v>
          </cell>
          <cell r="F152" t="str">
            <v>4</v>
          </cell>
          <cell r="G152" t="str">
            <v>DGPPN</v>
          </cell>
          <cell r="H152" t="str">
            <v>DGPPN</v>
          </cell>
          <cell r="I152" t="str">
            <v/>
          </cell>
          <cell r="J152" t="str">
            <v/>
          </cell>
          <cell r="K152" t="str">
            <v/>
          </cell>
          <cell r="L152" t="str">
            <v>JESUS DAVID MUÑOZ CACERES</v>
          </cell>
        </row>
        <row r="153">
          <cell r="B153" t="str">
            <v>Proyecto de Ley Numero 157 de 2024  Senado</v>
          </cell>
          <cell r="C153" t="str">
            <v>por medio de la cual se aprueba el “Tratado sobre la prohibición de las armas nucleares”; adoptado en Nueva York; el 7 de julio de 2017.</v>
          </cell>
          <cell r="D153" t="str">
            <v>Bajo</v>
          </cell>
          <cell r="E153" t="str">
            <v>Aprobado</v>
          </cell>
          <cell r="F153" t="str">
            <v>4</v>
          </cell>
          <cell r="G153" t="str">
            <v/>
          </cell>
          <cell r="H153" t="str">
            <v/>
          </cell>
          <cell r="I153" t="str">
            <v/>
          </cell>
          <cell r="J153" t="str">
            <v>Ponencia 3 Debate</v>
          </cell>
          <cell r="K153" t="str">
            <v>-Ponencia 2 Debate</v>
          </cell>
          <cell r="L153" t="str">
            <v>JEAN MARCO FERIA PEROZO</v>
          </cell>
        </row>
        <row r="154">
          <cell r="B154" t="str">
            <v>Proyecto de Ley Numero 158 de 2024  Senado</v>
          </cell>
          <cell r="C154" t="str">
            <v>Por la cual se condicionan las foto multas a la identificación del conductor infractor y no de quien aparezca como propietario del vehículo; se establece una correcta notificación y se dictan otras disposiciones.</v>
          </cell>
          <cell r="D154" t="str">
            <v>No impacto</v>
          </cell>
          <cell r="E154" t="str">
            <v>Ponencia</v>
          </cell>
          <cell r="F154" t="str">
            <v>2</v>
          </cell>
          <cell r="G154" t="str">
            <v>DGPPN;DAF</v>
          </cell>
          <cell r="H154" t="str">
            <v/>
          </cell>
          <cell r="I154" t="str">
            <v/>
          </cell>
          <cell r="J154" t="str">
            <v/>
          </cell>
          <cell r="K154" t="str">
            <v>-Ponencia 2 Debate</v>
          </cell>
          <cell r="L154" t="str">
            <v>JOHANNA ALEJANDRA ARIAS JARAMILLO</v>
          </cell>
        </row>
        <row r="155">
          <cell r="B155" t="str">
            <v>Proyecto de Ley Numero 158 de 2024  Cámara</v>
          </cell>
          <cell r="C155" t="str">
            <v>por medio de la cual se establecen criterios de seguimiento y evaluación a los gastos públicos de protección ambiental.</v>
          </cell>
          <cell r="D155" t="str">
            <v>Bajo</v>
          </cell>
          <cell r="E155" t="str">
            <v>Ponencia</v>
          </cell>
          <cell r="F155" t="str">
            <v>3</v>
          </cell>
          <cell r="G155" t="str">
            <v>DGPPN;DAF</v>
          </cell>
          <cell r="H155" t="str">
            <v>DGPPN</v>
          </cell>
          <cell r="I155" t="str">
            <v/>
          </cell>
          <cell r="J155" t="str">
            <v/>
          </cell>
          <cell r="K155" t="str">
            <v/>
          </cell>
          <cell r="L155" t="str">
            <v>JEAN MARCO FERIA PEROZO</v>
          </cell>
        </row>
        <row r="156">
          <cell r="B156" t="str">
            <v>Proyecto de Ley Numero 159 de 2024  Cámara</v>
          </cell>
          <cell r="C156" t="str">
            <v>Por medio de la cual se incentiva el primer empleo y el empleo joven; eliminando el requisito de experiencia laboral para los cargos de los niveles auxiliares; asistenciales y técnicos de las plantas de personal de las entidades del sector público y se dictan otras disposiciones.</v>
          </cell>
          <cell r="D156" t="str">
            <v>Medio</v>
          </cell>
          <cell r="E156" t="str">
            <v>Ponencia</v>
          </cell>
          <cell r="F156" t="str">
            <v>2</v>
          </cell>
          <cell r="G156" t="str">
            <v>DGPPN;DAF;DGPM</v>
          </cell>
          <cell r="H156" t="str">
            <v>DGPPN</v>
          </cell>
          <cell r="I156" t="str">
            <v/>
          </cell>
          <cell r="J156" t="str">
            <v/>
          </cell>
          <cell r="K156" t="str">
            <v/>
          </cell>
          <cell r="L156" t="str">
            <v>WILLIAM FELIPE ORDUZ ANDONOFF</v>
          </cell>
        </row>
        <row r="157">
          <cell r="B157" t="str">
            <v>Proyecto de Ley Numero 162 de 2024  Cámara</v>
          </cell>
          <cell r="C157" t="str">
            <v>Por medio del cual se crean las macrorruedas institucionales para la mujer y la juventud; se reglamentan y se dictan otras disposiciones</v>
          </cell>
          <cell r="D157" t="str">
            <v>Bajo</v>
          </cell>
          <cell r="E157" t="str">
            <v>Ponencia</v>
          </cell>
          <cell r="F157" t="str">
            <v>2</v>
          </cell>
          <cell r="G157" t="str">
            <v>DAF;DGPPN</v>
          </cell>
          <cell r="H157" t="str">
            <v>DGPPN</v>
          </cell>
          <cell r="I157" t="str">
            <v/>
          </cell>
          <cell r="J157" t="str">
            <v/>
          </cell>
          <cell r="K157" t="str">
            <v/>
          </cell>
          <cell r="L157" t="str">
            <v>JOHANNA ALEJANDRA ARIAS JARAMILLO</v>
          </cell>
        </row>
        <row r="158">
          <cell r="B158" t="str">
            <v>Proyecto de Ley Numero 163 de 2024  Cámara</v>
          </cell>
          <cell r="C158" t="str">
            <v>Por medio del cual se crea el fondo de protección y apoyo al emprendimiento de las comunidades negras o población afrocolombiana; raizales y palenqueras.</v>
          </cell>
          <cell r="D158" t="str">
            <v>Medio</v>
          </cell>
          <cell r="E158" t="str">
            <v>Aprobado</v>
          </cell>
          <cell r="F158" t="str">
            <v>3</v>
          </cell>
          <cell r="G158" t="str">
            <v>DGPPN;DAF</v>
          </cell>
          <cell r="H158" t="str">
            <v>DGPPN</v>
          </cell>
          <cell r="I158" t="str">
            <v/>
          </cell>
          <cell r="J158" t="str">
            <v/>
          </cell>
          <cell r="K158" t="str">
            <v/>
          </cell>
          <cell r="L158" t="str">
            <v>MARIA CAMILA PEREZ MEDINA</v>
          </cell>
        </row>
        <row r="159">
          <cell r="B159" t="str">
            <v>Proyecto de Ley Numero 164 de 2024  Cámara</v>
          </cell>
          <cell r="C159" t="str">
            <v>POR MEDIO DE LA CUAL SE FORTALECEN LOS CANALES UNIVERSITARIOS</v>
          </cell>
          <cell r="D159" t="str">
            <v>Bajo</v>
          </cell>
          <cell r="E159" t="str">
            <v>Ponencia</v>
          </cell>
          <cell r="F159" t="str">
            <v>3</v>
          </cell>
          <cell r="G159" t="str">
            <v>DAF;DGPPN</v>
          </cell>
          <cell r="H159" t="str">
            <v/>
          </cell>
          <cell r="I159" t="str">
            <v/>
          </cell>
          <cell r="J159" t="str">
            <v/>
          </cell>
          <cell r="K159" t="str">
            <v/>
          </cell>
          <cell r="L159" t="str">
            <v>JOHANNA ALEJANDRA ARIAS JARAMILLO</v>
          </cell>
        </row>
        <row r="160">
          <cell r="B160" t="str">
            <v>Proyecto de Ley Numero 168 de 2024  Cámara</v>
          </cell>
          <cell r="C160" t="str">
            <v>por medio del cual se modifica la Ley 1955 de 2019 y la Ley 1276 de 2009 y se dictan otras disposiciones.</v>
          </cell>
          <cell r="D160" t="str">
            <v>Bajo</v>
          </cell>
          <cell r="E160" t="str">
            <v>Ponencia</v>
          </cell>
          <cell r="F160" t="str">
            <v>2</v>
          </cell>
          <cell r="G160" t="str">
            <v>DGPPN;DAF;DGRESS</v>
          </cell>
          <cell r="H160" t="str">
            <v>DGPPN</v>
          </cell>
          <cell r="I160" t="str">
            <v/>
          </cell>
          <cell r="J160" t="str">
            <v/>
          </cell>
          <cell r="K160" t="str">
            <v/>
          </cell>
          <cell r="L160" t="str">
            <v>JOHANNA ALEJANDRA ARIAS JARAMILLO</v>
          </cell>
        </row>
        <row r="161">
          <cell r="B161" t="str">
            <v>Proyecto de Ley Numero 171 de 2024  Cámara</v>
          </cell>
          <cell r="C161" t="str">
            <v>Por medio de la cual se crea la Agencia de Comercialización y Dignidad Agropecuaria.</v>
          </cell>
          <cell r="D161" t="str">
            <v>Alto</v>
          </cell>
          <cell r="E161" t="str">
            <v>Ponencia</v>
          </cell>
          <cell r="F161" t="str">
            <v>2</v>
          </cell>
          <cell r="G161" t="str">
            <v>DGPPN</v>
          </cell>
          <cell r="H161" t="str">
            <v/>
          </cell>
          <cell r="I161" t="str">
            <v/>
          </cell>
          <cell r="J161" t="str">
            <v/>
          </cell>
          <cell r="K161" t="str">
            <v>-Ponencia 2 Debate</v>
          </cell>
          <cell r="L161" t="str">
            <v>WILLIAM FELIPE ORDUZ ANDONOFF</v>
          </cell>
        </row>
        <row r="162">
          <cell r="B162" t="str">
            <v>Proyecto de Ley Numero 172 de 2024  Cámara</v>
          </cell>
          <cell r="C162" t="str">
            <v>por medio de la cual se exalta la memoria del Escritor Arnoldo Palacios; se autoriza la creación del Premio Afrocolombiano de Literatura Arnoldo Palacios y se dictan otras disposiciones.</v>
          </cell>
          <cell r="D162" t="str">
            <v>Bajo</v>
          </cell>
          <cell r="E162" t="str">
            <v>Aprobado</v>
          </cell>
          <cell r="F162" t="str">
            <v>4</v>
          </cell>
          <cell r="G162" t="str">
            <v>DGPPN</v>
          </cell>
          <cell r="H162" t="str">
            <v/>
          </cell>
          <cell r="I162" t="str">
            <v/>
          </cell>
          <cell r="J162" t="str">
            <v/>
          </cell>
          <cell r="K162" t="str">
            <v>-Ponencia 2 Debate-Ponencia 3 Debate</v>
          </cell>
          <cell r="L162" t="str">
            <v>JOHANNA ALEJANDRA ARIAS JARAMILLO</v>
          </cell>
        </row>
        <row r="163">
          <cell r="B163" t="str">
            <v>Proyecto de Ley Numero 172 de 2024  Senado</v>
          </cell>
          <cell r="C163" t="str">
            <v>Por medio de la cual se modifica la Ley 142 de 1994; se dictan disposiciones en relación a la prestación de los servicios públicos domiciliarios y se dictan otras disposiciones.</v>
          </cell>
          <cell r="D163" t="str">
            <v>Medio</v>
          </cell>
          <cell r="E163" t="str">
            <v>Ponencia</v>
          </cell>
          <cell r="F163" t="str">
            <v>2</v>
          </cell>
          <cell r="G163" t="str">
            <v>DESPACHO VICEMINISTRO TÉCNICO;DGPM;DGPPN</v>
          </cell>
          <cell r="H163" t="str">
            <v>DGPPN</v>
          </cell>
          <cell r="I163" t="str">
            <v/>
          </cell>
          <cell r="J163" t="str">
            <v/>
          </cell>
          <cell r="K163" t="str">
            <v/>
          </cell>
          <cell r="L163" t="str">
            <v>SANTIAGO CANO ARIAS</v>
          </cell>
        </row>
        <row r="164">
          <cell r="B164" t="str">
            <v>Proyecto de Ley Numero 173 de 2024  Senado</v>
          </cell>
          <cell r="C164" t="str">
            <v>Por medio de la cual se modifica la Ley 1480 de 2011 y se dictan otras disposiciones a favor del consumidor – Compra informado; compra protegido.</v>
          </cell>
          <cell r="D164" t="str">
            <v>No impacto</v>
          </cell>
          <cell r="E164" t="str">
            <v>Ponencia</v>
          </cell>
          <cell r="F164" t="str">
            <v>3</v>
          </cell>
          <cell r="G164" t="str">
            <v>DGPPN;DAF</v>
          </cell>
          <cell r="H164" t="str">
            <v/>
          </cell>
          <cell r="I164" t="str">
            <v/>
          </cell>
          <cell r="J164" t="str">
            <v/>
          </cell>
          <cell r="K164" t="str">
            <v/>
          </cell>
          <cell r="L164" t="str">
            <v>JOHANNA ALEJANDRA ARIAS JARAMILLO</v>
          </cell>
        </row>
        <row r="165">
          <cell r="B165" t="str">
            <v>Proyecto de Ley Numero 175 de 2024  Senado</v>
          </cell>
          <cell r="C165" t="str">
            <v>por medio de la cual se establece la marcación de bolsas plásticas para su reutilización</v>
          </cell>
          <cell r="D165" t="str">
            <v>Bajo</v>
          </cell>
          <cell r="E165" t="str">
            <v>Ponencia</v>
          </cell>
          <cell r="F165" t="str">
            <v>2</v>
          </cell>
          <cell r="G165" t="str">
            <v>DGPPN</v>
          </cell>
          <cell r="H165" t="str">
            <v>DGPPN</v>
          </cell>
          <cell r="I165" t="str">
            <v/>
          </cell>
          <cell r="J165" t="str">
            <v/>
          </cell>
          <cell r="K165" t="str">
            <v/>
          </cell>
          <cell r="L165" t="str">
            <v>JOHANNA ALEJANDRA ARIAS JARAMILLO</v>
          </cell>
        </row>
        <row r="166">
          <cell r="B166" t="str">
            <v>Proyecto de Ley Numero 176 de 2024  Cámara</v>
          </cell>
          <cell r="C166" t="str">
            <v>Por medio del cual se crean medidas para la protección; fomento; fortalecimiento; transformación y comercialización de la pequeña producción tradicional de panela y se dictan otras disposiciones.</v>
          </cell>
          <cell r="D166" t="str">
            <v>Medio</v>
          </cell>
          <cell r="E166" t="str">
            <v>Ponencia</v>
          </cell>
          <cell r="F166" t="str">
            <v>4</v>
          </cell>
          <cell r="G166" t="str">
            <v>DESPACHO VICEMINISTRO TÉCNICO;DGPPN;DAF</v>
          </cell>
          <cell r="H166" t="str">
            <v>DGPPN</v>
          </cell>
          <cell r="I166" t="str">
            <v>Ponencia 4 Debate, WILLIAM FELIPE ORDUZ ANDONOFF</v>
          </cell>
          <cell r="J166" t="str">
            <v/>
          </cell>
          <cell r="K166" t="str">
            <v>-Ponencia 2 Debate</v>
          </cell>
          <cell r="L166" t="str">
            <v>WILLIAM FELIPE ORDUZ ANDONOFF</v>
          </cell>
        </row>
        <row r="167">
          <cell r="B167" t="str">
            <v>Proyecto de Ley Numero 178 de 2024  Cámara</v>
          </cell>
          <cell r="C167" t="str">
            <v>Por medio del cual se incluye a la ciudad de lbagué en el Régimen de Tributación Especial de la Zona Económica y Social Especial (ZESE) y se dictan otras disposiciones</v>
          </cell>
          <cell r="D167" t="str">
            <v>Bajo</v>
          </cell>
          <cell r="E167" t="str">
            <v>Ponencia</v>
          </cell>
          <cell r="F167" t="str">
            <v>2</v>
          </cell>
          <cell r="G167" t="str">
            <v>DGPPN;DIAN;DGPM</v>
          </cell>
          <cell r="H167" t="str">
            <v>DGPPN</v>
          </cell>
          <cell r="I167" t="str">
            <v/>
          </cell>
          <cell r="J167" t="str">
            <v/>
          </cell>
          <cell r="K167" t="str">
            <v/>
          </cell>
          <cell r="L167" t="str">
            <v>JOHANNA ALEJANDRA ARIAS JARAMILLO</v>
          </cell>
        </row>
        <row r="168">
          <cell r="B168" t="str">
            <v>Proyecto de Ley Numero 179 de 2024  Cámara</v>
          </cell>
          <cell r="C168" t="str">
            <v>Por medio del cual se expide el Estatuto de la igualdad para la garantía de los derechos de las niñas y las mujeres en toda su diversidad y se dictan otras disposiciones.</v>
          </cell>
          <cell r="D168" t="str">
            <v>Medio</v>
          </cell>
          <cell r="E168" t="str">
            <v>Ponencia</v>
          </cell>
          <cell r="F168" t="str">
            <v>2</v>
          </cell>
          <cell r="G168" t="str">
            <v>URF;DGRESS;DAF;DGPM;DGPPN</v>
          </cell>
          <cell r="H168" t="str">
            <v>DGPPN</v>
          </cell>
          <cell r="I168" t="str">
            <v/>
          </cell>
          <cell r="J168" t="str">
            <v/>
          </cell>
          <cell r="K168" t="str">
            <v>-Publicación 0 Debate</v>
          </cell>
          <cell r="L168" t="str">
            <v>SANTIAGO CANO ARIAS</v>
          </cell>
        </row>
        <row r="169">
          <cell r="B169" t="str">
            <v>Proyecto de Ley Numero 181 de 2024  Cámara</v>
          </cell>
          <cell r="C169" t="str">
            <v>por medio del cual se declara como Patrimonio Cultural Inmaterial de la Nación los conocimientos; técnicas; prácticas y representación culinaria tradicional de la Garulla Soachuna y se dictan otras disposiciones.</v>
          </cell>
          <cell r="D169" t="str">
            <v>Bajo</v>
          </cell>
          <cell r="E169" t="str">
            <v>Ponencia</v>
          </cell>
          <cell r="F169" t="str">
            <v>4</v>
          </cell>
          <cell r="G169" t="str">
            <v>DGPPN</v>
          </cell>
          <cell r="H169" t="str">
            <v/>
          </cell>
          <cell r="I169" t="str">
            <v/>
          </cell>
          <cell r="J169" t="str">
            <v>Ponencia 4 Debate</v>
          </cell>
          <cell r="K169" t="str">
            <v>-Ponencia 2 Debate</v>
          </cell>
          <cell r="L169" t="str">
            <v>JOHANNA ALEJANDRA ARIAS JARAMILLO</v>
          </cell>
        </row>
        <row r="170">
          <cell r="B170" t="str">
            <v>Proyecto de Ley Numero 182 de 2024  Cámara</v>
          </cell>
          <cell r="C170" t="str">
            <v>Por medio de la cual se incorpora el enfoque una sola salud en las políticas públicas y demás instrumentos normativos relacionados con la protección del ambiente; el bienestar animal y la salud.</v>
          </cell>
          <cell r="D170" t="str">
            <v>Bajo</v>
          </cell>
          <cell r="E170" t="str">
            <v>Ponencia</v>
          </cell>
          <cell r="F170" t="str">
            <v>2</v>
          </cell>
          <cell r="G170" t="str">
            <v>DGPPN</v>
          </cell>
          <cell r="H170" t="str">
            <v>DGPPN</v>
          </cell>
          <cell r="I170" t="str">
            <v/>
          </cell>
          <cell r="J170" t="str">
            <v/>
          </cell>
          <cell r="K170" t="str">
            <v/>
          </cell>
          <cell r="L170" t="str">
            <v>JOHANNA ALEJANDRA ARIAS JARAMILLO</v>
          </cell>
        </row>
        <row r="171">
          <cell r="B171" t="str">
            <v>Proyecto de Ley Numero 182 de 2024  Senado</v>
          </cell>
          <cell r="C171" t="str">
            <v>Por medio del cual se reglamenta el ejercicio de la profesión del gestor cultural; sus oficios y competencias asociadas en Colombia; se modifica la Ley 397 de 1997; y se dictan otras disposiciones.</v>
          </cell>
          <cell r="D171" t="str">
            <v>Medio</v>
          </cell>
          <cell r="E171" t="str">
            <v>Ponencia</v>
          </cell>
          <cell r="F171" t="str">
            <v>2</v>
          </cell>
          <cell r="G171" t="str">
            <v>DIAN;DGPM;DGPPN</v>
          </cell>
          <cell r="H171" t="str">
            <v>DGPPN</v>
          </cell>
          <cell r="I171" t="str">
            <v/>
          </cell>
          <cell r="J171" t="str">
            <v/>
          </cell>
          <cell r="K171" t="str">
            <v/>
          </cell>
          <cell r="L171" t="str">
            <v>SANTIAGO CANO ARIAS</v>
          </cell>
        </row>
        <row r="172">
          <cell r="B172" t="str">
            <v>Proyecto de Ley Numero 183 de 2024  Senado</v>
          </cell>
          <cell r="C172" t="str">
            <v>Por medio de la cual se determinan las competencias de la jurisdicción agraria y rural; se establece el procedimiento especial agrario y rural y se dictan otras disposiciones.</v>
          </cell>
          <cell r="D172" t="str">
            <v>No impacto</v>
          </cell>
          <cell r="E172" t="str">
            <v>Ponencia</v>
          </cell>
          <cell r="F172" t="str">
            <v>4</v>
          </cell>
          <cell r="G172" t="str">
            <v>DGPPN</v>
          </cell>
          <cell r="H172" t="str">
            <v/>
          </cell>
          <cell r="I172" t="str">
            <v/>
          </cell>
          <cell r="J172" t="str">
            <v>Ponencia 3 Debate</v>
          </cell>
          <cell r="K172" t="str">
            <v>-Publicación 0 Debate-Aprobado 3 Debate-Ponencia 4 Debate</v>
          </cell>
          <cell r="L172" t="str">
            <v>SONIA LORENA IBAGON AVILA</v>
          </cell>
        </row>
        <row r="173">
          <cell r="B173" t="str">
            <v>Proyecto de Ley Numero 184 de 2024  Cámara</v>
          </cell>
          <cell r="C173" t="str">
            <v>por medio de la cual se declara la Gran Parada Regional de Palmar de Varela como Patrimonio Cultural Inmaterial de la Nación y se dictan otras disposiciones.</v>
          </cell>
          <cell r="D173" t="str">
            <v>Bajo</v>
          </cell>
          <cell r="E173" t="str">
            <v>Ponencia</v>
          </cell>
          <cell r="F173" t="str">
            <v>4</v>
          </cell>
          <cell r="G173" t="str">
            <v>DGPPN</v>
          </cell>
          <cell r="H173" t="str">
            <v/>
          </cell>
          <cell r="I173" t="str">
            <v/>
          </cell>
          <cell r="J173" t="str">
            <v>Ponencia 2 Debate</v>
          </cell>
          <cell r="K173" t="str">
            <v>-Ponencia 3 Debate</v>
          </cell>
          <cell r="L173" t="str">
            <v>JEAN MARCO FERIA PEROZO</v>
          </cell>
        </row>
        <row r="174">
          <cell r="B174" t="str">
            <v>Proyecto de Ley Numero 184 de 2024  Senado</v>
          </cell>
          <cell r="C174" t="str">
            <v>por medio de la cual se dictan disposiciones para prohibir la discriminación en el proceso de donación de sangre; mejorar la seguridad de los donantes y de los pacientes transfundidos; y garantizar la disponibilidad y acceso a la sangre y sus hemocomponentes en el pais</v>
          </cell>
          <cell r="D174" t="str">
            <v>Bajo</v>
          </cell>
          <cell r="E174" t="str">
            <v>Aprobado</v>
          </cell>
          <cell r="F174" t="str">
            <v>4</v>
          </cell>
          <cell r="G174" t="str">
            <v>DGPPN</v>
          </cell>
          <cell r="H174" t="str">
            <v/>
          </cell>
          <cell r="I174" t="str">
            <v>Ponencia 4 Debate, EDGAR FEDERICO RODRIGUEZ ARANDA</v>
          </cell>
          <cell r="J174" t="str">
            <v/>
          </cell>
          <cell r="K174" t="str">
            <v/>
          </cell>
          <cell r="L174" t="str">
            <v>EDGAR FEDERICO RODRIGUEZ ARANDA</v>
          </cell>
        </row>
        <row r="175">
          <cell r="B175" t="str">
            <v>Proyecto de Ley Numero 186 de 2024  Cámara</v>
          </cell>
          <cell r="C175" t="str">
            <v>Por medio de la cual se declara patrimonio cultural de la nación al Museo Arqueológico de Galapa (MUGA) y se dictan otras disposiciones.</v>
          </cell>
          <cell r="D175" t="str">
            <v>Bajo</v>
          </cell>
          <cell r="E175" t="str">
            <v>Ponencia</v>
          </cell>
          <cell r="F175" t="str">
            <v>3</v>
          </cell>
          <cell r="G175" t="str">
            <v>DGPPN</v>
          </cell>
          <cell r="H175" t="str">
            <v/>
          </cell>
          <cell r="I175" t="str">
            <v/>
          </cell>
          <cell r="J175" t="str">
            <v>Ponencia 1 Debate</v>
          </cell>
          <cell r="K175" t="str">
            <v>-Aprobado 2 Debate</v>
          </cell>
          <cell r="L175" t="str">
            <v>JESUS DAVID MUÑOZ CACERES</v>
          </cell>
        </row>
        <row r="176">
          <cell r="B176" t="str">
            <v>Proyecto de Ley Numero 188 de 2024  Senado</v>
          </cell>
          <cell r="C176" t="str">
            <v>Por medio de la cual se crea la política pública de educación rural en Colombia.</v>
          </cell>
          <cell r="D176" t="str">
            <v>Medio</v>
          </cell>
          <cell r="E176" t="str">
            <v>Aprobado</v>
          </cell>
          <cell r="F176" t="str">
            <v>2</v>
          </cell>
          <cell r="G176" t="str">
            <v>DGPM;DGPPN;DAF</v>
          </cell>
          <cell r="H176" t="str">
            <v>DGPPN</v>
          </cell>
          <cell r="I176" t="str">
            <v/>
          </cell>
          <cell r="J176" t="str">
            <v/>
          </cell>
          <cell r="K176" t="str">
            <v/>
          </cell>
          <cell r="L176" t="str">
            <v>EDGAR FEDERICO RODRIGUEZ ARANDA</v>
          </cell>
        </row>
        <row r="177">
          <cell r="B177" t="str">
            <v>Proyecto de Ley Numero 188 de 2024  Cámara</v>
          </cell>
          <cell r="C177" t="str">
            <v>Por medio de la cual se establece la Cuota de Fomento del Coco y se crea el Fondo de Fomento a la Coco cultura.</v>
          </cell>
          <cell r="D177" t="str">
            <v>Medio</v>
          </cell>
          <cell r="E177" t="str">
            <v>Aprobado</v>
          </cell>
          <cell r="F177" t="str">
            <v>4</v>
          </cell>
          <cell r="G177" t="str">
            <v>DGPPN</v>
          </cell>
          <cell r="H177" t="str">
            <v/>
          </cell>
          <cell r="I177" t="str">
            <v/>
          </cell>
          <cell r="J177" t="str">
            <v/>
          </cell>
          <cell r="K177" t="str">
            <v>-Ponencia 4 Debate</v>
          </cell>
          <cell r="L177" t="str">
            <v>MARIA CAMILA PEREZ MEDINA</v>
          </cell>
        </row>
        <row r="178">
          <cell r="B178" t="str">
            <v>Proyecto de Ley Numero 189 de 2024  Cámara</v>
          </cell>
          <cell r="C178" t="str">
            <v>por medio de la cual se modifica la Ley 43 de 1990 y se dictan otras disposiciones.</v>
          </cell>
          <cell r="D178" t="str">
            <v>Bajo</v>
          </cell>
          <cell r="E178" t="str">
            <v>Ponencia</v>
          </cell>
          <cell r="F178" t="str">
            <v>2</v>
          </cell>
          <cell r="G178" t="str">
            <v>DGPPN</v>
          </cell>
          <cell r="H178" t="str">
            <v>DGPPN</v>
          </cell>
          <cell r="I178" t="str">
            <v/>
          </cell>
          <cell r="J178" t="str">
            <v/>
          </cell>
          <cell r="K178" t="str">
            <v/>
          </cell>
          <cell r="L178" t="str">
            <v>JOHANNA ALEJANDRA ARIAS JARAMILLO</v>
          </cell>
        </row>
        <row r="179">
          <cell r="B179" t="str">
            <v>Proyecto de Ley Numero 190 de 2024  Senado</v>
          </cell>
          <cell r="C179" t="str">
            <v>por medio de la cual la nación declara Patrimonio Histórico y Cultural al municipio de Yarumal del departamento de Antioquia; en los 238 años de su fundación y se dictan otras disposiciones.</v>
          </cell>
          <cell r="D179" t="str">
            <v>Bajo</v>
          </cell>
          <cell r="E179" t="str">
            <v>Aprobado</v>
          </cell>
          <cell r="F179" t="str">
            <v>3</v>
          </cell>
          <cell r="G179" t="str">
            <v>DGPPN</v>
          </cell>
          <cell r="H179" t="str">
            <v/>
          </cell>
          <cell r="I179" t="str">
            <v/>
          </cell>
          <cell r="J179" t="str">
            <v/>
          </cell>
          <cell r="K179" t="str">
            <v>-Ponencia 2 Debate-Ponencia 3 Debate</v>
          </cell>
          <cell r="L179" t="str">
            <v>JOHANNA ALEJANDRA ARIAS JARAMILLO</v>
          </cell>
        </row>
        <row r="180">
          <cell r="B180" t="str">
            <v>Proyecto de Ley Numero 190 de 2024  Cámara</v>
          </cell>
          <cell r="C180" t="str">
            <v>por medio del cual se establecen reglas para el cobro de los parqueaderos ubicados dentro de la infraestructura de los centros comerciales y clínicas en el país y se dictan otras disposiciones.</v>
          </cell>
          <cell r="D180" t="str">
            <v>Bajo</v>
          </cell>
          <cell r="E180" t="str">
            <v>Ponencia</v>
          </cell>
          <cell r="F180" t="str">
            <v>2</v>
          </cell>
          <cell r="G180" t="str">
            <v>DGPPN;DGPM;DIAN</v>
          </cell>
          <cell r="H180" t="str">
            <v>DGPPN</v>
          </cell>
          <cell r="I180" t="str">
            <v/>
          </cell>
          <cell r="J180" t="str">
            <v/>
          </cell>
          <cell r="K180" t="str">
            <v/>
          </cell>
          <cell r="L180" t="str">
            <v>JOHANNA ALEJANDRA ARIAS JARAMILLO</v>
          </cell>
        </row>
        <row r="181">
          <cell r="B181" t="str">
            <v>Proyecto de Ley Numero 191 de 2024  Cámara</v>
          </cell>
          <cell r="C181" t="str">
            <v>Por medio de la cual se crea el Fondo de Mitigación de la Trata; el Tráfico y la Violencia Sexual en Niños; Niñas y Adolescentes en los Distritos de Cartagena; Medellín; Bogotá y Cali; y se dictan otras disposiciones.</v>
          </cell>
          <cell r="D181" t="str">
            <v>Medio</v>
          </cell>
          <cell r="E181" t="str">
            <v>Ponencia</v>
          </cell>
          <cell r="F181" t="str">
            <v>2</v>
          </cell>
          <cell r="G181" t="str">
            <v>DAF;DGPPN</v>
          </cell>
          <cell r="H181" t="str">
            <v>DGPPN</v>
          </cell>
          <cell r="I181" t="str">
            <v/>
          </cell>
          <cell r="J181" t="str">
            <v/>
          </cell>
          <cell r="K181" t="str">
            <v/>
          </cell>
          <cell r="L181" t="str">
            <v>WILLIAM FELIPE ORDUZ ANDONOFF</v>
          </cell>
        </row>
        <row r="182">
          <cell r="B182" t="str">
            <v>Proyecto de Ley Numero 192 de 2024  Cámara</v>
          </cell>
          <cell r="C182" t="str">
            <v>por medio del cual se establecen medidas de protección a la persona gestante y lactante en el servicio militar voluntario y se dictan otras disposiciones.</v>
          </cell>
          <cell r="D182" t="str">
            <v>Medio</v>
          </cell>
          <cell r="E182" t="str">
            <v>Ponencia</v>
          </cell>
          <cell r="F182" t="str">
            <v>2</v>
          </cell>
          <cell r="G182" t="str">
            <v>DGRESS;DGPPN</v>
          </cell>
          <cell r="H182" t="str">
            <v>DGPPN</v>
          </cell>
          <cell r="I182" t="str">
            <v/>
          </cell>
          <cell r="J182" t="str">
            <v/>
          </cell>
          <cell r="K182" t="str">
            <v/>
          </cell>
          <cell r="L182" t="str">
            <v>EDGAR FEDERICO RODRIGUEZ ARANDA</v>
          </cell>
        </row>
        <row r="183">
          <cell r="B183" t="str">
            <v>Proyecto de Ley Numero 193 de 2024  Cámara</v>
          </cell>
          <cell r="C183" t="str">
            <v>por medio de la cual se establece la capacitación obligatoria en violencias contra las mujeres y enfoque de género a los servidores públicos; particulares que desempeñen funciones públicas y contratistas de entidades públicas involucrados en la prevención y atención de estas violencias– Ley atención sin revictimización</v>
          </cell>
          <cell r="D183" t="str">
            <v>Bajo</v>
          </cell>
          <cell r="E183" t="str">
            <v>Ponencia</v>
          </cell>
          <cell r="F183" t="str">
            <v>3</v>
          </cell>
          <cell r="G183" t="str">
            <v>DGPPN;DAF</v>
          </cell>
          <cell r="H183" t="str">
            <v>DGPPN</v>
          </cell>
          <cell r="I183" t="str">
            <v/>
          </cell>
          <cell r="J183" t="str">
            <v/>
          </cell>
          <cell r="K183" t="str">
            <v/>
          </cell>
          <cell r="L183" t="str">
            <v>IVON YULIETH CARVAJAL MORENO</v>
          </cell>
        </row>
        <row r="184">
          <cell r="B184" t="str">
            <v>Proyecto de Ley Numero 194 de 2024  Senado</v>
          </cell>
          <cell r="C184" t="str">
            <v>Por medio de la cual se fortalecen y protegen las plazas de mercado públicas; se promueven los mercados campesinos; étnicos y comunitarios y se dictan otras disposiciones.</v>
          </cell>
          <cell r="D184" t="str">
            <v>Medio</v>
          </cell>
          <cell r="E184" t="str">
            <v>Ponencia</v>
          </cell>
          <cell r="F184" t="str">
            <v>3</v>
          </cell>
          <cell r="G184" t="str">
            <v>DAF;DGPPN;DGRESS</v>
          </cell>
          <cell r="H184" t="str">
            <v/>
          </cell>
          <cell r="I184" t="str">
            <v/>
          </cell>
          <cell r="J184" t="str">
            <v/>
          </cell>
          <cell r="K184" t="str">
            <v/>
          </cell>
          <cell r="L184" t="str">
            <v>SONIA LORENA IBAGON AVILA</v>
          </cell>
        </row>
        <row r="185">
          <cell r="B185" t="str">
            <v>Proyecto de Ley Numero 194 de 2025  Cámara</v>
          </cell>
          <cell r="C185" t="str">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ell>
          <cell r="D185" t="str">
            <v>Medio</v>
          </cell>
          <cell r="E185" t="str">
            <v>Ponencia</v>
          </cell>
          <cell r="F185" t="str">
            <v>1</v>
          </cell>
          <cell r="G185" t="str">
            <v>DIAN;DGPM</v>
          </cell>
          <cell r="H185" t="str">
            <v/>
          </cell>
          <cell r="I185" t="str">
            <v>Ponencia 1 Debate, OSCAR ALBERTO GARCÍA GOMEZ</v>
          </cell>
          <cell r="J185" t="str">
            <v/>
          </cell>
          <cell r="K185" t="str">
            <v/>
          </cell>
          <cell r="L185" t="str">
            <v>OSCAR ALBERTO GARCÍA GOMEZ</v>
          </cell>
        </row>
        <row r="186">
          <cell r="B186" t="str">
            <v>Proyecto de Ley Numero 195 de 2024  Cámara</v>
          </cell>
          <cell r="C186" t="str">
            <v>Por el cual se le determina un régimen especial a los Institutos de Fomento y Desarrollo -INFIS”</v>
          </cell>
          <cell r="D186" t="str">
            <v>Medio</v>
          </cell>
          <cell r="E186" t="str">
            <v>Ponencia</v>
          </cell>
          <cell r="F186" t="str">
            <v>4</v>
          </cell>
          <cell r="G186" t="str">
            <v>GRUPO SISTEMA GENERAL DE REGALÍAS;DGPPN;DAF;URF</v>
          </cell>
          <cell r="H186" t="str">
            <v/>
          </cell>
          <cell r="I186" t="str">
            <v/>
          </cell>
          <cell r="J186" t="str">
            <v/>
          </cell>
          <cell r="K186" t="str">
            <v>-Ponencia 4 Debate</v>
          </cell>
          <cell r="L186" t="str">
            <v>SANTIAGO CANO ARIAS</v>
          </cell>
        </row>
        <row r="187">
          <cell r="B187" t="str">
            <v>Proyecto de Ley Numero 196 de 2024  Senado</v>
          </cell>
          <cell r="C187" t="str">
            <v>Por medio del cual se orienta y establecen los lineamientos para la creación de la política pública de las culturas; las artes y los saberes campesinos y se dictan otras disposiciones.</v>
          </cell>
          <cell r="D187" t="str">
            <v>Bajo</v>
          </cell>
          <cell r="E187" t="str">
            <v>Ponencia</v>
          </cell>
          <cell r="F187" t="str">
            <v>2</v>
          </cell>
          <cell r="G187" t="str">
            <v>DGPPN</v>
          </cell>
          <cell r="H187" t="str">
            <v>DGPPN</v>
          </cell>
          <cell r="I187" t="str">
            <v/>
          </cell>
          <cell r="J187" t="str">
            <v/>
          </cell>
          <cell r="K187" t="str">
            <v/>
          </cell>
          <cell r="L187" t="str">
            <v>JESUS DAVID MUÑOZ CACERES</v>
          </cell>
        </row>
        <row r="188">
          <cell r="B188" t="str">
            <v>Proyecto de Ley Numero 196 de 2024  Cámara</v>
          </cell>
          <cell r="C188" t="str">
            <v>Por medio del cual se reconoce al río Orinoco; su cuenca y afluentes como sujeto de derechos; se establecen medidas para su protección y conservación y se dictan otras disposiciones.</v>
          </cell>
          <cell r="D188" t="str">
            <v>Medio</v>
          </cell>
          <cell r="E188" t="str">
            <v>Ponencia</v>
          </cell>
          <cell r="F188" t="str">
            <v>2</v>
          </cell>
          <cell r="G188" t="str">
            <v>DAF;DGPPN</v>
          </cell>
          <cell r="H188" t="str">
            <v>DGPPN</v>
          </cell>
          <cell r="I188" t="str">
            <v/>
          </cell>
          <cell r="J188" t="str">
            <v/>
          </cell>
          <cell r="K188" t="str">
            <v/>
          </cell>
          <cell r="L188" t="str">
            <v>WILLIAM FELIPE ORDUZ ANDONOFF</v>
          </cell>
        </row>
        <row r="189">
          <cell r="B189" t="str">
            <v>Proyecto de Ley Numero 197 de 2024  Senado</v>
          </cell>
          <cell r="C189" t="str">
            <v>Por medio del cual se eleva a rango legal las funciones ejercidas por los gestores sociales; con el propósito de ampliar y fortalecer su labor en la promoción del bienestar comunitario y en la reconstrucción del tejido social.</v>
          </cell>
          <cell r="D189" t="str">
            <v>Bajo</v>
          </cell>
          <cell r="E189" t="str">
            <v>Ponencia</v>
          </cell>
          <cell r="F189" t="str">
            <v>2</v>
          </cell>
          <cell r="G189" t="str">
            <v>DGPPN</v>
          </cell>
          <cell r="H189" t="str">
            <v>DGPPN</v>
          </cell>
          <cell r="I189" t="str">
            <v/>
          </cell>
          <cell r="J189" t="str">
            <v/>
          </cell>
          <cell r="K189" t="str">
            <v/>
          </cell>
          <cell r="L189" t="str">
            <v>JESUS DAVID MUÑOZ CACERES</v>
          </cell>
        </row>
        <row r="190">
          <cell r="B190" t="str">
            <v>Proyecto de Ley Numero 198 de 2024  Senado</v>
          </cell>
          <cell r="C190" t="str">
            <v>Por medio de la cual se declara; reconoce y exalta como Patrimonio Cultural Inmaterial de la Nación las prácticas identitarias; ritos ceremoniales característicos de la Hermandad Nazarena del Municipio de Santiago de Tolú; departamento de Sucre y se dictan otras disposiciones.</v>
          </cell>
          <cell r="D190" t="str">
            <v>Bajo</v>
          </cell>
          <cell r="E190" t="str">
            <v>Ponencia</v>
          </cell>
          <cell r="F190" t="str">
            <v>4</v>
          </cell>
          <cell r="G190" t="str">
            <v>DGPPN</v>
          </cell>
          <cell r="H190" t="str">
            <v/>
          </cell>
          <cell r="I190" t="str">
            <v/>
          </cell>
          <cell r="J190" t="str">
            <v/>
          </cell>
          <cell r="K190" t="str">
            <v>-Ponencia 1 Debate-Ponencia 3 Debate</v>
          </cell>
          <cell r="L190" t="str">
            <v>JOHANNA ALEJANDRA ARIAS JARAMILLO</v>
          </cell>
        </row>
        <row r="191">
          <cell r="B191" t="str">
            <v>Proyecto de Ley Numero 199 de 2024  Cámara</v>
          </cell>
          <cell r="C191" t="str">
            <v>Por medio del cual se modifica la Ley 115 de 1994; estableciendo la robótica como área de enseñanza obligatoria; y se dictan otras disposiciones</v>
          </cell>
          <cell r="D191" t="str">
            <v>Bajo</v>
          </cell>
          <cell r="E191" t="str">
            <v>Ponencia</v>
          </cell>
          <cell r="F191" t="str">
            <v>2</v>
          </cell>
          <cell r="G191" t="str">
            <v>DAF;DGPPN</v>
          </cell>
          <cell r="H191" t="str">
            <v>DGPPN</v>
          </cell>
          <cell r="I191" t="str">
            <v/>
          </cell>
          <cell r="J191" t="str">
            <v/>
          </cell>
          <cell r="K191" t="str">
            <v/>
          </cell>
          <cell r="L191" t="str">
            <v>JOHANNA ALEJANDRA ARIAS JARAMILLO</v>
          </cell>
        </row>
        <row r="192">
          <cell r="B192" t="str">
            <v>Proyecto de Ley Numero 200 de 2024  Cámara</v>
          </cell>
          <cell r="C192" t="str">
            <v>por medio de la cual fortalece un marco jurídico en beneficio de las tiendas de barrio y negocios de la economía popular</v>
          </cell>
          <cell r="D192" t="str">
            <v>No impacto</v>
          </cell>
          <cell r="E192" t="str">
            <v>Ponencia</v>
          </cell>
          <cell r="F192" t="str">
            <v>2</v>
          </cell>
          <cell r="G192" t="str">
            <v>DAF</v>
          </cell>
          <cell r="H192" t="str">
            <v/>
          </cell>
          <cell r="I192" t="str">
            <v/>
          </cell>
          <cell r="J192" t="str">
            <v/>
          </cell>
          <cell r="K192" t="str">
            <v/>
          </cell>
          <cell r="L192" t="str">
            <v>JOHANNA ALEJANDRA ARIAS JARAMILLO</v>
          </cell>
        </row>
        <row r="193">
          <cell r="B193" t="str">
            <v>Proyecto de Ley Numero 200 de 2024  Senado</v>
          </cell>
          <cell r="C193" t="str">
            <v>Por medio de la cual se fortalecen los derechos parentales en el ámbito de la educación impartida al interior de los establecimientos educativos y se dictan otras disposiciones – Ley los padres educan.</v>
          </cell>
          <cell r="D193" t="str">
            <v>Bajo</v>
          </cell>
          <cell r="E193" t="str">
            <v>Ponencia</v>
          </cell>
          <cell r="F193" t="str">
            <v>2</v>
          </cell>
          <cell r="G193" t="str">
            <v>DAF;DGPPN</v>
          </cell>
          <cell r="H193" t="str">
            <v>DGPPN</v>
          </cell>
          <cell r="I193" t="str">
            <v/>
          </cell>
          <cell r="J193" t="str">
            <v/>
          </cell>
          <cell r="K193" t="str">
            <v/>
          </cell>
          <cell r="L193" t="str">
            <v>JOHANNA ALEJANDRA ARIAS JARAMILLO</v>
          </cell>
        </row>
        <row r="194">
          <cell r="B194" t="str">
            <v>Proyecto de Ley Numero 202 de 2024  Senado</v>
          </cell>
          <cell r="C194" t="str">
            <v>Por medio de la cual se crea y se implementa la cátedra de educación emocional en todas las instituciones educativas de Colombia en los niveles de preescolar; básica y media y se adoptan otras disposiciones.</v>
          </cell>
          <cell r="D194" t="str">
            <v>Bajo</v>
          </cell>
          <cell r="E194" t="str">
            <v>Aprobado</v>
          </cell>
          <cell r="F194" t="str">
            <v>4</v>
          </cell>
          <cell r="G194" t="str">
            <v>DGPPN;DAF</v>
          </cell>
          <cell r="H194" t="str">
            <v/>
          </cell>
          <cell r="I194" t="str">
            <v/>
          </cell>
          <cell r="J194" t="str">
            <v/>
          </cell>
          <cell r="K194" t="str">
            <v/>
          </cell>
          <cell r="L194" t="str">
            <v>SANTIAGO CANO ARIAS</v>
          </cell>
        </row>
        <row r="195">
          <cell r="B195" t="str">
            <v>Proyecto de Ley Numero 204 de 2024  Senado</v>
          </cell>
          <cell r="C195" t="str">
            <v>por la cual se implementa un sistema nacional de prevención del consumo de SPA y estrategias para incentivar la cero tolerancia el consumo inicial en niños; niñas y adolescentes; el aumento de la cobertura de la oferta de servicios para la atención integral con calidad de las personas con consumos iniciales o problemáticos y de trastorno por uso de sustancias psicoactivas y se dictan otras disposiciones.</v>
          </cell>
          <cell r="D195" t="str">
            <v>Medio</v>
          </cell>
          <cell r="E195" t="str">
            <v>Aprobado</v>
          </cell>
          <cell r="F195" t="str">
            <v>1</v>
          </cell>
          <cell r="G195" t="str">
            <v>DGRESS;DGPPN;DAF</v>
          </cell>
          <cell r="H195" t="str">
            <v>DGPPN</v>
          </cell>
          <cell r="I195" t="str">
            <v/>
          </cell>
          <cell r="J195" t="str">
            <v/>
          </cell>
          <cell r="K195" t="str">
            <v/>
          </cell>
          <cell r="L195" t="str">
            <v>EDGAR FEDERICO RODRIGUEZ ARANDA</v>
          </cell>
        </row>
        <row r="196">
          <cell r="B196" t="str">
            <v>Proyecto de Ley Numero 204 de 2024  Cámara</v>
          </cell>
          <cell r="C196" t="str">
            <v>Por medio del cual se crea la licencia menstrual y se establecen lineamientos para una política pública que promueva; sensibilice y ejecute planes de acción sobre la protección de los derechos menstruales y se dictan otras disposiciones</v>
          </cell>
          <cell r="D196" t="str">
            <v>Medio</v>
          </cell>
          <cell r="E196" t="str">
            <v>Ponencia</v>
          </cell>
          <cell r="F196" t="str">
            <v>2</v>
          </cell>
          <cell r="G196" t="str">
            <v>DGPPN;DGPM</v>
          </cell>
          <cell r="H196" t="str">
            <v>DGPPN</v>
          </cell>
          <cell r="I196" t="str">
            <v/>
          </cell>
          <cell r="J196" t="str">
            <v/>
          </cell>
          <cell r="K196" t="str">
            <v/>
          </cell>
          <cell r="L196" t="str">
            <v>EDGAR FEDERICO RODRIGUEZ ARANDA</v>
          </cell>
        </row>
        <row r="197">
          <cell r="B197" t="str">
            <v>Proyecto de Ley Numero 205 de 2024  Senado</v>
          </cell>
          <cell r="C197" t="str">
            <v>Por medio de la cual se garantiza la gestión comunitaria del agua y se dictan otras disposiciones</v>
          </cell>
          <cell r="D197" t="str">
            <v>Medio</v>
          </cell>
          <cell r="E197" t="str">
            <v>Ponencia</v>
          </cell>
          <cell r="F197" t="str">
            <v>2</v>
          </cell>
          <cell r="G197" t="str">
            <v>DGPM;DAF;DGPPN</v>
          </cell>
          <cell r="H197" t="str">
            <v>DGPPN</v>
          </cell>
          <cell r="I197" t="str">
            <v/>
          </cell>
          <cell r="J197" t="str">
            <v/>
          </cell>
          <cell r="K197" t="str">
            <v/>
          </cell>
          <cell r="L197" t="str">
            <v>JUANITA ALEJANDRA JARAMILLO DIAZ</v>
          </cell>
        </row>
        <row r="198">
          <cell r="B198" t="str">
            <v>Proyecto de Ley Numero 214 de 2024  Senado</v>
          </cell>
          <cell r="C198" t="str">
            <v>por medio de la cual se prohíbe el inicio de la jornada escolar antes de las 7:00 am; y se dicta otras disposiciones - estudio sin madrugón</v>
          </cell>
          <cell r="D198" t="str">
            <v>Bajo</v>
          </cell>
          <cell r="E198" t="str">
            <v>Aprobado</v>
          </cell>
          <cell r="F198" t="str">
            <v>2</v>
          </cell>
          <cell r="G198" t="str">
            <v>DGPPN;DAF</v>
          </cell>
          <cell r="H198" t="str">
            <v>DGPPN</v>
          </cell>
          <cell r="I198" t="str">
            <v/>
          </cell>
          <cell r="J198" t="str">
            <v/>
          </cell>
          <cell r="K198" t="str">
            <v/>
          </cell>
          <cell r="L198" t="str">
            <v>JOHANNA ALEJANDRA ARIAS JARAMILLO</v>
          </cell>
        </row>
        <row r="199">
          <cell r="B199" t="str">
            <v>Proyecto de Ley Numero 221 de 2024  Senado</v>
          </cell>
          <cell r="C199" t="str">
            <v>Por medio de la cual se adoptan medidas sobre el seguro obligatorio de daños corporales causados a las personas en accidentes de tránsito.</v>
          </cell>
          <cell r="D199" t="str">
            <v>Medio</v>
          </cell>
          <cell r="E199" t="str">
            <v>Aprobado</v>
          </cell>
          <cell r="F199" t="str">
            <v>1</v>
          </cell>
          <cell r="G199" t="str">
            <v>DGRESS;DGPPN;URF</v>
          </cell>
          <cell r="H199" t="str">
            <v>DGPPN</v>
          </cell>
          <cell r="I199" t="str">
            <v/>
          </cell>
          <cell r="J199" t="str">
            <v/>
          </cell>
          <cell r="K199" t="str">
            <v/>
          </cell>
          <cell r="L199" t="str">
            <v>WILLIAM FELIPE ORDUZ ANDONOFF</v>
          </cell>
        </row>
        <row r="200">
          <cell r="B200" t="str">
            <v>Proyecto de Ley Numero 222 de 2024  Senado</v>
          </cell>
          <cell r="C200" t="str">
            <v>Por medio de la cual se definen los derechos de los usuarios; se crea la acción de servicios públicos domiciliarios y se dictan otras disposiciones.</v>
          </cell>
          <cell r="D200" t="str">
            <v>Bajo</v>
          </cell>
          <cell r="E200" t="str">
            <v>Aprobado</v>
          </cell>
          <cell r="F200" t="str">
            <v>2</v>
          </cell>
          <cell r="G200" t="str">
            <v>DESPACHO VICEMINISTRO TÉCNICO;DGPPN;DAF;DGPM</v>
          </cell>
          <cell r="H200" t="str">
            <v>DGPPN</v>
          </cell>
          <cell r="I200" t="str">
            <v/>
          </cell>
          <cell r="J200" t="str">
            <v/>
          </cell>
          <cell r="K200" t="str">
            <v/>
          </cell>
          <cell r="L200" t="str">
            <v>JOHANNA ALEJANDRA ARIAS JARAMILLO</v>
          </cell>
        </row>
        <row r="201">
          <cell r="B201" t="str">
            <v>Proyecto de Ley Numero 222 de 2024  Cámara</v>
          </cell>
          <cell r="C201" t="str">
            <v>Por medio del cual se elimina progresivamente el gravamen a los movimientos financieros y se promueve la formalización en Colombia.</v>
          </cell>
          <cell r="D201" t="str">
            <v>Alto</v>
          </cell>
          <cell r="E201" t="str">
            <v>Ponencia</v>
          </cell>
          <cell r="F201" t="str">
            <v>2</v>
          </cell>
          <cell r="G201" t="str">
            <v>DGPPN;DGPM;DIAN</v>
          </cell>
          <cell r="H201" t="str">
            <v/>
          </cell>
          <cell r="I201" t="str">
            <v/>
          </cell>
          <cell r="J201" t="str">
            <v>Publicación 0 Debate</v>
          </cell>
          <cell r="K201" t="str">
            <v>-Ponencia 1 Debate-Ponencia 2 Debate</v>
          </cell>
          <cell r="L201" t="str">
            <v>OSCAR ALBERTO GARCÍA GOMEZ</v>
          </cell>
        </row>
        <row r="202">
          <cell r="B202" t="str">
            <v>Proyecto de Ley Numero 223 de 2024  Senado</v>
          </cell>
          <cell r="C202" t="str">
            <v>por medio de la cual se establecen disposiciones para prevenir los efectos de la obsolescencia programada de dispositivos electrónicos de consumo masivo en Colombia.</v>
          </cell>
          <cell r="D202" t="str">
            <v>No impacto</v>
          </cell>
          <cell r="E202" t="str">
            <v>Aprobado</v>
          </cell>
          <cell r="F202" t="str">
            <v>2</v>
          </cell>
          <cell r="G202" t="str">
            <v>DGPPN</v>
          </cell>
          <cell r="H202" t="str">
            <v/>
          </cell>
          <cell r="I202" t="str">
            <v/>
          </cell>
          <cell r="J202" t="str">
            <v/>
          </cell>
          <cell r="K202" t="str">
            <v/>
          </cell>
          <cell r="L202" t="str">
            <v>JOHANNA ALEJANDRA ARIAS JARAMILLO</v>
          </cell>
        </row>
        <row r="203">
          <cell r="B203" t="str">
            <v>Proyecto de Ley Numero 224 de 2024  Senado</v>
          </cell>
          <cell r="C203" t="str">
            <v>Por medio de la cual se establecen los lineamientos para la formulación de la política pública para el impulso y la promoción de la economía azul y la economía ecológica en los ecosistemas hídricos del país y se dictan otras disposiciones – ley de economía azul y ecológica.</v>
          </cell>
          <cell r="D203" t="str">
            <v>Medio</v>
          </cell>
          <cell r="E203" t="str">
            <v>Aprobado</v>
          </cell>
          <cell r="F203" t="str">
            <v>2</v>
          </cell>
          <cell r="G203" t="str">
            <v>DESPACHO VICEMINISTRO TÉCNICO;DGPM;DIAN;DGPPN;DAF</v>
          </cell>
          <cell r="H203" t="str">
            <v>DESPACHO VICEMINISTRO TÉCNICO; DGPPN</v>
          </cell>
          <cell r="I203" t="str">
            <v/>
          </cell>
          <cell r="J203" t="str">
            <v/>
          </cell>
          <cell r="K203" t="str">
            <v/>
          </cell>
          <cell r="L203" t="str">
            <v>JUANITA ALEJANDRA JARAMILLO DIAZ</v>
          </cell>
        </row>
        <row r="204">
          <cell r="B204" t="str">
            <v>Proyecto de Ley Numero 224 de 2024  Cámara</v>
          </cell>
          <cell r="C204" t="str">
            <v>Por medio del cual se modifica la Ley 645 de 2001 para actualizar el cupo de la emisión y recaudo de la estampilla Pro-Hospitales Universitarios y se dictan otras disposiciones</v>
          </cell>
          <cell r="D204" t="str">
            <v>Bajo</v>
          </cell>
          <cell r="E204" t="str">
            <v>Ponencia</v>
          </cell>
          <cell r="F204" t="str">
            <v>2</v>
          </cell>
          <cell r="G204" t="str">
            <v>DAF</v>
          </cell>
          <cell r="H204" t="str">
            <v/>
          </cell>
          <cell r="I204" t="str">
            <v/>
          </cell>
          <cell r="J204" t="str">
            <v/>
          </cell>
          <cell r="K204" t="str">
            <v>-Ponencia 1 Debate</v>
          </cell>
          <cell r="L204" t="str">
            <v>JOHANNA ALEJANDRA ARIAS JARAMILLO</v>
          </cell>
        </row>
        <row r="205">
          <cell r="B205" t="str">
            <v>Proyecto de Ley Numero 226 de 2024  Senado</v>
          </cell>
          <cell r="C205" t="str">
            <v>Por medio del cual se crea el Fondo PESCA (Promoción de la Educación Superior para los Miembros de las Comunidades Campesinas); y se dictan otras disposiciones.</v>
          </cell>
          <cell r="D205" t="str">
            <v>Bajo</v>
          </cell>
          <cell r="E205" t="str">
            <v>Ponencia</v>
          </cell>
          <cell r="F205" t="str">
            <v>2</v>
          </cell>
          <cell r="G205" t="str">
            <v>DGPPN</v>
          </cell>
          <cell r="H205" t="str">
            <v>DGPPN</v>
          </cell>
          <cell r="I205" t="str">
            <v/>
          </cell>
          <cell r="J205" t="str">
            <v/>
          </cell>
          <cell r="K205" t="str">
            <v/>
          </cell>
          <cell r="L205" t="str">
            <v>EDGAR FEDERICO RODRIGUEZ ARANDA</v>
          </cell>
        </row>
        <row r="206">
          <cell r="B206" t="str">
            <v>Proyecto de Ley Numero 231 de 2024  Senado</v>
          </cell>
          <cell r="C206" t="str">
            <v>Por medio de la cual se declara el Día del Bombero en el territorio nacional y se dictan otras disposiciones.</v>
          </cell>
          <cell r="D206" t="str">
            <v>Bajo</v>
          </cell>
          <cell r="E206" t="str">
            <v>Ponencia</v>
          </cell>
          <cell r="F206" t="str">
            <v>2</v>
          </cell>
          <cell r="G206" t="str">
            <v>DGPPN</v>
          </cell>
          <cell r="H206" t="str">
            <v/>
          </cell>
          <cell r="I206" t="str">
            <v/>
          </cell>
          <cell r="J206" t="str">
            <v>Ponencia 1 Debate</v>
          </cell>
          <cell r="K206" t="str">
            <v>-Ponencia 2 Debate</v>
          </cell>
          <cell r="L206" t="str">
            <v>JOHANNA ALEJANDRA ARIAS JARAMILLO</v>
          </cell>
        </row>
        <row r="207">
          <cell r="B207" t="str">
            <v>Proyecto de Ley Numero 231 de 2024  Cámara</v>
          </cell>
          <cell r="C207" t="str">
            <v>por medio de la cual se establece el cambio de nomenclatura; clasificación y código de empleo de los Inspectores de Tránsito; se modifica el Decreto Ley 785 de 2005 y se dictan otras disposiciones.</v>
          </cell>
          <cell r="D207" t="str">
            <v>No impacto</v>
          </cell>
          <cell r="E207" t="str">
            <v>Ponencia</v>
          </cell>
          <cell r="F207" t="str">
            <v>3</v>
          </cell>
          <cell r="G207" t="str">
            <v>DAF;DGPPN</v>
          </cell>
          <cell r="H207" t="str">
            <v/>
          </cell>
          <cell r="I207" t="str">
            <v/>
          </cell>
          <cell r="J207" t="str">
            <v/>
          </cell>
          <cell r="K207" t="str">
            <v>-Ponencia 2 Debate</v>
          </cell>
          <cell r="L207" t="str">
            <v>JOHANNA ALEJANDRA ARIAS JARAMILLO</v>
          </cell>
        </row>
        <row r="208">
          <cell r="B208" t="str">
            <v>Proyecto de Ley Numero 232 de 2024  Cámara</v>
          </cell>
          <cell r="C208" t="str">
            <v>Por la cual se modifica parcialmente la Ley 769 de 2002; se dictan normas para el funcionamiento de los organismos de apoyo al tránsito y se dictan otras disposiciones en materia de tránsito y transporte.</v>
          </cell>
          <cell r="D208" t="str">
            <v>Bajo</v>
          </cell>
          <cell r="E208" t="str">
            <v>Ponencia</v>
          </cell>
          <cell r="F208" t="str">
            <v>2</v>
          </cell>
          <cell r="G208" t="str">
            <v>DGPPN</v>
          </cell>
          <cell r="H208" t="str">
            <v>DGPPN</v>
          </cell>
          <cell r="I208" t="str">
            <v/>
          </cell>
          <cell r="J208" t="str">
            <v/>
          </cell>
          <cell r="K208" t="str">
            <v/>
          </cell>
          <cell r="L208" t="str">
            <v>JOHANNA ALEJANDRA ARIAS JARAMILLO</v>
          </cell>
        </row>
        <row r="209">
          <cell r="B209" t="str">
            <v>Proyecto de Ley Numero 232 de 2024  Senado</v>
          </cell>
          <cell r="C209" t="str">
            <v>Por medio de la cual se definen y establecen las condiciones para el desarrollo de infraestructura ferroviaria nacional; se regula la prestación del servicio público de transporte ferroviario en la red férrea nacional y se dictan otras disposiciones</v>
          </cell>
          <cell r="D209" t="str">
            <v>Medio</v>
          </cell>
          <cell r="E209" t="str">
            <v>Ponencia</v>
          </cell>
          <cell r="F209" t="str">
            <v>2</v>
          </cell>
          <cell r="G209" t="str">
            <v>DGPPN;DAF</v>
          </cell>
          <cell r="H209" t="str">
            <v/>
          </cell>
          <cell r="I209" t="str">
            <v/>
          </cell>
          <cell r="J209" t="str">
            <v/>
          </cell>
          <cell r="K209" t="str">
            <v>-Aprobado 1 Debate</v>
          </cell>
          <cell r="L209" t="str">
            <v>JEAN MARCO FERIA PEROZO</v>
          </cell>
        </row>
        <row r="210">
          <cell r="B210" t="str">
            <v>Proyecto de Ley Numero 236 de 2024  Cámara</v>
          </cell>
          <cell r="C210" t="str">
            <v>por la cual se establece la conformación e integración de las Juntas Interdisciplinarias de Calificación Regionales y Nacional y se dictan otras disposiciones.</v>
          </cell>
          <cell r="D210" t="str">
            <v>Medio</v>
          </cell>
          <cell r="E210" t="str">
            <v>Ponencia</v>
          </cell>
          <cell r="F210" t="str">
            <v>2</v>
          </cell>
          <cell r="G210" t="str">
            <v>DGPM;DGRESS;DGPPN</v>
          </cell>
          <cell r="H210" t="str">
            <v>DGPPN</v>
          </cell>
          <cell r="I210" t="str">
            <v/>
          </cell>
          <cell r="J210" t="str">
            <v/>
          </cell>
          <cell r="K210" t="str">
            <v/>
          </cell>
          <cell r="L210" t="str">
            <v>OSCAR ALBERTO GARCÍA GOMEZ</v>
          </cell>
        </row>
        <row r="211">
          <cell r="B211" t="str">
            <v>Proyecto de Ley Numero 238 de 2024  Cámara</v>
          </cell>
          <cell r="C211" t="str">
            <v>Por medio del cual se crea la Política de Austeridad Pública; se establece la obligatoriedad de los Planes de Austeridad del Gasto para los órganos que hacen parte del Presupuesto General de la Nación y se definen lineamientos para promover y priorizar la transparencia del gasto público.</v>
          </cell>
          <cell r="D211" t="str">
            <v>Medio</v>
          </cell>
          <cell r="E211" t="str">
            <v>Ponencia</v>
          </cell>
          <cell r="F211" t="str">
            <v>2</v>
          </cell>
          <cell r="G211" t="str">
            <v>DGPM;DGPPN;DGCPTN;DGPE;DGRESS</v>
          </cell>
          <cell r="H211" t="str">
            <v/>
          </cell>
          <cell r="I211" t="str">
            <v/>
          </cell>
          <cell r="J211" t="str">
            <v>Aprobado 1 Debate</v>
          </cell>
          <cell r="K211" t="str">
            <v>-Ponencia 2 Debate</v>
          </cell>
          <cell r="L211" t="str">
            <v>SANTIAGO CANO ARIAS</v>
          </cell>
        </row>
        <row r="212">
          <cell r="B212" t="str">
            <v>Proyecto de Ley Numero 241 de 2024  Cámara</v>
          </cell>
          <cell r="C212" t="str">
            <v>por medio de la cual se conmemoran los 200 años de la Batalla de Ayacucho y se dictan otras disposiciones – Conmemoración Batalla de Ayacucho.</v>
          </cell>
          <cell r="D212" t="str">
            <v>Bajo</v>
          </cell>
          <cell r="E212" t="str">
            <v>Ponencia</v>
          </cell>
          <cell r="F212" t="str">
            <v>4</v>
          </cell>
          <cell r="G212" t="str">
            <v>DGPPN</v>
          </cell>
          <cell r="H212" t="str">
            <v/>
          </cell>
          <cell r="I212" t="str">
            <v/>
          </cell>
          <cell r="J212" t="str">
            <v>Ponencia 2 Debate</v>
          </cell>
          <cell r="K212" t="str">
            <v>-Aprobado 2 Debate-Ponencia 4 Debate</v>
          </cell>
          <cell r="L212" t="str">
            <v>JESUS DAVID MUÑOZ CACERES</v>
          </cell>
        </row>
        <row r="213">
          <cell r="B213" t="str">
            <v>Proyecto de Ley Numero 242 de 2024  Senado</v>
          </cell>
          <cell r="C213" t="str">
            <v>Por medio de la cual se establecen criterios sobre el reajuste de la prima de actividad para los agentes de la Policía Nacional; de conformidad con lo estipulado en el artículo 113 de la Ley 2294 de 2023</v>
          </cell>
          <cell r="D213" t="str">
            <v>Medio</v>
          </cell>
          <cell r="E213" t="str">
            <v>Ponencia</v>
          </cell>
          <cell r="F213" t="str">
            <v>2</v>
          </cell>
          <cell r="G213" t="str">
            <v>DGPPN</v>
          </cell>
          <cell r="H213" t="str">
            <v>DGPPN</v>
          </cell>
          <cell r="I213" t="str">
            <v/>
          </cell>
          <cell r="J213" t="str">
            <v/>
          </cell>
          <cell r="K213" t="str">
            <v/>
          </cell>
          <cell r="L213" t="str">
            <v>JEAN MARCO FERIA PEROZO</v>
          </cell>
        </row>
        <row r="214">
          <cell r="B214" t="str">
            <v>Proyecto de Ley Numero 243 de 2024  Cámara</v>
          </cell>
          <cell r="C214" t="str">
            <v>Por medio del cual se fortalece la economía rural a través del fomento del ahorro y la colocación de crédito en el sector rural.</v>
          </cell>
          <cell r="D214" t="str">
            <v>Bajo</v>
          </cell>
          <cell r="E214" t="str">
            <v>Ponencia</v>
          </cell>
          <cell r="F214" t="str">
            <v>2</v>
          </cell>
          <cell r="G214" t="str">
            <v>DAF;DGPE;DGPPN</v>
          </cell>
          <cell r="H214" t="str">
            <v>DGPPN</v>
          </cell>
          <cell r="I214" t="str">
            <v/>
          </cell>
          <cell r="J214" t="str">
            <v/>
          </cell>
          <cell r="K214" t="str">
            <v/>
          </cell>
          <cell r="L214" t="str">
            <v>JOHANNA ALEJANDRA ARIAS JARAMILLO</v>
          </cell>
        </row>
        <row r="215">
          <cell r="B215" t="str">
            <v>Proyecto de Ley Numero 244 de 2024  Senado</v>
          </cell>
          <cell r="C215" t="str">
            <v>por medio de la cual se crea la política pública de Estado de “Familias Guardabosques” y se establece el marco normativo para su implementación en todo el territorio nacional</v>
          </cell>
          <cell r="D215" t="str">
            <v>Medio</v>
          </cell>
          <cell r="E215" t="str">
            <v>Ponencia</v>
          </cell>
          <cell r="F215" t="str">
            <v>4</v>
          </cell>
          <cell r="G215" t="str">
            <v>DGPPN;DAF</v>
          </cell>
          <cell r="H215" t="str">
            <v>DGPPN</v>
          </cell>
          <cell r="I215" t="str">
            <v/>
          </cell>
          <cell r="J215" t="str">
            <v/>
          </cell>
          <cell r="K215" t="str">
            <v/>
          </cell>
          <cell r="L215" t="str">
            <v>WILLIAM FELIPE ORDUZ ANDONOFF</v>
          </cell>
        </row>
        <row r="216">
          <cell r="B216" t="str">
            <v>Proyecto de Ley Numero 245 de 2024  Cámara</v>
          </cell>
          <cell r="C216" t="str">
            <v>por medio del cual se impulsa el desarrollo del turismo a nivel municipal; se crean aldeas regionales de turismo y se fortalecen las capacidades de prestación de servicios turísticos.</v>
          </cell>
          <cell r="D216" t="str">
            <v>Medio</v>
          </cell>
          <cell r="E216" t="str">
            <v>Ponencia</v>
          </cell>
          <cell r="F216" t="str">
            <v>2</v>
          </cell>
          <cell r="G216" t="str">
            <v>DAF;DGPPN</v>
          </cell>
          <cell r="H216" t="str">
            <v/>
          </cell>
          <cell r="I216" t="str">
            <v/>
          </cell>
          <cell r="J216" t="str">
            <v/>
          </cell>
          <cell r="K216" t="str">
            <v/>
          </cell>
          <cell r="L216" t="str">
            <v>WILLIAM FELIPE ORDUZ ANDONOFF</v>
          </cell>
        </row>
        <row r="217">
          <cell r="B217" t="str">
            <v>Proyecto de Ley Numero 246 de 2024  Cámara</v>
          </cell>
          <cell r="C217" t="str">
            <v>por medio del cual se impulsa la política de localización empresarial para el desarrollo regional y se dictan otras disposiciones.</v>
          </cell>
          <cell r="D217" t="str">
            <v>Medio</v>
          </cell>
          <cell r="E217" t="str">
            <v>Ponencia</v>
          </cell>
          <cell r="F217" t="str">
            <v>2</v>
          </cell>
          <cell r="G217" t="str">
            <v>DAF;DGPPN</v>
          </cell>
          <cell r="H217" t="str">
            <v>DGPPN</v>
          </cell>
          <cell r="I217" t="str">
            <v/>
          </cell>
          <cell r="J217" t="str">
            <v/>
          </cell>
          <cell r="K217" t="str">
            <v/>
          </cell>
          <cell r="L217" t="str">
            <v>JEAN MARCO FERIA PEROZO</v>
          </cell>
        </row>
        <row r="218">
          <cell r="B218" t="str">
            <v>Proyecto de Ley Numero 247 de 2024  Senado</v>
          </cell>
          <cell r="C218" t="str">
            <v>por medio de la cual se adoptan medidas de sensibilización; prevención; protección; reparación y penalización de la violencia de género digital y se dictan otras disposiciones – Ley de protección integral de violencia de género digital</v>
          </cell>
          <cell r="D218" t="str">
            <v>Medio</v>
          </cell>
          <cell r="E218" t="str">
            <v>Aprobado</v>
          </cell>
          <cell r="F218" t="str">
            <v>2</v>
          </cell>
          <cell r="G218" t="str">
            <v>DGRESS;DGPPN;DAF</v>
          </cell>
          <cell r="H218" t="str">
            <v>DGPPN</v>
          </cell>
          <cell r="I218" t="str">
            <v/>
          </cell>
          <cell r="J218" t="str">
            <v/>
          </cell>
          <cell r="K218" t="str">
            <v/>
          </cell>
          <cell r="L218" t="str">
            <v>JEAN MARCO FERIA PEROZO</v>
          </cell>
        </row>
        <row r="219">
          <cell r="B219" t="str">
            <v>Proyecto de Ley Numero 250 de 2024  Cámara</v>
          </cell>
          <cell r="C219" t="str">
            <v>Por medio del cual se modifican parcialmente las leyes 1276 de 2009 y la Ley 1850 de 2017 y se dictan otras disposiciones.</v>
          </cell>
          <cell r="D219" t="str">
            <v>Bajo</v>
          </cell>
          <cell r="E219" t="str">
            <v>Conciliación</v>
          </cell>
          <cell r="F219" t="str">
            <v>5</v>
          </cell>
          <cell r="G219" t="str">
            <v>DAF</v>
          </cell>
          <cell r="H219" t="str">
            <v/>
          </cell>
          <cell r="I219" t="str">
            <v/>
          </cell>
          <cell r="J219" t="str">
            <v>Ponencia 3 Debate</v>
          </cell>
          <cell r="K219" t="str">
            <v>-Ponencia 2 Debate-Ponencia 4 Debate</v>
          </cell>
          <cell r="L219" t="str">
            <v>JOHANNA ALEJANDRA ARIAS JARAMILLO</v>
          </cell>
        </row>
        <row r="220">
          <cell r="B220" t="str">
            <v>Proyecto de Ley Numero 252 de 2024  Cámara</v>
          </cell>
          <cell r="C220" t="str">
            <v>Por medio de la cual se reconoce a la laguna de La Cocha como sujeto de derechos; se establecen medidas para su protección y conservación; y se dictan otras disposiciones.</v>
          </cell>
          <cell r="D220" t="str">
            <v>Bajo</v>
          </cell>
          <cell r="E220" t="str">
            <v>Ponencia</v>
          </cell>
          <cell r="F220" t="str">
            <v>2</v>
          </cell>
          <cell r="G220" t="str">
            <v>DAF;DGPPN</v>
          </cell>
          <cell r="H220" t="str">
            <v>DGPPN</v>
          </cell>
          <cell r="I220" t="str">
            <v/>
          </cell>
          <cell r="J220" t="str">
            <v/>
          </cell>
          <cell r="K220" t="str">
            <v/>
          </cell>
          <cell r="L220" t="str">
            <v>JOHANNA ALEJANDRA ARIAS JARAMILLO</v>
          </cell>
        </row>
        <row r="221">
          <cell r="B221" t="str">
            <v>Proyecto de Ley Numero 253 de 2024  Cámara</v>
          </cell>
          <cell r="C221" t="str">
            <v>por medio del cual se modifica la Ley 2170 de 2021 en lo relacionado con la responsabilidad del Estado y de las instituciones educativas frente a la regulación de dispositivos móviles en las aulas de los establecimientos educativos en los niveles de preescolar; básica y media.</v>
          </cell>
          <cell r="D221" t="str">
            <v>Bajo</v>
          </cell>
          <cell r="E221" t="str">
            <v>Ponencia</v>
          </cell>
          <cell r="F221" t="str">
            <v>2</v>
          </cell>
          <cell r="G221" t="str">
            <v>DGPPN</v>
          </cell>
          <cell r="H221" t="str">
            <v>DGPPN</v>
          </cell>
          <cell r="I221" t="str">
            <v/>
          </cell>
          <cell r="J221" t="str">
            <v/>
          </cell>
          <cell r="K221" t="str">
            <v/>
          </cell>
          <cell r="L221" t="str">
            <v>JOHANNA ALEJANDRA ARIAS JARAMILLO</v>
          </cell>
        </row>
        <row r="222">
          <cell r="B222" t="str">
            <v>Proyecto de Ley Numero 254 de 2024  Senado</v>
          </cell>
          <cell r="C222" t="str">
            <v>Por medio de la cual se aprueba la «Convención conjunta sobre seguridad en la gestión del combustible gastado y sobre seguridad en la gestión de desechos radiactivos»; aprobada en Viena el 5 de septiembre de 1997.</v>
          </cell>
          <cell r="D222" t="str">
            <v>Bajo</v>
          </cell>
          <cell r="E222" t="str">
            <v>Ponencia</v>
          </cell>
          <cell r="F222" t="str">
            <v>2</v>
          </cell>
          <cell r="G222" t="str">
            <v/>
          </cell>
          <cell r="H222" t="str">
            <v/>
          </cell>
          <cell r="I222" t="str">
            <v/>
          </cell>
          <cell r="J222" t="str">
            <v>Ponencia 1 Debate</v>
          </cell>
          <cell r="K222" t="str">
            <v>-Ponencia 2 Debate</v>
          </cell>
          <cell r="L222" t="str">
            <v>JEAN MARCO FERIA PEROZO</v>
          </cell>
        </row>
        <row r="223">
          <cell r="B223" t="str">
            <v>Proyecto de Ley Numero 254 de 2024  Cámara</v>
          </cell>
          <cell r="C223" t="str">
            <v>por medio de la cual se reduce la tarifa del IVA en artículos de primera necesidad para bebés y se dictan otras disposiciones</v>
          </cell>
          <cell r="D223" t="str">
            <v>Medio</v>
          </cell>
          <cell r="E223" t="str">
            <v>Ponencia</v>
          </cell>
          <cell r="F223" t="str">
            <v>2</v>
          </cell>
          <cell r="G223" t="str">
            <v>DGPM;DIAN</v>
          </cell>
          <cell r="H223" t="str">
            <v>DIAN</v>
          </cell>
          <cell r="I223" t="str">
            <v/>
          </cell>
          <cell r="J223" t="str">
            <v>Aprobado 1 Debate</v>
          </cell>
          <cell r="K223" t="str">
            <v>-Ponencia 1 Debate</v>
          </cell>
          <cell r="L223" t="str">
            <v>OSCAR ALBERTO GARCÍA GOMEZ</v>
          </cell>
        </row>
        <row r="224">
          <cell r="B224" t="str">
            <v>Proyecto de Ley Numero 257 de 2024  Senado</v>
          </cell>
          <cell r="C224" t="str">
            <v>por medio de la cual se establecen medidas para la reactivación de la economía y el fomento de los emprendimientos de mujeres mediante el retiro parcial de cesantías y se dictan otras disposiciones.</v>
          </cell>
          <cell r="D224" t="str">
            <v>Medio</v>
          </cell>
          <cell r="E224" t="str">
            <v>Ponencia</v>
          </cell>
          <cell r="F224" t="str">
            <v>4</v>
          </cell>
          <cell r="G224" t="str">
            <v>DGPPN;DGPM</v>
          </cell>
          <cell r="H224" t="str">
            <v/>
          </cell>
          <cell r="I224" t="str">
            <v/>
          </cell>
          <cell r="J224" t="str">
            <v/>
          </cell>
          <cell r="K224" t="str">
            <v>-Ponencia 4 Debate</v>
          </cell>
          <cell r="L224" t="str">
            <v>EDGAR FEDERICO RODRIGUEZ ARANDA</v>
          </cell>
        </row>
        <row r="225">
          <cell r="B225" t="str">
            <v>Proyecto de Ley Numero 257 de 2024  Cámara</v>
          </cell>
          <cell r="C225" t="str">
            <v>por medio del cual se prioriza la destinación de la maquinaria pesada y sus partes decomisada en actividades de minería ilegal; para el desarrollo de obras PDET y ZOMAC; se crea el Fondo Nacional de Maquinaria Pesada decomisada en actividades de minería ilegal; se modifican los parágrafos 1° y 3° del artículo 105 de la Ley 1801 de 2016 y se dictan otras disposiciones.</v>
          </cell>
          <cell r="D225" t="str">
            <v>Bajo</v>
          </cell>
          <cell r="E225" t="str">
            <v>Ponencia</v>
          </cell>
          <cell r="F225" t="str">
            <v>2</v>
          </cell>
          <cell r="G225" t="str">
            <v>DGPPN;DAF</v>
          </cell>
          <cell r="H225" t="str">
            <v>DGPPN</v>
          </cell>
          <cell r="I225" t="str">
            <v/>
          </cell>
          <cell r="J225" t="str">
            <v/>
          </cell>
          <cell r="K225" t="str">
            <v/>
          </cell>
          <cell r="L225" t="str">
            <v>JOHANNA ALEJANDRA ARIAS JARAMILLO</v>
          </cell>
        </row>
        <row r="226">
          <cell r="B226" t="str">
            <v>Proyecto de Ley Numero 259 de 2024  Cámara</v>
          </cell>
          <cell r="C226" t="str">
            <v>Por medio de la cual se autoriza la emisión de estampillas para financiar programas de apoyo a personas con discapacidad en entidades territoriales.</v>
          </cell>
          <cell r="D226" t="str">
            <v>Bajo</v>
          </cell>
          <cell r="E226" t="str">
            <v>Ponencia</v>
          </cell>
          <cell r="F226" t="str">
            <v>2</v>
          </cell>
          <cell r="G226" t="str">
            <v>DAF</v>
          </cell>
          <cell r="H226" t="str">
            <v/>
          </cell>
          <cell r="I226" t="str">
            <v/>
          </cell>
          <cell r="J226" t="str">
            <v/>
          </cell>
          <cell r="K226" t="str">
            <v>-Ponencia 1 Debate</v>
          </cell>
          <cell r="L226" t="str">
            <v>JOHANNA ALEJANDRA ARIAS JARAMILLO</v>
          </cell>
        </row>
        <row r="227">
          <cell r="B227" t="str">
            <v>Proyecto de Ley Numero 259 de 2024  Senado</v>
          </cell>
          <cell r="C227" t="str">
            <v>por medio de la cual se establece la licencia de maternidad para las mujeres que presten el servicio militar voluntario.</v>
          </cell>
          <cell r="D227" t="str">
            <v>Medio</v>
          </cell>
          <cell r="E227" t="str">
            <v>Ponencia</v>
          </cell>
          <cell r="F227" t="str">
            <v>2</v>
          </cell>
          <cell r="G227" t="str">
            <v>DGPPN</v>
          </cell>
          <cell r="H227" t="str">
            <v>DGPPN</v>
          </cell>
          <cell r="I227" t="str">
            <v/>
          </cell>
          <cell r="J227" t="str">
            <v/>
          </cell>
          <cell r="K227" t="str">
            <v/>
          </cell>
          <cell r="L227" t="str">
            <v>WILLIAM FELIPE ORDUZ ANDONOFF</v>
          </cell>
        </row>
        <row r="228">
          <cell r="B228" t="str">
            <v>Proyecto de Ley Numero 260 de 2024  Cámara</v>
          </cell>
          <cell r="C228" t="str">
            <v>Por medio del cual se declara Patrimonio Cultural Inmaterial de la Nación el Sanjuanero Tolimense y se dictan otras disposiciones</v>
          </cell>
          <cell r="D228" t="str">
            <v>Bajo</v>
          </cell>
          <cell r="E228" t="str">
            <v>Ponencia</v>
          </cell>
          <cell r="F228" t="str">
            <v>3</v>
          </cell>
          <cell r="G228" t="str">
            <v>DGPPN</v>
          </cell>
          <cell r="H228" t="str">
            <v/>
          </cell>
          <cell r="I228" t="str">
            <v/>
          </cell>
          <cell r="J228" t="str">
            <v>Publicación 0 Debate</v>
          </cell>
          <cell r="K228" t="str">
            <v>-Ponencia 2 Debate-Ponencia 3 Debate</v>
          </cell>
          <cell r="L228" t="str">
            <v>JESUS DAVID MUÑOZ CACERES</v>
          </cell>
        </row>
        <row r="229">
          <cell r="B229" t="str">
            <v>Proyecto de Ley Numero 261 de 2024  Senado</v>
          </cell>
          <cell r="C229" t="str">
            <v>por medio de la cual se disponen instrumentos para garantizar una cadena productiva de ganado sostenible y libre de deforestación y se dictan otras disposiciones.</v>
          </cell>
          <cell r="D229" t="str">
            <v>Medio</v>
          </cell>
          <cell r="E229" t="str">
            <v>Conciliación</v>
          </cell>
          <cell r="F229" t="str">
            <v>5</v>
          </cell>
          <cell r="G229" t="str">
            <v>DAF;DGPPN</v>
          </cell>
          <cell r="H229" t="str">
            <v/>
          </cell>
          <cell r="I229" t="str">
            <v/>
          </cell>
          <cell r="J229" t="str">
            <v/>
          </cell>
          <cell r="K229" t="str">
            <v/>
          </cell>
          <cell r="L229" t="str">
            <v>SONIA LORENA IBAGON AVILA</v>
          </cell>
        </row>
        <row r="230">
          <cell r="B230" t="str">
            <v>Proyecto de Ley Numero 262 de 2024  Senado</v>
          </cell>
          <cell r="C230" t="str">
            <v>por medio de la cual se crea un sistema específico de carrera administrativa para el cuerpo de guardaparques de Parques Nacionales Naturales de Colombia; fortaleciendo la conservación efectiva de las áreas protegidas a cargo de la entidad y se dictan otras disposiciones</v>
          </cell>
          <cell r="D230" t="str">
            <v>Alto</v>
          </cell>
          <cell r="E230" t="str">
            <v>Aprobado</v>
          </cell>
          <cell r="F230" t="str">
            <v>2</v>
          </cell>
          <cell r="G230" t="str">
            <v>DGRESS;DGPM;DAF;DGPPN</v>
          </cell>
          <cell r="H230" t="str">
            <v>DGPPN</v>
          </cell>
          <cell r="I230" t="str">
            <v/>
          </cell>
          <cell r="J230" t="str">
            <v/>
          </cell>
          <cell r="K230" t="str">
            <v/>
          </cell>
          <cell r="L230" t="str">
            <v>SONIA LORENA IBAGON AVILA</v>
          </cell>
        </row>
        <row r="231">
          <cell r="B231" t="str">
            <v>Proyecto de Ley Numero 264 de 2024  Senado</v>
          </cell>
          <cell r="C231" t="str">
            <v>Por medio de la cual se crea una política pública en el sector educación con el fin de generar conciencia financiera y tributaria y se dictan otras disposiciones.</v>
          </cell>
          <cell r="D231" t="str">
            <v>Bajo</v>
          </cell>
          <cell r="E231" t="str">
            <v>Ponencia</v>
          </cell>
          <cell r="F231" t="str">
            <v>2</v>
          </cell>
          <cell r="G231" t="str">
            <v>DIAN;DGPPN;DAF;DGPM</v>
          </cell>
          <cell r="H231" t="str">
            <v>DGPPN</v>
          </cell>
          <cell r="I231" t="str">
            <v/>
          </cell>
          <cell r="J231" t="str">
            <v/>
          </cell>
          <cell r="K231" t="str">
            <v/>
          </cell>
          <cell r="L231" t="str">
            <v>JOHANNA ALEJANDRA ARIAS JARAMILLO</v>
          </cell>
        </row>
        <row r="232">
          <cell r="B232" t="str">
            <v>Proyecto de Ley Numero 266 de 2024  Senado</v>
          </cell>
          <cell r="C232" t="str">
            <v>Por medio de la cual el Congreso de la República de Colombia rinde homenaje y exalta la vida del maestro Juan Bautista Madera Castro; se declara; reconoce y exalta como Patrimonio Cultural Inmaterial de la Nación el Encuentro Cultural la Pollera Colorá del municipio de Sincé; departamento de Sucre y se dictan otras disposiciones.</v>
          </cell>
          <cell r="D232" t="str">
            <v>Bajo</v>
          </cell>
          <cell r="E232" t="str">
            <v>Ponencia</v>
          </cell>
          <cell r="F232" t="str">
            <v>4</v>
          </cell>
          <cell r="G232" t="str">
            <v>DGPPN</v>
          </cell>
          <cell r="H232" t="str">
            <v/>
          </cell>
          <cell r="I232" t="str">
            <v/>
          </cell>
          <cell r="J232" t="str">
            <v>Ponencia 1 Debate</v>
          </cell>
          <cell r="K232" t="str">
            <v>-Ponencia 2 Debate-Ponencia 3 Debate</v>
          </cell>
          <cell r="L232" t="str">
            <v>JOHANNA ALEJANDRA ARIAS JARAMILLO</v>
          </cell>
        </row>
        <row r="233">
          <cell r="B233" t="str">
            <v>Proyecto de Ley Numero 267 de 2024  Senado</v>
          </cell>
          <cell r="C233" t="str">
            <v>Por medio de la cual se establecen medidas especiales de protección animal en el ejercicio de actividades turísticas.</v>
          </cell>
          <cell r="D233" t="str">
            <v>Bajo</v>
          </cell>
          <cell r="E233" t="str">
            <v>Ponencia</v>
          </cell>
          <cell r="F233" t="str">
            <v>2</v>
          </cell>
          <cell r="G233" t="str">
            <v>DGPPN;DAF</v>
          </cell>
          <cell r="H233" t="str">
            <v>DGPPN</v>
          </cell>
          <cell r="I233" t="str">
            <v/>
          </cell>
          <cell r="J233" t="str">
            <v/>
          </cell>
          <cell r="K233" t="str">
            <v/>
          </cell>
          <cell r="L233" t="str">
            <v>JOHANNA ALEJANDRA ARIAS JARAMILLO</v>
          </cell>
        </row>
        <row r="234">
          <cell r="B234" t="str">
            <v>Proyecto de Ley Numero 269 de 2024  Senado</v>
          </cell>
          <cell r="C234" t="str">
            <v>por medio del cual se rinde honores a Popayán (Cauca) por la celebración de sus quinientos (500) años; se rinde homenaje a los próceres de Colombia; a sus habitantes y se dictan otras disposiciones.</v>
          </cell>
          <cell r="D234" t="str">
            <v>Bajo</v>
          </cell>
          <cell r="E234" t="str">
            <v>Ponencia</v>
          </cell>
          <cell r="F234" t="str">
            <v>4</v>
          </cell>
          <cell r="G234" t="str">
            <v>DGPPN</v>
          </cell>
          <cell r="H234" t="str">
            <v>DGPPN</v>
          </cell>
          <cell r="I234" t="str">
            <v/>
          </cell>
          <cell r="J234" t="str">
            <v/>
          </cell>
          <cell r="K234" t="str">
            <v>-Ponencia 2 Debate-Ponencia 4 Debate</v>
          </cell>
          <cell r="L234" t="str">
            <v>JOHANNA ALEJANDRA ARIAS JARAMILLO</v>
          </cell>
        </row>
        <row r="235">
          <cell r="B235" t="str">
            <v>Proyecto de Ley Numero 271 de 2024  Cámara</v>
          </cell>
          <cell r="C235" t="str">
            <v>Por la cual se establecen lineamientos sobre el trabajo en casa de las madres gestantes y lactantes; promoviendo el derecho de los niños al cuidado y la lactancia materna y se dictan otras disposiciones</v>
          </cell>
          <cell r="D235" t="str">
            <v>Bajo</v>
          </cell>
          <cell r="E235" t="str">
            <v>Ponencia</v>
          </cell>
          <cell r="F235" t="str">
            <v>2</v>
          </cell>
          <cell r="G235" t="str">
            <v>DGPPN</v>
          </cell>
          <cell r="H235" t="str">
            <v>DGPPN</v>
          </cell>
          <cell r="I235" t="str">
            <v/>
          </cell>
          <cell r="J235" t="str">
            <v/>
          </cell>
          <cell r="K235" t="str">
            <v/>
          </cell>
          <cell r="L235" t="str">
            <v>JOHANNA ALEJANDRA ARIAS JARAMILLO</v>
          </cell>
        </row>
        <row r="236">
          <cell r="B236" t="str">
            <v>Proyecto de Ley Numero 273 de 2024  Senado</v>
          </cell>
          <cell r="C236" t="str">
            <v>Por medio de la cual la Nación exalta a las municipalidades de Yarumal; Campamento y Angostura y se rinde homenaje a los héroes del Combate de Chorros Blancos.</v>
          </cell>
          <cell r="D236" t="str">
            <v>Bajo</v>
          </cell>
          <cell r="E236" t="str">
            <v>Ponencia</v>
          </cell>
          <cell r="F236" t="str">
            <v>2</v>
          </cell>
          <cell r="G236" t="str">
            <v>DGPPN</v>
          </cell>
          <cell r="H236" t="str">
            <v/>
          </cell>
          <cell r="I236" t="str">
            <v/>
          </cell>
          <cell r="J236" t="str">
            <v/>
          </cell>
          <cell r="K236" t="str">
            <v>-Ponencia 1 Debate</v>
          </cell>
          <cell r="L236" t="str">
            <v>JOHANNA ALEJANDRA ARIAS JARAMILLO</v>
          </cell>
        </row>
        <row r="237">
          <cell r="B237" t="str">
            <v>Proyecto de Ley Numero 274 de 2024  Senado</v>
          </cell>
          <cell r="C237" t="str">
            <v>Por medio del cual el Congreso de la República rinde honores al municipio de Guatapé; departamento de Antioquia; en los 213 años de su fundación; declarándolo Patrimonio Turístico y Cultural de la Nación.</v>
          </cell>
          <cell r="D237" t="str">
            <v>Bajo</v>
          </cell>
          <cell r="E237" t="str">
            <v>Ponencia</v>
          </cell>
          <cell r="F237" t="str">
            <v>3</v>
          </cell>
          <cell r="G237" t="str">
            <v>DGPPN</v>
          </cell>
          <cell r="H237" t="str">
            <v/>
          </cell>
          <cell r="I237" t="str">
            <v/>
          </cell>
          <cell r="J237" t="str">
            <v/>
          </cell>
          <cell r="K237" t="str">
            <v>-Ponencia 1 Debate-Ponencia 3 Debate</v>
          </cell>
          <cell r="L237" t="str">
            <v>JOHANNA ALEJANDRA ARIAS JARAMILLO</v>
          </cell>
        </row>
        <row r="238">
          <cell r="B238" t="str">
            <v>Proyecto de Ley Numero 275 de 2024  Cámara</v>
          </cell>
          <cell r="C238" t="str">
            <v>Por medio de la cual se fortalece la educación económica y financiera en las instituciones educativas de primaria; básica y media en Colombia y se dictan otras disposiciones.</v>
          </cell>
          <cell r="D238" t="str">
            <v>Bajo</v>
          </cell>
          <cell r="E238" t="str">
            <v>Ponencia</v>
          </cell>
          <cell r="F238" t="str">
            <v>2</v>
          </cell>
          <cell r="G238" t="str">
            <v>DGPPN;DAF</v>
          </cell>
          <cell r="H238" t="str">
            <v>DGPPN</v>
          </cell>
          <cell r="I238" t="str">
            <v/>
          </cell>
          <cell r="J238" t="str">
            <v/>
          </cell>
          <cell r="K238" t="str">
            <v/>
          </cell>
          <cell r="L238" t="str">
            <v>JOHANNA ALEJANDRA ARIAS JARAMILLO</v>
          </cell>
        </row>
        <row r="239">
          <cell r="B239" t="str">
            <v>Proyecto de Ley Numero 278 de 2024  Senado</v>
          </cell>
          <cell r="C239" t="str">
            <v>Por medio del cual se exalta como patrimonio cultural de la Nación el Festival Nacional Minero y sus Manifestaciones Culturales del Municipio de San Pablo de Borbur y se dictan otras disposiciones.</v>
          </cell>
          <cell r="D239" t="str">
            <v>Bajo</v>
          </cell>
          <cell r="E239" t="str">
            <v>Ponencia</v>
          </cell>
          <cell r="F239" t="str">
            <v>2</v>
          </cell>
          <cell r="G239" t="str">
            <v>DGPPN</v>
          </cell>
          <cell r="H239" t="str">
            <v/>
          </cell>
          <cell r="I239" t="str">
            <v/>
          </cell>
          <cell r="J239" t="str">
            <v/>
          </cell>
          <cell r="K239" t="str">
            <v>-Ponencia 1 Debate</v>
          </cell>
          <cell r="L239" t="str">
            <v>JOHANNA ALEJANDRA ARIAS JARAMILLO</v>
          </cell>
        </row>
        <row r="240">
          <cell r="B240" t="str">
            <v>Proyecto de Ley Numero 280 de 2024  Cámara</v>
          </cell>
          <cell r="C240" t="str">
            <v>por medio del cual la Nación rinde homenaje a la Ciudad de Popayán del departamento del Cauca; y se asocia a la preparación y conmemoración del V Centenario de su fundación; y se dictan otras disposiciones.</v>
          </cell>
          <cell r="D240" t="str">
            <v>Bajo</v>
          </cell>
          <cell r="E240" t="str">
            <v>Ponencia</v>
          </cell>
          <cell r="F240" t="str">
            <v>4</v>
          </cell>
          <cell r="G240" t="str">
            <v>DGPPN</v>
          </cell>
          <cell r="H240" t="str">
            <v/>
          </cell>
          <cell r="I240" t="str">
            <v/>
          </cell>
          <cell r="J240" t="str">
            <v/>
          </cell>
          <cell r="K240" t="str">
            <v>-Ponencia 2 Debate-Ponencia 4 Debate</v>
          </cell>
          <cell r="L240" t="str">
            <v>JOHANNA ALEJANDRA ARIAS JARAMILLO</v>
          </cell>
        </row>
        <row r="241">
          <cell r="B241" t="str">
            <v>Proyecto de Ley Numero 281 de 2024  Cámara</v>
          </cell>
          <cell r="C241" t="str">
            <v>por medio la cual se elimina el impuesto al telégrafo y teléfonos urbanos</v>
          </cell>
          <cell r="D241" t="str">
            <v>Bajo</v>
          </cell>
          <cell r="E241" t="str">
            <v>Ponencia</v>
          </cell>
          <cell r="F241" t="str">
            <v>2</v>
          </cell>
          <cell r="G241" t="str">
            <v>DAF</v>
          </cell>
          <cell r="H241" t="str">
            <v/>
          </cell>
          <cell r="I241" t="str">
            <v/>
          </cell>
          <cell r="J241" t="str">
            <v/>
          </cell>
          <cell r="K241" t="str">
            <v>-Ponencia 1 Debate</v>
          </cell>
          <cell r="L241" t="str">
            <v>JESUS DAVID MUÑOZ CACERES</v>
          </cell>
        </row>
        <row r="242">
          <cell r="B242" t="str">
            <v>Proyecto de Ley Numero 283 de 2024  Cámara</v>
          </cell>
          <cell r="C242" t="str">
            <v>Por medio del cual se declara Patrimonio Cultural Inmaterial de la Nación LA GRAN PARADA DEL SUR del municipio de Manatí en el departamento del Atlántico.</v>
          </cell>
          <cell r="D242" t="str">
            <v>Bajo</v>
          </cell>
          <cell r="E242" t="str">
            <v>Ponencia</v>
          </cell>
          <cell r="F242" t="str">
            <v>3</v>
          </cell>
          <cell r="G242" t="str">
            <v>DGPPN</v>
          </cell>
          <cell r="H242" t="str">
            <v/>
          </cell>
          <cell r="I242" t="str">
            <v/>
          </cell>
          <cell r="J242" t="str">
            <v/>
          </cell>
          <cell r="K242" t="str">
            <v>-Ponencia 1 Debate</v>
          </cell>
          <cell r="L242" t="str">
            <v>JOHANNA ALEJANDRA ARIAS JARAMILLO</v>
          </cell>
        </row>
        <row r="243">
          <cell r="B243" t="str">
            <v>Proyecto de Ley Numero 284 de 2024  Cámara</v>
          </cell>
          <cell r="C243" t="str">
            <v>por medio del cual se adiciona un artículo a la Ley 2232 de 2022 con el fin de establecer la prohibición del uso de plásticos.</v>
          </cell>
          <cell r="D243" t="str">
            <v>Bajo</v>
          </cell>
          <cell r="E243" t="str">
            <v>Aprobado</v>
          </cell>
          <cell r="F243" t="str">
            <v>1</v>
          </cell>
          <cell r="G243" t="str">
            <v>DGPM;DGPPN</v>
          </cell>
          <cell r="H243" t="str">
            <v>DGPPN</v>
          </cell>
          <cell r="I243" t="str">
            <v/>
          </cell>
          <cell r="J243" t="str">
            <v/>
          </cell>
          <cell r="K243" t="str">
            <v/>
          </cell>
          <cell r="L243" t="str">
            <v>JESUS DAVID MUÑOZ CACERES</v>
          </cell>
        </row>
        <row r="244">
          <cell r="B244" t="str">
            <v>Proyecto de Ley Numero 285 de 2024  Cámara</v>
          </cell>
          <cell r="C244" t="str">
            <v>Por medio de la cual se fortalecen las medidas de sensibilización; prevención y la ruta de atención de las violencias contra las mujeres; se evite su revictimización y se dictan otras disposiciones.</v>
          </cell>
          <cell r="D244" t="str">
            <v>Medio</v>
          </cell>
          <cell r="E244" t="str">
            <v>Ponencia</v>
          </cell>
          <cell r="F244" t="str">
            <v>3</v>
          </cell>
          <cell r="G244" t="str">
            <v>DGPPN;DAF</v>
          </cell>
          <cell r="H244" t="str">
            <v>DGPPN</v>
          </cell>
          <cell r="I244" t="str">
            <v/>
          </cell>
          <cell r="J244" t="str">
            <v/>
          </cell>
          <cell r="K244" t="str">
            <v/>
          </cell>
          <cell r="L244" t="str">
            <v>SONIA LORENA IBAGON AVILA</v>
          </cell>
        </row>
        <row r="245">
          <cell r="B245" t="str">
            <v>Proyecto de Ley Numero 286 de 2024  Cámara</v>
          </cell>
          <cell r="C245" t="str">
            <v>por medio de la cual se crea el Certificado de Zoolidaridad y se dictan otras disposiciones.</v>
          </cell>
          <cell r="D245" t="str">
            <v>Bajo</v>
          </cell>
          <cell r="E245" t="str">
            <v>Ponencia</v>
          </cell>
          <cell r="F245" t="str">
            <v>4</v>
          </cell>
          <cell r="G245" t="str">
            <v>DAF;DGPPN</v>
          </cell>
          <cell r="H245" t="str">
            <v/>
          </cell>
          <cell r="I245" t="str">
            <v/>
          </cell>
          <cell r="J245" t="str">
            <v/>
          </cell>
          <cell r="K245" t="str">
            <v/>
          </cell>
          <cell r="L245" t="str">
            <v>JESUS DAVID MUÑOZ CACERES</v>
          </cell>
        </row>
        <row r="246">
          <cell r="B246" t="str">
            <v>Proyecto de Ley Numero 288 de 2024  Cámara</v>
          </cell>
          <cell r="C246" t="str">
            <v>Por la cual se modifican y adicionan disposiciones a la Ley 397 de 1997 en su artículo 4 y a la Ley 181 de 1995 en su artículo 4; se reconoce; protege y promueve los juegos nacionales indígenas; sus deportes tradicionales y ancestrales; y se dictan otras disposiciones.</v>
          </cell>
          <cell r="D246" t="str">
            <v>Bajo</v>
          </cell>
          <cell r="E246" t="str">
            <v>Ponencia</v>
          </cell>
          <cell r="F246" t="str">
            <v>2</v>
          </cell>
          <cell r="G246" t="str">
            <v>DAF;DGPPN</v>
          </cell>
          <cell r="H246" t="str">
            <v>DGPPN</v>
          </cell>
          <cell r="I246" t="str">
            <v/>
          </cell>
          <cell r="J246" t="str">
            <v/>
          </cell>
          <cell r="K246" t="str">
            <v/>
          </cell>
          <cell r="L246" t="str">
            <v>JESUS DAVID MUÑOZ CACERES</v>
          </cell>
        </row>
        <row r="247">
          <cell r="B247" t="str">
            <v>-Proyecto de ley Orgánica Numero 289 de 2024  Cámara</v>
          </cell>
          <cell r="C247" t="str">
            <v>Por la cual se modifica y adiciona la Ley 5ª de 1992; se crea la Comisión Legal del Congreso de la República para la Defensa; Protección y Promoción de los Derechos de los Pueblos Indígenas y se dictan otras disposiciones.</v>
          </cell>
          <cell r="D247" t="str">
            <v>Bajo</v>
          </cell>
          <cell r="E247" t="str">
            <v>Ponencia</v>
          </cell>
          <cell r="F247" t="str">
            <v>2</v>
          </cell>
          <cell r="G247" t="str">
            <v>DGPPN</v>
          </cell>
          <cell r="H247" t="str">
            <v>DGPPN</v>
          </cell>
          <cell r="I247" t="str">
            <v/>
          </cell>
          <cell r="J247" t="str">
            <v/>
          </cell>
          <cell r="K247" t="str">
            <v/>
          </cell>
          <cell r="L247" t="str">
            <v>JESUS DAVID MUÑOZ CACERES</v>
          </cell>
        </row>
        <row r="248">
          <cell r="B248" t="str">
            <v>Proyecto de Ley Numero 291 de 2024  Cámara</v>
          </cell>
          <cell r="C248" t="str">
            <v>por la cual se excluye de los impuestos saludables a algunos derivados de la leche.</v>
          </cell>
          <cell r="D248" t="str">
            <v>Medio</v>
          </cell>
          <cell r="E248" t="str">
            <v>Ponencia</v>
          </cell>
          <cell r="F248" t="str">
            <v>2</v>
          </cell>
          <cell r="G248" t="str">
            <v>DGPM;DIAN</v>
          </cell>
          <cell r="H248" t="str">
            <v/>
          </cell>
          <cell r="I248" t="str">
            <v/>
          </cell>
          <cell r="J248" t="str">
            <v/>
          </cell>
          <cell r="K248" t="str">
            <v>-Ponencia 2 Debate</v>
          </cell>
          <cell r="L248" t="str">
            <v>OSCAR ALBERTO GARCÍA GOMEZ</v>
          </cell>
        </row>
        <row r="249">
          <cell r="B249" t="str">
            <v>Proyecto de Ley Numero 291 de 2024  Senado</v>
          </cell>
          <cell r="C249" t="str">
            <v>por medio de la cual la Nación se asocia a los 217 años del municipio de Granada; departamento de Antioquia y se dictan otras disposiciones.</v>
          </cell>
          <cell r="D249" t="str">
            <v>Bajo</v>
          </cell>
          <cell r="E249" t="str">
            <v>Ponencia</v>
          </cell>
          <cell r="F249" t="str">
            <v>4</v>
          </cell>
          <cell r="G249" t="str">
            <v>DGPPN</v>
          </cell>
          <cell r="H249" t="str">
            <v/>
          </cell>
          <cell r="I249" t="str">
            <v/>
          </cell>
          <cell r="J249" t="str">
            <v>Ponencia 3 Debate</v>
          </cell>
          <cell r="K249" t="str">
            <v>-Ponencia 2 Debate-Ponencia 4 Debate</v>
          </cell>
          <cell r="L249" t="str">
            <v>JESUS DAVID MUÑOZ CACERES</v>
          </cell>
        </row>
        <row r="250">
          <cell r="B250" t="str">
            <v>Proyecto de Ley Numero 292 de 2024  Cámara</v>
          </cell>
          <cell r="C250" t="str">
            <v>Por medio de la cual se crea el sistema de consulta pública de títulos académicos de educación superior y se dictan otras disposiciones.</v>
          </cell>
          <cell r="D250" t="str">
            <v>Bajo</v>
          </cell>
          <cell r="E250" t="str">
            <v>Ponencia</v>
          </cell>
          <cell r="F250" t="str">
            <v>2</v>
          </cell>
          <cell r="G250" t="str">
            <v>DGPPN</v>
          </cell>
          <cell r="H250" t="str">
            <v>DGPPN</v>
          </cell>
          <cell r="I250" t="str">
            <v/>
          </cell>
          <cell r="J250" t="str">
            <v/>
          </cell>
          <cell r="K250" t="str">
            <v/>
          </cell>
          <cell r="L250" t="str">
            <v>JESUS DAVID MUÑOZ CACERES</v>
          </cell>
        </row>
        <row r="251">
          <cell r="B251" t="str">
            <v>Proyecto de Ley Numero 292 de 2024  Senado</v>
          </cell>
          <cell r="C251" t="str">
            <v>por medio de la cual se establecen medidas para dignificar el periodo de vida de las personas diagnosticadas con esclerosis lateral amiotrofica y otras enfermedades catalogadas como huerfanas y se discan otras disposiciones ley mueve por mi</v>
          </cell>
          <cell r="D251" t="str">
            <v>Medio</v>
          </cell>
          <cell r="E251" t="str">
            <v>Aprobado</v>
          </cell>
          <cell r="F251" t="str">
            <v>2</v>
          </cell>
          <cell r="G251" t="str">
            <v>DGPPN;DGRESS</v>
          </cell>
          <cell r="H251" t="str">
            <v>DGPPN</v>
          </cell>
          <cell r="I251" t="str">
            <v/>
          </cell>
          <cell r="J251" t="str">
            <v/>
          </cell>
          <cell r="K251" t="str">
            <v/>
          </cell>
          <cell r="L251" t="str">
            <v>EDGAR FEDERICO RODRIGUEZ ARANDA</v>
          </cell>
        </row>
        <row r="252">
          <cell r="B252" t="str">
            <v>Proyecto de Ley Numero 295 de 2024  Cámara</v>
          </cell>
          <cell r="C252" t="str">
            <v>mediante el cual se reglamenta el baluarte distrital de teatristas independientes de Cartagena de San Lucas; su sala de teatro Reculá del Ovejo y se dictan otras disposiciones.</v>
          </cell>
          <cell r="D252" t="str">
            <v>Bajo</v>
          </cell>
          <cell r="E252" t="str">
            <v>Ponencia</v>
          </cell>
          <cell r="F252" t="str">
            <v>2</v>
          </cell>
          <cell r="G252" t="str">
            <v>DGPPN;DAF</v>
          </cell>
          <cell r="H252" t="str">
            <v>DGPPN</v>
          </cell>
          <cell r="I252" t="str">
            <v/>
          </cell>
          <cell r="J252" t="str">
            <v/>
          </cell>
          <cell r="K252" t="str">
            <v/>
          </cell>
          <cell r="L252" t="str">
            <v>JESUS DAVID MUÑOZ CACERES</v>
          </cell>
        </row>
        <row r="253">
          <cell r="B253" t="str">
            <v>Proyecto de Ley Numero 296 de 2024  Senado</v>
          </cell>
          <cell r="C253" t="str">
            <v>por la cual se establece un marco normativo para la regulación de las actividades de alto riesgo que desarrollan los integrantes del cuerpo de custodia y vigilancia penitenciaria y carcelaria nacional; con el fin de garantizar su seguridad y salud en el trabajo; y se dictan otras disposiciones</v>
          </cell>
          <cell r="D253" t="str">
            <v>Medio</v>
          </cell>
          <cell r="E253" t="str">
            <v>Ponencia</v>
          </cell>
          <cell r="F253" t="str">
            <v>4</v>
          </cell>
          <cell r="G253" t="str">
            <v>DGPPN;DGRESS</v>
          </cell>
          <cell r="H253" t="str">
            <v/>
          </cell>
          <cell r="I253" t="str">
            <v/>
          </cell>
          <cell r="J253" t="str">
            <v/>
          </cell>
          <cell r="K253" t="str">
            <v>-Ponencia 3 Debate-Ponencia 4 Debate</v>
          </cell>
          <cell r="L253" t="str">
            <v>EDGAR FEDERICO RODRIGUEZ ARANDA</v>
          </cell>
        </row>
        <row r="254">
          <cell r="B254" t="str">
            <v>Proyecto de Ley Numero 297 de 2024  Senado</v>
          </cell>
          <cell r="C254" t="str">
            <v>Por la cual la Nación se asocia a la conmemoración de los 180 años de la Institución Educativa Santa Librada de Neiva: “Patrimonio Histórico y Cultural de la Nación” y se dictan otras disposiciones.</v>
          </cell>
          <cell r="D254" t="str">
            <v>Bajo</v>
          </cell>
          <cell r="E254" t="str">
            <v>Aprobado</v>
          </cell>
          <cell r="F254" t="str">
            <v>3</v>
          </cell>
          <cell r="G254" t="str">
            <v>DGPPN</v>
          </cell>
          <cell r="H254" t="str">
            <v/>
          </cell>
          <cell r="I254" t="str">
            <v/>
          </cell>
          <cell r="J254" t="str">
            <v>Aprobado 2 Debate</v>
          </cell>
          <cell r="K254" t="str">
            <v>-Ponencia 3 Debate</v>
          </cell>
          <cell r="L254" t="str">
            <v>JOHANNA ALEJANDRA ARIAS JARAMILLO</v>
          </cell>
        </row>
        <row r="255">
          <cell r="B255" t="str">
            <v>Proyecto de Ley Numero 298 de 2024  Senado</v>
          </cell>
          <cell r="C255" t="str">
            <v>por medio de la cual se adoptan medidas para mejorar la situación financiera y de flujo de recursos del Sistema General de  Seguridad Social en Salud y se dictan otras disposiciones.</v>
          </cell>
          <cell r="D255" t="str">
            <v>Medio</v>
          </cell>
          <cell r="E255" t="str">
            <v>Ponencia</v>
          </cell>
          <cell r="F255" t="str">
            <v>2</v>
          </cell>
          <cell r="G255" t="str">
            <v>GRUPO SISTEMA GENERAL DE REGALÍAS;DGRESS;DGPM;DGPPN;DGPE;URF</v>
          </cell>
          <cell r="H255" t="str">
            <v/>
          </cell>
          <cell r="I255" t="str">
            <v/>
          </cell>
          <cell r="J255" t="str">
            <v>Ponencia 2 Debate</v>
          </cell>
          <cell r="K255" t="str">
            <v/>
          </cell>
          <cell r="L255" t="str">
            <v>EDGAR FEDERICO RODRIGUEZ ARANDA</v>
          </cell>
        </row>
        <row r="256">
          <cell r="B256" t="str">
            <v>Proyecto de Ley Numero 298 de 2024  Cámara</v>
          </cell>
          <cell r="C256" t="str">
            <v>por medio de la cual se declara Patrimonio Cultural Inmaterial de la Nación a las prácticas culturales inmateriales; artísticas y artesanales en el marco de la celebración de la Semana Santa en los territorios del Caribe colombiano; Santa Cruz de Mompox y Cartagena de Indias (Bolívar); Santiago de Tolú (Sucre); Ciénaga de Oro (Córdoba); Sabanalarga y Santo Tomás (Atlántico); y se dictan otras disposiciones.</v>
          </cell>
          <cell r="D256" t="str">
            <v>Bajo</v>
          </cell>
          <cell r="E256" t="str">
            <v>Ponencia</v>
          </cell>
          <cell r="F256" t="str">
            <v>3</v>
          </cell>
          <cell r="G256" t="str">
            <v>DAF;DGPPN</v>
          </cell>
          <cell r="H256" t="str">
            <v/>
          </cell>
          <cell r="I256" t="str">
            <v/>
          </cell>
          <cell r="J256" t="str">
            <v/>
          </cell>
          <cell r="K256" t="str">
            <v>-Ponencia 1 Debate-Ponencia 3 Debate</v>
          </cell>
          <cell r="L256" t="str">
            <v>JESUS DAVID MUÑOZ CACERES</v>
          </cell>
        </row>
        <row r="257">
          <cell r="B257" t="str">
            <v>Proyecto de Ley Numero 299 de 2024  Senado</v>
          </cell>
          <cell r="C257" t="str">
            <v>Por medio de la cual se declara Patrimonio Histórico; Étnico y Cultural de la nación el Festival Nacional Son de Negro de Santa Lucía - Atlántico y se dictan otras disposiciones</v>
          </cell>
          <cell r="D257" t="str">
            <v>Bajo</v>
          </cell>
          <cell r="E257" t="str">
            <v>Ponencia</v>
          </cell>
          <cell r="F257" t="str">
            <v>4</v>
          </cell>
          <cell r="G257" t="str">
            <v>DGPPN;DAF</v>
          </cell>
          <cell r="H257" t="str">
            <v/>
          </cell>
          <cell r="I257" t="str">
            <v/>
          </cell>
          <cell r="J257" t="str">
            <v/>
          </cell>
          <cell r="K257" t="str">
            <v>-Ponencia 1 Debate-Aprobado 2 Debate</v>
          </cell>
          <cell r="L257" t="str">
            <v>JESUS DAVID MUÑOZ CACERES</v>
          </cell>
        </row>
        <row r="258">
          <cell r="B258" t="str">
            <v>Proyecto de Ley Numero 302 de 2024  Cámara</v>
          </cell>
          <cell r="C258" t="str">
            <v>por medio de la cual se implementa el programa de inducción y capacitación para los Congresistas</v>
          </cell>
          <cell r="D258" t="str">
            <v>Bajo</v>
          </cell>
          <cell r="E258" t="str">
            <v>Ponencia</v>
          </cell>
          <cell r="F258" t="str">
            <v>2</v>
          </cell>
          <cell r="G258" t="str">
            <v>DGPPN</v>
          </cell>
          <cell r="H258" t="str">
            <v>DGPPN</v>
          </cell>
          <cell r="I258" t="str">
            <v/>
          </cell>
          <cell r="J258" t="str">
            <v/>
          </cell>
          <cell r="K258" t="str">
            <v/>
          </cell>
          <cell r="L258" t="str">
            <v>JESUS DAVID MUÑOZ CACERES</v>
          </cell>
        </row>
        <row r="259">
          <cell r="B259" t="str">
            <v>Proyecto de Ley Numero 303 de 2024  Cámara</v>
          </cell>
          <cell r="C259" t="str">
            <v>por medio de la cual se modifica la Ley 599 de 2000 y se dictan otras disposiciones adoptan medidas para la protección de los ciclistas.</v>
          </cell>
          <cell r="D259" t="str">
            <v>Bajo</v>
          </cell>
          <cell r="E259" t="str">
            <v>Conciliación</v>
          </cell>
          <cell r="F259" t="str">
            <v>5</v>
          </cell>
          <cell r="G259" t="str">
            <v>DAF;DGPPN</v>
          </cell>
          <cell r="H259" t="str">
            <v>DGPPN</v>
          </cell>
          <cell r="I259" t="str">
            <v/>
          </cell>
          <cell r="J259" t="str">
            <v/>
          </cell>
          <cell r="K259" t="str">
            <v/>
          </cell>
          <cell r="L259" t="str">
            <v>JESUS DAVID MUÑOZ CACERES</v>
          </cell>
        </row>
        <row r="260">
          <cell r="B260" t="str">
            <v>Proyecto de Ley Numero 304 de 2024  Senado</v>
          </cell>
          <cell r="C260" t="str">
            <v>Por medio del cual se fortalece e incentiva el turismo rural de Colombia y se dictan otras disposiciones.</v>
          </cell>
          <cell r="D260" t="str">
            <v>Bajo</v>
          </cell>
          <cell r="E260" t="str">
            <v>Aprobado</v>
          </cell>
          <cell r="F260" t="str">
            <v>1</v>
          </cell>
          <cell r="G260" t="str">
            <v>DGPPN;DAF</v>
          </cell>
          <cell r="H260" t="str">
            <v>DGPPN</v>
          </cell>
          <cell r="I260" t="str">
            <v/>
          </cell>
          <cell r="J260" t="str">
            <v/>
          </cell>
          <cell r="K260" t="str">
            <v/>
          </cell>
          <cell r="L260" t="str">
            <v>JESUS DAVID MUÑOZ CACERES</v>
          </cell>
        </row>
        <row r="261">
          <cell r="B261" t="str">
            <v>Proyecto de Ley Numero 305 de 2024  Senado</v>
          </cell>
          <cell r="C261" t="str">
            <v>Por medio del cual se crea la licencia ambiental diferenciada para los proyectos de transmisión y distribución de energía eléctrica; para el transporte por gasoducto de gas natural y se modifica y actualiza el Decreto 1076 de 2015; en lo relacionado con el trámite de obtención de licencia ambiental para proyectos de transmisión de energía eléctrica y sustracción de áreas de reserva forestal y se dictan otras disposiciones</v>
          </cell>
          <cell r="D261" t="str">
            <v>Bajo</v>
          </cell>
          <cell r="E261" t="str">
            <v>Ponencia</v>
          </cell>
          <cell r="F261" t="str">
            <v>2</v>
          </cell>
          <cell r="G261" t="str">
            <v>DESPACHO VICEMINISTRO TÉCNICO;DGPPN;DAF</v>
          </cell>
          <cell r="H261" t="str">
            <v>DESPACHO VICEMINISTRO TÉCNICO; DGPPN</v>
          </cell>
          <cell r="I261" t="str">
            <v/>
          </cell>
          <cell r="J261" t="str">
            <v/>
          </cell>
          <cell r="K261" t="str">
            <v/>
          </cell>
          <cell r="L261" t="str">
            <v>JESUS DAVID MUÑOZ CACERES</v>
          </cell>
        </row>
        <row r="262">
          <cell r="B262" t="str">
            <v>Proyecto de Ley Numero 308 de 2024  Senado</v>
          </cell>
          <cell r="C262" t="str">
            <v>Por medio de la cual se declara el 1° de abril como Día Nacional del Diputado y se honra la memoria de quienes han sufrido hechos de violencia en el ejercicio de dicho cargo</v>
          </cell>
          <cell r="D262" t="str">
            <v>Bajo</v>
          </cell>
          <cell r="E262" t="str">
            <v>Aprobado</v>
          </cell>
          <cell r="F262" t="str">
            <v>4</v>
          </cell>
          <cell r="G262" t="str">
            <v>DGPPN;DAF</v>
          </cell>
          <cell r="H262" t="str">
            <v/>
          </cell>
          <cell r="I262" t="str">
            <v/>
          </cell>
          <cell r="J262" t="str">
            <v/>
          </cell>
          <cell r="K262" t="str">
            <v>-Ponencia 4 Debate</v>
          </cell>
          <cell r="L262" t="str">
            <v>WILLIAM FELIPE ORDUZ ANDONOFF</v>
          </cell>
        </row>
        <row r="263">
          <cell r="B263" t="str">
            <v>Proyecto de Ley Numero 309 de 2024  Senado</v>
          </cell>
          <cell r="C263" t="str">
            <v>Por medio de la cual se crea el programa de educación financiera y finanzas personales en la educación media.</v>
          </cell>
          <cell r="D263" t="str">
            <v>Bajo</v>
          </cell>
          <cell r="E263" t="str">
            <v>Aprobado</v>
          </cell>
          <cell r="F263" t="str">
            <v>2</v>
          </cell>
          <cell r="G263" t="str">
            <v>DGPPN;URF;DAF</v>
          </cell>
          <cell r="H263" t="str">
            <v>DGPPN</v>
          </cell>
          <cell r="I263" t="str">
            <v/>
          </cell>
          <cell r="J263" t="str">
            <v/>
          </cell>
          <cell r="K263" t="str">
            <v/>
          </cell>
          <cell r="L263" t="str">
            <v>JESUS DAVID MUÑOZ CACERES</v>
          </cell>
        </row>
        <row r="264">
          <cell r="B264" t="str">
            <v>Proyecto de Ley Numero 312 de 2024  Cámara</v>
          </cell>
          <cell r="C264" t="str">
            <v>Por medio del cual se transforma el Sistema de Salud en Colombia y se dictan otras disposiciones</v>
          </cell>
          <cell r="D264" t="str">
            <v>Medio</v>
          </cell>
          <cell r="E264" t="str">
            <v>Ponencia</v>
          </cell>
          <cell r="F264" t="str">
            <v>3</v>
          </cell>
          <cell r="G264" t="str">
            <v>DGPPN;DGPM;DGRESS;DGPE</v>
          </cell>
          <cell r="H264" t="str">
            <v/>
          </cell>
          <cell r="I264" t="str">
            <v/>
          </cell>
          <cell r="J264" t="str">
            <v/>
          </cell>
          <cell r="K264" t="str">
            <v>-Aprobado 2 Debate-Ponencia 3 Debate</v>
          </cell>
          <cell r="L264" t="str">
            <v>OSCAR ALBERTO GARCÍA GOMEZ</v>
          </cell>
        </row>
        <row r="265">
          <cell r="B265" t="str">
            <v>Proyecto de Ley Numero 313 de 2024  Cámara</v>
          </cell>
          <cell r="C265" t="str">
            <v>Por medio de la cual se permite el libre acceso del Personal Uniformado de la Fuerza Pública a todos los Sistemas de Transpote Masivos del Pais</v>
          </cell>
          <cell r="D265" t="str">
            <v>Bajo</v>
          </cell>
          <cell r="E265" t="str">
            <v>Ponencia</v>
          </cell>
          <cell r="F265" t="str">
            <v>2</v>
          </cell>
          <cell r="G265" t="str">
            <v>DGPPN;DAF</v>
          </cell>
          <cell r="H265" t="str">
            <v>DGPPN</v>
          </cell>
          <cell r="I265" t="str">
            <v/>
          </cell>
          <cell r="J265" t="str">
            <v/>
          </cell>
          <cell r="K265" t="str">
            <v/>
          </cell>
          <cell r="L265" t="str">
            <v>JOHANNA ALEJANDRA ARIAS JARAMILLO</v>
          </cell>
        </row>
        <row r="266">
          <cell r="B266" t="str">
            <v>Proyecto de Ley Numero 315 de 2024  Cámara</v>
          </cell>
          <cell r="C266" t="str">
            <v>por la cual se declara como patrimonio cultural de la nación el “Festival Pirotécnico; Artístico y Cultural” o “Festival de Luces” de Guateque en el departamento de Boyacá.</v>
          </cell>
          <cell r="D266" t="str">
            <v>Bajo</v>
          </cell>
          <cell r="E266" t="str">
            <v>Ponencia</v>
          </cell>
          <cell r="F266" t="str">
            <v>4</v>
          </cell>
          <cell r="G266" t="str">
            <v>DGPPN</v>
          </cell>
          <cell r="H266" t="str">
            <v/>
          </cell>
          <cell r="I266" t="str">
            <v/>
          </cell>
          <cell r="J266" t="str">
            <v>Ponencia 3 Debate</v>
          </cell>
          <cell r="K266" t="str">
            <v>-Ponencia 2 Debate-Ponencia 4 Debate</v>
          </cell>
          <cell r="L266" t="str">
            <v>JESUS DAVID MUÑOZ CACERES</v>
          </cell>
        </row>
        <row r="267">
          <cell r="B267" t="str">
            <v>Proyecto de Ley Numero 315 de 2024  Senado</v>
          </cell>
          <cell r="C267" t="str">
            <v>Por medio de la cual se reconoce y fortalece la labor de las mujeres asociadas al cuidado; uso; manejo; gestión y conservación de la biodiversidad. “Ley Inírida: mujeres cuidadoras de la biodiversidad.</v>
          </cell>
          <cell r="D267" t="str">
            <v>Bajo</v>
          </cell>
          <cell r="E267" t="str">
            <v>Ponencia</v>
          </cell>
          <cell r="F267" t="str">
            <v>2</v>
          </cell>
          <cell r="G267" t="str">
            <v>DAF;DGPPN</v>
          </cell>
          <cell r="H267" t="str">
            <v>DGPPN</v>
          </cell>
          <cell r="I267" t="str">
            <v/>
          </cell>
          <cell r="J267" t="str">
            <v/>
          </cell>
          <cell r="K267" t="str">
            <v/>
          </cell>
          <cell r="L267" t="str">
            <v>JESUS DAVID MUÑOZ CACERES</v>
          </cell>
        </row>
        <row r="268">
          <cell r="B268" t="str">
            <v>Proyecto de Ley Numero 316 de 2024  Cámara</v>
          </cell>
          <cell r="C268" t="str">
            <v>por medio del cual la Nación y el Congreso de la República se asocian para conmemorar y rendir homenaje a los 200 años de reconocimiento de Palmira como municipio de Colombia y se dictan otras disposiciones – Ley Bicentenario de Palmira.</v>
          </cell>
          <cell r="D268" t="str">
            <v>Bajo</v>
          </cell>
          <cell r="E268" t="str">
            <v>Ponencia</v>
          </cell>
          <cell r="F268" t="str">
            <v>3</v>
          </cell>
          <cell r="G268" t="str">
            <v>DGPPN</v>
          </cell>
          <cell r="H268" t="str">
            <v/>
          </cell>
          <cell r="I268" t="str">
            <v/>
          </cell>
          <cell r="J268" t="str">
            <v/>
          </cell>
          <cell r="K268" t="str">
            <v>-Aprobado 2 Debate</v>
          </cell>
          <cell r="L268" t="str">
            <v>JESUS DAVID MUÑOZ CACERES</v>
          </cell>
        </row>
        <row r="269">
          <cell r="B269" t="str">
            <v>Proyecto de Ley Numero 317 de 2024  Senado</v>
          </cell>
          <cell r="C269" t="str">
            <v>POR MEDIO DE LA CUAL LA NACIÓN Y EL CONGRESO DE COLOMBIA SE VINCULAN A LA CONMEMORCIÓN DE LOS 130 AÑOS DE CREACIÓN DEL CUERPO OFICIAL DE BOMBEROS DE BOGOTÁ; SE AUTORIZA AL BANCO DE LA REPÚBLICA PARA EMITIR EN EL TERRITORIO NACIONAL UNA MONEDA DE CURSO LEGAL CON FINES CONMEMORATIVOS O NUMISMÁTICOS Y SE DICTAN OTRAS DISPOSICIONES.</v>
          </cell>
          <cell r="D269" t="str">
            <v>Bajo</v>
          </cell>
          <cell r="E269" t="str">
            <v>Ponencia</v>
          </cell>
          <cell r="F269" t="str">
            <v>3</v>
          </cell>
          <cell r="G269" t="str">
            <v>DGPPN</v>
          </cell>
          <cell r="H269" t="str">
            <v/>
          </cell>
          <cell r="I269" t="str">
            <v/>
          </cell>
          <cell r="J269" t="str">
            <v>Ponencia 1 Debate</v>
          </cell>
          <cell r="K269" t="str">
            <v>-Ponencia 2 Debate</v>
          </cell>
          <cell r="L269" t="str">
            <v>JESUS DAVID MUÑOZ CACERES</v>
          </cell>
        </row>
        <row r="270">
          <cell r="B270" t="str">
            <v>Proyecto de Ley Numero 318 de 2024  Senado</v>
          </cell>
          <cell r="C270" t="str">
            <v>Por medio del cual se aprueba el “Protocolo de 2010 relativo al Convenio Internacional sobre Responsabilidad e Indemnización de Daños en relación con el Transporte Marítimo de Sustancias Nocivas y Potencialmente Peligrosas”; suscrito en Londres el 30 de abril de 2010</v>
          </cell>
          <cell r="D270" t="str">
            <v>Bajo</v>
          </cell>
          <cell r="E270" t="str">
            <v>Ponencia</v>
          </cell>
          <cell r="F270" t="str">
            <v>2</v>
          </cell>
          <cell r="G270" t="str">
            <v/>
          </cell>
          <cell r="H270" t="str">
            <v/>
          </cell>
          <cell r="I270" t="str">
            <v/>
          </cell>
          <cell r="J270" t="str">
            <v>Ponencia 1 Debate</v>
          </cell>
          <cell r="K270" t="str">
            <v>-Aprobado 1 Debate</v>
          </cell>
          <cell r="L270" t="str">
            <v>WILLIAM FELIPE ORDUZ ANDONOFF</v>
          </cell>
        </row>
        <row r="271">
          <cell r="B271" t="str">
            <v>Proyecto de Ley Numero 319 de 2024  Senado</v>
          </cell>
          <cell r="C271" t="str">
            <v>Por medio del cual se aprueba el “Protocolo de 1996 relativo al Convenio sobre la Prevención de la Contaminación del Mar por vertimiento de desechos y otras materias de 1972”; hecho en Londres el 7 de noviembre de 1996 y enmendado en 2006.</v>
          </cell>
          <cell r="D271" t="str">
            <v>Bajo</v>
          </cell>
          <cell r="E271" t="str">
            <v>Ponencia</v>
          </cell>
          <cell r="F271" t="str">
            <v>2</v>
          </cell>
          <cell r="G271" t="str">
            <v/>
          </cell>
          <cell r="H271" t="str">
            <v/>
          </cell>
          <cell r="I271" t="str">
            <v/>
          </cell>
          <cell r="J271" t="str">
            <v>Ponencia 1 Debate</v>
          </cell>
          <cell r="K271" t="str">
            <v>-Ponencia 2 Debate</v>
          </cell>
          <cell r="L271" t="str">
            <v>EDGAR FEDERICO RODRIGUEZ ARANDA</v>
          </cell>
        </row>
        <row r="272">
          <cell r="B272" t="str">
            <v>Proyecto de Ley Numero 320 de 2024  Senado</v>
          </cell>
          <cell r="C272" t="str">
            <v>por medio de la cual se aprueba el Convenio Internacional sobre la Remoción de Restos de Naufragio; 2007; adoptado en la sede de la Oficina de Naciones Unidas en Nairobi el 18 de mayo de 2007.</v>
          </cell>
          <cell r="D272" t="str">
            <v>Bajo</v>
          </cell>
          <cell r="E272" t="str">
            <v>Ponencia</v>
          </cell>
          <cell r="F272" t="str">
            <v>2</v>
          </cell>
          <cell r="G272" t="str">
            <v/>
          </cell>
          <cell r="H272" t="str">
            <v/>
          </cell>
          <cell r="I272" t="str">
            <v/>
          </cell>
          <cell r="J272" t="str">
            <v/>
          </cell>
          <cell r="K272" t="str">
            <v>-Ponencia 1 Debate</v>
          </cell>
          <cell r="L272" t="str">
            <v>EDGAR FEDERICO RODRIGUEZ ARANDA</v>
          </cell>
        </row>
        <row r="273">
          <cell r="B273" t="str">
            <v>Proyecto de Ley Numero 321 de 2024  Senado</v>
          </cell>
          <cell r="C273" t="str">
            <v>Por medio de la cual se aprueba el “Protocolo de Enmienda del Acuerdo de Transporte Aéreo entre el gobierno de la República de Colombia y el gobierno de los Estados Unidos de América”; hecho en Bogotá; D. C. el 27 de julio de 2022.</v>
          </cell>
          <cell r="D273" t="str">
            <v>Bajo</v>
          </cell>
          <cell r="E273" t="str">
            <v>Ponencia</v>
          </cell>
          <cell r="F273" t="str">
            <v>2</v>
          </cell>
          <cell r="G273" t="str">
            <v/>
          </cell>
          <cell r="H273" t="str">
            <v/>
          </cell>
          <cell r="I273" t="str">
            <v/>
          </cell>
          <cell r="J273" t="str">
            <v/>
          </cell>
          <cell r="K273" t="str">
            <v>-Ponencia 2 Debate</v>
          </cell>
          <cell r="L273" t="str">
            <v>JEAN MARCO FERIA PEROZO</v>
          </cell>
        </row>
        <row r="274">
          <cell r="B274" t="str">
            <v>Proyecto de Ley Numero 321 de 2024  Cámara</v>
          </cell>
          <cell r="C274" t="str">
            <v>Por medio de la cual se garantiza una vida libre de violencia digital sexual; se modifica la Ley 1257 de 2008; el Código Penal y se dictan otras disposiciones. (Ley Olimpia Colombia).</v>
          </cell>
          <cell r="D274" t="str">
            <v>Bajo</v>
          </cell>
          <cell r="E274" t="str">
            <v>Aprobado</v>
          </cell>
          <cell r="F274" t="str">
            <v>2</v>
          </cell>
          <cell r="G274" t="str">
            <v>DGPPN</v>
          </cell>
          <cell r="H274" t="str">
            <v>DGPPN</v>
          </cell>
          <cell r="I274" t="str">
            <v/>
          </cell>
          <cell r="J274" t="str">
            <v/>
          </cell>
          <cell r="K274" t="str">
            <v/>
          </cell>
          <cell r="L274" t="str">
            <v>JESUS DAVID MUÑOZ CACERES</v>
          </cell>
        </row>
        <row r="275">
          <cell r="B275" t="str">
            <v>Proyecto de Ley Numero 322 de 2024  Senado</v>
          </cell>
          <cell r="C275" t="str">
            <v>por medio de la cual se aprueba el “Convenio Internacional sobre Responsabilidad Civil nacida de daños debidos a contaminación por los hidrocarburos para combustible de los buques; 2001”; adoptado en Londres el 23 de marzo de 2001.</v>
          </cell>
          <cell r="D275" t="str">
            <v>Bajo</v>
          </cell>
          <cell r="E275" t="str">
            <v>Ponencia</v>
          </cell>
          <cell r="F275" t="str">
            <v>2</v>
          </cell>
          <cell r="G275" t="str">
            <v/>
          </cell>
          <cell r="H275" t="str">
            <v/>
          </cell>
          <cell r="I275" t="str">
            <v/>
          </cell>
          <cell r="J275" t="str">
            <v>Ponencia 1 Debate</v>
          </cell>
          <cell r="K275" t="str">
            <v>-Ponencia 2 Debate</v>
          </cell>
          <cell r="L275" t="str">
            <v>JEAN MARCO FERIA PEROZO</v>
          </cell>
        </row>
        <row r="276">
          <cell r="B276" t="str">
            <v>Proyecto de Ley Numero 322 de 2024  Cámara</v>
          </cell>
          <cell r="C276" t="str">
            <v>Por medio de la cual se modifica la Ley 1732 de 2014 para actualizar los parámetros de aplicación de la Pedagogía de la Paz y adaptar su modelo a las particularidades de los contextos en los que son implementadas y se dictan otras disposiciones.</v>
          </cell>
          <cell r="D276" t="str">
            <v>Bajo</v>
          </cell>
          <cell r="E276" t="str">
            <v>Ponencia</v>
          </cell>
          <cell r="F276" t="str">
            <v>4</v>
          </cell>
          <cell r="G276" t="str">
            <v>DAF;DGPPN</v>
          </cell>
          <cell r="H276" t="str">
            <v/>
          </cell>
          <cell r="I276" t="str">
            <v>Ponencia 4 Debate, JUANITA ALEJANDRA JARAMILLO DIA</v>
          </cell>
          <cell r="J276" t="str">
            <v/>
          </cell>
          <cell r="K276" t="str">
            <v/>
          </cell>
          <cell r="L276" t="str">
            <v>JUANITA ALEJANDRA JARAMILLO DIAZ</v>
          </cell>
        </row>
        <row r="277">
          <cell r="B277" t="str">
            <v>Proyecto de Ley Numero 323 de 2024  Cámara</v>
          </cell>
          <cell r="C277" t="str">
            <v>Por medio de la cual se adiciona un parágrafo al artículo 147 de la Ley 142 de 1994”- Ley Cero Arandelas. [Elimina la posibilidad de cobro de tasas; impuestos o cualquier otra contribución en la factura de energía]</v>
          </cell>
          <cell r="D277" t="str">
            <v>Bajo</v>
          </cell>
          <cell r="E277" t="str">
            <v>Ponencia</v>
          </cell>
          <cell r="F277" t="str">
            <v>2</v>
          </cell>
          <cell r="G277" t="str">
            <v>DAF</v>
          </cell>
          <cell r="H277" t="str">
            <v/>
          </cell>
          <cell r="I277" t="str">
            <v/>
          </cell>
          <cell r="J277" t="str">
            <v>Ponencia 1 Debate</v>
          </cell>
          <cell r="K277" t="str">
            <v/>
          </cell>
          <cell r="L277" t="str">
            <v>JESUS DAVID MUÑOZ CACERES</v>
          </cell>
        </row>
        <row r="278">
          <cell r="B278" t="str">
            <v>Proyecto de Ley Numero 323 de 2024  Senado</v>
          </cell>
          <cell r="C278" t="str">
            <v>por medio de la cual se aprueba el Estatuto de la Conferencia de La Haya de Derecho Internacional Privado; adoptado en La Haya; el 31 de octubre de 1951; y modificado el 30 de junio de 2005.</v>
          </cell>
          <cell r="D278" t="str">
            <v>Bajo</v>
          </cell>
          <cell r="E278" t="str">
            <v>Ponencia</v>
          </cell>
          <cell r="F278" t="str">
            <v>2</v>
          </cell>
          <cell r="G278" t="str">
            <v/>
          </cell>
          <cell r="H278" t="str">
            <v/>
          </cell>
          <cell r="I278" t="str">
            <v/>
          </cell>
          <cell r="J278" t="str">
            <v>Ponencia 1 Debate</v>
          </cell>
          <cell r="K278" t="str">
            <v>-Ponencia 2 Debate</v>
          </cell>
          <cell r="L278" t="str">
            <v>EDGAR FEDERICO RODRIGUEZ ARANDA</v>
          </cell>
        </row>
        <row r="279">
          <cell r="B279" t="str">
            <v>Proyecto de Ley Numero 325 de 2024  Cámara</v>
          </cell>
          <cell r="C279" t="str">
            <v>por medio del cual se establece la Estrategia para la Gestión Integral de las Colillas de Cigarrillo y cualquier otro residuo generado de este producto. No más Colillas.</v>
          </cell>
          <cell r="D279" t="str">
            <v>Bajo</v>
          </cell>
          <cell r="E279" t="str">
            <v>Ponencia</v>
          </cell>
          <cell r="F279" t="str">
            <v>2</v>
          </cell>
          <cell r="G279" t="str">
            <v>DGPPN</v>
          </cell>
          <cell r="H279" t="str">
            <v>DGPPN</v>
          </cell>
          <cell r="I279" t="str">
            <v/>
          </cell>
          <cell r="J279" t="str">
            <v/>
          </cell>
          <cell r="K279" t="str">
            <v/>
          </cell>
          <cell r="L279" t="str">
            <v>JESUS DAVID MUÑOZ CACERES</v>
          </cell>
        </row>
        <row r="280">
          <cell r="B280" t="str">
            <v>Proyecto de Ley Numero 326 de 2024  Senado</v>
          </cell>
          <cell r="C280" t="str">
            <v>Por medio de la cual se reconoce como sujetos de derechos a la cuenca del río Patía; sus subzonas hidrográficas y sus demás cuencas a la cuenca de la Laguna de la Cocha o lago Guamuez y se dictan otras disposiciones.</v>
          </cell>
          <cell r="D280" t="str">
            <v>Bajo</v>
          </cell>
          <cell r="E280" t="str">
            <v>Ponencia</v>
          </cell>
          <cell r="F280" t="str">
            <v>2</v>
          </cell>
          <cell r="G280" t="str">
            <v>DGPPN;DAF</v>
          </cell>
          <cell r="H280" t="str">
            <v>DGPPN</v>
          </cell>
          <cell r="I280" t="str">
            <v/>
          </cell>
          <cell r="J280" t="str">
            <v/>
          </cell>
          <cell r="K280" t="str">
            <v/>
          </cell>
          <cell r="L280" t="str">
            <v>JESUS DAVID MUÑOZ CACERES</v>
          </cell>
        </row>
        <row r="281">
          <cell r="B281" t="str">
            <v>Proyecto de Ley Numero 326 de 2024  Cámara</v>
          </cell>
          <cell r="C281" t="str">
            <v>por medio de la cual se rinden honores a la memoria de don Miguel Samper Agudelo; El Gran Ciudadano; en el bicentenario de su nacimiento.</v>
          </cell>
          <cell r="D281" t="str">
            <v>Bajo</v>
          </cell>
          <cell r="E281" t="str">
            <v>Aprobado</v>
          </cell>
          <cell r="F281" t="str">
            <v>2</v>
          </cell>
          <cell r="G281" t="str">
            <v>DGPPN;DAF</v>
          </cell>
          <cell r="H281" t="str">
            <v/>
          </cell>
          <cell r="I281" t="str">
            <v/>
          </cell>
          <cell r="J281" t="str">
            <v/>
          </cell>
          <cell r="K281" t="str">
            <v>-Ponencia 2 Debate</v>
          </cell>
          <cell r="L281" t="str">
            <v>JESUS DAVID MUÑOZ CACERES</v>
          </cell>
        </row>
        <row r="282">
          <cell r="B282" t="str">
            <v>Proyecto de Ley Numero 328 de 2024  Cámara</v>
          </cell>
          <cell r="C282" t="str">
            <v>Por medio de la cual se declara el gas natural como energético estratégico para la transición energética y se dictan otras disposiciones.</v>
          </cell>
          <cell r="D282" t="str">
            <v>Medio</v>
          </cell>
          <cell r="E282" t="str">
            <v>Ponencia</v>
          </cell>
          <cell r="F282" t="str">
            <v>2</v>
          </cell>
          <cell r="G282" t="str">
            <v>DGPM;DGPPN</v>
          </cell>
          <cell r="H282" t="str">
            <v>DGPPN</v>
          </cell>
          <cell r="I282" t="str">
            <v/>
          </cell>
          <cell r="J282" t="str">
            <v/>
          </cell>
          <cell r="K282" t="str">
            <v/>
          </cell>
          <cell r="L282" t="str">
            <v>SANTIAGO CANO ARIAS</v>
          </cell>
        </row>
        <row r="283">
          <cell r="B283" t="str">
            <v>Proyecto de Ley Numero 328 de 2024  Senado</v>
          </cell>
          <cell r="C283" t="str">
            <v>POR MEDIO DE LA CUAL SE ESTABLECE AMNISTÍA DE INTERESES Y ALIVIOS ECONÓMICOS A LOS DEUDORES DEL INSTITUTO COLOMBIANO DE CRÉDITO EDUCATIVO Y ESTUDIOS TÉCNICOS EN EL EXTERIOR “MARIANO OSPINA PÉREZ” ICETEX; Y SE POSIBILITA LA SUSCRIPCIÓN DE ACUERDOS DE PAGOS Y SE DICTAN OTRAS DISPOSICIONES SOBRE LOS FONDOS PROPIOS DE LAS ENTIDADES NACIONALES Y TERRITORIALES DE NATURALEZA PÚBLICA</v>
          </cell>
          <cell r="D283" t="str">
            <v>Medio</v>
          </cell>
          <cell r="E283" t="str">
            <v>Aprobado</v>
          </cell>
          <cell r="F283" t="str">
            <v>2</v>
          </cell>
          <cell r="G283" t="str">
            <v>DGPM;DGPPN;URF</v>
          </cell>
          <cell r="H283" t="str">
            <v/>
          </cell>
          <cell r="I283" t="str">
            <v/>
          </cell>
          <cell r="J283" t="str">
            <v>Aprobado 2 Debate</v>
          </cell>
          <cell r="K283" t="str">
            <v/>
          </cell>
          <cell r="L283" t="str">
            <v>EDGAR FEDERICO RODRIGUEZ ARANDA</v>
          </cell>
        </row>
        <row r="284">
          <cell r="B284" t="str">
            <v>Proyecto de Ley Numero 329 de 2024  Cámara</v>
          </cell>
          <cell r="C284" t="str">
            <v>Por medio de la cual se crea la licencia ambiental flexible para proyectos de generación a partir de Fuentes No Convencionales de Energía Renovable (FNCER) y se dictan otras disposiciones.</v>
          </cell>
          <cell r="D284" t="str">
            <v>Medio</v>
          </cell>
          <cell r="E284" t="str">
            <v>Ponencia</v>
          </cell>
          <cell r="F284" t="str">
            <v>2</v>
          </cell>
          <cell r="G284" t="str">
            <v>DGPM;DGPPN</v>
          </cell>
          <cell r="H284" t="str">
            <v>DGPPN</v>
          </cell>
          <cell r="I284" t="str">
            <v/>
          </cell>
          <cell r="J284" t="str">
            <v/>
          </cell>
          <cell r="K284" t="str">
            <v/>
          </cell>
          <cell r="L284" t="str">
            <v>WILLIAM FELIPE ORDUZ ANDONOFF</v>
          </cell>
        </row>
        <row r="285">
          <cell r="B285" t="str">
            <v>Proyecto de Ley Numero 331 de 2024  Cámara</v>
          </cell>
          <cell r="C285" t="str">
            <v>por medio de la cual se rinde homenaje al cantautor José A. Morales; se declara Patrimonio Cultural Inmaterial de la Nación al Concurso Nacional de la Canción Inédita José A. Morales; se reconoce su importancia como uno de los principales festivales de música andina de Colombia; se fortalece su promoción; conservación y realización anual en el municipio de El Socorro y se dictan otras disposiciones.</v>
          </cell>
          <cell r="D285" t="str">
            <v>Bajo</v>
          </cell>
          <cell r="E285" t="str">
            <v>Aprobado</v>
          </cell>
          <cell r="F285" t="str">
            <v>3</v>
          </cell>
          <cell r="G285" t="str">
            <v>DGPPN</v>
          </cell>
          <cell r="H285" t="str">
            <v/>
          </cell>
          <cell r="I285" t="str">
            <v/>
          </cell>
          <cell r="J285" t="str">
            <v>Aprobado 3 Debate</v>
          </cell>
          <cell r="K285" t="str">
            <v>-Ponencia 2 Debate</v>
          </cell>
          <cell r="L285" t="str">
            <v>JOHANNA ALEJANDRA ARIAS JARAMILLO</v>
          </cell>
        </row>
        <row r="286">
          <cell r="B286" t="str">
            <v>Proyecto de Ley Numero 332 de 2024  Cámara</v>
          </cell>
          <cell r="C286" t="str">
            <v>por medio del cual la Nación y el Congreso de la República; honran la memoria de Alfredo Correa De Andréis y le otorgan post mortem; la condecoración de la Orden de Boyacá; en reconocimiento a su destacada labor académica y su valiente defensa de los Derechos Humanos en Colombia; se rinde homenaje público a su memoria y se dictan otras disposiciones.</v>
          </cell>
          <cell r="D286" t="str">
            <v>Bajo</v>
          </cell>
          <cell r="E286" t="str">
            <v>Ponencia</v>
          </cell>
          <cell r="F286" t="str">
            <v>2</v>
          </cell>
          <cell r="G286" t="str">
            <v>DGPPN</v>
          </cell>
          <cell r="H286" t="str">
            <v/>
          </cell>
          <cell r="I286" t="str">
            <v/>
          </cell>
          <cell r="J286" t="str">
            <v/>
          </cell>
          <cell r="K286" t="str">
            <v>-Ponencia 1 Debate</v>
          </cell>
          <cell r="L286" t="str">
            <v>JESUS DAVID MUÑOZ CACERES</v>
          </cell>
        </row>
        <row r="287">
          <cell r="B287" t="str">
            <v>Proyecto de Ley Numero 333 de 2024  Senado</v>
          </cell>
          <cell r="C287" t="str">
            <v>"Por medio de la cual se establecen los lineamientos para la formulación de la política pública de inclusión y protección social a favor de las personas con discapacidad dentro del sistema educativo colombiano y se dictan otras disposiciones – “Ley de educación inclusiva; libre de límites y barreras"</v>
          </cell>
          <cell r="D287" t="str">
            <v>Medio</v>
          </cell>
          <cell r="E287" t="str">
            <v>Ponencia</v>
          </cell>
          <cell r="F287" t="str">
            <v>3</v>
          </cell>
          <cell r="G287" t="str">
            <v>GRUPO SISTEMA GENERAL DE REGALÍAS;DGPPN;DGPM;DAF</v>
          </cell>
          <cell r="H287" t="str">
            <v>DGPPN</v>
          </cell>
          <cell r="I287" t="str">
            <v/>
          </cell>
          <cell r="J287" t="str">
            <v/>
          </cell>
          <cell r="K287" t="str">
            <v/>
          </cell>
          <cell r="L287" t="str">
            <v>SONIA LORENA IBAGON AVILA</v>
          </cell>
        </row>
        <row r="288">
          <cell r="B288" t="str">
            <v>Proyecto de Ley Numero 333 de 2024  Cámara</v>
          </cell>
          <cell r="C288" t="str">
            <v>Por medio del cual se modifica la Ley 1229 de 2008 y se dictan otras disposiciones”; Ley del profesional en construcción</v>
          </cell>
          <cell r="D288" t="str">
            <v>Bajo</v>
          </cell>
          <cell r="E288" t="str">
            <v>Aprobado</v>
          </cell>
          <cell r="F288" t="str">
            <v>2</v>
          </cell>
          <cell r="G288" t="str">
            <v>DGPPN</v>
          </cell>
          <cell r="H288" t="str">
            <v>DGPPN</v>
          </cell>
          <cell r="I288" t="str">
            <v/>
          </cell>
          <cell r="J288" t="str">
            <v/>
          </cell>
          <cell r="K288" t="str">
            <v/>
          </cell>
          <cell r="L288" t="str">
            <v>JESUS DAVID MUÑOZ CACERES</v>
          </cell>
        </row>
        <row r="289">
          <cell r="B289" t="str">
            <v>Proyecto de Ley Numero 334 de 2024  Cámara</v>
          </cell>
          <cell r="C289" t="str">
            <v>Por medio de la cual se conmemoran los doscientos diez años de aniversario de vida institucional del municipio de Donmatías en el departamento de Antioquia y se dictan otras disposiciones.</v>
          </cell>
          <cell r="D289" t="str">
            <v>Bajo</v>
          </cell>
          <cell r="E289" t="str">
            <v>Ponencia</v>
          </cell>
          <cell r="F289" t="str">
            <v>4</v>
          </cell>
          <cell r="G289" t="str">
            <v>DGPPN</v>
          </cell>
          <cell r="H289" t="str">
            <v/>
          </cell>
          <cell r="I289" t="str">
            <v/>
          </cell>
          <cell r="J289" t="str">
            <v>Ponencia 1 Debate</v>
          </cell>
          <cell r="K289" t="str">
            <v>-Ponencia 2 Debate-Ponencia 4 Debate</v>
          </cell>
          <cell r="L289" t="str">
            <v>JOHANNA ALEJANDRA ARIAS JARAMILLO</v>
          </cell>
        </row>
        <row r="290">
          <cell r="B290" t="str">
            <v>Proyecto de Ley Numero 335 de 2024  Senado</v>
          </cell>
          <cell r="C290" t="str">
            <v>por la cual se eliminan barreras para acceder al beneficio de excepción de las medidas de pico y placa para personas con discapacidad y se dictan otras disposiciones</v>
          </cell>
          <cell r="D290" t="str">
            <v>No impacto</v>
          </cell>
          <cell r="E290" t="str">
            <v>Aprobado</v>
          </cell>
          <cell r="F290" t="str">
            <v>3</v>
          </cell>
          <cell r="G290" t="str">
            <v>DGPPN;DAF</v>
          </cell>
          <cell r="H290" t="str">
            <v/>
          </cell>
          <cell r="I290" t="str">
            <v/>
          </cell>
          <cell r="J290" t="str">
            <v/>
          </cell>
          <cell r="K290" t="str">
            <v/>
          </cell>
          <cell r="L290" t="str">
            <v>JOHANNA ALEJANDRA ARIAS JARAMILLO</v>
          </cell>
        </row>
        <row r="291">
          <cell r="B291" t="str">
            <v>Proyecto de Ley Numero 337 de 2024  Senado</v>
          </cell>
          <cell r="C291" t="str">
            <v>por medio del cual se establecen mecanismos de prevención y atención en casos de hurto; maltrato; tráfico y abandono de animales domésticos de compañía en el contexto migratorio y se dictan otras disposiciones.</v>
          </cell>
          <cell r="D291" t="str">
            <v>Medio</v>
          </cell>
          <cell r="E291" t="str">
            <v>Ponencia</v>
          </cell>
          <cell r="F291" t="str">
            <v>2</v>
          </cell>
          <cell r="G291" t="str">
            <v>DAF;DGPPN</v>
          </cell>
          <cell r="H291" t="str">
            <v>DGPPN</v>
          </cell>
          <cell r="I291" t="str">
            <v/>
          </cell>
          <cell r="J291" t="str">
            <v/>
          </cell>
          <cell r="K291" t="str">
            <v/>
          </cell>
          <cell r="L291" t="str">
            <v>SONIA LORENA IBAGON AVILA</v>
          </cell>
        </row>
        <row r="292">
          <cell r="B292" t="str">
            <v>Proyecto de Ley Numero 341 de 2024  Senado</v>
          </cell>
          <cell r="C292" t="str">
            <v>por medio de la cual se establece el procedimiento; mecanismo; instancias y elementos para la definición; monitoreo y ajuste de la Unidad de Pago por Capitación (UPC) y Presupuestos Máximos; del Sistema General de Seguridad Social en Salud y se dictan otras disposiciones.</v>
          </cell>
          <cell r="D292" t="str">
            <v>Medio</v>
          </cell>
          <cell r="E292" t="str">
            <v>Ponencia</v>
          </cell>
          <cell r="F292" t="str">
            <v>3</v>
          </cell>
          <cell r="G292" t="str">
            <v>DGRESS;DGPPN;DGPM</v>
          </cell>
          <cell r="H292" t="str">
            <v/>
          </cell>
          <cell r="I292" t="str">
            <v/>
          </cell>
          <cell r="J292" t="str">
            <v>Aprobado 2 Debate</v>
          </cell>
          <cell r="K292" t="str">
            <v>-Ponencia 3 Debate</v>
          </cell>
          <cell r="L292" t="str">
            <v>EDGAR FEDERICO RODRIGUEZ ARANDA</v>
          </cell>
        </row>
        <row r="293">
          <cell r="B293" t="str">
            <v>Proyecto de Ley Numero 343 de 2024  Cámara</v>
          </cell>
          <cell r="C293" t="str">
            <v>por medio del cual se establecen beneficios pensionales para quienes ejercen rol del cuidado; se adoptan medidas en situaciones de divorcio o separaciones de hecho y se dictan otras disposiciones</v>
          </cell>
          <cell r="D293" t="str">
            <v>Alto</v>
          </cell>
          <cell r="E293" t="str">
            <v>Ponencia</v>
          </cell>
          <cell r="F293" t="str">
            <v>2</v>
          </cell>
          <cell r="G293" t="str">
            <v>DGPM;DGRESS;DGPPN</v>
          </cell>
          <cell r="H293" t="str">
            <v>DGPPN</v>
          </cell>
          <cell r="I293" t="str">
            <v/>
          </cell>
          <cell r="J293" t="str">
            <v/>
          </cell>
          <cell r="K293" t="str">
            <v/>
          </cell>
          <cell r="L293" t="str">
            <v>EDGAR FEDERICO RODRIGUEZ ARANDA</v>
          </cell>
        </row>
        <row r="294">
          <cell r="B294" t="str">
            <v>Proyecto de Ley Numero 344 de 2024  Cámara</v>
          </cell>
          <cell r="C294" t="str">
            <v>Por medio de la cual se establecen lineamientos para informar al consumidor de dispositivos y aparatos eléctricos y electrónicos de los efectos de la obsolescencia programada y se dictan otras disposiciones.</v>
          </cell>
          <cell r="D294" t="str">
            <v>Bajo</v>
          </cell>
          <cell r="E294" t="str">
            <v>Ponencia</v>
          </cell>
          <cell r="F294" t="str">
            <v>2</v>
          </cell>
          <cell r="G294" t="str">
            <v>DGPPN</v>
          </cell>
          <cell r="H294" t="str">
            <v/>
          </cell>
          <cell r="I294" t="str">
            <v/>
          </cell>
          <cell r="J294" t="str">
            <v>Ponencia 2 Debate</v>
          </cell>
          <cell r="K294" t="str">
            <v/>
          </cell>
          <cell r="L294" t="str">
            <v>JESUS DAVID MUÑOZ CACERES</v>
          </cell>
        </row>
        <row r="295">
          <cell r="B295" t="str">
            <v>Proyecto de Ley Numero 345 de 2024  Cámara</v>
          </cell>
          <cell r="C295" t="str">
            <v>por medio del cual se rinde homenaje a los artesanos y las artesanas boyacenses como protectores de la huella inmemorial; cultural y ancestral de Colombia y se dictan otras disposiciones.</v>
          </cell>
          <cell r="D295" t="str">
            <v>Bajo</v>
          </cell>
          <cell r="E295" t="str">
            <v>Conciliación</v>
          </cell>
          <cell r="F295" t="str">
            <v>5</v>
          </cell>
          <cell r="G295" t="str">
            <v>DGPPN</v>
          </cell>
          <cell r="H295" t="str">
            <v/>
          </cell>
          <cell r="I295" t="str">
            <v/>
          </cell>
          <cell r="J295" t="str">
            <v>Ponencia 2 Debate</v>
          </cell>
          <cell r="K295" t="str">
            <v>-Aprobado 2 Debate</v>
          </cell>
          <cell r="L295" t="str">
            <v>JOHANNA ALEJANDRA ARIAS JARAMILLO</v>
          </cell>
        </row>
        <row r="296">
          <cell r="B296" t="str">
            <v>Proyecto de Ley Numero 346 de 2024  Cámara</v>
          </cell>
          <cell r="C296" t="str">
            <v>Por medio de la cual se establece en el Congreso de la República conmemorar el Día del Adulto Mayor.</v>
          </cell>
          <cell r="D296" t="str">
            <v>Bajo</v>
          </cell>
          <cell r="E296" t="str">
            <v>Ponencia</v>
          </cell>
          <cell r="F296" t="str">
            <v>2</v>
          </cell>
          <cell r="G296" t="str">
            <v>DGPPN</v>
          </cell>
          <cell r="H296" t="str">
            <v>DGPPN</v>
          </cell>
          <cell r="I296" t="str">
            <v/>
          </cell>
          <cell r="J296" t="str">
            <v/>
          </cell>
          <cell r="K296" t="str">
            <v/>
          </cell>
          <cell r="L296" t="str">
            <v>JESUS DAVID MUÑOZ CACERES</v>
          </cell>
        </row>
        <row r="297">
          <cell r="B297" t="str">
            <v>Proyecto de Ley Numero 347 de 2024  Cámara</v>
          </cell>
          <cell r="C297" t="str">
            <v>Por medio del cual se reconoce al río Combeima; su cuenca y afluentes como sujeto de derechos y se dictan otras disposiciones.</v>
          </cell>
          <cell r="D297" t="str">
            <v>Bajo</v>
          </cell>
          <cell r="E297" t="str">
            <v>Aprobado</v>
          </cell>
          <cell r="F297" t="str">
            <v>2</v>
          </cell>
          <cell r="G297" t="str">
            <v>DGPPN;DAF</v>
          </cell>
          <cell r="H297" t="str">
            <v>DGPPN</v>
          </cell>
          <cell r="I297" t="str">
            <v/>
          </cell>
          <cell r="J297" t="str">
            <v/>
          </cell>
          <cell r="K297" t="str">
            <v/>
          </cell>
          <cell r="L297" t="str">
            <v>JESUS DAVID MUÑOZ CACERES</v>
          </cell>
        </row>
        <row r="298">
          <cell r="B298" t="str">
            <v>Proyecto de Ley Numero 348 de 2024  Cámara</v>
          </cell>
          <cell r="C298" t="str">
            <v>Por medio de la cual se exonera del pago de impuestos a los vehículos automotores a cargo de los Bomberos de Colombia</v>
          </cell>
          <cell r="D298" t="str">
            <v>Bajo</v>
          </cell>
          <cell r="E298" t="str">
            <v>Ponencia</v>
          </cell>
          <cell r="F298" t="str">
            <v>4</v>
          </cell>
          <cell r="G298" t="str">
            <v>DAF</v>
          </cell>
          <cell r="H298" t="str">
            <v/>
          </cell>
          <cell r="I298" t="str">
            <v/>
          </cell>
          <cell r="J298" t="str">
            <v>Ponencia 4 Debate</v>
          </cell>
          <cell r="K298" t="str">
            <v>-Ponencia 2 Debate</v>
          </cell>
          <cell r="L298" t="str">
            <v>JESUS DAVID MUÑOZ CACERES</v>
          </cell>
        </row>
        <row r="299">
          <cell r="B299" t="str">
            <v>Proyecto de Ley Numero 350 de 2024  Senado</v>
          </cell>
          <cell r="C299" t="str">
            <v>por medio de la cual se declara el Festival Nacional de Colonias de Villanueva; Casanare; como Patrimonio Cultural Inmaterial de la Nación y todas sus manifestaciones culturales.</v>
          </cell>
          <cell r="D299" t="str">
            <v>Bajo</v>
          </cell>
          <cell r="E299" t="str">
            <v>Aprobado</v>
          </cell>
          <cell r="F299" t="str">
            <v>2</v>
          </cell>
          <cell r="G299" t="str">
            <v>DGPPN</v>
          </cell>
          <cell r="H299" t="str">
            <v/>
          </cell>
          <cell r="I299" t="str">
            <v/>
          </cell>
          <cell r="J299" t="str">
            <v>Ponencia 1 Debate</v>
          </cell>
          <cell r="K299" t="str">
            <v>-Ponencia 2 Debate</v>
          </cell>
          <cell r="L299" t="str">
            <v>JESUS DAVID MUÑOZ CACERES</v>
          </cell>
        </row>
        <row r="300">
          <cell r="B300" t="str">
            <v>Proyecto de Ley Numero 351 de 2024  Senado</v>
          </cell>
          <cell r="C300" t="str">
            <v>por medio de la cual se establecen medidas tendientes a fortalecer las microempresas en modalidad de tiendas de barrio y se dictan otras disposiciones.</v>
          </cell>
          <cell r="D300" t="str">
            <v>Bajo</v>
          </cell>
          <cell r="E300" t="str">
            <v>Ponencia</v>
          </cell>
          <cell r="F300" t="str">
            <v>2</v>
          </cell>
          <cell r="G300" t="str">
            <v>DIAN;URF;DGPPN</v>
          </cell>
          <cell r="H300" t="str">
            <v/>
          </cell>
          <cell r="I300" t="str">
            <v/>
          </cell>
          <cell r="J300" t="str">
            <v/>
          </cell>
          <cell r="K300" t="str">
            <v>-Ponencia 2 Debate</v>
          </cell>
          <cell r="L300" t="str">
            <v>JEAN MARCO FERIA PEROZO</v>
          </cell>
        </row>
        <row r="301">
          <cell r="B301" t="str">
            <v>Proyecto de Ley Numero 351 de 2024  Cámara</v>
          </cell>
          <cell r="C301" t="str">
            <v>Por medio del cual se adiciona la Ley 1698 de 2013 para la representación de las víctimas de la Fuerza Pública</v>
          </cell>
          <cell r="D301" t="str">
            <v>Bajo</v>
          </cell>
          <cell r="E301" t="str">
            <v>Aprobado</v>
          </cell>
          <cell r="F301" t="str">
            <v>2</v>
          </cell>
          <cell r="G301" t="str">
            <v>DGPPN</v>
          </cell>
          <cell r="H301" t="str">
            <v/>
          </cell>
          <cell r="I301" t="str">
            <v/>
          </cell>
          <cell r="J301" t="str">
            <v/>
          </cell>
          <cell r="K301" t="str">
            <v>-Aprobado 2 Debate</v>
          </cell>
          <cell r="L301" t="str">
            <v>JEAN MARCO FERIA PEROZO</v>
          </cell>
        </row>
        <row r="302">
          <cell r="B302" t="str">
            <v>Proyecto de Ley Numero 352 de 2024  Senado</v>
          </cell>
          <cell r="C302" t="str">
            <v>Por la cual se establecen condiciones para el desarrollo de las corralejas; con el fin proteger el derecho a la vida y la integridad personal; y se reconoce e incentiva el toro de carnaval como manifestación cultural.</v>
          </cell>
          <cell r="D302" t="str">
            <v>Bajo</v>
          </cell>
          <cell r="E302" t="str">
            <v>Aprobado</v>
          </cell>
          <cell r="F302" t="str">
            <v>1</v>
          </cell>
          <cell r="G302" t="str">
            <v>DGPPN;DAF</v>
          </cell>
          <cell r="H302" t="str">
            <v>DGPPN</v>
          </cell>
          <cell r="I302" t="str">
            <v/>
          </cell>
          <cell r="J302" t="str">
            <v/>
          </cell>
          <cell r="K302" t="str">
            <v/>
          </cell>
          <cell r="L302" t="str">
            <v>JESUS DAVID MUÑOZ CACERES</v>
          </cell>
        </row>
        <row r="303">
          <cell r="B303" t="str">
            <v>Proyecto de Ley Numero 355 de 2024  Senado</v>
          </cell>
          <cell r="C303" t="str">
            <v>Por la cual la Nación exalta la vida y obra del filósofo y educador Julio Enrique Blanco de la Rosa y se dictan otras disposiciones.</v>
          </cell>
          <cell r="D303" t="str">
            <v>Bajo</v>
          </cell>
          <cell r="E303" t="str">
            <v>Ponencia</v>
          </cell>
          <cell r="F303" t="str">
            <v>2</v>
          </cell>
          <cell r="G303" t="str">
            <v>DGPPN</v>
          </cell>
          <cell r="H303" t="str">
            <v/>
          </cell>
          <cell r="I303" t="str">
            <v/>
          </cell>
          <cell r="J303" t="str">
            <v/>
          </cell>
          <cell r="K303" t="str">
            <v>-Ponencia 1 Debate</v>
          </cell>
          <cell r="L303" t="str">
            <v>JESUS DAVID MUÑOZ CACERES</v>
          </cell>
        </row>
        <row r="304">
          <cell r="B304" t="str">
            <v>Proyecto de Ley Numero 355 de 2024  Cámara</v>
          </cell>
          <cell r="C304" t="str">
            <v>Por medio del cual se establece la implementación de Cátedra para la Paz y Reconciliación en instituciones educativas.</v>
          </cell>
          <cell r="D304" t="str">
            <v>Bajo</v>
          </cell>
          <cell r="E304" t="str">
            <v>Ponencia</v>
          </cell>
          <cell r="F304" t="str">
            <v>2</v>
          </cell>
          <cell r="G304" t="str">
            <v>DGPPN;DAF</v>
          </cell>
          <cell r="H304" t="str">
            <v>DGPPN</v>
          </cell>
          <cell r="I304" t="str">
            <v/>
          </cell>
          <cell r="J304" t="str">
            <v/>
          </cell>
          <cell r="K304" t="str">
            <v/>
          </cell>
          <cell r="L304" t="str">
            <v>JESUS DAVID MUÑOZ CACERES</v>
          </cell>
        </row>
        <row r="305">
          <cell r="B305" t="str">
            <v>Proyecto de Ley Numero 356 de 2024  Cámara</v>
          </cell>
          <cell r="C305" t="str">
            <v>Por medio de la cual se establece la enseñanza obligatoria sobre la protección legal y constitucional a la mujer.</v>
          </cell>
          <cell r="D305" t="str">
            <v>Bajo</v>
          </cell>
          <cell r="E305" t="str">
            <v>Ponencia</v>
          </cell>
          <cell r="F305" t="str">
            <v>2</v>
          </cell>
          <cell r="G305" t="str">
            <v>DGPPN;DAF</v>
          </cell>
          <cell r="H305" t="str">
            <v>DGPPN</v>
          </cell>
          <cell r="I305" t="str">
            <v/>
          </cell>
          <cell r="J305" t="str">
            <v/>
          </cell>
          <cell r="K305" t="str">
            <v/>
          </cell>
          <cell r="L305" t="str">
            <v>JESUS DAVID MUÑOZ CACERES</v>
          </cell>
        </row>
        <row r="306">
          <cell r="B306" t="str">
            <v>Proyecto de Ley Numero 358 de 2024  Senado</v>
          </cell>
          <cell r="C306" t="str">
            <v>Por medio de la cual se aprueba la “Convención sobre la imprescriptibilidad de los crímenes de guerra y de los crímenes de lesa humanidad” adoptada en Nueva York por la Asamblea General de las Naciones Unidas el 26 de noviembre de 1968.</v>
          </cell>
          <cell r="D306" t="str">
            <v>Bajo</v>
          </cell>
          <cell r="E306" t="str">
            <v>Aprobado</v>
          </cell>
          <cell r="F306" t="str">
            <v>1</v>
          </cell>
          <cell r="G306" t="str">
            <v/>
          </cell>
          <cell r="H306" t="str">
            <v/>
          </cell>
          <cell r="I306" t="str">
            <v/>
          </cell>
          <cell r="J306" t="str">
            <v/>
          </cell>
          <cell r="K306" t="str">
            <v>-Ponencia 1 Debate</v>
          </cell>
          <cell r="L306" t="str">
            <v>SONIA LORENA IBAGON AVILA</v>
          </cell>
        </row>
        <row r="307">
          <cell r="B307" t="str">
            <v>Proyecto de Ley Numero 360 de 2024  Senado</v>
          </cell>
          <cell r="C307" t="str">
            <v>Por medio de la cual se aprueba el “Tratado constitutivo de la Comunidad de Policías de América -ameripol”; suscrito en Brasilia; el 9 de noviembre de 2023 y su “Anexo relativo a los privilegios e inmunidades para el funcionamiento de su sede permanente en Bogotá – Colombia.</v>
          </cell>
          <cell r="D307" t="str">
            <v>Bajo</v>
          </cell>
          <cell r="E307" t="str">
            <v>Ponencia</v>
          </cell>
          <cell r="F307" t="str">
            <v>3</v>
          </cell>
          <cell r="G307" t="str">
            <v/>
          </cell>
          <cell r="H307" t="str">
            <v/>
          </cell>
          <cell r="I307" t="str">
            <v/>
          </cell>
          <cell r="J307" t="str">
            <v>Ponencia 1 Debate</v>
          </cell>
          <cell r="K307" t="str">
            <v>-Ponencia 2 Debate</v>
          </cell>
          <cell r="L307" t="str">
            <v>JEAN MARCO FERIA PEROZO</v>
          </cell>
        </row>
        <row r="308">
          <cell r="B308" t="str">
            <v>Proyecto de Ley Numero 361 de 2025  Senado</v>
          </cell>
          <cell r="C308" t="str">
            <v>Por medio del cual se conmemoran los 250 años de fundación del municipio de El Carmen de Bolívar; ubicado en el departamento de Bolívar; se rinde homenaje a su población y se dictan otras disposiciones - Celebrando el Legado de El Carmen de Bolívar.</v>
          </cell>
          <cell r="D308" t="str">
            <v>Bajo</v>
          </cell>
          <cell r="E308" t="str">
            <v>Aprobado</v>
          </cell>
          <cell r="F308" t="str">
            <v>2</v>
          </cell>
          <cell r="G308" t="str">
            <v>DGPPN</v>
          </cell>
          <cell r="H308" t="str">
            <v/>
          </cell>
          <cell r="I308" t="str">
            <v/>
          </cell>
          <cell r="J308" t="str">
            <v/>
          </cell>
          <cell r="K308" t="str">
            <v>-Ponencia 2 Debate</v>
          </cell>
          <cell r="L308" t="str">
            <v>JESUS DAVID MUÑOZ CACERES</v>
          </cell>
        </row>
        <row r="309">
          <cell r="B309" t="str">
            <v>Proyecto de Ley Numero 363 de 2024  Cámara</v>
          </cell>
          <cell r="C309" t="str">
            <v>Por medio de la cual se exalta el cultivo; producción y procesamiento del caucho natural; se reconoce al municipio de El Doncello Caquetá como cuna del caucho natural en Colombia y se promueve el festival de la danza de la labor cauchera</v>
          </cell>
          <cell r="D309" t="str">
            <v>Bajo</v>
          </cell>
          <cell r="E309" t="str">
            <v>Aprobado</v>
          </cell>
          <cell r="F309" t="str">
            <v>3</v>
          </cell>
          <cell r="G309" t="str">
            <v>DGPPN</v>
          </cell>
          <cell r="H309" t="str">
            <v/>
          </cell>
          <cell r="I309" t="str">
            <v/>
          </cell>
          <cell r="J309" t="str">
            <v>Ponencia 2 Debate</v>
          </cell>
          <cell r="K309" t="str">
            <v>-Aprobado 2 Debate</v>
          </cell>
          <cell r="L309" t="str">
            <v>JOHANNA ALEJANDRA ARIAS JARAMILLO</v>
          </cell>
        </row>
        <row r="310">
          <cell r="B310" t="str">
            <v>Proyecto de Ley Numero 364 de 2024  Cámara</v>
          </cell>
          <cell r="C310" t="str">
            <v>Por medio de la cual se incluye a los Municipios PDET y ZOMAC del departamento del Cauca; en el régimen de tributación especial de la zona económica y social especial (ZESE); se promueve el encadenamiento y la infraestructura productiva y se dictan otras disposiciones</v>
          </cell>
          <cell r="D310" t="str">
            <v>Medio</v>
          </cell>
          <cell r="E310" t="str">
            <v>Ponencia</v>
          </cell>
          <cell r="F310" t="str">
            <v>2</v>
          </cell>
          <cell r="G310" t="str">
            <v>GRUPO SISTEMA GENERAL DE REGALÍAS;DGPM;DIAN;DGPPN;DGCPTN</v>
          </cell>
          <cell r="H310" t="str">
            <v>DGPPN</v>
          </cell>
          <cell r="I310" t="str">
            <v/>
          </cell>
          <cell r="J310" t="str">
            <v/>
          </cell>
          <cell r="K310" t="str">
            <v/>
          </cell>
          <cell r="L310" t="str">
            <v>OSCAR ALBERTO GARCÍA GOMEZ</v>
          </cell>
        </row>
        <row r="311">
          <cell r="B311" t="str">
            <v>Proyecto de Ley Numero 365 de 2024  Cámara</v>
          </cell>
          <cell r="C311" t="str">
            <v>Por medio de la cual se dictan normas para prevenir y sancionar las prácticas de conversión; se promueve la no discriminación en el territorio nacional y se dictan otras disposiciones.</v>
          </cell>
          <cell r="D311" t="str">
            <v>Bajo</v>
          </cell>
          <cell r="E311" t="str">
            <v>Ponencia</v>
          </cell>
          <cell r="F311" t="str">
            <v>2</v>
          </cell>
          <cell r="G311" t="str">
            <v>DAF;DGPPN</v>
          </cell>
          <cell r="H311" t="str">
            <v>DGPPN</v>
          </cell>
          <cell r="I311" t="str">
            <v/>
          </cell>
          <cell r="J311" t="str">
            <v/>
          </cell>
          <cell r="K311" t="str">
            <v/>
          </cell>
          <cell r="L311" t="str">
            <v>JESUS DAVID MUÑOZ CACERES</v>
          </cell>
        </row>
        <row r="312">
          <cell r="B312" t="str">
            <v>Proyecto de Ley Numero 366 de 2024  Cámara</v>
          </cell>
          <cell r="C312" t="str">
            <v>Por medio de la cual se dictan medidas para la reactivación económica de sectores de interés social y se dictan otras disposiciones.</v>
          </cell>
          <cell r="D312" t="str">
            <v>Medio</v>
          </cell>
          <cell r="E312" t="str">
            <v>Ponencia</v>
          </cell>
          <cell r="F312" t="str">
            <v>2</v>
          </cell>
          <cell r="G312" t="str">
            <v>DGPPN;DAF;DGPM;DIAN</v>
          </cell>
          <cell r="H312" t="str">
            <v/>
          </cell>
          <cell r="I312" t="str">
            <v/>
          </cell>
          <cell r="J312" t="str">
            <v/>
          </cell>
          <cell r="K312" t="str">
            <v>-Ponencia 1 Debate</v>
          </cell>
          <cell r="L312" t="str">
            <v>OSCAR ALBERTO GARCÍA GOMEZ</v>
          </cell>
        </row>
        <row r="313">
          <cell r="B313" t="str">
            <v>Proyecto de Ley Numero 371 de 2024  Cámara</v>
          </cell>
          <cell r="C313" t="str">
            <v>Por medio de la cual se modifica el Estatuto Tributario y se dictan otras disposiciones</v>
          </cell>
          <cell r="D313" t="str">
            <v>Medio</v>
          </cell>
          <cell r="E313" t="str">
            <v>Ponencia</v>
          </cell>
          <cell r="F313" t="str">
            <v>2</v>
          </cell>
          <cell r="G313" t="str">
            <v>DIAN;DGPM;DGPPN</v>
          </cell>
          <cell r="H313" t="str">
            <v>DGPPN</v>
          </cell>
          <cell r="I313" t="str">
            <v/>
          </cell>
          <cell r="J313" t="str">
            <v/>
          </cell>
          <cell r="K313" t="str">
            <v/>
          </cell>
          <cell r="L313" t="str">
            <v>OSCAR ALBERTO GARCÍA GOMEZ</v>
          </cell>
        </row>
        <row r="314">
          <cell r="B314" t="str">
            <v>Proyecto de Ley Numero 372 de 2024  Cámara</v>
          </cell>
          <cell r="C314" t="str">
            <v>Por medio del cual se crea y emite la estampilla pro mojana en los departamentos de Córdoba; Sucre; Bolívar y Antioquia.</v>
          </cell>
          <cell r="D314" t="str">
            <v>Medio</v>
          </cell>
          <cell r="E314" t="str">
            <v>Ponencia</v>
          </cell>
          <cell r="F314" t="str">
            <v>2</v>
          </cell>
          <cell r="G314" t="str">
            <v>GRUPO SISTEMA GENERAL DE REGALÍAS;DGPPN;DAF</v>
          </cell>
          <cell r="H314" t="str">
            <v>DGPPN</v>
          </cell>
          <cell r="I314" t="str">
            <v/>
          </cell>
          <cell r="J314" t="str">
            <v/>
          </cell>
          <cell r="K314" t="str">
            <v/>
          </cell>
          <cell r="L314" t="str">
            <v>WILLIAM FELIPE ORDUZ ANDONOFF</v>
          </cell>
        </row>
        <row r="315">
          <cell r="B315" t="str">
            <v>Proyecto de Ley Numero 376 de 2025  Senado</v>
          </cell>
          <cell r="C315" t="str">
            <v>por medio de la cual se modifica el artículo 72 de la Ley 115 de 1994</v>
          </cell>
          <cell r="D315" t="str">
            <v>Bajo</v>
          </cell>
          <cell r="E315" t="str">
            <v>Ponencia</v>
          </cell>
          <cell r="F315" t="str">
            <v>2</v>
          </cell>
          <cell r="G315" t="str">
            <v>DGPPN;DGPM</v>
          </cell>
          <cell r="H315" t="str">
            <v>DGPPN</v>
          </cell>
          <cell r="I315" t="str">
            <v/>
          </cell>
          <cell r="J315" t="str">
            <v/>
          </cell>
          <cell r="K315" t="str">
            <v/>
          </cell>
          <cell r="L315" t="str">
            <v>JESUS DAVID MUÑOZ CACERES</v>
          </cell>
        </row>
        <row r="316">
          <cell r="B316" t="str">
            <v>Proyecto de Ley Numero 378 de 2025  Senado</v>
          </cell>
          <cell r="C316" t="str">
            <v>por medio del cual se fortalece el ejercicio de la función disciplinaria de la Comisión Nacional de Disciplina Judicial y las Comisiones Seccionales de Disciplina Judicial; se establece la orden de devolución de dineros; bienes y documentos; se modifica la Ley 1123 de 2007 y se dictan otras disposiciones</v>
          </cell>
          <cell r="D316" t="str">
            <v>Bajo</v>
          </cell>
          <cell r="E316" t="str">
            <v>Ponencia</v>
          </cell>
          <cell r="F316" t="str">
            <v>4</v>
          </cell>
          <cell r="G316" t="str">
            <v>DGPPN</v>
          </cell>
          <cell r="H316" t="str">
            <v>DGPPN</v>
          </cell>
          <cell r="I316" t="str">
            <v/>
          </cell>
          <cell r="J316" t="str">
            <v/>
          </cell>
          <cell r="K316" t="str">
            <v/>
          </cell>
          <cell r="L316" t="str">
            <v>JEAN MARCO FERIA PEROZO</v>
          </cell>
        </row>
        <row r="317">
          <cell r="B317" t="str">
            <v>Proyecto de Ley Numero 380 de 2024  Cámara</v>
          </cell>
          <cell r="C317" t="str">
            <v>Por medio de la cual se reconoce como Patrimonio Cultural Inmaterial de la Nación al Sainete Fiestero Antioqueño y a las Fiestas Afroancestrales de Danza; Música y Sainete; de la Vereda San Andrés; Municipio de Girardota; Antioquia</v>
          </cell>
          <cell r="D317" t="str">
            <v>Bajo</v>
          </cell>
          <cell r="E317" t="str">
            <v>Aprobado</v>
          </cell>
          <cell r="F317" t="str">
            <v>2</v>
          </cell>
          <cell r="G317" t="str">
            <v>DGPPN</v>
          </cell>
          <cell r="H317" t="str">
            <v/>
          </cell>
          <cell r="I317" t="str">
            <v/>
          </cell>
          <cell r="J317" t="str">
            <v>Ponencia 1 Debate</v>
          </cell>
          <cell r="K317" t="str">
            <v>-Aprobado 1 Debate</v>
          </cell>
          <cell r="L317" t="str">
            <v>JESUS DAVID MUÑOZ CACERES</v>
          </cell>
        </row>
        <row r="318">
          <cell r="B318" t="str">
            <v>Proyecto de Ley Numero 381 de 2024  Cámara</v>
          </cell>
          <cell r="C318" t="str">
            <v>Por medio de la cual se establecen medidas sobre la adquisición y venta de tarjetas SIM y otras tecnologías similares en Colombia.</v>
          </cell>
          <cell r="D318" t="str">
            <v>No impacto</v>
          </cell>
          <cell r="E318" t="str">
            <v>Ponencia</v>
          </cell>
          <cell r="F318" t="str">
            <v>2</v>
          </cell>
          <cell r="G318" t="str">
            <v>DGPPN</v>
          </cell>
          <cell r="H318" t="str">
            <v/>
          </cell>
          <cell r="I318" t="str">
            <v/>
          </cell>
          <cell r="J318" t="str">
            <v/>
          </cell>
          <cell r="K318" t="str">
            <v/>
          </cell>
          <cell r="L318" t="str">
            <v>JESUS DAVID MUÑOZ CACERES</v>
          </cell>
        </row>
        <row r="319">
          <cell r="B319" t="str">
            <v>Proyecto de Ley Numero 382 de 2025  Senado</v>
          </cell>
          <cell r="C319" t="str">
            <v>POR MEDIO DE LA CUAL SE DICTAN MEDIDAS PARA LA SOSTENIBILIDAD; RESTAURACIÓN E INTERINSTITUCIONALIDAD DEL TERRITORIO MARINO Y COSTERO Y SE DICTAN OTRAS DISPOSICIONES</v>
          </cell>
          <cell r="D319" t="str">
            <v>Medio</v>
          </cell>
          <cell r="E319" t="str">
            <v>Aprobado</v>
          </cell>
          <cell r="F319" t="str">
            <v>2</v>
          </cell>
          <cell r="G319" t="str">
            <v>DAF;DIAN;DGPPN;DGPM</v>
          </cell>
          <cell r="H319" t="str">
            <v>DGPPN</v>
          </cell>
          <cell r="I319" t="str">
            <v/>
          </cell>
          <cell r="J319" t="str">
            <v/>
          </cell>
          <cell r="K319" t="str">
            <v/>
          </cell>
          <cell r="L319" t="str">
            <v>SONIA LORENA IBAGON AVILA</v>
          </cell>
        </row>
        <row r="320">
          <cell r="B320" t="str">
            <v>Proyecto de Ley Numero 385 de 2025  Senado</v>
          </cell>
          <cell r="C320" t="str">
            <v>Por medio de la cual la Nación y el Congreso de la República se vinculan a la celebración de los 350 años (1675 – 2025) de elevación y fundación de Medellín como Villa de Nuestra Señora de la Candelaria y se dictan otras disposiciones.</v>
          </cell>
          <cell r="D320" t="str">
            <v>Bajo</v>
          </cell>
          <cell r="E320" t="str">
            <v>Ponencia</v>
          </cell>
          <cell r="F320" t="str">
            <v>2</v>
          </cell>
          <cell r="G320" t="str">
            <v>DGPPN;DAF</v>
          </cell>
          <cell r="H320" t="str">
            <v/>
          </cell>
          <cell r="I320" t="str">
            <v/>
          </cell>
          <cell r="J320" t="str">
            <v/>
          </cell>
          <cell r="K320" t="str">
            <v>-Ponencia 2 Debate</v>
          </cell>
          <cell r="L320" t="str">
            <v>JESUS DAVID MUÑOZ CACERES</v>
          </cell>
        </row>
        <row r="321">
          <cell r="B321" t="str">
            <v>Proyecto de Ley Numero 385 de 2024  Cámara</v>
          </cell>
          <cell r="C321" t="str">
            <v>Por medio de la cual se declara la zona biogeográfica de la Mojana; sus ecosistema y hábitats como sujetos de derechos y se dictan otras disposiciones.</v>
          </cell>
          <cell r="D321" t="str">
            <v>Bajo</v>
          </cell>
          <cell r="E321" t="str">
            <v>Ponencia</v>
          </cell>
          <cell r="F321" t="str">
            <v>2</v>
          </cell>
          <cell r="G321" t="str">
            <v>DAF;DGPPN</v>
          </cell>
          <cell r="H321" t="str">
            <v>DGPPN</v>
          </cell>
          <cell r="I321" t="str">
            <v/>
          </cell>
          <cell r="J321" t="str">
            <v/>
          </cell>
          <cell r="K321" t="str">
            <v/>
          </cell>
          <cell r="L321" t="str">
            <v>JESUS DAVID MUÑOZ CACERES</v>
          </cell>
        </row>
        <row r="322">
          <cell r="B322" t="str">
            <v>Proyecto de Ley Numero 386 de 2024  Cámara</v>
          </cell>
          <cell r="C322" t="str">
            <v>Por medio del cual se declara a Putumayo como Territorio Andino-Amazónico y se dictan otras disposiciones.</v>
          </cell>
          <cell r="D322" t="str">
            <v>Bajo</v>
          </cell>
          <cell r="E322" t="str">
            <v>Ponencia</v>
          </cell>
          <cell r="F322" t="str">
            <v>2</v>
          </cell>
          <cell r="G322" t="str">
            <v>DGPPN;DGPM</v>
          </cell>
          <cell r="H322" t="str">
            <v>DGPPN</v>
          </cell>
          <cell r="I322" t="str">
            <v/>
          </cell>
          <cell r="J322" t="str">
            <v/>
          </cell>
          <cell r="K322" t="str">
            <v/>
          </cell>
          <cell r="L322" t="str">
            <v>JESUS DAVID MUÑOZ CACERES</v>
          </cell>
        </row>
        <row r="323">
          <cell r="B323" t="str">
            <v>Proyecto de Ley Numero 387 de 2024  Cámara</v>
          </cell>
          <cell r="C323" t="str">
            <v>Por medio de la cual se establecen los parámetros generales para la creación de la Política Pública Nacional de Reasentamientos Integrales y se dictan otras disposiciones.</v>
          </cell>
          <cell r="D323" t="str">
            <v>Medio</v>
          </cell>
          <cell r="E323" t="str">
            <v>Ponencia</v>
          </cell>
          <cell r="F323" t="str">
            <v>2</v>
          </cell>
          <cell r="G323" t="str">
            <v>DGPPN;DAF;DGPM;DGRESS</v>
          </cell>
          <cell r="H323" t="str">
            <v>DGPPN</v>
          </cell>
          <cell r="I323" t="str">
            <v/>
          </cell>
          <cell r="J323" t="str">
            <v/>
          </cell>
          <cell r="K323" t="str">
            <v/>
          </cell>
          <cell r="L323" t="str">
            <v>SANTIAGO CANO ARIAS</v>
          </cell>
        </row>
        <row r="324">
          <cell r="B324" t="str">
            <v>Proyecto de Ley Numero 388 de 2024  Cámara</v>
          </cell>
          <cell r="C324" t="str">
            <v>Por la cual se establece un mecanismo de financiación al mantenimiento de sistemas de agua potable en comunidades indígenas de Maicao; Uribia y Manaure</v>
          </cell>
          <cell r="D324" t="str">
            <v>Bajo</v>
          </cell>
          <cell r="E324" t="str">
            <v>Ponencia</v>
          </cell>
          <cell r="F324" t="str">
            <v>2</v>
          </cell>
          <cell r="G324" t="str">
            <v>DAF;DIAN;DGPPN;DGPM</v>
          </cell>
          <cell r="H324" t="str">
            <v>DGPPN</v>
          </cell>
          <cell r="I324" t="str">
            <v/>
          </cell>
          <cell r="J324" t="str">
            <v/>
          </cell>
          <cell r="K324" t="str">
            <v/>
          </cell>
          <cell r="L324" t="str">
            <v>JESUS DAVID MUÑOZ CACERES</v>
          </cell>
        </row>
        <row r="325">
          <cell r="B325" t="str">
            <v>Proyecto de Ley Numero 389 de 2024  Cámara</v>
          </cell>
          <cell r="C325" t="str">
            <v>Proyecto de ley para el reconocimiento del derecho de las comunidades indígenas a la adaptación cultural de los exámenes de Estado en instituciones etnoeducativas; para la equidad en el país.</v>
          </cell>
          <cell r="D325" t="str">
            <v>Bajo</v>
          </cell>
          <cell r="E325" t="str">
            <v>Ponencia</v>
          </cell>
          <cell r="F325" t="str">
            <v>2</v>
          </cell>
          <cell r="G325" t="str">
            <v>DGPPN;DAF</v>
          </cell>
          <cell r="H325" t="str">
            <v>DGPPN</v>
          </cell>
          <cell r="I325" t="str">
            <v/>
          </cell>
          <cell r="J325" t="str">
            <v/>
          </cell>
          <cell r="K325" t="str">
            <v/>
          </cell>
          <cell r="L325" t="str">
            <v>JESUS DAVID MUÑOZ CACERES</v>
          </cell>
        </row>
        <row r="326">
          <cell r="B326" t="str">
            <v>Proyecto de Ley Numero 390 de 2024  Cámara</v>
          </cell>
          <cell r="C326" t="str">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ell>
          <cell r="D326" t="str">
            <v>Bajo</v>
          </cell>
          <cell r="E326" t="str">
            <v>Ponencia</v>
          </cell>
          <cell r="F326" t="str">
            <v>4</v>
          </cell>
          <cell r="G326" t="str">
            <v>DGPPN</v>
          </cell>
          <cell r="H326" t="str">
            <v/>
          </cell>
          <cell r="I326" t="str">
            <v/>
          </cell>
          <cell r="J326" t="str">
            <v/>
          </cell>
          <cell r="K326" t="str">
            <v>-Ponencia 1 Debate-Ponencia 4 Debate</v>
          </cell>
          <cell r="L326" t="str">
            <v>JESUS DAVID MUÑOZ CACERES</v>
          </cell>
        </row>
        <row r="327">
          <cell r="B327" t="str">
            <v>Proyecto de Ley Numero 394 de 2025  Senado</v>
          </cell>
          <cell r="C327" t="str">
            <v>Por medio de la cual se regula promueve la actividad de creación de contenido digital para un ecosistema digital responsable en Colombia y se dictan otras disposiciones.</v>
          </cell>
          <cell r="D327" t="str">
            <v>Bajo</v>
          </cell>
          <cell r="E327" t="str">
            <v>Ponencia</v>
          </cell>
          <cell r="F327" t="str">
            <v>2</v>
          </cell>
          <cell r="G327" t="str">
            <v>DAF;DGPPN</v>
          </cell>
          <cell r="H327" t="str">
            <v>DGPPN</v>
          </cell>
          <cell r="I327" t="str">
            <v/>
          </cell>
          <cell r="J327" t="str">
            <v/>
          </cell>
          <cell r="K327" t="str">
            <v/>
          </cell>
          <cell r="L327" t="str">
            <v>JESUS DAVID MUÑOZ CACERES</v>
          </cell>
        </row>
        <row r="328">
          <cell r="B328" t="str">
            <v>Proyecto de Ley Numero 396 de 2025  Senado</v>
          </cell>
          <cell r="C328" t="str">
            <v>Por medio de la cual se garantiza la atención humana en los servicios de atención al cliente- Ley atención humana al cliente-</v>
          </cell>
          <cell r="D328" t="str">
            <v>Bajo</v>
          </cell>
          <cell r="E328" t="str">
            <v>Ponencia</v>
          </cell>
          <cell r="F328" t="str">
            <v>2</v>
          </cell>
          <cell r="G328" t="str">
            <v>DGPM;DGPPN</v>
          </cell>
          <cell r="H328" t="str">
            <v>DGPPN</v>
          </cell>
          <cell r="I328" t="str">
            <v/>
          </cell>
          <cell r="J328" t="str">
            <v/>
          </cell>
          <cell r="K328" t="str">
            <v/>
          </cell>
          <cell r="L328" t="str">
            <v>JESUS DAVID MUÑOZ CACERES</v>
          </cell>
        </row>
        <row r="329">
          <cell r="B329" t="str">
            <v>Proyecto de Ley Numero 396 de 2024  Cámara</v>
          </cell>
          <cell r="C329" t="str">
            <v>por medio del cual se exalta las tradiciones culturales de los Montes de María; se declara el Festival Multicultural como patrimonio cultural inmaterial de la Nación; se promueve la economía regional y se dictan otras proposiciones (Ley Montes de María)</v>
          </cell>
          <cell r="D329" t="str">
            <v>Bajo</v>
          </cell>
          <cell r="E329" t="str">
            <v>Ponencia</v>
          </cell>
          <cell r="F329" t="str">
            <v>4</v>
          </cell>
          <cell r="G329" t="str">
            <v>DGPPN</v>
          </cell>
          <cell r="H329" t="str">
            <v/>
          </cell>
          <cell r="I329" t="str">
            <v>Ponencia 4 Debate, JESUS DAVID MUÑOZ CACERES</v>
          </cell>
          <cell r="J329" t="str">
            <v>Ponencia 3 Debate</v>
          </cell>
          <cell r="K329" t="str">
            <v>-Ponencia 2 Debate</v>
          </cell>
          <cell r="L329" t="str">
            <v>JESUS DAVID MUÑOZ CACERES</v>
          </cell>
        </row>
        <row r="330">
          <cell r="B330" t="str">
            <v>Proyecto de Ley Numero 398 de 2025  Senado</v>
          </cell>
          <cell r="C330" t="str">
            <v>POR MEDIO DE LA CUAL SE CREA EL FONDO DE ESTABILIZACIÓN PARA EL SECTOR ARROCERO Y SE DICTAN OTRAS DISPOSICIONES</v>
          </cell>
          <cell r="D330" t="str">
            <v>Medio</v>
          </cell>
          <cell r="E330" t="str">
            <v>Ponencia</v>
          </cell>
          <cell r="F330" t="str">
            <v>3</v>
          </cell>
          <cell r="G330" t="str">
            <v>GRUPO SISTEMA GENERAL DE REGALÍAS;DGPPN;DGCPTN;DGPM</v>
          </cell>
          <cell r="H330" t="str">
            <v>DGPPN</v>
          </cell>
          <cell r="I330" t="str">
            <v/>
          </cell>
          <cell r="J330" t="str">
            <v/>
          </cell>
          <cell r="K330" t="str">
            <v/>
          </cell>
          <cell r="L330" t="str">
            <v>EDGAR FEDERICO RODRIGUEZ ARANDA</v>
          </cell>
        </row>
        <row r="331">
          <cell r="B331" t="str">
            <v>Proyecto de Ley Numero 399 de 2024  Cámara</v>
          </cell>
          <cell r="C331" t="str">
            <v>por medio de la cual se crea la Universidad de los Sures - Unisures; Institución de Educación Superior Pública del orden nacional y se dictan otras disposiciones</v>
          </cell>
          <cell r="D331" t="str">
            <v>Medio</v>
          </cell>
          <cell r="E331" t="str">
            <v>Ponencia</v>
          </cell>
          <cell r="F331" t="str">
            <v>2</v>
          </cell>
          <cell r="G331" t="str">
            <v>DAF;DGPPN</v>
          </cell>
          <cell r="H331" t="str">
            <v>DGPPN</v>
          </cell>
          <cell r="I331" t="str">
            <v/>
          </cell>
          <cell r="J331" t="str">
            <v/>
          </cell>
          <cell r="K331" t="str">
            <v/>
          </cell>
          <cell r="L331" t="str">
            <v>EDGAR FEDERICO RODRIGUEZ ARANDA</v>
          </cell>
        </row>
        <row r="332">
          <cell r="B332" t="str">
            <v>Proyecto de Ley Numero 400 de 2025  Senado</v>
          </cell>
          <cell r="C332" t="str">
            <v>Por medio de la cual el Congreso de la República de Colombia establece cada 28 de noviembre el día de la “Baracunatana” y “anhelos” como reconocimiento a los grandes exponentes de la música como lo son los maestros Lizandro Meza y Alfredo Gutiérrez del municipio de Los Palmitos departamento de Sucre; como pioneros de la música colombiana que contribuyeron a su reconocimiento internacional.</v>
          </cell>
          <cell r="D332" t="str">
            <v>Bajo</v>
          </cell>
          <cell r="E332" t="str">
            <v>Ponencia</v>
          </cell>
          <cell r="F332" t="str">
            <v>3</v>
          </cell>
          <cell r="G332" t="str">
            <v>DGPPN</v>
          </cell>
          <cell r="H332" t="str">
            <v/>
          </cell>
          <cell r="I332" t="str">
            <v/>
          </cell>
          <cell r="J332" t="str">
            <v>Ponencia 3 Debate</v>
          </cell>
          <cell r="K332" t="str">
            <v>-Ponencia 1 Debate</v>
          </cell>
          <cell r="L332" t="str">
            <v>JESUS DAVID MUÑOZ CACERES</v>
          </cell>
        </row>
        <row r="333">
          <cell r="B333" t="str">
            <v>Proyecto de Ley Numero 400 de 2024  Cámara</v>
          </cell>
          <cell r="C333" t="str">
            <v>Por medio del cual se exalta la gastronomía y platos típicos del Pueblo Raizal del Archipiélago de San Andrés; Providencia y Santa Catalina y se dictan otras disposiciones.</v>
          </cell>
          <cell r="D333" t="str">
            <v>Medio</v>
          </cell>
          <cell r="E333" t="str">
            <v>Aprobado</v>
          </cell>
          <cell r="F333" t="str">
            <v>4</v>
          </cell>
          <cell r="G333" t="str">
            <v>DGPPN;URF;DAF</v>
          </cell>
          <cell r="H333" t="str">
            <v/>
          </cell>
          <cell r="I333" t="str">
            <v/>
          </cell>
          <cell r="J333" t="str">
            <v/>
          </cell>
          <cell r="K333" t="str">
            <v/>
          </cell>
          <cell r="L333" t="str">
            <v>SANTIAGO CANO ARIAS</v>
          </cell>
        </row>
        <row r="334">
          <cell r="B334" t="str">
            <v>Proyecto de Ley Numero 401 de 2025  Senado</v>
          </cell>
          <cell r="C334" t="str">
            <v>Por medio de la cual la Nación rinde homenaje al municipio de San Benito Abab; departamento de Sucre y se dictan otras disposiciones.</v>
          </cell>
          <cell r="D334" t="str">
            <v>Bajo</v>
          </cell>
          <cell r="E334" t="str">
            <v>Aprobado</v>
          </cell>
          <cell r="F334" t="str">
            <v>2</v>
          </cell>
          <cell r="G334" t="str">
            <v>DGPPN</v>
          </cell>
          <cell r="H334" t="str">
            <v/>
          </cell>
          <cell r="I334" t="str">
            <v/>
          </cell>
          <cell r="J334" t="str">
            <v/>
          </cell>
          <cell r="K334" t="str">
            <v>-Ponencia 1 Debate</v>
          </cell>
          <cell r="L334" t="str">
            <v>JESUS DAVID MUÑOZ CACERES</v>
          </cell>
        </row>
        <row r="335">
          <cell r="B335" t="str">
            <v>Proyecto de Ley Numero 401 de 2024  Cámara</v>
          </cell>
          <cell r="C335" t="str">
            <v>Por medio de la cual se establece el día 13 de agosto como Día Nacional del Conjunto de Expresiones Culturales Asociadas a la Champeta y se dictan otras disposiciones.</v>
          </cell>
          <cell r="D335" t="str">
            <v>Bajo</v>
          </cell>
          <cell r="E335" t="str">
            <v>Ponencia</v>
          </cell>
          <cell r="F335" t="str">
            <v>2</v>
          </cell>
          <cell r="G335" t="str">
            <v>DGPPN</v>
          </cell>
          <cell r="H335" t="str">
            <v/>
          </cell>
          <cell r="I335" t="str">
            <v/>
          </cell>
          <cell r="J335" t="str">
            <v>Ponencia 1 Debate</v>
          </cell>
          <cell r="K335" t="str">
            <v>-Ponencia 2 Debate</v>
          </cell>
          <cell r="L335" t="str">
            <v>JESUS DAVID MUÑOZ CACERES</v>
          </cell>
        </row>
        <row r="336">
          <cell r="B336" t="str">
            <v>Proyecto de Ley Numero 402 de 2025  Senado</v>
          </cell>
          <cell r="C336" t="str">
            <v>Por medio del cual la nación rinde homenaje al municipio de Magangué; Bolívar; y dictan otras disposiciones.</v>
          </cell>
          <cell r="D336" t="str">
            <v>Bajo</v>
          </cell>
          <cell r="E336" t="str">
            <v>Ponencia</v>
          </cell>
          <cell r="F336" t="str">
            <v>2</v>
          </cell>
          <cell r="G336" t="str">
            <v>DGPPN</v>
          </cell>
          <cell r="H336" t="str">
            <v/>
          </cell>
          <cell r="I336" t="str">
            <v/>
          </cell>
          <cell r="J336" t="str">
            <v/>
          </cell>
          <cell r="K336" t="str">
            <v>-Ponencia 1 Debate</v>
          </cell>
          <cell r="L336" t="str">
            <v>JESUS DAVID MUÑOZ CACERES</v>
          </cell>
        </row>
        <row r="337">
          <cell r="B337" t="str">
            <v>Proyecto de Ley Numero 403 de 2024  Cámara</v>
          </cell>
          <cell r="C337" t="str">
            <v>por medio de la cual se establece la conmemoración del Día Nacional de la Madre y el Padre Comunitario en Colombia y se dictan otras disposiciones.</v>
          </cell>
          <cell r="D337" t="str">
            <v>Bajo</v>
          </cell>
          <cell r="E337" t="str">
            <v>Conciliación</v>
          </cell>
          <cell r="F337" t="str">
            <v>5</v>
          </cell>
          <cell r="G337" t="str">
            <v>DGPPN</v>
          </cell>
          <cell r="H337" t="str">
            <v/>
          </cell>
          <cell r="I337" t="str">
            <v/>
          </cell>
          <cell r="J337" t="str">
            <v>Ponencia 2 Debate</v>
          </cell>
          <cell r="K337" t="str">
            <v>-Aprobado 2 Debate-Ponencia 4 Debate</v>
          </cell>
          <cell r="L337" t="str">
            <v>JOHANNA ALEJANDRA ARIAS JARAMILLO</v>
          </cell>
        </row>
        <row r="338">
          <cell r="B338" t="str">
            <v>Proyecto de Ley Numero 407 de 2025  Senado</v>
          </cell>
          <cell r="C338" t="str">
            <v>Por la cual se declara a Colombia como país libre de grandes simios en cautiverio y se dictan otras disposiciones: Ley Yoko</v>
          </cell>
          <cell r="D338" t="str">
            <v>Bajo</v>
          </cell>
          <cell r="E338" t="str">
            <v>Ponencia</v>
          </cell>
          <cell r="F338" t="str">
            <v>2</v>
          </cell>
          <cell r="G338" t="str">
            <v>DGPPN</v>
          </cell>
          <cell r="H338" t="str">
            <v>DGPPN</v>
          </cell>
          <cell r="I338" t="str">
            <v/>
          </cell>
          <cell r="J338" t="str">
            <v/>
          </cell>
          <cell r="K338" t="str">
            <v/>
          </cell>
          <cell r="L338" t="str">
            <v>JESUS DAVID MUÑOZ CACERES</v>
          </cell>
        </row>
        <row r="339">
          <cell r="B339" t="str">
            <v>Proyecto de Ley Numero 408 de 2025  Senado</v>
          </cell>
          <cell r="C339" t="str">
            <v>Por medio de la cual la Nación se asocia para rendir público homenaje al municipio de Soledad en el departamento del Atlántico; exalfando y reconociendo su riqueza cultural y se dictan otras disposiciones.</v>
          </cell>
          <cell r="D339" t="str">
            <v>Bajo</v>
          </cell>
          <cell r="E339" t="str">
            <v>Ponencia</v>
          </cell>
          <cell r="F339" t="str">
            <v>2</v>
          </cell>
          <cell r="G339" t="str">
            <v>DGPPN</v>
          </cell>
          <cell r="H339" t="str">
            <v/>
          </cell>
          <cell r="I339" t="str">
            <v/>
          </cell>
          <cell r="J339" t="str">
            <v>Ponencia 1 Debate</v>
          </cell>
          <cell r="K339" t="str">
            <v>-Ponencia 2 Debate</v>
          </cell>
          <cell r="L339" t="str">
            <v>JESUS DAVID MUÑOZ CACERES</v>
          </cell>
        </row>
        <row r="340">
          <cell r="B340" t="str">
            <v>Proyecto de Ley Numero 408 de 2024  Cámara</v>
          </cell>
          <cell r="C340" t="str">
            <v>Por medio del cual se establece el incidente de reparación integral de. perjuicios por violencias basadas en género y violencias en el contexto familiar de los procesos de divorcio; los de declaración de unión marital de hecho y cesación de efectos civiles de matrimonio católico; y se dictan otras disposiciones.</v>
          </cell>
          <cell r="D340" t="str">
            <v>Bajo</v>
          </cell>
          <cell r="E340" t="str">
            <v>Ponencia</v>
          </cell>
          <cell r="F340" t="str">
            <v>2</v>
          </cell>
          <cell r="G340" t="str">
            <v>DGPPN</v>
          </cell>
          <cell r="H340" t="str">
            <v>DGPPN</v>
          </cell>
          <cell r="I340" t="str">
            <v/>
          </cell>
          <cell r="J340" t="str">
            <v/>
          </cell>
          <cell r="K340" t="str">
            <v/>
          </cell>
          <cell r="L340" t="str">
            <v>JESUS DAVID MUÑOZ CACERES</v>
          </cell>
        </row>
        <row r="341">
          <cell r="B341" t="str">
            <v>Proyecto de Ley Numero 410 de 2024  Cámara</v>
          </cell>
          <cell r="C341" t="str">
            <v>Por medio de la cual se establece el Régimen de Responsabilidad Penal para Personas Jurídicas</v>
          </cell>
          <cell r="D341" t="str">
            <v>Bajo</v>
          </cell>
          <cell r="E341" t="str">
            <v>Ponencia</v>
          </cell>
          <cell r="F341" t="str">
            <v>2</v>
          </cell>
          <cell r="G341" t="str">
            <v>DIAN;DGPPN</v>
          </cell>
          <cell r="H341" t="str">
            <v>DGPPN</v>
          </cell>
          <cell r="I341" t="str">
            <v/>
          </cell>
          <cell r="J341" t="str">
            <v/>
          </cell>
          <cell r="K341" t="str">
            <v/>
          </cell>
          <cell r="L341" t="str">
            <v>JESUS DAVID MUÑOZ CACERES</v>
          </cell>
        </row>
        <row r="342">
          <cell r="B342" t="str">
            <v>Proyecto de Ley Numero 411 de 2024  Cámara</v>
          </cell>
          <cell r="C342" t="str">
            <v>por medio del cual se rinden honores a la Confederación Nacional de Acción Comunal y a las Juntas de Acción Comunal del país en reconocimiento a su contribución al desarrollo social y comunitario.</v>
          </cell>
          <cell r="D342" t="str">
            <v>Medio</v>
          </cell>
          <cell r="E342" t="str">
            <v>Ponencia</v>
          </cell>
          <cell r="F342" t="str">
            <v>2</v>
          </cell>
          <cell r="G342" t="str">
            <v>DGPPN;DIAN;DGPM</v>
          </cell>
          <cell r="H342" t="str">
            <v/>
          </cell>
          <cell r="I342" t="str">
            <v/>
          </cell>
          <cell r="J342" t="str">
            <v/>
          </cell>
          <cell r="K342" t="str">
            <v>-Aprobado 1 Debate</v>
          </cell>
          <cell r="L342" t="str">
            <v>JOHANNA ALEJANDRA ARIAS JARAMILLO</v>
          </cell>
        </row>
        <row r="343">
          <cell r="B343" t="str">
            <v>Proyecto de Ley Numero 412 de 2024  Cámara</v>
          </cell>
          <cell r="C343" t="str">
            <v>por medio de la cual la Nación se asocia a la conmemoración de los 113 años de la fundación del municipio de San José de Cabrera en el departamento de Cundinamarca; rinde homenaje a sus habitantes y dicta otras disposiciones</v>
          </cell>
          <cell r="D343" t="str">
            <v>Bajo</v>
          </cell>
          <cell r="E343" t="str">
            <v>Aprobado</v>
          </cell>
          <cell r="F343" t="str">
            <v>4</v>
          </cell>
          <cell r="G343" t="str">
            <v>DGPPN</v>
          </cell>
          <cell r="H343" t="str">
            <v/>
          </cell>
          <cell r="I343" t="str">
            <v/>
          </cell>
          <cell r="J343" t="str">
            <v>Ponencia 2 Debate</v>
          </cell>
          <cell r="K343" t="str">
            <v>-Aprobado 2 Debate</v>
          </cell>
          <cell r="L343" t="str">
            <v>JOHANNA ALEJANDRA ARIAS JARAMILLO</v>
          </cell>
        </row>
        <row r="344">
          <cell r="B344" t="str">
            <v>Proyecto de Ley Numero 412 de 2025  Senado</v>
          </cell>
          <cell r="C344" t="str">
            <v>Por medio de la cual se convoca a un referendo constitucional de iniciativa popular y se somete a consideración del pueblo un proyecto de reforma constitucional.</v>
          </cell>
          <cell r="D344" t="str">
            <v>Alto</v>
          </cell>
          <cell r="E344" t="str">
            <v>Ponencia</v>
          </cell>
          <cell r="F344" t="str">
            <v>1</v>
          </cell>
          <cell r="G344" t="str">
            <v>DESPACHO VICEMINISTRO TÉCNICO;DESPACHO DEL VICEMINISTRO GENERAL;DIAN;DGPM;Despacho del Ministro;DAF;DGPPN</v>
          </cell>
          <cell r="H344" t="str">
            <v>DESPACHO VICEMINISTRO TÉCNICO; DESPACHO DEL VICEMI</v>
          </cell>
          <cell r="I344" t="str">
            <v/>
          </cell>
          <cell r="J344" t="str">
            <v/>
          </cell>
          <cell r="K344" t="str">
            <v>-Ponencia 1 Debate</v>
          </cell>
          <cell r="L344" t="str">
            <v>JUANITA ALEJANDRA JARAMILLO DIAZ</v>
          </cell>
        </row>
        <row r="345">
          <cell r="B345" t="str">
            <v>Proyecto de Ley Numero 416 de 2024  Cámara</v>
          </cell>
          <cell r="C345" t="str">
            <v>Por medio de la cual se fomenta la participación de las mujeres en los espectáculos públicos musicales y se dictan otras disposiciones - Súbeles a ellas.</v>
          </cell>
          <cell r="D345" t="str">
            <v>Bajo</v>
          </cell>
          <cell r="E345" t="str">
            <v>Ponencia</v>
          </cell>
          <cell r="F345" t="str">
            <v>4</v>
          </cell>
          <cell r="G345" t="str">
            <v>DAF;DGPPN</v>
          </cell>
          <cell r="H345" t="str">
            <v/>
          </cell>
          <cell r="I345" t="str">
            <v>Ponencia 4 Debate, JEAN MARCO FERIA PEROZO</v>
          </cell>
          <cell r="J345" t="str">
            <v/>
          </cell>
          <cell r="K345" t="str">
            <v/>
          </cell>
          <cell r="L345" t="str">
            <v>JEAN MARCO FERIA PEROZO</v>
          </cell>
        </row>
        <row r="346">
          <cell r="B346" t="str">
            <v>Proyecto de Ley Numero 417 de 2024  Cámara</v>
          </cell>
          <cell r="C346" t="str">
            <v>por medio del cual se establece el galardón “Anselma Leyton; enalteciendo su valentía; entrega; honor; servicio y sacrificio; que contribuyeron en el proceso independentista de la República de Colombia y se dictan otras disposiciones (Ley de honores a Anselma Leyton).</v>
          </cell>
          <cell r="D346" t="str">
            <v>Bajo</v>
          </cell>
          <cell r="E346" t="str">
            <v>Ponencia</v>
          </cell>
          <cell r="F346" t="str">
            <v>2</v>
          </cell>
          <cell r="G346" t="str">
            <v>DGPPN</v>
          </cell>
          <cell r="H346" t="str">
            <v/>
          </cell>
          <cell r="I346" t="str">
            <v/>
          </cell>
          <cell r="J346" t="str">
            <v>Ponencia 1 Debate</v>
          </cell>
          <cell r="K346" t="str">
            <v>-Ponencia 2 Debate</v>
          </cell>
          <cell r="L346" t="str">
            <v>JESUS DAVID MUÑOZ CACERES</v>
          </cell>
        </row>
        <row r="347">
          <cell r="B347" t="str">
            <v>Proyecto de Ley Numero 418 de 2024  Cámara</v>
          </cell>
          <cell r="C347" t="str">
            <v>por medio del cual la nación se asocia a la conmemoración de los 180 años del municipio de Santa Rosa de Cabal; del departamento del Risaralda; se exalta su riqueza natural y turística se dictan otras disposiciones</v>
          </cell>
          <cell r="D347" t="str">
            <v>Bajo</v>
          </cell>
          <cell r="E347" t="str">
            <v>Ponencia</v>
          </cell>
          <cell r="F347" t="str">
            <v>2</v>
          </cell>
          <cell r="G347" t="str">
            <v>DGPPN</v>
          </cell>
          <cell r="H347" t="str">
            <v/>
          </cell>
          <cell r="I347" t="str">
            <v/>
          </cell>
          <cell r="J347" t="str">
            <v/>
          </cell>
          <cell r="K347" t="str">
            <v>-Ponencia 1 Debate-Ponencia 2 Debate</v>
          </cell>
          <cell r="L347" t="str">
            <v>JESUS DAVID MUÑOZ CACERES</v>
          </cell>
        </row>
        <row r="348">
          <cell r="B348" t="str">
            <v>Proyecto de Ley Numero 420 de 2024  Cámara</v>
          </cell>
          <cell r="C348" t="str">
            <v>Por medio de la cual se dignifican a los veteranos y sus familias; se modifica la Ley 1979 de 2019 y se dictan otras disposiciones</v>
          </cell>
          <cell r="D348" t="str">
            <v>Alto</v>
          </cell>
          <cell r="E348" t="str">
            <v>Ponencia</v>
          </cell>
          <cell r="F348" t="str">
            <v>2</v>
          </cell>
          <cell r="G348" t="str">
            <v>DGRESS;DGPPN</v>
          </cell>
          <cell r="H348" t="str">
            <v>DGPPN</v>
          </cell>
          <cell r="I348" t="str">
            <v/>
          </cell>
          <cell r="J348" t="str">
            <v/>
          </cell>
          <cell r="K348" t="str">
            <v/>
          </cell>
          <cell r="L348" t="str">
            <v>SONIA LORENA IBAGON AVILA</v>
          </cell>
        </row>
        <row r="349">
          <cell r="B349" t="str">
            <v>Proyecto de Ley Numero 421 de 2024  Cámara</v>
          </cell>
          <cell r="C349" t="str">
            <v>por medio de la cual se declara patrimonio nacional e inmaterial las tradiciones propias de la Semana Santa y el festival de música religiosa del municipio de San José de la Marinilla del departamento de Antioquia; se le reconoce como ciudad con alma musical de Colombia y se dictan otras disposiciones.</v>
          </cell>
          <cell r="D349" t="str">
            <v>Bajo</v>
          </cell>
          <cell r="E349" t="str">
            <v>Aprobado</v>
          </cell>
          <cell r="F349" t="str">
            <v>4</v>
          </cell>
          <cell r="G349" t="str">
            <v>DGPPN</v>
          </cell>
          <cell r="H349" t="str">
            <v/>
          </cell>
          <cell r="I349" t="str">
            <v/>
          </cell>
          <cell r="J349" t="str">
            <v/>
          </cell>
          <cell r="K349" t="str">
            <v>-Ponencia 2 Debate</v>
          </cell>
          <cell r="L349" t="str">
            <v>SONIA LORENA IBAGON AVILA</v>
          </cell>
        </row>
        <row r="350">
          <cell r="B350" t="str">
            <v>Proyecto de Ley Numero 422 de 2024  Cámara</v>
          </cell>
          <cell r="C350" t="str">
            <v>por medio de la cual se modifica el artículo 3° de la Ley 12 de 1984 del escudo de armas símbolo nacional de la República de Colombia para incorporar el principio de ‘libertad y orden justo’.</v>
          </cell>
          <cell r="D350" t="str">
            <v>Medio</v>
          </cell>
          <cell r="E350" t="str">
            <v>Aprobado</v>
          </cell>
          <cell r="F350" t="str">
            <v>1</v>
          </cell>
          <cell r="G350" t="str">
            <v>DGPPN</v>
          </cell>
          <cell r="H350" t="str">
            <v>DGPPN</v>
          </cell>
          <cell r="I350" t="str">
            <v/>
          </cell>
          <cell r="J350" t="str">
            <v/>
          </cell>
          <cell r="K350" t="str">
            <v/>
          </cell>
          <cell r="L350" t="str">
            <v>JEAN MARCO FERIA PEROZO</v>
          </cell>
        </row>
        <row r="351">
          <cell r="B351" t="str">
            <v>Proyecto de Ley Numero 424 de 2024  Cámara</v>
          </cell>
          <cell r="C351" t="str">
            <v>por medio del cual se exalta Festival Internacional Pedro Flórez de la Bandola Llanera y las músicas y prácticas asociadas a la Bandola Criolla de Maní; Casanare; como una manifestación del Patrimonio Cultural Inmaterial de la Nación.</v>
          </cell>
          <cell r="D351" t="str">
            <v>Bajo</v>
          </cell>
          <cell r="E351" t="str">
            <v>Ponencia</v>
          </cell>
          <cell r="F351" t="str">
            <v>2</v>
          </cell>
          <cell r="G351" t="str">
            <v>DGPPN</v>
          </cell>
          <cell r="H351" t="str">
            <v/>
          </cell>
          <cell r="I351" t="str">
            <v/>
          </cell>
          <cell r="J351" t="str">
            <v/>
          </cell>
          <cell r="K351" t="str">
            <v>-Ponencia 2 Debate</v>
          </cell>
          <cell r="L351" t="str">
            <v>JESUS DAVID MUÑOZ CACERES</v>
          </cell>
        </row>
        <row r="352">
          <cell r="B352" t="str">
            <v>Proyecto de Ley Numero 426 de 2024  Cámara</v>
          </cell>
          <cell r="C352" t="str">
            <v>Por medio de la cual se fortalece la investigación de los accidentes de aeronaves de la Fuerza Pública y se dictan otras disposiciones</v>
          </cell>
          <cell r="D352" t="str">
            <v>Bajo</v>
          </cell>
          <cell r="E352" t="str">
            <v>Ponencia</v>
          </cell>
          <cell r="F352" t="str">
            <v>2</v>
          </cell>
          <cell r="G352" t="str">
            <v>DGPPN</v>
          </cell>
          <cell r="H352" t="str">
            <v>DGPPN</v>
          </cell>
          <cell r="I352" t="str">
            <v/>
          </cell>
          <cell r="J352" t="str">
            <v/>
          </cell>
          <cell r="K352" t="str">
            <v/>
          </cell>
          <cell r="L352" t="str">
            <v>JESUS DAVID MUÑOZ CACERES</v>
          </cell>
        </row>
        <row r="353">
          <cell r="B353" t="str">
            <v>Proyecto de Ley Numero 432 de 2024  Cámara</v>
          </cell>
          <cell r="C353" t="str">
            <v>Por la cual se reforma el Código Penal para cambiar la regla de responsabilidad de las personas que cometan los delitos de homicidio o lesiones personales conduciendo en estado de embriaguez. (Proyecto de Ley Arles Arbeláez Morales)</v>
          </cell>
          <cell r="D353" t="str">
            <v>Bajo</v>
          </cell>
          <cell r="E353" t="str">
            <v>Ponencia</v>
          </cell>
          <cell r="F353" t="str">
            <v>3</v>
          </cell>
          <cell r="G353" t="str">
            <v>DGPPN</v>
          </cell>
          <cell r="H353" t="str">
            <v>DGPPN</v>
          </cell>
          <cell r="I353" t="str">
            <v/>
          </cell>
          <cell r="J353" t="str">
            <v/>
          </cell>
          <cell r="K353" t="str">
            <v/>
          </cell>
          <cell r="L353" t="str">
            <v>WILLIAM FELIPE ORDUZ ANDONOFF</v>
          </cell>
        </row>
        <row r="354">
          <cell r="B354" t="str">
            <v>Proyecto de Ley Numero 438 de 2024  Cámara</v>
          </cell>
          <cell r="C354" t="str">
            <v>Por la cual se crea una justicia especializada con enfoque de género para prevenir; investigar; sancionar y reparar y se dictan otras disposiciones.</v>
          </cell>
          <cell r="D354" t="str">
            <v>Medio</v>
          </cell>
          <cell r="E354" t="str">
            <v>Ponencia</v>
          </cell>
          <cell r="F354" t="str">
            <v>2</v>
          </cell>
          <cell r="G354" t="str">
            <v>DGRESS;DGPPN;DAF</v>
          </cell>
          <cell r="H354" t="str">
            <v>DGPPN</v>
          </cell>
          <cell r="I354" t="str">
            <v/>
          </cell>
          <cell r="J354" t="str">
            <v/>
          </cell>
          <cell r="K354" t="str">
            <v/>
          </cell>
          <cell r="L354" t="str">
            <v>JEAN MARCO FERIA PEROZO</v>
          </cell>
        </row>
        <row r="355">
          <cell r="B355" t="str">
            <v>Proyecto de Ley Numero 438 de 2025  Senado</v>
          </cell>
          <cell r="C355" t="str">
            <v>Por medio de la cual la Nación y el Congreso de la República enaltecen y reconocen a Lorica y su Corregimiento de San Sebastián como pioneros de la Cultura artesanal del Barro y la Pintura primitivista</v>
          </cell>
          <cell r="D355" t="str">
            <v>Bajo</v>
          </cell>
          <cell r="E355" t="str">
            <v>Ponencia</v>
          </cell>
          <cell r="F355" t="str">
            <v>2</v>
          </cell>
          <cell r="G355" t="str">
            <v>DGPPN</v>
          </cell>
          <cell r="H355" t="str">
            <v/>
          </cell>
          <cell r="I355" t="str">
            <v/>
          </cell>
          <cell r="J355" t="str">
            <v/>
          </cell>
          <cell r="K355" t="str">
            <v>-Ponencia 2 Debate</v>
          </cell>
          <cell r="L355" t="str">
            <v>JESUS DAVID MUÑOZ CACERES</v>
          </cell>
        </row>
        <row r="356">
          <cell r="B356" t="str">
            <v>Proyecto de Ley Numero 439 de 2024  Cámara</v>
          </cell>
          <cell r="C356" t="str">
            <v>Por medio del cual se promueve e incentiva la producción; distribución y adquisición de combustibles sostenibles de aviación (SAF) en Colombia; para contribuir a la descarbonización del transporte aéreo y a la transición energética. y se dictan otras disposiciones - Ley de Combustibles Sostenibles de Aviación.</v>
          </cell>
          <cell r="D356" t="str">
            <v>Medio</v>
          </cell>
          <cell r="E356" t="str">
            <v>Ponencia</v>
          </cell>
          <cell r="F356" t="str">
            <v>2</v>
          </cell>
          <cell r="G356" t="str">
            <v>DESPACHO VICEMINISTRO TÉCNICO;DGPPN;DGPM;DIAN</v>
          </cell>
          <cell r="H356" t="str">
            <v>DGPPN</v>
          </cell>
          <cell r="I356" t="str">
            <v/>
          </cell>
          <cell r="J356" t="str">
            <v/>
          </cell>
          <cell r="K356" t="str">
            <v/>
          </cell>
          <cell r="L356" t="str">
            <v>WILLIAM FELIPE ORDUZ ANDONOFF</v>
          </cell>
        </row>
        <row r="357">
          <cell r="B357" t="str">
            <v>Proyecto de Ley Numero 440 de 2024  Cámara</v>
          </cell>
          <cell r="C357" t="str">
            <v>Por el cual se modifica el artículo 43 de la Ley 99 de 1993 – Por la cual se aumenta el porcentaje de inversión forzosa en proyectos de impacto medioambiental y se dictan otras disposiciones</v>
          </cell>
          <cell r="D357" t="str">
            <v>Bajo</v>
          </cell>
          <cell r="E357" t="str">
            <v>Ponencia</v>
          </cell>
          <cell r="F357" t="str">
            <v>2</v>
          </cell>
          <cell r="G357" t="str">
            <v>DGPPN;DAF</v>
          </cell>
          <cell r="H357" t="str">
            <v>DGPPN</v>
          </cell>
          <cell r="I357" t="str">
            <v/>
          </cell>
          <cell r="J357" t="str">
            <v/>
          </cell>
          <cell r="K357" t="str">
            <v/>
          </cell>
          <cell r="L357" t="str">
            <v>JESUS DAVID MUÑOZ CACERES</v>
          </cell>
        </row>
        <row r="358">
          <cell r="B358" t="str">
            <v>Proyecto de Ley Numero 441 de 2024  Cámara</v>
          </cell>
          <cell r="C358" t="str">
            <v>Por medio del cual se reconoce al río el Cravo Sur; sus cuencas y afluentes hídricos como sujetos de derechos y se dictan otras disposiciones.</v>
          </cell>
          <cell r="D358" t="str">
            <v>Medio</v>
          </cell>
          <cell r="E358" t="str">
            <v>Ponencia</v>
          </cell>
          <cell r="F358" t="str">
            <v>2</v>
          </cell>
          <cell r="G358" t="str">
            <v>DGPPN;DAF</v>
          </cell>
          <cell r="H358" t="str">
            <v>DGPPN</v>
          </cell>
          <cell r="I358" t="str">
            <v/>
          </cell>
          <cell r="J358" t="str">
            <v/>
          </cell>
          <cell r="K358" t="str">
            <v/>
          </cell>
          <cell r="L358" t="str">
            <v>SANTIAGO CANO ARIAS</v>
          </cell>
        </row>
        <row r="359">
          <cell r="B359" t="str">
            <v>Proyecto de Ley Numero 444 de 2024  Cámara</v>
          </cell>
          <cell r="C359" t="str">
            <v>por medio de la cual se exalta la memoria del ingeniero; matemático y músico José María Villa Villa por sus contribuciones técnicas y científicas al desarrollo económico; social y cultural de la Humanidad; se promueve el diseño y la adopción de una política pública para la protección y conservación de los Puentes Colgantes en Colombia y se dictan otras disposiciones.</v>
          </cell>
          <cell r="D359" t="str">
            <v>Bajo</v>
          </cell>
          <cell r="E359" t="str">
            <v>Ponencia</v>
          </cell>
          <cell r="F359" t="str">
            <v>2</v>
          </cell>
          <cell r="G359" t="str">
            <v>DGPPN</v>
          </cell>
          <cell r="H359" t="str">
            <v/>
          </cell>
          <cell r="I359" t="str">
            <v/>
          </cell>
          <cell r="J359" t="str">
            <v/>
          </cell>
          <cell r="K359" t="str">
            <v>-Ponencia 1 Debate</v>
          </cell>
          <cell r="L359" t="str">
            <v>JESUS DAVID MUÑOZ CACERES</v>
          </cell>
        </row>
        <row r="360">
          <cell r="B360" t="str">
            <v>Proyecto de Ley Numero 446 de 2024  Cámara</v>
          </cell>
          <cell r="C360" t="str">
            <v>por medio del cual la Nación se asocia a la conmemoración de los 32 años del departamento del Vaupés; se exalta su riqueza natural; étnica y cultural; y se dictan otras disposiciones.</v>
          </cell>
          <cell r="D360" t="str">
            <v>Bajo</v>
          </cell>
          <cell r="E360" t="str">
            <v>Ponencia</v>
          </cell>
          <cell r="F360" t="str">
            <v>4</v>
          </cell>
          <cell r="G360" t="str">
            <v>DGPPN</v>
          </cell>
          <cell r="H360" t="str">
            <v/>
          </cell>
          <cell r="I360" t="str">
            <v/>
          </cell>
          <cell r="J360" t="str">
            <v>Ponencia 3 Debate</v>
          </cell>
          <cell r="K360" t="str">
            <v>-Ponencia 2 Debate-Ponencia 4 Debate</v>
          </cell>
          <cell r="L360" t="str">
            <v>JOHANNA ALEJANDRA ARIAS JARAMILLO</v>
          </cell>
        </row>
        <row r="361">
          <cell r="B361" t="str">
            <v>Proyecto de Ley Numero 450 de 2024  Cámara</v>
          </cell>
          <cell r="C361" t="str">
            <v>Por medio de la cual se regula la Economía Popular y Comunitaria; se garantiza su sostenibilidad y se dictan otras disposiciones.</v>
          </cell>
          <cell r="D361" t="str">
            <v>Medio</v>
          </cell>
          <cell r="E361" t="str">
            <v>Ponencia</v>
          </cell>
          <cell r="F361" t="str">
            <v>2</v>
          </cell>
          <cell r="G361" t="str">
            <v>DESPACHO VICEMINISTRO TÉCNICO;DAF;DGPM;DGCPTN;DGRESS;DGPPN</v>
          </cell>
          <cell r="H361" t="str">
            <v>DGPPN</v>
          </cell>
          <cell r="I361" t="str">
            <v/>
          </cell>
          <cell r="J361" t="str">
            <v/>
          </cell>
          <cell r="K361" t="str">
            <v/>
          </cell>
          <cell r="L361" t="str">
            <v>SONIA LORENA IBAGON AVILA</v>
          </cell>
        </row>
        <row r="362">
          <cell r="B362" t="str">
            <v>Proyecto de Ley Numero 451 de 2024  Cámara</v>
          </cell>
          <cell r="C362" t="str">
            <v>Por medio del cual se promueve e incentiva el desarrollo del ecosistema del hidrógeno de bajas emisiones en Colombia con el fin de garantizar una correcta transición energética y se dictan otras disposiciones. – Economía del hidrógeno.</v>
          </cell>
          <cell r="D362" t="str">
            <v>Medio</v>
          </cell>
          <cell r="E362" t="str">
            <v>Aprobado</v>
          </cell>
          <cell r="F362" t="str">
            <v>3</v>
          </cell>
          <cell r="G362" t="str">
            <v>DIAN;DGPPN;DGPM;DAF</v>
          </cell>
          <cell r="H362" t="str">
            <v>DGPPN</v>
          </cell>
          <cell r="I362" t="str">
            <v/>
          </cell>
          <cell r="J362" t="str">
            <v/>
          </cell>
          <cell r="K362" t="str">
            <v/>
          </cell>
          <cell r="L362" t="str">
            <v>MARIA CAMILA PEREZ MEDINA</v>
          </cell>
        </row>
        <row r="363">
          <cell r="B363" t="str">
            <v>Proyecto de Ley Numero 452 de 2024  Cámara</v>
          </cell>
          <cell r="C363" t="str">
            <v>por medio del cual la Nación exalta; reconoce y fortalece los logros alcanzados y las experiencias obtenidas con el primer Acuerdo de Paz   suscrito en el sur del Tolima; entre el pueblo Indígena Nasa de los Resguardos de Gaitania; las Mercedes y Barbacoas y las entonces Fuerzas armadas Revolucionarias de Colombia – Ejército del Pueblo (FARC-EP) el 26 de julio de 1996.</v>
          </cell>
          <cell r="D363" t="str">
            <v>Bajo</v>
          </cell>
          <cell r="E363" t="str">
            <v>Ponencia</v>
          </cell>
          <cell r="F363" t="str">
            <v>2</v>
          </cell>
          <cell r="G363" t="str">
            <v>DGPPN</v>
          </cell>
          <cell r="H363" t="str">
            <v/>
          </cell>
          <cell r="I363" t="str">
            <v/>
          </cell>
          <cell r="J363" t="str">
            <v>Ponencia 1 Debate</v>
          </cell>
          <cell r="K363" t="str">
            <v>-Ponencia 2 Debate</v>
          </cell>
          <cell r="L363" t="str">
            <v>JESUS DAVID MUÑOZ CACERES</v>
          </cell>
        </row>
        <row r="364">
          <cell r="B364" t="str">
            <v>Proyecto de Ley Numero 453 de 2024  Cámara</v>
          </cell>
          <cell r="C364" t="str">
            <v>Por medio del cual se regulan y desarrollan estrategias regenerativas de suelo; coberturas vegetales y hábitats de polinizadores y urbanismo táctico en espacio público para adaptación ante escenarios de cambio climático y se adoptan otras disposiciones.</v>
          </cell>
          <cell r="D364" t="str">
            <v>Medio</v>
          </cell>
          <cell r="E364" t="str">
            <v>Ponencia</v>
          </cell>
          <cell r="F364" t="str">
            <v>2</v>
          </cell>
          <cell r="G364" t="str">
            <v>DAF;DGPPN</v>
          </cell>
          <cell r="H364" t="str">
            <v>DGPPN</v>
          </cell>
          <cell r="I364" t="str">
            <v/>
          </cell>
          <cell r="J364" t="str">
            <v/>
          </cell>
          <cell r="K364" t="str">
            <v>-Ponencia 1 Debate</v>
          </cell>
          <cell r="L364" t="str">
            <v>SONIA LORENA IBAGON AVILA</v>
          </cell>
        </row>
        <row r="365">
          <cell r="B365" t="str">
            <v>Proyecto de Ley Numero 454 de 2024  Cámara</v>
          </cell>
          <cell r="C365" t="str">
            <v>por medio de la cual se interpreta por vía de autoridad legislativa el artículo 15; numeral 2 literal a) de la Ley 91 de 1989 - Pensión gracia.</v>
          </cell>
          <cell r="D365" t="str">
            <v>Alto</v>
          </cell>
          <cell r="E365" t="str">
            <v>Ponencia</v>
          </cell>
          <cell r="F365" t="str">
            <v>2</v>
          </cell>
          <cell r="G365" t="str">
            <v>DGPPN;DGPM</v>
          </cell>
          <cell r="H365" t="str">
            <v/>
          </cell>
          <cell r="I365" t="str">
            <v>Ponencia 2 Debate, EDGAR FEDERICO RODRIGUEZ ARANDA</v>
          </cell>
          <cell r="J365" t="str">
            <v/>
          </cell>
          <cell r="K365" t="str">
            <v/>
          </cell>
          <cell r="L365" t="str">
            <v>EDGAR FEDERICO RODRIGUEZ ARANDA</v>
          </cell>
        </row>
        <row r="366">
          <cell r="B366" t="str">
            <v>Proyecto de Ley Numero 456 de 2024  Cámara</v>
          </cell>
          <cell r="C366" t="str">
            <v>por medio de la cual se reconoce; exalta y declara Patrimonio Cultural Inmaterial de la Nación el Festival Nacional del Caimán Cienaguero del municipio de Ciénaga en el departamento del Magdalena y se dictan otras disposiciones.</v>
          </cell>
          <cell r="D366" t="str">
            <v>Bajo</v>
          </cell>
          <cell r="E366" t="str">
            <v>Aprobado</v>
          </cell>
          <cell r="F366" t="str">
            <v>4</v>
          </cell>
          <cell r="G366" t="str">
            <v>DGPPN;DAF</v>
          </cell>
          <cell r="H366" t="str">
            <v/>
          </cell>
          <cell r="I366" t="str">
            <v/>
          </cell>
          <cell r="J366" t="str">
            <v>Ponencia 1 Debate</v>
          </cell>
          <cell r="K366" t="str">
            <v>-Ponencia 2 Debate-Ponencia 4 Debate</v>
          </cell>
          <cell r="L366" t="str">
            <v>JEAN MARCO FERIA PEROZO</v>
          </cell>
        </row>
        <row r="367">
          <cell r="B367" t="str">
            <v>Proyecto de Ley Numero 458 de 2024  Cámara</v>
          </cell>
          <cell r="C367" t="str">
            <v>Por medio del cual se reconoce al río Putumayo; su cuenca y afluentes como sujeto de derechos; se establecen medidas para su salvaguarda; protección y conservación; y se dictan otras disposiciones.</v>
          </cell>
          <cell r="D367" t="str">
            <v>Medio</v>
          </cell>
          <cell r="E367" t="str">
            <v>Ponencia</v>
          </cell>
          <cell r="F367" t="str">
            <v>2</v>
          </cell>
          <cell r="G367" t="str">
            <v>DAF;DGPPN</v>
          </cell>
          <cell r="H367" t="str">
            <v>DGPPN</v>
          </cell>
          <cell r="I367" t="str">
            <v/>
          </cell>
          <cell r="J367" t="str">
            <v/>
          </cell>
          <cell r="K367" t="str">
            <v/>
          </cell>
          <cell r="L367" t="str">
            <v>SONIA LORENA IBAGON AVILA</v>
          </cell>
        </row>
        <row r="368">
          <cell r="B368" t="str">
            <v>Proyecto de Ley Numero 460 de 2024  Cámara</v>
          </cell>
          <cell r="C368" t="str">
            <v>Por medio de la cual se fortalece la democracia en la elección de rectores y directores de las instituciones de educación superior de carácter público y se dictan otras disposiciones.</v>
          </cell>
          <cell r="D368" t="str">
            <v>Bajo</v>
          </cell>
          <cell r="E368" t="str">
            <v>Ponencia</v>
          </cell>
          <cell r="F368" t="str">
            <v>2</v>
          </cell>
          <cell r="G368" t="str">
            <v>DGPPN</v>
          </cell>
          <cell r="H368" t="str">
            <v>DGPPN</v>
          </cell>
          <cell r="I368" t="str">
            <v/>
          </cell>
          <cell r="J368" t="str">
            <v/>
          </cell>
          <cell r="K368" t="str">
            <v/>
          </cell>
          <cell r="L368" t="str">
            <v>JESUS DAVID MUÑOZ CACERES</v>
          </cell>
        </row>
        <row r="369">
          <cell r="B369" t="str">
            <v>Proyecto de Ley Numero 461 de 2024  Cámara</v>
          </cell>
          <cell r="C369" t="str">
            <v>Por medio del cual se conmemora los 250 años de fundación del municipio de Arjona; ubicado en el departamento de Bolívar; se rinde homenaje a su población y se dictan disposiciones complementarias.</v>
          </cell>
          <cell r="D369" t="str">
            <v>Bajo</v>
          </cell>
          <cell r="E369" t="str">
            <v>Aprobado</v>
          </cell>
          <cell r="F369" t="str">
            <v>2</v>
          </cell>
          <cell r="G369" t="str">
            <v>DGPPN</v>
          </cell>
          <cell r="H369" t="str">
            <v/>
          </cell>
          <cell r="I369" t="str">
            <v/>
          </cell>
          <cell r="J369" t="str">
            <v/>
          </cell>
          <cell r="K369" t="str">
            <v>-Ponencia 2 Debate</v>
          </cell>
          <cell r="L369" t="str">
            <v>JESUS DAVID MUÑOZ CACERES</v>
          </cell>
        </row>
        <row r="370">
          <cell r="B370" t="str">
            <v>Proyecto de Ley Numero 462 de 2024  Cámara</v>
          </cell>
          <cell r="C370" t="str">
            <v>Por medio de la cual la Nación se asocia a la conmemoración de los doscientos cincuenta (250) años de fundación del municipio de San Jacinto (Bolívar); rinde homenaje a su población y se dictan otras disposiciones.</v>
          </cell>
          <cell r="D370" t="str">
            <v>Bajo</v>
          </cell>
          <cell r="E370" t="str">
            <v>Aprobado</v>
          </cell>
          <cell r="F370" t="str">
            <v>3</v>
          </cell>
          <cell r="G370" t="str">
            <v>DGPPN</v>
          </cell>
          <cell r="H370" t="str">
            <v/>
          </cell>
          <cell r="I370" t="str">
            <v/>
          </cell>
          <cell r="J370" t="str">
            <v/>
          </cell>
          <cell r="K370" t="str">
            <v>-Ponencia 2 Debate-Ponencia 3 Debate</v>
          </cell>
          <cell r="L370" t="str">
            <v>JOHANNA ALEJANDRA ARIAS JARAMILLO</v>
          </cell>
        </row>
        <row r="371">
          <cell r="B371" t="str">
            <v>Proyecto de Ley Numero 466 de 2024  Cámara</v>
          </cell>
          <cell r="C371" t="str">
            <v>Por el cual se crea la Agencia Nacional de Seguridad Nuclear (ANSN) y se establece el marco legislativo que regula las actividades que involucran el uso de las radiaciones ionizantes; los materiales nucleares y los materiales radiactivos en el territorio nacional.</v>
          </cell>
          <cell r="D371" t="str">
            <v>Medio</v>
          </cell>
          <cell r="E371" t="str">
            <v>Ponencia</v>
          </cell>
          <cell r="F371" t="str">
            <v>3</v>
          </cell>
          <cell r="G371" t="str">
            <v>DGPPN;DGPM</v>
          </cell>
          <cell r="H371" t="str">
            <v/>
          </cell>
          <cell r="I371" t="str">
            <v/>
          </cell>
          <cell r="J371" t="str">
            <v/>
          </cell>
          <cell r="K371" t="str">
            <v>-Aprobado 2 Debate</v>
          </cell>
          <cell r="L371" t="str">
            <v>EDGAR FEDERICO RODRIGUEZ ARANDA</v>
          </cell>
        </row>
        <row r="372">
          <cell r="B372" t="str">
            <v>Proyecto de Ley Numero 468 de 2024  Cámara</v>
          </cell>
          <cell r="C372" t="str">
            <v>"Por medio del cual se generan incentivos tributarios al sector agropecuario y turístico en los municipios ZOMAC y de menos de doscientos mil (200.000) habitantes y se dictan otras disposiciones"</v>
          </cell>
          <cell r="D372" t="str">
            <v>Alto</v>
          </cell>
          <cell r="E372" t="str">
            <v>Ponencia</v>
          </cell>
          <cell r="F372" t="str">
            <v>2</v>
          </cell>
          <cell r="G372" t="str">
            <v>DGPM;DIAN</v>
          </cell>
          <cell r="H372" t="str">
            <v/>
          </cell>
          <cell r="I372" t="str">
            <v/>
          </cell>
          <cell r="J372" t="str">
            <v>Ponencia 1 Debate</v>
          </cell>
          <cell r="K372" t="str">
            <v>-Ponencia 2 Debate</v>
          </cell>
          <cell r="L372" t="str">
            <v>OSCAR ALBERTO GARCÍA GOMEZ</v>
          </cell>
        </row>
        <row r="373">
          <cell r="B373" t="str">
            <v>Proyecto de Ley Numero 469 de 2024  Cámara</v>
          </cell>
          <cell r="C373" t="str">
            <v>Por medio del cual se modifica el decreto ley 624 de 1989 y se dictan otras disposiciones</v>
          </cell>
          <cell r="D373" t="str">
            <v>Medio</v>
          </cell>
          <cell r="E373" t="str">
            <v>Ponencia</v>
          </cell>
          <cell r="F373" t="str">
            <v>2</v>
          </cell>
          <cell r="G373" t="str">
            <v>DGPM;DIAN</v>
          </cell>
          <cell r="H373" t="str">
            <v/>
          </cell>
          <cell r="I373" t="str">
            <v/>
          </cell>
          <cell r="J373" t="str">
            <v/>
          </cell>
          <cell r="K373" t="str">
            <v>-Ponencia 1 Debate</v>
          </cell>
          <cell r="L373" t="str">
            <v>OSCAR ALBERTO GARCÍA GOMEZ</v>
          </cell>
        </row>
        <row r="374">
          <cell r="B374" t="str">
            <v>Proyecto de Ley Numero 470 de 2024  Cámara</v>
          </cell>
          <cell r="C374" t="str">
            <v>Por medio del cual la nación se asocia a la conmemoración de los cincuenta años de fundación del municipio de puerto carreño; capital del departamento del vichada y se dictan otras disposiciones</v>
          </cell>
          <cell r="D374" t="str">
            <v>Bajo</v>
          </cell>
          <cell r="E374" t="str">
            <v>Ponencia</v>
          </cell>
          <cell r="F374" t="str">
            <v>2</v>
          </cell>
          <cell r="G374" t="str">
            <v>DGPPN</v>
          </cell>
          <cell r="H374" t="str">
            <v/>
          </cell>
          <cell r="I374" t="str">
            <v/>
          </cell>
          <cell r="J374" t="str">
            <v>Ponencia 2 Debate</v>
          </cell>
          <cell r="K374" t="str">
            <v>-Aprobado 1 Debate</v>
          </cell>
          <cell r="L374" t="str">
            <v>JESUS DAVID MUÑOZ CACERES</v>
          </cell>
        </row>
        <row r="375">
          <cell r="B375" t="str">
            <v>Proyecto de Ley Numero 492 de 2025  Cámara</v>
          </cell>
          <cell r="C375" t="str">
            <v>Por medio de la cual se reconocen las Fiestas del Mar del Distrito de Santa Marta como Manifestación del Patrimonio Cultural Inmaterial de la Nación y se dictan otras disposiciones.</v>
          </cell>
          <cell r="D375" t="str">
            <v>Bajo</v>
          </cell>
          <cell r="E375" t="str">
            <v>Aprobado</v>
          </cell>
          <cell r="F375" t="str">
            <v>3</v>
          </cell>
          <cell r="G375" t="str">
            <v>DGPPN</v>
          </cell>
          <cell r="H375" t="str">
            <v/>
          </cell>
          <cell r="I375" t="str">
            <v/>
          </cell>
          <cell r="J375" t="str">
            <v/>
          </cell>
          <cell r="K375" t="str">
            <v>-Ponencia 2 Debate-Ponencia 3 Debate</v>
          </cell>
          <cell r="L375" t="str">
            <v>JESUS DAVID MUÑOZ CACERES</v>
          </cell>
        </row>
        <row r="376">
          <cell r="B376" t="str">
            <v>Proyecto de Ley Numero 493 de 2025  Cámara</v>
          </cell>
          <cell r="C376" t="str">
            <v>Por medio del cual el Congreso de la República y la Nación se asocian para rendir público homenaje al municipio de Baranoa en el departamento del Atlántico; exaltando y reconociendo sus aportes gastronómicos a la región y al país y se dictan otras disposiciones.</v>
          </cell>
          <cell r="D376" t="str">
            <v>Bajo</v>
          </cell>
          <cell r="E376" t="str">
            <v>Aprobado</v>
          </cell>
          <cell r="F376" t="str">
            <v>2</v>
          </cell>
          <cell r="G376" t="str">
            <v>DGPPN</v>
          </cell>
          <cell r="H376" t="str">
            <v/>
          </cell>
          <cell r="I376" t="str">
            <v/>
          </cell>
          <cell r="J376" t="str">
            <v/>
          </cell>
          <cell r="K376" t="str">
            <v>-Ponencia 2 Debate</v>
          </cell>
          <cell r="L376" t="str">
            <v>JESUS DAVID MUÑOZ CACERES</v>
          </cell>
        </row>
        <row r="377">
          <cell r="B377" t="str">
            <v>Proyecto de Ley Numero 494 de 2025  Cámara</v>
          </cell>
          <cell r="C377" t="str">
            <v>Por medio de la cual la Nación se asocia para rendir público homenaje al municipio de Polonuevo en el departamento del Atlántico; exaltando y reconociendo su riqueza cultural y gastronómica y se dictan otras disposiciones.</v>
          </cell>
          <cell r="D377" t="str">
            <v>Bajo</v>
          </cell>
          <cell r="E377" t="str">
            <v>Ponencia</v>
          </cell>
          <cell r="F377" t="str">
            <v>4</v>
          </cell>
          <cell r="G377" t="str">
            <v>DGPPN</v>
          </cell>
          <cell r="H377" t="str">
            <v/>
          </cell>
          <cell r="I377" t="str">
            <v/>
          </cell>
          <cell r="J377" t="str">
            <v/>
          </cell>
          <cell r="K377" t="str">
            <v>-Ponencia 2 Debate-Ponencia 3 Debate-Ponencia 4 Debate</v>
          </cell>
          <cell r="L377" t="str">
            <v>JOHANNA ALEJANDRA ARIAS JARAMILLO</v>
          </cell>
        </row>
        <row r="378">
          <cell r="B378" t="str">
            <v>Proyecto de Ley Numero 508 de 2025  Cámara</v>
          </cell>
          <cell r="C378" t="str">
            <v>por medio del cual se reconoce un subsidio de transporte para los estudiantes que realicen judicatura “ad honorem”.</v>
          </cell>
          <cell r="D378" t="str">
            <v>Medio</v>
          </cell>
          <cell r="E378" t="str">
            <v>Ponencia</v>
          </cell>
          <cell r="F378" t="str">
            <v>2</v>
          </cell>
          <cell r="G378" t="str">
            <v>DGPPN</v>
          </cell>
          <cell r="H378" t="str">
            <v>DGPPN</v>
          </cell>
          <cell r="I378" t="str">
            <v/>
          </cell>
          <cell r="J378" t="str">
            <v/>
          </cell>
          <cell r="K378" t="str">
            <v/>
          </cell>
          <cell r="L378" t="str">
            <v>EDGAR FEDERICO RODRIGUEZ ARANDA</v>
          </cell>
        </row>
        <row r="379">
          <cell r="B379" t="str">
            <v>Proyecto de Ley Numero 510 de 2025  Cámara</v>
          </cell>
          <cell r="C379" t="str">
            <v>Por la cual se regulan los proveedores de servicios de activos virtuales (PSAV) y se dictan otras disposiciones</v>
          </cell>
          <cell r="D379" t="str">
            <v>Alto</v>
          </cell>
          <cell r="E379" t="str">
            <v>Aprobado</v>
          </cell>
          <cell r="F379" t="str">
            <v>1</v>
          </cell>
          <cell r="G379" t="str">
            <v>GRUPO SISTEMA GENERAL DE REGALÍAS;DAF;DGPPN;DIAN;DGPM;URF</v>
          </cell>
          <cell r="H379" t="str">
            <v/>
          </cell>
          <cell r="I379" t="str">
            <v/>
          </cell>
          <cell r="J379" t="str">
            <v/>
          </cell>
          <cell r="K379" t="str">
            <v>-Aprobado 1 Debate</v>
          </cell>
          <cell r="L379" t="str">
            <v>EDGAR FEDERICO RODRIGUEZ ARANDA</v>
          </cell>
        </row>
        <row r="380">
          <cell r="B380" t="str">
            <v>Proyecto de Ley Numero 511 de 2025  Cámara</v>
          </cell>
          <cell r="C380" t="str">
            <v>Por medio de la cual se reconoce; se exalta y se declara Patrimonio Cultural Inmaterial de la Nación el Festival Nacional del Burro y sus diversas manifestaciones ancestrales; religiosas; históricas; simbólicas y culturales; celebrado en el municipio de San Antero en el departamento de Córdoba; y se dictan otras disposiciones.</v>
          </cell>
          <cell r="D380" t="str">
            <v>Bajo</v>
          </cell>
          <cell r="E380" t="str">
            <v>Ponencia</v>
          </cell>
          <cell r="F380" t="str">
            <v>2</v>
          </cell>
          <cell r="G380" t="str">
            <v>DGPPN</v>
          </cell>
          <cell r="H380" t="str">
            <v/>
          </cell>
          <cell r="I380" t="str">
            <v/>
          </cell>
          <cell r="J380" t="str">
            <v>Ponencia 1 Debate</v>
          </cell>
          <cell r="K380" t="str">
            <v>-Ponencia 2 Debate</v>
          </cell>
          <cell r="L380" t="str">
            <v>JESUS DAVID MUÑOZ CACERES</v>
          </cell>
        </row>
        <row r="381">
          <cell r="B381" t="str">
            <v>Proyecto de Ley Numero 514 de 2025  Cámara</v>
          </cell>
          <cell r="C381" t="str">
            <v>Por medio del cual se crea la Universidad Nacional del Catatumbo.</v>
          </cell>
          <cell r="D381" t="str">
            <v>Medio</v>
          </cell>
          <cell r="E381" t="str">
            <v>Aprobado</v>
          </cell>
          <cell r="F381" t="str">
            <v>2</v>
          </cell>
          <cell r="G381" t="str">
            <v>DAF;DGPPN</v>
          </cell>
          <cell r="H381" t="str">
            <v>DGPPN</v>
          </cell>
          <cell r="I381" t="str">
            <v/>
          </cell>
          <cell r="J381" t="str">
            <v/>
          </cell>
          <cell r="K381" t="str">
            <v>-Aprobado 1 Debate</v>
          </cell>
          <cell r="L381" t="str">
            <v>SONIA LORENA IBAGON AVILA</v>
          </cell>
        </row>
        <row r="382">
          <cell r="B382" t="str">
            <v>Proyecto de Ley Numero 520 de 2025  Cámara</v>
          </cell>
          <cell r="C382" t="str">
            <v>por medio de la cual se declara Patrimonio Cultural Inmaterial de la Nación al encuentro ‘El Tameño Nato’ de Tame; Arauca; y a la Cirrampla; como expresiones artísticas y culturales de los Llanos Onentales; y se dictan otras disposiciones.</v>
          </cell>
          <cell r="D382" t="str">
            <v>Bajo</v>
          </cell>
          <cell r="E382" t="str">
            <v>Ponencia</v>
          </cell>
          <cell r="F382" t="str">
            <v>4</v>
          </cell>
          <cell r="G382" t="str">
            <v>DGPPN;DAF</v>
          </cell>
          <cell r="H382" t="str">
            <v/>
          </cell>
          <cell r="I382" t="str">
            <v>Ponencia 4 Debate, JOHANNA ALEJANDRA ARIAS JARAMIL</v>
          </cell>
          <cell r="J382" t="str">
            <v/>
          </cell>
          <cell r="K382" t="str">
            <v>-Aprobado 2 Debate</v>
          </cell>
          <cell r="L382" t="str">
            <v>JOHANNA ALEJANDRA ARIAS JARAMILLO</v>
          </cell>
        </row>
        <row r="383">
          <cell r="B383" t="str">
            <v>Proyecto de Ley Numero 522 de 2025  Cámara</v>
          </cell>
          <cell r="C383" t="str">
            <v>Por medio de la cual se establece la conmemoración del Día Nacional del Bizcocho de Achira y se dictan otras disposiciones.</v>
          </cell>
          <cell r="D383" t="str">
            <v>Bajo</v>
          </cell>
          <cell r="E383" t="str">
            <v>Aprobado</v>
          </cell>
          <cell r="F383" t="str">
            <v>4</v>
          </cell>
          <cell r="G383" t="str">
            <v>DGPPN;DAF</v>
          </cell>
          <cell r="H383" t="str">
            <v/>
          </cell>
          <cell r="I383" t="str">
            <v/>
          </cell>
          <cell r="J383" t="str">
            <v>Ponencia 3 Debate</v>
          </cell>
          <cell r="K383" t="str">
            <v>-Ponencia 1 Debate</v>
          </cell>
          <cell r="L383" t="str">
            <v>JESUS DAVID MUÑOZ CACERES</v>
          </cell>
        </row>
        <row r="384">
          <cell r="B384" t="str">
            <v>Proyecto de Ley Numero 523 de 2025  Cámara</v>
          </cell>
          <cell r="C384" t="str">
            <v>Mediante el cual se define el concepto de campesino para efectos de reconocimiento legal ante las instituciones del Estado.</v>
          </cell>
          <cell r="D384" t="str">
            <v>Medio</v>
          </cell>
          <cell r="E384" t="str">
            <v>Ponencia</v>
          </cell>
          <cell r="F384" t="str">
            <v>2</v>
          </cell>
          <cell r="G384" t="str">
            <v>DGPPN;DAF</v>
          </cell>
          <cell r="H384" t="str">
            <v>DGPPN</v>
          </cell>
          <cell r="I384" t="str">
            <v/>
          </cell>
          <cell r="J384" t="str">
            <v/>
          </cell>
          <cell r="K384" t="str">
            <v/>
          </cell>
          <cell r="L384" t="str">
            <v>JUANITA ALEJANDRA JARAMILLO DIAZ</v>
          </cell>
        </row>
        <row r="385">
          <cell r="B385" t="str">
            <v>Proyecto de Ley Numero 526 de 2025  Cámara</v>
          </cell>
          <cell r="C385" t="str">
            <v>por medio de la cual se declara el vallenato como música nacional de la República de Colombia y se dictan otras disposiciones</v>
          </cell>
          <cell r="D385" t="str">
            <v>Medio</v>
          </cell>
          <cell r="E385" t="str">
            <v>Ponencia</v>
          </cell>
          <cell r="F385" t="str">
            <v>2</v>
          </cell>
          <cell r="G385" t="str">
            <v>DAF;DGPPN</v>
          </cell>
          <cell r="H385" t="str">
            <v>DGPPN</v>
          </cell>
          <cell r="I385" t="str">
            <v/>
          </cell>
          <cell r="J385" t="str">
            <v/>
          </cell>
          <cell r="K385" t="str">
            <v/>
          </cell>
          <cell r="L385" t="str">
            <v>JOHANNA ALEJANDRA ARIAS JARAMILLO</v>
          </cell>
        </row>
        <row r="386">
          <cell r="B386" t="str">
            <v>Proyecto de Ley Numero 527 de 2025  Cámara</v>
          </cell>
          <cell r="C386" t="str">
            <v>Por medio de la cual la nación se asocia a la conmemoración de los noventa (90) años de fundación del municipio de Uribia; departamento de La Guajira; se rinde homenaje a sus habitantes y se dictan otras disposiciones.</v>
          </cell>
          <cell r="D386" t="str">
            <v>Bajo</v>
          </cell>
          <cell r="E386" t="str">
            <v>Aprobado</v>
          </cell>
          <cell r="F386" t="str">
            <v>2</v>
          </cell>
          <cell r="G386" t="str">
            <v>DGPPN;DAF</v>
          </cell>
          <cell r="H386" t="str">
            <v/>
          </cell>
          <cell r="I386" t="str">
            <v/>
          </cell>
          <cell r="J386" t="str">
            <v/>
          </cell>
          <cell r="K386" t="str">
            <v>-Ponencia 1 Debate</v>
          </cell>
          <cell r="L386" t="str">
            <v>JESUS DAVID MUÑOZ CACERES</v>
          </cell>
        </row>
        <row r="387">
          <cell r="B387" t="str">
            <v>Proyecto de Ley Numero 531 de 2025  Cámara</v>
          </cell>
          <cell r="C387" t="str">
            <v>Por la cual se promueve; protege e incentiva la cadena productiva de la piangua; se reconoce el valor de las prácticas ancestrales y se fomenta el mejoramiento de las condiciones sociales y económicas de las mujeres piangüeras en Colombia y se dictan otras disposiciones</v>
          </cell>
          <cell r="D387" t="str">
            <v>Medio</v>
          </cell>
          <cell r="E387" t="str">
            <v>Aprobado</v>
          </cell>
          <cell r="F387" t="str">
            <v>2</v>
          </cell>
          <cell r="G387" t="str">
            <v>DGPPN;DIAN;DGPM;DAF</v>
          </cell>
          <cell r="H387" t="str">
            <v>DGPPN</v>
          </cell>
          <cell r="I387" t="str">
            <v/>
          </cell>
          <cell r="J387" t="str">
            <v/>
          </cell>
          <cell r="K387" t="str">
            <v/>
          </cell>
          <cell r="L387" t="str">
            <v>EDGAR FEDERICO RODRIGUEZ ARANDA</v>
          </cell>
        </row>
        <row r="388">
          <cell r="B388" t="str">
            <v>Proyecto de Ley Numero 534 de 2025  Cámara</v>
          </cell>
          <cell r="C388" t="str">
            <v>Por medio de la cual se otorga una autorización transitoria de aprovechamiento de materiales de construcción y se dictan otras disposiciones</v>
          </cell>
          <cell r="D388" t="str">
            <v>No impacto</v>
          </cell>
          <cell r="E388" t="str">
            <v>Ponencia</v>
          </cell>
          <cell r="F388" t="str">
            <v>2</v>
          </cell>
          <cell r="G388" t="str">
            <v>DAF</v>
          </cell>
          <cell r="H388" t="str">
            <v/>
          </cell>
          <cell r="I388" t="str">
            <v/>
          </cell>
          <cell r="J388" t="str">
            <v/>
          </cell>
          <cell r="K388" t="str">
            <v/>
          </cell>
          <cell r="L388" t="str">
            <v>JESUS DAVID MUÑOZ CACERES</v>
          </cell>
        </row>
        <row r="389">
          <cell r="B389" t="str">
            <v>Proyecto de Ley Numero 537 de 2025  Cámara</v>
          </cell>
          <cell r="C389" t="str">
            <v>Por medio de la cual se reconoce al Festival del Millo de Juan de Acosta; Atlántico; como Patrimonio Cultural Inmaterial de la Nación y se dictan otras disposiciones.</v>
          </cell>
          <cell r="D389" t="str">
            <v>Bajo</v>
          </cell>
          <cell r="E389" t="str">
            <v>Aprobado</v>
          </cell>
          <cell r="F389" t="str">
            <v>2</v>
          </cell>
          <cell r="G389" t="str">
            <v>DGPPN</v>
          </cell>
          <cell r="H389" t="str">
            <v/>
          </cell>
          <cell r="I389" t="str">
            <v/>
          </cell>
          <cell r="J389" t="str">
            <v/>
          </cell>
          <cell r="K389" t="str">
            <v>-Ponencia 2 Debate</v>
          </cell>
          <cell r="L389" t="str">
            <v>JESUS DAVID MUÑOZ CACERES</v>
          </cell>
        </row>
        <row r="390">
          <cell r="B390" t="str">
            <v>Proyecto de Ley Numero 549 de 2025  Cámara</v>
          </cell>
          <cell r="C390" t="str">
            <v>por medio de la cual se reconoce Patrimonio Histórico y Cultural de la Nación el municipio de Tenerife; Magdalena; se modifica la Ley 1916 de 2018 y se dictan otras disposiciones.</v>
          </cell>
          <cell r="D390" t="str">
            <v>Bajo</v>
          </cell>
          <cell r="E390" t="str">
            <v>Ponencia</v>
          </cell>
          <cell r="F390" t="str">
            <v>2</v>
          </cell>
          <cell r="G390" t="str">
            <v>DGPPN</v>
          </cell>
          <cell r="H390" t="str">
            <v/>
          </cell>
          <cell r="I390" t="str">
            <v/>
          </cell>
          <cell r="J390" t="str">
            <v/>
          </cell>
          <cell r="K390" t="str">
            <v>-Aprobado 1 Debate</v>
          </cell>
          <cell r="L390" t="str">
            <v>JESUS DAVID MUÑOZ CACERES</v>
          </cell>
        </row>
        <row r="391">
          <cell r="B391" t="str">
            <v>Proyecto de Ley Numero 552 de 2025  Cámara</v>
          </cell>
          <cell r="C391" t="str">
            <v>por medio de la cual se crea el Fondo de Emprendimiento Verde para las Mujeres Rurales como Mecanismo de Crecimiento Económico y otras disposiciones.</v>
          </cell>
          <cell r="D391" t="str">
            <v>Bajo</v>
          </cell>
          <cell r="E391" t="str">
            <v>Ponencia</v>
          </cell>
          <cell r="F391" t="str">
            <v>2</v>
          </cell>
          <cell r="G391" t="str">
            <v>DGPPN</v>
          </cell>
          <cell r="H391" t="str">
            <v>DGPPN</v>
          </cell>
          <cell r="I391" t="str">
            <v/>
          </cell>
          <cell r="J391" t="str">
            <v/>
          </cell>
          <cell r="K391" t="str">
            <v/>
          </cell>
          <cell r="L391" t="str">
            <v>JESUS DAVID MUÑOZ CACERES</v>
          </cell>
        </row>
        <row r="392">
          <cell r="B392" t="str">
            <v>Proyecto de Ley Numero 553 de 2025  Cámara</v>
          </cell>
          <cell r="C392" t="str">
            <v>por medio de la cual se fomenta el turismo en Colombia mediante incentivos fiscales transitorios y se dictan otras disposiciones</v>
          </cell>
          <cell r="D392" t="str">
            <v>Medio</v>
          </cell>
          <cell r="E392" t="str">
            <v>Ponencia</v>
          </cell>
          <cell r="F392" t="str">
            <v>2</v>
          </cell>
          <cell r="G392" t="str">
            <v>DIAN;DGPM</v>
          </cell>
          <cell r="H392" t="str">
            <v>DIAN</v>
          </cell>
          <cell r="I392" t="str">
            <v/>
          </cell>
          <cell r="J392" t="str">
            <v/>
          </cell>
          <cell r="K392" t="str">
            <v/>
          </cell>
          <cell r="L392" t="str">
            <v>EDGAR FEDERICO RODRIGUEZ ARANDA</v>
          </cell>
        </row>
        <row r="393">
          <cell r="B393" t="str">
            <v>Proyecto de Ley Numero 557 de 2025  Cámara</v>
          </cell>
          <cell r="C393" t="str">
            <v>Por medio de la cual se establecen lineamientos para el manejo integral del fuego; la reducción del riesgo de desastres por incendios forestales y se dictan otras disposiciones.</v>
          </cell>
          <cell r="D393" t="str">
            <v>Medio</v>
          </cell>
          <cell r="E393" t="str">
            <v>Ponencia</v>
          </cell>
          <cell r="F393" t="str">
            <v>2</v>
          </cell>
          <cell r="G393" t="str">
            <v>DAF;DGPPN</v>
          </cell>
          <cell r="H393" t="str">
            <v>DGPPN</v>
          </cell>
          <cell r="I393" t="str">
            <v/>
          </cell>
          <cell r="J393" t="str">
            <v/>
          </cell>
          <cell r="K393" t="str">
            <v/>
          </cell>
          <cell r="L393" t="str">
            <v>SONIA LORENA IBAGON AVILA</v>
          </cell>
        </row>
        <row r="394">
          <cell r="B394" t="str">
            <v>Proyecto de Ley Numero 560 de 2025  Cámara</v>
          </cell>
          <cell r="C394" t="str">
            <v>Por la cual se establece un subsidio al cargo medio de transporte del Gas Licuado de Petróleo (GLP) distribuido hacia el departamento Archipiélago de San Andrés; Providencia y Santa Catalina y se dictan otras disposiciones.</v>
          </cell>
          <cell r="D394" t="str">
            <v>Medio</v>
          </cell>
          <cell r="E394" t="str">
            <v>Aprobado</v>
          </cell>
          <cell r="F394" t="str">
            <v>2</v>
          </cell>
          <cell r="G394" t="str">
            <v>DGPM;DGPPN</v>
          </cell>
          <cell r="H394" t="str">
            <v>DGPPN</v>
          </cell>
          <cell r="I394" t="str">
            <v/>
          </cell>
          <cell r="J394" t="str">
            <v/>
          </cell>
          <cell r="K394" t="str">
            <v/>
          </cell>
          <cell r="L394" t="str">
            <v>WILLIAM FELIPE ORDUZ ANDONOFF</v>
          </cell>
        </row>
        <row r="395">
          <cell r="B395" t="str">
            <v>Proyecto de Ley Numero 562 de 2025  Cámara</v>
          </cell>
          <cell r="C395" t="str">
            <v>por medio de la cual se fortalece la extensión agropecuaria como servicio de carácter público; permanente y descentralizado y se dictan otras disposiciones.</v>
          </cell>
          <cell r="D395" t="str">
            <v>Medio</v>
          </cell>
          <cell r="E395" t="str">
            <v>Ponencia</v>
          </cell>
          <cell r="F395" t="str">
            <v>2</v>
          </cell>
          <cell r="G395" t="str">
            <v>DGPPN;DAF</v>
          </cell>
          <cell r="H395" t="str">
            <v>DGPPN</v>
          </cell>
          <cell r="I395" t="str">
            <v/>
          </cell>
          <cell r="J395" t="str">
            <v/>
          </cell>
          <cell r="K395" t="str">
            <v/>
          </cell>
          <cell r="L395" t="str">
            <v>WILLIAM FELIPE ORDUZ ANDONOFF</v>
          </cell>
        </row>
        <row r="396">
          <cell r="B396" t="str">
            <v>Proyecto de Ley Numero 567 de 2025  Cámara</v>
          </cell>
          <cell r="C396" t="str">
            <v>Por medio de la cual se autoriza al Banco de la República para emitir y disponer una especie monetaria con fines conmemorativos o numismáticos en razón de la conmemoración de los 40 años de la tragedia del municipio de Armero y se dictan otras disposiciones.</v>
          </cell>
          <cell r="D396" t="str">
            <v>Bajo</v>
          </cell>
          <cell r="E396" t="str">
            <v>Ponencia</v>
          </cell>
          <cell r="F396" t="str">
            <v>2</v>
          </cell>
          <cell r="G396" t="str">
            <v>DGPPN</v>
          </cell>
          <cell r="H396" t="str">
            <v>DGPPN</v>
          </cell>
          <cell r="I396" t="str">
            <v/>
          </cell>
          <cell r="J396" t="str">
            <v/>
          </cell>
          <cell r="K396" t="str">
            <v/>
          </cell>
          <cell r="L396" t="str">
            <v>JESUS DAVID MUÑOZ CACERES</v>
          </cell>
        </row>
        <row r="397">
          <cell r="B397" t="str">
            <v>Proyecto de Ley Numero 574 de 2025  Cámara</v>
          </cell>
          <cell r="C397" t="str">
            <v>por medio de la cual se crea el Programa de Alimentación Universitaria (PAU) para las Universidades Públicas de Colombia.</v>
          </cell>
          <cell r="D397" t="str">
            <v>Medio</v>
          </cell>
          <cell r="E397" t="str">
            <v>Aprobado</v>
          </cell>
          <cell r="F397" t="str">
            <v>2</v>
          </cell>
          <cell r="G397" t="str">
            <v>DGPM;DAF;DGPPN</v>
          </cell>
          <cell r="H397" t="str">
            <v>DGPPN</v>
          </cell>
          <cell r="I397" t="str">
            <v/>
          </cell>
          <cell r="J397" t="str">
            <v/>
          </cell>
          <cell r="K397" t="str">
            <v/>
          </cell>
          <cell r="L397" t="str">
            <v>EDGAR FEDERICO RODRIGUEZ ARANDA</v>
          </cell>
        </row>
        <row r="398">
          <cell r="B398" t="str">
            <v>Proyecto de Ley Numero 583 de 2025  Cámara</v>
          </cell>
          <cell r="C398" t="str">
            <v>por medio de la cual se reconoce; fomenta y promueve la música Carranguera; se declara al Festival Convite Cuna Carranguera como Patrimonio Cultural Inmaterial de la Nación y se dictan otras disposiciones.</v>
          </cell>
          <cell r="D398" t="str">
            <v>Bajo</v>
          </cell>
          <cell r="E398" t="str">
            <v>Ponencia</v>
          </cell>
          <cell r="F398" t="str">
            <v>4</v>
          </cell>
          <cell r="G398" t="str">
            <v>DGPPN;DAF</v>
          </cell>
          <cell r="H398" t="str">
            <v/>
          </cell>
          <cell r="I398" t="str">
            <v>Ponencia 4 Debate, JESUS DAVID MUÑOZ CACERES</v>
          </cell>
          <cell r="J398" t="str">
            <v/>
          </cell>
          <cell r="K398" t="str">
            <v>-Ponencia 2 Debate</v>
          </cell>
          <cell r="L398" t="str">
            <v>JESUS DAVID MUÑOZ CACERES</v>
          </cell>
        </row>
        <row r="399">
          <cell r="B399" t="str">
            <v>Proyecto de Ley Numero 587 de 2025  Cámara</v>
          </cell>
          <cell r="C399" t="str">
            <v>Por medio del cual se adopta una reforma estructural al ICETEX y se dictan otras disposiciones.</v>
          </cell>
          <cell r="D399" t="str">
            <v>Alto</v>
          </cell>
          <cell r="E399" t="str">
            <v>Ponencia</v>
          </cell>
          <cell r="F399" t="str">
            <v>3</v>
          </cell>
          <cell r="G399" t="str">
            <v>DGPPN;DGPE;DGCPTN;DGPM;DAF;URF</v>
          </cell>
          <cell r="H399" t="str">
            <v>DGPPN; DGPE</v>
          </cell>
          <cell r="I399" t="str">
            <v/>
          </cell>
          <cell r="J399" t="str">
            <v/>
          </cell>
          <cell r="K399" t="str">
            <v>-Ponencia 2 Debate</v>
          </cell>
          <cell r="L399" t="str">
            <v>WILLIAM FELIPE ORDUZ ANDONOFF</v>
          </cell>
        </row>
        <row r="400">
          <cell r="B400" t="str">
            <v>Proyecto de Ley Numero 589 de 2025  Cámara</v>
          </cell>
          <cell r="C400" t="str">
            <v>por el cual se expide el Estatuto Especial de Profesionalización para Docentes y Directivos Docentes Etnoeducadores al servicio del Estado colombiano en desarrollo de la autonomía de los pueblos y comunidades negras; afrocolombianas; raizales y palenqueras y se dictan otras disposiciones</v>
          </cell>
          <cell r="D400" t="str">
            <v>Bajo</v>
          </cell>
          <cell r="E400" t="str">
            <v>Ponencia</v>
          </cell>
          <cell r="F400" t="str">
            <v>3</v>
          </cell>
          <cell r="G400" t="str">
            <v>DAF;DGRESS;DGPPN</v>
          </cell>
          <cell r="H400" t="str">
            <v>DGPPN</v>
          </cell>
          <cell r="I400" t="str">
            <v/>
          </cell>
          <cell r="J400" t="str">
            <v/>
          </cell>
          <cell r="K400" t="str">
            <v/>
          </cell>
          <cell r="L400" t="str">
            <v>JUANITA ALEJANDRA JARAMILLO DIAZ</v>
          </cell>
        </row>
        <row r="401">
          <cell r="B401" t="str">
            <v>Proyecto de Ley Numero 592 de 2025  Cámara</v>
          </cell>
          <cell r="C401" t="str">
            <v>Por medio del cual se crea el Fondo de Estabilización de los Precios del Arroz en Colombia (FEPAC)</v>
          </cell>
          <cell r="D401" t="str">
            <v>Medio</v>
          </cell>
          <cell r="E401" t="str">
            <v>Ponencia</v>
          </cell>
          <cell r="F401" t="str">
            <v>2</v>
          </cell>
          <cell r="G401" t="str">
            <v>GRUPO SISTEMA GENERAL DE REGALÍAS;DGCPTN;DGPPN</v>
          </cell>
          <cell r="H401" t="str">
            <v>DGPPN</v>
          </cell>
          <cell r="I401" t="str">
            <v/>
          </cell>
          <cell r="J401" t="str">
            <v/>
          </cell>
          <cell r="K401" t="str">
            <v/>
          </cell>
          <cell r="L401" t="str">
            <v>SONIA LORENA IBAGON AVILA</v>
          </cell>
        </row>
        <row r="402">
          <cell r="B402" t="str">
            <v>Proyecto de Ley Numero 622 de 2025  Cámara</v>
          </cell>
          <cell r="C402" t="str">
            <v>Por medio de la cual se modifica el Estatuto Orgánico del Presupuesto; se establece el trazador presupuestal de primera infancia; infancia y adolescencia y se dictan otras disposiciones</v>
          </cell>
          <cell r="D402" t="str">
            <v>Medio</v>
          </cell>
          <cell r="E402" t="str">
            <v>Ponencia</v>
          </cell>
          <cell r="F402" t="str">
            <v>2</v>
          </cell>
          <cell r="G402" t="str">
            <v>DGPPN;DGPM;DAF</v>
          </cell>
          <cell r="H402" t="str">
            <v>DGPPN</v>
          </cell>
          <cell r="I402" t="str">
            <v/>
          </cell>
          <cell r="J402" t="str">
            <v/>
          </cell>
          <cell r="K402" t="str">
            <v/>
          </cell>
          <cell r="L402" t="str">
            <v>SANTIAGO CANO ARIAS</v>
          </cell>
        </row>
        <row r="403">
          <cell r="B403" t="str">
            <v>Proyecto de Ley Numero 630 de 2025  Cámara</v>
          </cell>
          <cell r="C403" t="str">
            <v>Por medio del cual se dictan normas de reequilibrio e inclusión en el sector de las Culturas; las Artes y los Saberes.</v>
          </cell>
          <cell r="D403" t="str">
            <v>Bajo</v>
          </cell>
          <cell r="E403" t="str">
            <v>Aprobado</v>
          </cell>
          <cell r="F403" t="str">
            <v>2</v>
          </cell>
          <cell r="G403" t="str">
            <v>DESPACHO VICEMINISTRO TÉCNICO;DGPPN;DAF;DIAN;DGPM</v>
          </cell>
          <cell r="H403" t="str">
            <v>DESPACHO VICEMINISTRO TÉCNICO; DGPPN</v>
          </cell>
          <cell r="I403" t="str">
            <v/>
          </cell>
          <cell r="J403" t="str">
            <v/>
          </cell>
          <cell r="K403" t="str">
            <v/>
          </cell>
          <cell r="L403" t="str">
            <v>JUANITA ALEJANDRA JARAMILLO DIAZ</v>
          </cell>
        </row>
        <row r="404">
          <cell r="B404" t="str">
            <v>Proyecto de Ley Numero 633 de 2025  Cámara</v>
          </cell>
          <cell r="C404" t="str">
            <v>por medio de la cual se adopta la Ley de calidad de la educación rural en Colombia</v>
          </cell>
          <cell r="D404" t="str">
            <v>Bajo</v>
          </cell>
          <cell r="E404" t="str">
            <v>Aprobado</v>
          </cell>
          <cell r="F404" t="str">
            <v>2</v>
          </cell>
          <cell r="G404" t="str">
            <v>DAF;DGPPN</v>
          </cell>
          <cell r="H404" t="str">
            <v>DGPPN</v>
          </cell>
          <cell r="I404" t="str">
            <v/>
          </cell>
          <cell r="J404" t="str">
            <v/>
          </cell>
          <cell r="K404" t="str">
            <v/>
          </cell>
          <cell r="L404" t="str">
            <v>JESUS DAVID MUÑOZ CACERES</v>
          </cell>
        </row>
        <row r="405">
          <cell r="B405" t="str">
            <v>Proyecto de Ley Numero 1 de 2025  Cámara</v>
          </cell>
          <cell r="C405" t="str">
            <v>Por la cual se reconoce y protege el vínculo afectivo de los animales de compañía dentro del núcleo familiar; se garantiza su bienestar en los procesos de separación y divorcio; y se dictan otras disposiciones. Ley Simona</v>
          </cell>
          <cell r="D405" t="str">
            <v>Bajo</v>
          </cell>
          <cell r="E405" t="str">
            <v>Ponencia</v>
          </cell>
          <cell r="F405" t="str">
            <v>2</v>
          </cell>
          <cell r="G405" t="str">
            <v>DGPPN</v>
          </cell>
          <cell r="H405" t="str">
            <v>DGPPN</v>
          </cell>
          <cell r="I405" t="str">
            <v/>
          </cell>
          <cell r="J405" t="str">
            <v/>
          </cell>
          <cell r="K405" t="str">
            <v/>
          </cell>
          <cell r="L405" t="str">
            <v>JESUS DAVID MUÑOZ CACERES</v>
          </cell>
        </row>
        <row r="406">
          <cell r="B406" t="str">
            <v>Proyecto de Ley Numero 1 de 2025  Senado</v>
          </cell>
          <cell r="C406" t="str">
            <v>Por medio de la cual se establecen lineamientos en la prestación de servicios médicos en pro de la protección de la salud de los niños; niñas y adolescentes frente a los tratamientos de afirmación de género y se dictan otras disposiciones (con los niños no te metas)</v>
          </cell>
          <cell r="D406" t="str">
            <v>Bajo</v>
          </cell>
          <cell r="E406" t="str">
            <v>Ponencia</v>
          </cell>
          <cell r="F406" t="str">
            <v>1</v>
          </cell>
          <cell r="G406" t="str">
            <v>DGPPN;DGRESS</v>
          </cell>
          <cell r="H406" t="str">
            <v>DGPPN</v>
          </cell>
          <cell r="I406" t="str">
            <v/>
          </cell>
          <cell r="J406" t="str">
            <v/>
          </cell>
          <cell r="K406" t="str">
            <v/>
          </cell>
          <cell r="L406" t="str">
            <v>IVON YULIETH CARVAJAL MORENO</v>
          </cell>
        </row>
        <row r="407">
          <cell r="B407" t="str">
            <v>Proyecto de Ley Numero 2 de 2025  Senado</v>
          </cell>
          <cell r="C407" t="str">
            <v>por el cual se reglamentan las actividades de reproducción; cría y comercialización de animales de compañía y se dictan otras disposiciones</v>
          </cell>
          <cell r="D407" t="str">
            <v>Bajo</v>
          </cell>
          <cell r="E407" t="str">
            <v>Ponencia</v>
          </cell>
          <cell r="F407" t="str">
            <v>1</v>
          </cell>
          <cell r="G407" t="str">
            <v>DGPPN;DAF</v>
          </cell>
          <cell r="H407" t="str">
            <v>DGPPN</v>
          </cell>
          <cell r="I407" t="str">
            <v/>
          </cell>
          <cell r="J407" t="str">
            <v/>
          </cell>
          <cell r="K407" t="str">
            <v/>
          </cell>
          <cell r="L407" t="str">
            <v>IVON YULIETH CARVAJAL MORENO</v>
          </cell>
        </row>
        <row r="408">
          <cell r="B408" t="str">
            <v>Proyecto de Ley Numero 2 de 2025  Cámara</v>
          </cell>
          <cell r="C408" t="str">
            <v>por medio de la cual se establece un tratamiento penal diferenciado para el desmantelamiento y sometimiento de organizaciones al margen de la ley; y reglas para la consolidación de la paz total; el orden público y la seguridad ciudadana.</v>
          </cell>
          <cell r="D408" t="str">
            <v>No impacto</v>
          </cell>
          <cell r="E408" t="str">
            <v>Ponencia</v>
          </cell>
          <cell r="F408" t="str">
            <v>1</v>
          </cell>
          <cell r="G408" t="str">
            <v>DGPPN;DGPM</v>
          </cell>
          <cell r="H408" t="str">
            <v>DGPPN</v>
          </cell>
          <cell r="I408" t="str">
            <v/>
          </cell>
          <cell r="J408" t="str">
            <v/>
          </cell>
          <cell r="K408" t="str">
            <v/>
          </cell>
          <cell r="L408" t="str">
            <v>WILLIAM FELIPE ORDUZ ANDONOFF</v>
          </cell>
        </row>
        <row r="409">
          <cell r="B409" t="str">
            <v>Proyecto de Ley Numero 3 de 2025  Senado</v>
          </cell>
          <cell r="C409" t="str">
            <v>por medio de la cual se adoptan medidas integrales para la prevención de la violencia sexual en niños; niñas y adolescentes; se fortalecen los entornos protectores; se modifican las Leyes 1146 de 2007; 2137 de 2021 y se dictan otras disposiciones.</v>
          </cell>
          <cell r="D409" t="str">
            <v>Bajo</v>
          </cell>
          <cell r="E409" t="str">
            <v>Aprobado</v>
          </cell>
          <cell r="F409" t="str">
            <v>1</v>
          </cell>
          <cell r="G409" t="str">
            <v>DGPPN;DGRESS;DAF</v>
          </cell>
          <cell r="H409" t="str">
            <v>DGPPN</v>
          </cell>
          <cell r="I409" t="str">
            <v/>
          </cell>
          <cell r="J409" t="str">
            <v/>
          </cell>
          <cell r="K409" t="str">
            <v/>
          </cell>
          <cell r="L409" t="str">
            <v>IVON YULIETH CARVAJAL MORENO</v>
          </cell>
        </row>
        <row r="410">
          <cell r="B410" t="str">
            <v>Proyecto de Ley Numero 4 de 2025  Senado</v>
          </cell>
          <cell r="C410" t="str">
            <v>por la cual se reglamentan las cabalgatas y se salvaguardan la vida y la integridad de las personas y de los animales; el orden público; la seguridad y la convivencia ciudadana</v>
          </cell>
          <cell r="D410" t="str">
            <v>No impacto</v>
          </cell>
          <cell r="E410" t="str">
            <v>Publicación</v>
          </cell>
          <cell r="F410" t="str">
            <v>0</v>
          </cell>
          <cell r="G410" t="str">
            <v>DAF</v>
          </cell>
          <cell r="H410" t="str">
            <v/>
          </cell>
          <cell r="I410" t="str">
            <v/>
          </cell>
          <cell r="J410" t="str">
            <v/>
          </cell>
          <cell r="K410" t="str">
            <v>-Publicación 0 Debate</v>
          </cell>
          <cell r="L410" t="str">
            <v>JOHANNA ALEJANDRA ARIAS JARAMILLO</v>
          </cell>
        </row>
        <row r="411">
          <cell r="B411" t="str">
            <v>Proyecto de Ley Numero 4 de 2025  Cámara</v>
          </cell>
          <cell r="C411" t="str">
            <v>Por medio del cual se prohíbe la exploración; explotación y producción de hidrocarburos en la Región y el Bioma Amazónico Colombiano; y se dictan otras disposiciones.</v>
          </cell>
          <cell r="D411" t="str">
            <v>Medio</v>
          </cell>
          <cell r="E411" t="str">
            <v>Ponencia</v>
          </cell>
          <cell r="F411" t="str">
            <v>1</v>
          </cell>
          <cell r="G411" t="str">
            <v>DGPPN;DAF;DGPM</v>
          </cell>
          <cell r="H411" t="str">
            <v>DGPPN</v>
          </cell>
          <cell r="I411" t="str">
            <v/>
          </cell>
          <cell r="J411" t="str">
            <v/>
          </cell>
          <cell r="K411" t="str">
            <v/>
          </cell>
          <cell r="L411" t="str">
            <v>WILLIAM FELIPE ORDUZ ANDONOFF</v>
          </cell>
        </row>
        <row r="412">
          <cell r="B412" t="str">
            <v>Proyecto de Ley Numero 5 de 2025  Senado</v>
          </cell>
          <cell r="C412" t="str">
            <v>por la cual se promueve el uso de tecnologías insonoras y de bajo impacto contaminante y se dictan lineamientos para el uso de artículos pirotécnicos en el territorio nacional. Cielos en calma.</v>
          </cell>
          <cell r="D412" t="str">
            <v>Bajo</v>
          </cell>
          <cell r="E412" t="str">
            <v>Aprobado</v>
          </cell>
          <cell r="F412" t="str">
            <v>1</v>
          </cell>
          <cell r="G412" t="str">
            <v/>
          </cell>
          <cell r="H412" t="str">
            <v/>
          </cell>
          <cell r="I412" t="str">
            <v/>
          </cell>
          <cell r="J412" t="str">
            <v/>
          </cell>
          <cell r="K412" t="str">
            <v/>
          </cell>
          <cell r="L412" t="str">
            <v>JOHANNA ALEJANDRA ARIAS JARAMILLO</v>
          </cell>
        </row>
        <row r="413">
          <cell r="B413" t="str">
            <v>Proyecto de Ley Numero 6 de 2025  Senado</v>
          </cell>
          <cell r="C413" t="str">
            <v>por la cual se actualiza el funcionamiento de las Juntas Defensoras de animales y se dictan otras disposiciones</v>
          </cell>
          <cell r="D413" t="str">
            <v>Bajo</v>
          </cell>
          <cell r="E413" t="str">
            <v>Publicación</v>
          </cell>
          <cell r="F413" t="str">
            <v>0</v>
          </cell>
          <cell r="G413" t="str">
            <v/>
          </cell>
          <cell r="H413" t="str">
            <v/>
          </cell>
          <cell r="I413" t="str">
            <v/>
          </cell>
          <cell r="J413" t="str">
            <v/>
          </cell>
          <cell r="K413" t="str">
            <v/>
          </cell>
          <cell r="L413" t="str">
            <v>IVON YULIETH CARVAJAL MORENO</v>
          </cell>
        </row>
        <row r="414">
          <cell r="B414" t="str">
            <v>-Proyecto de ley estatutaria Numero 6 de 2025  Cámara</v>
          </cell>
          <cell r="C414" t="str">
            <v>por medio de la cual se regula el acceso al derecho fundamental a la muerte digna bajo la modalidad de muerte médicamente asistida y se dictan otras disposiciones.</v>
          </cell>
          <cell r="D414" t="str">
            <v>Bajo</v>
          </cell>
          <cell r="E414" t="str">
            <v>Ponencia</v>
          </cell>
          <cell r="F414" t="str">
            <v>1</v>
          </cell>
          <cell r="G414" t="str">
            <v>DGPPN;DGRESS</v>
          </cell>
          <cell r="H414" t="str">
            <v>DGPPN</v>
          </cell>
          <cell r="I414" t="str">
            <v/>
          </cell>
          <cell r="J414" t="str">
            <v/>
          </cell>
          <cell r="K414" t="str">
            <v/>
          </cell>
          <cell r="L414" t="str">
            <v>IVON YULIETH CARVAJAL MORENO</v>
          </cell>
        </row>
        <row r="415">
          <cell r="B415" t="str">
            <v>Proyecto de Ley Numero 7 de 2025  Senado</v>
          </cell>
          <cell r="C415" t="str">
            <v>por medio de la cual se crea el Fondo para el Financiamiento del Sistema Nacional de Protección y Bienestar Animal (Sinapyba); y se dictan otras disposiciones.</v>
          </cell>
          <cell r="D415" t="str">
            <v>Medio</v>
          </cell>
          <cell r="E415" t="str">
            <v>Ponencia</v>
          </cell>
          <cell r="F415" t="str">
            <v>1</v>
          </cell>
          <cell r="G415" t="str">
            <v>DGPPN;DIAN;DGPM</v>
          </cell>
          <cell r="H415" t="str">
            <v>DGPPN</v>
          </cell>
          <cell r="I415" t="str">
            <v/>
          </cell>
          <cell r="J415" t="str">
            <v/>
          </cell>
          <cell r="K415" t="str">
            <v/>
          </cell>
          <cell r="L415" t="str">
            <v>EDGAR FEDERICO RODRIGUEZ ARANDA</v>
          </cell>
        </row>
        <row r="416">
          <cell r="B416" t="str">
            <v>-Proyecto de ley estatutaria Numero 7 de 2025  Cámara</v>
          </cell>
          <cell r="C416" t="str">
            <v>por medio de la cual se regula el derecho a la participación de la ciudadanía afectada y potencialmente afectada por el desarrollo de proyectos de exploración; explotación o producción de recursos naturales no renovables; se crean mecanismos de participación para deliberar y decidir sobre la ejecución y desarrollo de esos proyectos y se dictan otras disposiciones.</v>
          </cell>
          <cell r="D416" t="str">
            <v>Medio</v>
          </cell>
          <cell r="E416" t="str">
            <v>Ponencia</v>
          </cell>
          <cell r="F416" t="str">
            <v>1</v>
          </cell>
          <cell r="G416" t="str">
            <v>DGPPN;DAF</v>
          </cell>
          <cell r="H416" t="str">
            <v>DGPPN</v>
          </cell>
          <cell r="I416" t="str">
            <v/>
          </cell>
          <cell r="J416" t="str">
            <v/>
          </cell>
          <cell r="K416" t="str">
            <v/>
          </cell>
          <cell r="L416" t="str">
            <v>JEAN MARCO FERIA PEROZO</v>
          </cell>
        </row>
        <row r="417">
          <cell r="B417" t="str">
            <v>Proyecto de Ley Numero 8 de 2025  Cámara</v>
          </cell>
          <cell r="C417" t="str">
            <v>Por medio de la cual se crean garantías procesales para los comparendos por comportamientos contrarios a la convivencia y se modifican los artículos 180; 183; 219 y 223A de la Ley 1801 de 2016 y se dictan otras disposiciones.</v>
          </cell>
          <cell r="D417" t="str">
            <v>Bajo</v>
          </cell>
          <cell r="E417" t="str">
            <v>Ponencia</v>
          </cell>
          <cell r="F417" t="str">
            <v>1</v>
          </cell>
          <cell r="G417" t="str">
            <v>DGPPN;DAF</v>
          </cell>
          <cell r="H417" t="str">
            <v>DGPPN</v>
          </cell>
          <cell r="I417" t="str">
            <v/>
          </cell>
          <cell r="J417" t="str">
            <v/>
          </cell>
          <cell r="K417" t="str">
            <v/>
          </cell>
          <cell r="L417" t="str">
            <v>IVON YULIETH CARVAJAL MORENO</v>
          </cell>
        </row>
        <row r="418">
          <cell r="B418" t="str">
            <v>Proyecto de Ley Numero 8 de 2025  Senado</v>
          </cell>
          <cell r="C418" t="str">
            <v>Por medio de la cual se incorpora en el ordenamiento jurídico colombiano la violencia vicaria y se dictan disposiciones en materia de prevención; atención y protección.</v>
          </cell>
          <cell r="D418" t="str">
            <v>Bajo</v>
          </cell>
          <cell r="E418" t="str">
            <v>Ponencia</v>
          </cell>
          <cell r="F418" t="str">
            <v>1</v>
          </cell>
          <cell r="G418" t="str">
            <v>DGPPN</v>
          </cell>
          <cell r="H418" t="str">
            <v>DGPPN</v>
          </cell>
          <cell r="I418" t="str">
            <v/>
          </cell>
          <cell r="J418" t="str">
            <v/>
          </cell>
          <cell r="K418" t="str">
            <v/>
          </cell>
          <cell r="L418" t="str">
            <v>IVON YULIETH CARVAJAL MORENO</v>
          </cell>
        </row>
        <row r="419">
          <cell r="B419" t="str">
            <v>Proyecto de Ley Numero 9 de 2025  Cámara</v>
          </cell>
          <cell r="C419" t="str">
            <v>Por el cual se adiciona un artículo nuevo al Capítulo Único del Título XI-A de la Ley 599 de 2000 y se crea el delito de maltrato animal culposo</v>
          </cell>
          <cell r="D419" t="str">
            <v>Bajo</v>
          </cell>
          <cell r="E419" t="str">
            <v>Ponencia</v>
          </cell>
          <cell r="F419" t="str">
            <v>1</v>
          </cell>
          <cell r="G419" t="str">
            <v/>
          </cell>
          <cell r="H419" t="str">
            <v/>
          </cell>
          <cell r="I419" t="str">
            <v/>
          </cell>
          <cell r="J419" t="str">
            <v/>
          </cell>
          <cell r="K419" t="str">
            <v/>
          </cell>
          <cell r="L419" t="str">
            <v>IVON YULIETH CARVAJAL MORENO</v>
          </cell>
        </row>
        <row r="420">
          <cell r="B420" t="str">
            <v>Proyecto de Ley Numero 9 de 2025  Senado</v>
          </cell>
          <cell r="C420" t="str">
            <v>por medio del cual se expide el Código de Ética para el Ejercicio de la Química en Colombia y se dictan otras disposiciones.</v>
          </cell>
          <cell r="D420" t="str">
            <v>Bajo</v>
          </cell>
          <cell r="E420" t="str">
            <v>Publicación</v>
          </cell>
          <cell r="F420" t="str">
            <v>0</v>
          </cell>
          <cell r="G420" t="str">
            <v/>
          </cell>
          <cell r="H420" t="str">
            <v/>
          </cell>
          <cell r="I420" t="str">
            <v/>
          </cell>
          <cell r="J420" t="str">
            <v/>
          </cell>
          <cell r="K420" t="str">
            <v/>
          </cell>
          <cell r="L420" t="str">
            <v>IVON YULIETH CARVAJAL MORENO</v>
          </cell>
        </row>
        <row r="421">
          <cell r="B421" t="str">
            <v>Proyecto de Ley Numero 10 de 2025  Senado</v>
          </cell>
          <cell r="C421" t="str">
            <v>por medio de la cual la nación se Asocia a la conmemoración de los 425 años de la fundación del municipio de Soacha en el departamento de Cundinamarca; rinde homenaje a sus habitantes y se dictan otras disposiciones. Ley Varón del Sol.</v>
          </cell>
          <cell r="D421" t="str">
            <v>Bajo</v>
          </cell>
          <cell r="E421" t="str">
            <v>Ponencia</v>
          </cell>
          <cell r="F421" t="str">
            <v>2</v>
          </cell>
          <cell r="G421" t="str">
            <v>DGPPN</v>
          </cell>
          <cell r="H421" t="str">
            <v/>
          </cell>
          <cell r="I421" t="str">
            <v/>
          </cell>
          <cell r="J421" t="str">
            <v/>
          </cell>
          <cell r="K421" t="str">
            <v>-Ponencia 2 Debate</v>
          </cell>
          <cell r="L421" t="str">
            <v>JESUS DAVID MUÑOZ CACERES</v>
          </cell>
        </row>
        <row r="422">
          <cell r="B422" t="str">
            <v>Proyecto de Ley Numero 10 de 2025  Cámara</v>
          </cell>
          <cell r="C422" t="str">
            <v>Por medio de la cual se desarrolla el marco regulatorio para los artículos pirotécnicos y de fuegos artificiales de manera que; en su producción; transporte; almacenamiento; comercialización; adquisición; uso; manipulación y disposición; se garantice la protección ambiental y de los animales en el territorio nacional y se dictan otras disposiciones.</v>
          </cell>
          <cell r="D422" t="str">
            <v>Bajo</v>
          </cell>
          <cell r="E422" t="str">
            <v>Publicación</v>
          </cell>
          <cell r="F422" t="str">
            <v>0</v>
          </cell>
          <cell r="G422" t="str">
            <v/>
          </cell>
          <cell r="H422" t="str">
            <v/>
          </cell>
          <cell r="I422" t="str">
            <v/>
          </cell>
          <cell r="J422" t="str">
            <v/>
          </cell>
          <cell r="K422" t="str">
            <v/>
          </cell>
          <cell r="L422" t="str">
            <v>IVON YULIETH CARVAJAL MORENO</v>
          </cell>
        </row>
        <row r="423">
          <cell r="B423" t="str">
            <v>Proyecto de Ley Numero 11 de 2025  Senado</v>
          </cell>
          <cell r="C423" t="str">
            <v>por medio del cual la Nación se asocia a la celebración de los doscientos (208) ocho años de la fundación del municipio de Achí; en el departamento de Bolívar; y se dictan otras disposiciones.</v>
          </cell>
          <cell r="D423" t="str">
            <v>Bajo</v>
          </cell>
          <cell r="E423" t="str">
            <v>Aprobado</v>
          </cell>
          <cell r="F423" t="str">
            <v>1</v>
          </cell>
          <cell r="G423" t="str">
            <v>DGPPN</v>
          </cell>
          <cell r="H423" t="str">
            <v/>
          </cell>
          <cell r="I423" t="str">
            <v/>
          </cell>
          <cell r="J423" t="str">
            <v/>
          </cell>
          <cell r="K423" t="str">
            <v/>
          </cell>
          <cell r="L423" t="str">
            <v>JESUS DAVID MUÑOZ CACERES</v>
          </cell>
        </row>
        <row r="424">
          <cell r="B424" t="str">
            <v>Proyecto de Ley Numero 11 de 2025  Cámara</v>
          </cell>
          <cell r="C424" t="str">
            <v>Por medio del cual se regulan las juntas defensoras de animales y se dictan otras disposiciones.</v>
          </cell>
          <cell r="D424" t="str">
            <v>Bajo</v>
          </cell>
          <cell r="E424" t="str">
            <v>Publicación</v>
          </cell>
          <cell r="F424" t="str">
            <v>0</v>
          </cell>
          <cell r="G424" t="str">
            <v/>
          </cell>
          <cell r="H424" t="str">
            <v/>
          </cell>
          <cell r="I424" t="str">
            <v/>
          </cell>
          <cell r="J424" t="str">
            <v/>
          </cell>
          <cell r="K424" t="str">
            <v/>
          </cell>
          <cell r="L424" t="str">
            <v>IVON YULIETH CARVAJAL MORENO</v>
          </cell>
        </row>
        <row r="425">
          <cell r="B425" t="str">
            <v>Proyecto de Ley Numero 12 de 2025  Cámara</v>
          </cell>
          <cell r="C425" t="str">
            <v>Por medio de la cual se declara el río Pamplonita; su cuenca y afluentes como sujeto de derechos y se dictan otras disposiciones.</v>
          </cell>
          <cell r="D425" t="str">
            <v>Medio</v>
          </cell>
          <cell r="E425" t="str">
            <v>Publicación</v>
          </cell>
          <cell r="F425" t="str">
            <v>0</v>
          </cell>
          <cell r="G425" t="str">
            <v>DAF</v>
          </cell>
          <cell r="H425" t="str">
            <v/>
          </cell>
          <cell r="I425" t="str">
            <v/>
          </cell>
          <cell r="J425" t="str">
            <v/>
          </cell>
          <cell r="K425" t="str">
            <v/>
          </cell>
          <cell r="L425" t="str">
            <v>SONIA LORENA IBAGON AVILA</v>
          </cell>
        </row>
        <row r="426">
          <cell r="B426" t="str">
            <v>Proyecto de Ley Numero 12 de 2025  Senado</v>
          </cell>
          <cell r="C426" t="str">
            <v>Por medio de la cual se reconocen a la naturaleza y a los animales como víctimas del conflicto armado interno en Colombia; se ordena su reparación; se fortalecen mecanismos de protección; se prohíbe el uso de animales como medios o instrumentos de guerra y se dictan otras disposiciones.</v>
          </cell>
          <cell r="D426" t="str">
            <v>Bajo</v>
          </cell>
          <cell r="E426" t="str">
            <v>Aprobado</v>
          </cell>
          <cell r="F426" t="str">
            <v>1</v>
          </cell>
          <cell r="G426" t="str">
            <v>DAF;DGPPN</v>
          </cell>
          <cell r="H426" t="str">
            <v>DGPPN</v>
          </cell>
          <cell r="I426" t="str">
            <v/>
          </cell>
          <cell r="J426" t="str">
            <v/>
          </cell>
          <cell r="K426" t="str">
            <v/>
          </cell>
          <cell r="L426" t="str">
            <v>JESUS DAVID MUÑOZ CACERES</v>
          </cell>
        </row>
        <row r="427">
          <cell r="B427" t="str">
            <v>Proyecto de Ley Numero 13 de 2025  Senado</v>
          </cell>
          <cell r="C427" t="str">
            <v>por medio de la cual se promueve el fortalecimiento; la sostenibilidad y el apoyo estatal al servicio público de radiodifusión sonora comunitaria en Colombia y se dictan otras disposiciones.</v>
          </cell>
          <cell r="D427" t="str">
            <v>Bajo</v>
          </cell>
          <cell r="E427" t="str">
            <v>Ponencia</v>
          </cell>
          <cell r="F427" t="str">
            <v>1</v>
          </cell>
          <cell r="G427" t="str">
            <v>DGPPN;DAF</v>
          </cell>
          <cell r="H427" t="str">
            <v>DGPPN</v>
          </cell>
          <cell r="I427" t="str">
            <v/>
          </cell>
          <cell r="J427" t="str">
            <v/>
          </cell>
          <cell r="K427" t="str">
            <v/>
          </cell>
          <cell r="L427" t="str">
            <v>IVON YULIETH CARVAJAL MORENO</v>
          </cell>
        </row>
        <row r="428">
          <cell r="B428" t="str">
            <v>Proyecto Acto Legislativo Numero 13 de 2026  Senado</v>
          </cell>
          <cell r="C428" t="str">
            <v>Por medio del cual  se modifica el artículo 70 de la Constitución Política en materia de diversidad cultural y territorial.</v>
          </cell>
          <cell r="D428" t="str">
            <v>Bajo</v>
          </cell>
          <cell r="E428" t="str">
            <v>Publicación</v>
          </cell>
          <cell r="F428" t="str">
            <v>0</v>
          </cell>
          <cell r="G428" t="str">
            <v/>
          </cell>
          <cell r="H428" t="str">
            <v/>
          </cell>
          <cell r="I428" t="str">
            <v/>
          </cell>
          <cell r="J428" t="str">
            <v/>
          </cell>
          <cell r="K428" t="str">
            <v/>
          </cell>
          <cell r="L428" t="str">
            <v>IVON YULIETH CARVAJAL MORENO</v>
          </cell>
        </row>
        <row r="429">
          <cell r="B429" t="str">
            <v>Proyecto de Ley Numero 13 de 2025  Cámara</v>
          </cell>
          <cell r="C429" t="str">
            <v>Por medio del cual se establece un porcentaje de disponibilidad de gas para las zonas productoras y establece una tarifa especial.</v>
          </cell>
          <cell r="D429" t="str">
            <v>Medio</v>
          </cell>
          <cell r="E429" t="str">
            <v>Ponencia</v>
          </cell>
          <cell r="F429" t="str">
            <v>2</v>
          </cell>
          <cell r="G429" t="str">
            <v>DESPACHO VICEMINISTRO TÉCNICO;DGPM;DGPPN</v>
          </cell>
          <cell r="H429" t="str">
            <v>DESPACHO VICEMINISTRO TÉCNICO; DGPPN</v>
          </cell>
          <cell r="I429" t="str">
            <v/>
          </cell>
          <cell r="J429" t="str">
            <v/>
          </cell>
          <cell r="K429" t="str">
            <v/>
          </cell>
          <cell r="L429" t="str">
            <v>SANTIAGO CANO ARIAS</v>
          </cell>
        </row>
        <row r="430">
          <cell r="B430" t="str">
            <v>Proyecto de Ley Numero 14 de 2025  Cámara</v>
          </cell>
          <cell r="C430" t="str">
            <v>por medio de la cual se declara Patrimonio Cultural de la Nación el Festival del Arroz de la ciudad de Aguazul y se autorizan apropiaciones presupuestales.</v>
          </cell>
          <cell r="D430" t="str">
            <v>Bajo</v>
          </cell>
          <cell r="E430" t="str">
            <v>Aprobado</v>
          </cell>
          <cell r="F430" t="str">
            <v>2</v>
          </cell>
          <cell r="G430" t="str">
            <v>DGPPN</v>
          </cell>
          <cell r="H430" t="str">
            <v/>
          </cell>
          <cell r="I430" t="str">
            <v/>
          </cell>
          <cell r="J430" t="str">
            <v/>
          </cell>
          <cell r="K430" t="str">
            <v>-Ponencia 2 Debate</v>
          </cell>
          <cell r="L430" t="str">
            <v>JOHANNA ALEJANDRA ARIAS JARAMILLO</v>
          </cell>
        </row>
        <row r="431">
          <cell r="B431" t="str">
            <v>Proyecto de Ley Numero 14 de 2025  Senado</v>
          </cell>
          <cell r="C431" t="str">
            <v>Por medio de la cual se declara Patrimonio Cultural e Inmaterial de la Nación la Leyenda del Hombre Caimán y el Festival Nacional de la Leyenda del Hombre Caimán del municipio de Plato (Magdalena) y se dictan otras disposiciones.</v>
          </cell>
          <cell r="D431" t="str">
            <v>Bajo</v>
          </cell>
          <cell r="E431" t="str">
            <v>Ponencia</v>
          </cell>
          <cell r="F431" t="str">
            <v>2</v>
          </cell>
          <cell r="G431" t="str">
            <v/>
          </cell>
          <cell r="H431" t="str">
            <v/>
          </cell>
          <cell r="I431" t="str">
            <v/>
          </cell>
          <cell r="J431" t="str">
            <v/>
          </cell>
          <cell r="K431" t="str">
            <v/>
          </cell>
          <cell r="L431" t="str">
            <v>IVON YULIETH CARVAJAL MORENO</v>
          </cell>
        </row>
        <row r="432">
          <cell r="B432" t="str">
            <v>Proyecto de Ley Numero 15 de 2025  Senado</v>
          </cell>
          <cell r="C432" t="str">
            <v>Por medio de la cual se modifica el procedimiento establecido en la Ley 975 de 2005 para definir la situación jurídica de los postulados y la aplicación de acuerdos para la sujeción a la justicia.</v>
          </cell>
          <cell r="D432" t="str">
            <v>Medio</v>
          </cell>
          <cell r="E432" t="str">
            <v>Ponencia</v>
          </cell>
          <cell r="F432" t="str">
            <v>1</v>
          </cell>
          <cell r="G432" t="str">
            <v>DGPPN</v>
          </cell>
          <cell r="H432" t="str">
            <v>DGPPN</v>
          </cell>
          <cell r="I432" t="str">
            <v/>
          </cell>
          <cell r="J432" t="str">
            <v/>
          </cell>
          <cell r="K432" t="str">
            <v/>
          </cell>
          <cell r="L432" t="str">
            <v>WILLIAM FELIPE ORDUZ ANDONOFF</v>
          </cell>
        </row>
        <row r="433">
          <cell r="B433" t="str">
            <v>Proyecto de Ley Numero 15 de 2025  Cámara</v>
          </cell>
          <cell r="C433" t="str">
            <v>por medio de la cual se rinde homenaje y se preserva la memoria del prócer Antonio Amador José Nariño y Álvarez del Casal; al haberse cumplido 200 años de su muerte en el municipio de Villa de Leyva y se dictan otras disposiciones</v>
          </cell>
          <cell r="D433" t="str">
            <v>Bajo</v>
          </cell>
          <cell r="E433" t="str">
            <v>Ponencia</v>
          </cell>
          <cell r="F433" t="str">
            <v>2</v>
          </cell>
          <cell r="G433" t="str">
            <v>DGPPN</v>
          </cell>
          <cell r="H433" t="str">
            <v/>
          </cell>
          <cell r="I433" t="str">
            <v/>
          </cell>
          <cell r="J433" t="str">
            <v/>
          </cell>
          <cell r="K433" t="str">
            <v>-Ponencia 2 Debate</v>
          </cell>
          <cell r="L433" t="str">
            <v>JESUS DAVID MUÑOZ CACERES</v>
          </cell>
        </row>
        <row r="434">
          <cell r="B434" t="str">
            <v>Proyecto de Ley Numero 16 de 2025  Cámara</v>
          </cell>
          <cell r="C434" t="str">
            <v>Por la cual se dictan medidas especiales para la consolidación y mejoramiento del hábitat y la construcción de Vivienda de Interés Social y Prioritario Rural (VIS-VIP) en el territorio nacional y se dictan otras disposiciones.</v>
          </cell>
          <cell r="D434" t="str">
            <v>Medio</v>
          </cell>
          <cell r="E434" t="str">
            <v>Ponencia</v>
          </cell>
          <cell r="F434" t="str">
            <v>1</v>
          </cell>
          <cell r="G434" t="str">
            <v>DGPPN;DAF;DGPM</v>
          </cell>
          <cell r="H434" t="str">
            <v>DGPPN</v>
          </cell>
          <cell r="I434" t="str">
            <v/>
          </cell>
          <cell r="J434" t="str">
            <v/>
          </cell>
          <cell r="K434" t="str">
            <v/>
          </cell>
          <cell r="L434" t="str">
            <v>SANTIAGO CANO ARIAS</v>
          </cell>
        </row>
        <row r="435">
          <cell r="B435" t="str">
            <v>Proyecto de Ley Numero 16 de 2025  Senado</v>
          </cell>
          <cell r="C435" t="str">
            <v>por medio del cual se establecen directrices para la mejora de los procesos de selección y operación del Programa de Alimentación Escolar (PAE</v>
          </cell>
          <cell r="D435" t="str">
            <v>Medio</v>
          </cell>
          <cell r="E435" t="str">
            <v>Publicación</v>
          </cell>
          <cell r="F435" t="str">
            <v>0</v>
          </cell>
          <cell r="G435" t="str">
            <v>DGPPN;DAF</v>
          </cell>
          <cell r="H435" t="str">
            <v>DGPPN</v>
          </cell>
          <cell r="I435" t="str">
            <v/>
          </cell>
          <cell r="J435" t="str">
            <v/>
          </cell>
          <cell r="K435" t="str">
            <v/>
          </cell>
          <cell r="L435" t="str">
            <v>JEAN MARCO FERIA PEROZO</v>
          </cell>
        </row>
        <row r="436">
          <cell r="B436" t="str">
            <v>Proyecto de Ley Numero 17 de 2025  Senado</v>
          </cell>
          <cell r="C436" t="str">
            <v>Por medio de la cual se fortalece el procedimiento de multas de inasistencia en la propiedad horizontal</v>
          </cell>
          <cell r="D436" t="str">
            <v>Bajo</v>
          </cell>
          <cell r="E436" t="str">
            <v>Ponencia</v>
          </cell>
          <cell r="F436" t="str">
            <v>1</v>
          </cell>
          <cell r="G436" t="str">
            <v>DGPPN</v>
          </cell>
          <cell r="H436" t="str">
            <v>DGPPN</v>
          </cell>
          <cell r="I436" t="str">
            <v/>
          </cell>
          <cell r="J436" t="str">
            <v/>
          </cell>
          <cell r="K436" t="str">
            <v/>
          </cell>
          <cell r="L436" t="str">
            <v>IVON YULIETH CARVAJAL MORENO</v>
          </cell>
        </row>
        <row r="437">
          <cell r="B437" t="str">
            <v>Proyecto de Ley Numero 18 de 2025  Senado</v>
          </cell>
          <cell r="C437" t="str">
            <v>por medio de la cual se adoptan medidas sobre el paso por estaciones de peajes; se establece la tarifa especial diferencial para vehículos clasificados en las Categorías i y ii y se dictan otras disposiciones.</v>
          </cell>
          <cell r="D437" t="str">
            <v>Bajo</v>
          </cell>
          <cell r="E437" t="str">
            <v>Ponencia</v>
          </cell>
          <cell r="F437" t="str">
            <v>1</v>
          </cell>
          <cell r="G437" t="str">
            <v>DGPPN;DGPM;DAF</v>
          </cell>
          <cell r="H437" t="str">
            <v>DGPPN</v>
          </cell>
          <cell r="I437" t="str">
            <v/>
          </cell>
          <cell r="J437" t="str">
            <v/>
          </cell>
          <cell r="K437" t="str">
            <v>-Publicación 0 Debate</v>
          </cell>
          <cell r="L437" t="str">
            <v>SANTIAGO CANO ARIAS</v>
          </cell>
        </row>
        <row r="438">
          <cell r="B438" t="str">
            <v>Proyecto de Ley Numero 18 de 2025  Cámara</v>
          </cell>
          <cell r="C438" t="str">
            <v>Por medio de la cual se amplía el objeto de los Fondos de Seguridad y Convivencia Ciudadana y se dictan otras disposiciones.</v>
          </cell>
          <cell r="D438" t="str">
            <v>Bajo</v>
          </cell>
          <cell r="E438" t="str">
            <v>Ponencia</v>
          </cell>
          <cell r="F438" t="str">
            <v>2</v>
          </cell>
          <cell r="G438" t="str">
            <v>DAF;DGPPN</v>
          </cell>
          <cell r="H438" t="str">
            <v>DGPPN</v>
          </cell>
          <cell r="I438" t="str">
            <v/>
          </cell>
          <cell r="J438" t="str">
            <v/>
          </cell>
          <cell r="K438" t="str">
            <v/>
          </cell>
          <cell r="L438" t="str">
            <v>SONIA LORENA IBAGON AVILA</v>
          </cell>
        </row>
        <row r="439">
          <cell r="B439" t="str">
            <v>Proyecto de Ley Numero 19 de 2025  Senado</v>
          </cell>
          <cell r="C439" t="str">
            <v>por medio de la cual se incorpora el sistema de información individual de procesos penales al Sistema de Información Estadística de la Rama Judicial y se dictan otras disposiciones.</v>
          </cell>
          <cell r="D439" t="str">
            <v>Bajo</v>
          </cell>
          <cell r="E439" t="str">
            <v>Ponencia</v>
          </cell>
          <cell r="F439" t="str">
            <v>1</v>
          </cell>
          <cell r="G439" t="str">
            <v>DGPPN</v>
          </cell>
          <cell r="H439" t="str">
            <v>DGPPN</v>
          </cell>
          <cell r="I439" t="str">
            <v/>
          </cell>
          <cell r="J439" t="str">
            <v/>
          </cell>
          <cell r="K439" t="str">
            <v/>
          </cell>
          <cell r="L439" t="str">
            <v>IVON YULIETH CARVAJAL MORENO</v>
          </cell>
        </row>
        <row r="440">
          <cell r="B440" t="str">
            <v>Proyecto de Ley Numero 19 de 2025  Cámara</v>
          </cell>
          <cell r="C440" t="str">
            <v>Por medio del cual se establece la estructura de gestión integral para la restauración; descontaminación; preservación; uso y aprovechamiento sostenible del río Bogotá; mediante la creación de la Gerencia Estratégica de la Cuenca Hidrográfica del río Bogotá (GECH) y del Fondo Común de Cofinanciamiento (FOCOF); y se dictan otras disposiciones.</v>
          </cell>
          <cell r="D440" t="str">
            <v>Medio</v>
          </cell>
          <cell r="E440" t="str">
            <v>Ponencia</v>
          </cell>
          <cell r="F440" t="str">
            <v>1</v>
          </cell>
          <cell r="G440" t="str">
            <v>GRUPO SISTEMA GENERAL DE REGALÍAS;DAF;DGCPTN;DGPPN</v>
          </cell>
          <cell r="H440" t="str">
            <v>DGPPN</v>
          </cell>
          <cell r="I440" t="str">
            <v/>
          </cell>
          <cell r="J440" t="str">
            <v/>
          </cell>
          <cell r="K440" t="str">
            <v/>
          </cell>
          <cell r="L440" t="str">
            <v>SANTIAGO CANO ARIAS</v>
          </cell>
        </row>
        <row r="441">
          <cell r="B441" t="str">
            <v>Proyecto de Ley Numero 20 de 2025  Senado</v>
          </cell>
          <cell r="C441" t="str">
            <v>Por medio de la cual se modifica el artículo 79 de la Ley 906 de 2004 -Código de Procedimiento Penal- en relación con la orden de archivo y el derecho de la víctima a solicitar la reanudación de la investigación</v>
          </cell>
          <cell r="D441" t="str">
            <v>Bajo</v>
          </cell>
          <cell r="E441" t="str">
            <v>Ponencia</v>
          </cell>
          <cell r="F441" t="str">
            <v>1</v>
          </cell>
          <cell r="G441" t="str">
            <v/>
          </cell>
          <cell r="H441" t="str">
            <v/>
          </cell>
          <cell r="I441" t="str">
            <v/>
          </cell>
          <cell r="J441" t="str">
            <v/>
          </cell>
          <cell r="K441" t="str">
            <v/>
          </cell>
          <cell r="L441" t="str">
            <v>IVON YULIETH CARVAJAL MORENO</v>
          </cell>
        </row>
        <row r="442">
          <cell r="B442" t="str">
            <v>Proyecto de Ley Numero 20 de 2025  Cámara</v>
          </cell>
          <cell r="C442" t="str">
            <v>Por medio del cual se crea el Ministerio de Igualdad y Equidad y se dictan otras disposiciones</v>
          </cell>
          <cell r="D442" t="str">
            <v>No impacto</v>
          </cell>
          <cell r="E442" t="str">
            <v>Publicación</v>
          </cell>
          <cell r="F442" t="str">
            <v>0</v>
          </cell>
          <cell r="G442" t="str">
            <v>DGPPN;DGPM</v>
          </cell>
          <cell r="H442" t="str">
            <v/>
          </cell>
          <cell r="I442" t="str">
            <v/>
          </cell>
          <cell r="J442" t="str">
            <v/>
          </cell>
          <cell r="K442" t="str">
            <v/>
          </cell>
          <cell r="L442" t="str">
            <v>SANTIAGO CANO ARIAS</v>
          </cell>
        </row>
        <row r="443">
          <cell r="B443" t="str">
            <v>Proyecto de Ley Numero 21 de 2025  Senado</v>
          </cell>
          <cell r="C443" t="str">
            <v>Por medio de la cual se modifica el literal i) del numeral 2 del artículo 164 de la Ley 1437 de 2011 (CPACA) en cuanto a la caducidad de la reparación directa en delitos de lesa humanidad; graves violaciones a los derechos humanos y crímenes de guerra</v>
          </cell>
          <cell r="D443" t="str">
            <v>Bajo</v>
          </cell>
          <cell r="E443" t="str">
            <v>Publicación</v>
          </cell>
          <cell r="F443" t="str">
            <v>0</v>
          </cell>
          <cell r="G443" t="str">
            <v/>
          </cell>
          <cell r="H443" t="str">
            <v/>
          </cell>
          <cell r="I443" t="str">
            <v/>
          </cell>
          <cell r="J443" t="str">
            <v/>
          </cell>
          <cell r="K443" t="str">
            <v/>
          </cell>
          <cell r="L443" t="str">
            <v>IVON YULIETH CARVAJAL MORENO</v>
          </cell>
        </row>
        <row r="444">
          <cell r="B444" t="str">
            <v>-Proyecto de ley estatutaria Numero 21 de 2025  Cámara</v>
          </cell>
          <cell r="C444" t="str">
            <v>Por medio del cual se establecen límites a los derechos fundamentales de reunión; manifestación y protesta pública y pacífica sobre vías y se dictan otras disposiciones.</v>
          </cell>
          <cell r="D444" t="str">
            <v>Bajo</v>
          </cell>
          <cell r="E444" t="str">
            <v>Publicación</v>
          </cell>
          <cell r="F444" t="str">
            <v>0</v>
          </cell>
          <cell r="G444" t="str">
            <v/>
          </cell>
          <cell r="H444" t="str">
            <v/>
          </cell>
          <cell r="I444" t="str">
            <v/>
          </cell>
          <cell r="J444" t="str">
            <v/>
          </cell>
          <cell r="K444" t="str">
            <v/>
          </cell>
          <cell r="L444" t="str">
            <v>IVON YULIETH CARVAJAL MORENO</v>
          </cell>
        </row>
        <row r="445">
          <cell r="B445" t="str">
            <v>Proyecto de Ley Numero 22 de 2025  Senado</v>
          </cell>
          <cell r="C445" t="str">
            <v>Por medio del cual se establecen los lineamientos para política pública de promoción y desarrollo de las prácticas artísticas y culturales propias del circo en Colombia y se dictan otras disposiciones</v>
          </cell>
          <cell r="D445" t="str">
            <v>Bajo</v>
          </cell>
          <cell r="E445" t="str">
            <v>Publicación</v>
          </cell>
          <cell r="F445" t="str">
            <v>0</v>
          </cell>
          <cell r="G445" t="str">
            <v/>
          </cell>
          <cell r="H445" t="str">
            <v/>
          </cell>
          <cell r="I445" t="str">
            <v/>
          </cell>
          <cell r="J445" t="str">
            <v/>
          </cell>
          <cell r="K445" t="str">
            <v/>
          </cell>
          <cell r="L445" t="str">
            <v>IVON YULIETH CARVAJAL MORENO</v>
          </cell>
        </row>
        <row r="446">
          <cell r="B446" t="str">
            <v>Proyecto de Ley Numero 23 de 2025  Senado</v>
          </cell>
          <cell r="C446" t="str">
            <v>por medio de la cual se declara como Patrimonio Material Arquitectónico de la Nación las obras diseñadas por el arquitecto belga Agustín Goovaerts y se dictan otras disposiciones.</v>
          </cell>
          <cell r="D446" t="str">
            <v>Bajo</v>
          </cell>
          <cell r="E446" t="str">
            <v>Publicación</v>
          </cell>
          <cell r="F446" t="str">
            <v>0</v>
          </cell>
          <cell r="G446" t="str">
            <v>DGPPN;DAF</v>
          </cell>
          <cell r="H446" t="str">
            <v>DAF</v>
          </cell>
          <cell r="I446" t="str">
            <v/>
          </cell>
          <cell r="J446" t="str">
            <v/>
          </cell>
          <cell r="K446" t="str">
            <v/>
          </cell>
          <cell r="L446" t="str">
            <v>IVON YULIETH CARVAJAL MORENO</v>
          </cell>
        </row>
        <row r="447">
          <cell r="B447" t="str">
            <v>Proyecto de Ley Numero 23 de 2025  Cámara</v>
          </cell>
          <cell r="C447" t="str">
            <v>por medio del cual se regula el cannabis de uso adulto y se dictan otras disposiciones; iniciativa legislativa que cumple las disposiciones de la normatividad vigente</v>
          </cell>
          <cell r="D447" t="str">
            <v>Medio</v>
          </cell>
          <cell r="E447" t="str">
            <v>Ponencia</v>
          </cell>
          <cell r="F447" t="str">
            <v>1</v>
          </cell>
          <cell r="G447" t="str">
            <v>DGPPN;URF;DGRESS;DAF</v>
          </cell>
          <cell r="H447" t="str">
            <v>DGPPN</v>
          </cell>
          <cell r="I447" t="str">
            <v/>
          </cell>
          <cell r="J447" t="str">
            <v/>
          </cell>
          <cell r="K447" t="str">
            <v/>
          </cell>
          <cell r="L447" t="str">
            <v>EDGAR FEDERICO RODRIGUEZ ARANDA</v>
          </cell>
        </row>
        <row r="448">
          <cell r="B448" t="str">
            <v>-Proyecto de ley estatutaria Numero 24 de 2025  Cámara</v>
          </cell>
          <cell r="C448" t="str">
            <v>por medio del cual se crea el régimen transitorio Borrón y Cuenta Nueva 2.0</v>
          </cell>
          <cell r="D448" t="str">
            <v>Bajo</v>
          </cell>
          <cell r="E448" t="str">
            <v>Ponencia</v>
          </cell>
          <cell r="F448" t="str">
            <v>2</v>
          </cell>
          <cell r="G448" t="str">
            <v>DGPPN;URF</v>
          </cell>
          <cell r="H448" t="str">
            <v>DGPPN</v>
          </cell>
          <cell r="I448" t="str">
            <v/>
          </cell>
          <cell r="J448" t="str">
            <v/>
          </cell>
          <cell r="K448" t="str">
            <v/>
          </cell>
          <cell r="L448" t="str">
            <v>JESUS DAVID MUÑOZ CACERES</v>
          </cell>
        </row>
        <row r="449">
          <cell r="B449" t="str">
            <v>Proyecto de Ley Numero 24 de 2025  Senado</v>
          </cell>
          <cell r="C449" t="str">
            <v>por medio del cual se modifica la Ley 2137 de 2021; se establecen lineamientos para el desarrollo del Sistema Nacional de Alertas Tempranas para la prevención de la violencia sexual contra niños; niñas y adolescentes y se dictan otras disposiciones.</v>
          </cell>
          <cell r="D449" t="str">
            <v>Bajo</v>
          </cell>
          <cell r="E449" t="str">
            <v>Ponencia</v>
          </cell>
          <cell r="F449" t="str">
            <v>1</v>
          </cell>
          <cell r="G449" t="str">
            <v>DGPPN;DAF</v>
          </cell>
          <cell r="H449" t="str">
            <v>DGPPN</v>
          </cell>
          <cell r="I449" t="str">
            <v/>
          </cell>
          <cell r="J449" t="str">
            <v/>
          </cell>
          <cell r="K449" t="str">
            <v/>
          </cell>
          <cell r="L449" t="str">
            <v>IVON YULIETH CARVAJAL MORENO</v>
          </cell>
        </row>
        <row r="450">
          <cell r="B450" t="str">
            <v>Proyecto de Ley Numero 25 de 2025  Senado</v>
          </cell>
          <cell r="C450" t="str">
            <v>por medio del cual se declara zona de interés ambiental; turístico y ecológico la Ciénaga Grande de Santa Marta; se reconoce su potencial pesquero y se dictan otras disposiciones</v>
          </cell>
          <cell r="D450" t="str">
            <v>Bajo</v>
          </cell>
          <cell r="E450" t="str">
            <v>Aprobado</v>
          </cell>
          <cell r="F450" t="str">
            <v>2</v>
          </cell>
          <cell r="G450" t="str">
            <v>DGPPN</v>
          </cell>
          <cell r="H450" t="str">
            <v>DGPPN</v>
          </cell>
          <cell r="I450" t="str">
            <v/>
          </cell>
          <cell r="J450" t="str">
            <v/>
          </cell>
          <cell r="K450" t="str">
            <v/>
          </cell>
          <cell r="L450" t="str">
            <v>JESUS DAVID MUÑOZ CACERES</v>
          </cell>
        </row>
        <row r="451">
          <cell r="B451" t="str">
            <v>Proyecto de Ley Numero 26 de 2025  Cámara</v>
          </cell>
          <cell r="C451" t="str">
            <v>por medio de la cual se crea el Sistema Nacional de Fortalecimiento de Transparencia y Control de Obras Públicas; se articulan mecanismos de seguimiento a la ejecución de obras a través de herramientas tecnológicas y se dictan otras disposiciones – Drones a las obras</v>
          </cell>
          <cell r="D451" t="str">
            <v>Bajo</v>
          </cell>
          <cell r="E451" t="str">
            <v>Ponencia</v>
          </cell>
          <cell r="F451" t="str">
            <v>2</v>
          </cell>
          <cell r="G451" t="str">
            <v>DAF;DGPPN</v>
          </cell>
          <cell r="H451" t="str">
            <v>DAF; DGPPN</v>
          </cell>
          <cell r="I451" t="str">
            <v/>
          </cell>
          <cell r="J451" t="str">
            <v/>
          </cell>
          <cell r="K451" t="str">
            <v/>
          </cell>
          <cell r="L451" t="str">
            <v>JOHANNA ALEJANDRA ARIAS JARAMILLO</v>
          </cell>
        </row>
        <row r="452">
          <cell r="B452" t="str">
            <v>Proyecto de Ley Numero 26 de 2025  Senado</v>
          </cell>
          <cell r="C452" t="str">
            <v>por medio de la cual se modifica el artículo 17 de la Ley 99 de 1993 en procura de la sostenibilidad del servicio prestado por el Instituto de Hidrología; Meteorología y Estudios Ambientales (IDEAM).</v>
          </cell>
          <cell r="D452" t="str">
            <v>Bajo</v>
          </cell>
          <cell r="E452" t="str">
            <v>Ponencia</v>
          </cell>
          <cell r="F452" t="str">
            <v>2</v>
          </cell>
          <cell r="G452" t="str">
            <v>DGPPN</v>
          </cell>
          <cell r="H452" t="str">
            <v>DGPPN</v>
          </cell>
          <cell r="I452" t="str">
            <v/>
          </cell>
          <cell r="J452" t="str">
            <v/>
          </cell>
          <cell r="K452" t="str">
            <v/>
          </cell>
          <cell r="L452" t="str">
            <v>JESUS DAVID MUÑOZ CACERES</v>
          </cell>
        </row>
        <row r="453">
          <cell r="B453" t="str">
            <v>Proyecto de Ley Numero 27 de 2025  Cámara</v>
          </cell>
          <cell r="C453" t="str">
            <v>Por medio de la cual se declara como Patrimonio Cultural Inmaterial de la Nación las prácticas culturales; artísticas y religiosas asociadas a la celebración de la Semana Santa en el municipio El Cerrito; Valle del Cauca; y se dictan otras disposiciones – El Cerrito es Patrimonio.</v>
          </cell>
          <cell r="D453" t="str">
            <v>Bajo</v>
          </cell>
          <cell r="E453" t="str">
            <v>Aprobado</v>
          </cell>
          <cell r="F453" t="str">
            <v>2</v>
          </cell>
          <cell r="G453" t="str">
            <v>DGPPN</v>
          </cell>
          <cell r="H453" t="str">
            <v/>
          </cell>
          <cell r="I453" t="str">
            <v/>
          </cell>
          <cell r="J453" t="str">
            <v/>
          </cell>
          <cell r="K453" t="str">
            <v>-Ponencia 1 Debate</v>
          </cell>
          <cell r="L453" t="str">
            <v>JESUS DAVID MUÑOZ CACERES</v>
          </cell>
        </row>
        <row r="454">
          <cell r="B454" t="str">
            <v>Proyecto de Ley Numero 28 de 2025  Senado</v>
          </cell>
          <cell r="C454" t="str">
            <v>Por medio de la cual se establece la naturaleza jurídica y el servicio público de las notarías.</v>
          </cell>
          <cell r="D454" t="str">
            <v>Medio</v>
          </cell>
          <cell r="E454" t="str">
            <v>Publicación</v>
          </cell>
          <cell r="F454" t="str">
            <v>0</v>
          </cell>
          <cell r="G454" t="str">
            <v>DGPPN</v>
          </cell>
          <cell r="H454" t="str">
            <v>DGPPN</v>
          </cell>
          <cell r="I454" t="str">
            <v/>
          </cell>
          <cell r="J454" t="str">
            <v/>
          </cell>
          <cell r="K454" t="str">
            <v/>
          </cell>
          <cell r="L454" t="str">
            <v>WILLIAM FELIPE ORDUZ ANDONOFF</v>
          </cell>
        </row>
        <row r="455">
          <cell r="B455" t="str">
            <v>-Proyecto de ley estatutaria Numero 28 de 2025  Cámara</v>
          </cell>
          <cell r="C455" t="str">
            <v>por medio de la cual se establece la obligatoriedad para los candidatos a presidencia; gobernaciones y alcaldías de participar en debates públicos durante la campaña electoral y se dictan otras disposiciones.</v>
          </cell>
          <cell r="D455" t="str">
            <v>Bajo</v>
          </cell>
          <cell r="E455" t="str">
            <v>Ponencia</v>
          </cell>
          <cell r="F455" t="str">
            <v>2</v>
          </cell>
          <cell r="G455" t="str">
            <v>DGPPN</v>
          </cell>
          <cell r="H455" t="str">
            <v>DGPPN</v>
          </cell>
          <cell r="I455" t="str">
            <v/>
          </cell>
          <cell r="J455" t="str">
            <v/>
          </cell>
          <cell r="K455" t="str">
            <v/>
          </cell>
          <cell r="L455" t="str">
            <v>JESUS DAVID MUÑOZ CACERES</v>
          </cell>
        </row>
        <row r="456">
          <cell r="B456" t="str">
            <v>Proyecto de Ley Numero 29 de 2025  Cámara</v>
          </cell>
          <cell r="C456" t="str">
            <v>por medio de la cual se regulan los nómadas digitales y se establecen estrategias para fortalecer las economías locales; desarrollar acciones para la conectividad urbana y rural en el territorio nacional y se dictan otras disposiciones</v>
          </cell>
          <cell r="D456" t="str">
            <v>Medio</v>
          </cell>
          <cell r="E456" t="str">
            <v>Ponencia</v>
          </cell>
          <cell r="F456" t="str">
            <v>2</v>
          </cell>
          <cell r="G456" t="str">
            <v>DGPPN;DIAN;DAF</v>
          </cell>
          <cell r="H456" t="str">
            <v>DGPPN</v>
          </cell>
          <cell r="I456" t="str">
            <v/>
          </cell>
          <cell r="J456" t="str">
            <v/>
          </cell>
          <cell r="K456" t="str">
            <v/>
          </cell>
          <cell r="L456" t="str">
            <v>EDGAR FEDERICO RODRIGUEZ ARANDA</v>
          </cell>
        </row>
        <row r="457">
          <cell r="B457" t="str">
            <v>Proyecto de Ley Numero 29 de 2025  Senado</v>
          </cell>
          <cell r="C457" t="str">
            <v>por medio del cual se dictan lineamientos técnicos para los estudios de prefactibilidad; factibilidad; fijación de tarifas de los peajes e inversión de recaudo en Colombia.</v>
          </cell>
          <cell r="D457" t="str">
            <v>Medio</v>
          </cell>
          <cell r="E457" t="str">
            <v>Aprobado</v>
          </cell>
          <cell r="F457" t="str">
            <v>1</v>
          </cell>
          <cell r="G457" t="str">
            <v>DGPPN;DGCPTN;DAF</v>
          </cell>
          <cell r="H457" t="str">
            <v>DGPPN</v>
          </cell>
          <cell r="I457" t="str">
            <v/>
          </cell>
          <cell r="J457" t="str">
            <v/>
          </cell>
          <cell r="K457" t="str">
            <v/>
          </cell>
          <cell r="L457" t="str">
            <v>SANTIAGO CANO ARIAS</v>
          </cell>
        </row>
        <row r="458">
          <cell r="B458" t="str">
            <v>Proyecto de Ley Numero 30 de 2025  Senado</v>
          </cell>
          <cell r="C458" t="str">
            <v>Por medio de la cual se interpreta con autoridad el numeral 4 del artículo 3º de la Ley 2468 de 2025</v>
          </cell>
          <cell r="D458" t="str">
            <v>Medio</v>
          </cell>
          <cell r="E458" t="str">
            <v>Conciliación</v>
          </cell>
          <cell r="F458" t="str">
            <v>5</v>
          </cell>
          <cell r="G458" t="str">
            <v>DGPPN;DAF;DGRESS</v>
          </cell>
          <cell r="H458" t="str">
            <v/>
          </cell>
          <cell r="I458" t="str">
            <v/>
          </cell>
          <cell r="J458" t="str">
            <v/>
          </cell>
          <cell r="K458" t="str">
            <v>-Ponencia 2 Debate-Ponencia 3 Debate</v>
          </cell>
          <cell r="L458" t="str">
            <v>JOHANNA ALEJANDRA ARIAS JARAMILLO</v>
          </cell>
        </row>
        <row r="459">
          <cell r="B459" t="str">
            <v>Proyecto de Ley Numero 31 de 2025  Senado</v>
          </cell>
          <cell r="C459" t="str">
            <v>Por la cual se autoriza al Gobierno nacional a establecer precios diferenciales en los combustibles dentro de las zonas de exploración; producción y refinación como medida de compensación social y se dictan otras disposiciones.</v>
          </cell>
          <cell r="D459" t="str">
            <v>Medio</v>
          </cell>
          <cell r="E459" t="str">
            <v>Publicación</v>
          </cell>
          <cell r="F459" t="str">
            <v>0</v>
          </cell>
          <cell r="G459" t="str">
            <v>DGPPN;DGPM</v>
          </cell>
          <cell r="H459" t="str">
            <v>DGPPN</v>
          </cell>
          <cell r="I459" t="str">
            <v/>
          </cell>
          <cell r="J459" t="str">
            <v/>
          </cell>
          <cell r="K459" t="str">
            <v/>
          </cell>
          <cell r="L459" t="str">
            <v>SONIA LORENA IBAGON AVILA</v>
          </cell>
        </row>
        <row r="460">
          <cell r="B460" t="str">
            <v>Proyecto de Ley Numero 31 de 2025  Cámara</v>
          </cell>
          <cell r="C460" t="str">
            <v>por medio de la cual se adoptan medidas en materia económica; tributaria y financiera para la reactivación e inclusión; y se dictan otras disposiciones.</v>
          </cell>
          <cell r="D460" t="str">
            <v>Medio</v>
          </cell>
          <cell r="E460" t="str">
            <v>Ponencia</v>
          </cell>
          <cell r="F460" t="str">
            <v>2</v>
          </cell>
          <cell r="G460" t="str">
            <v>DGPPN;DIAN;URF;DAF;DGPM;DGRESS</v>
          </cell>
          <cell r="H460" t="str">
            <v>DGPPN</v>
          </cell>
          <cell r="I460" t="str">
            <v/>
          </cell>
          <cell r="J460" t="str">
            <v/>
          </cell>
          <cell r="K460" t="str">
            <v/>
          </cell>
          <cell r="L460" t="str">
            <v>OSCAR ALBERTO GARCÍA GOMEZ</v>
          </cell>
        </row>
        <row r="461">
          <cell r="B461" t="str">
            <v>Proyecto de Ley Numero 32 de 2025  Cámara</v>
          </cell>
          <cell r="C461" t="str">
            <v>"por medio de la cual se fortalece la cadena del cacao-chocolate en Colombia; y se dictan otras disposiciones"</v>
          </cell>
          <cell r="D461" t="str">
            <v>Medio</v>
          </cell>
          <cell r="E461" t="str">
            <v>Publicación</v>
          </cell>
          <cell r="F461" t="str">
            <v>0</v>
          </cell>
          <cell r="G461" t="str">
            <v>DGPPN;DAF;URF;DIAN;DGPM</v>
          </cell>
          <cell r="H461" t="str">
            <v>DGPPN</v>
          </cell>
          <cell r="I461" t="str">
            <v/>
          </cell>
          <cell r="J461" t="str">
            <v/>
          </cell>
          <cell r="K461" t="str">
            <v/>
          </cell>
          <cell r="L461" t="str">
            <v>EDGAR FEDERICO RODRIGUEZ ARANDA</v>
          </cell>
        </row>
        <row r="462">
          <cell r="B462" t="str">
            <v>Proyecto de Ley Numero 32 de 2025  Senado</v>
          </cell>
          <cell r="C462" t="str">
            <v>por medio de la cual se ajusta la cotización en salud para personas con múltiple afiliación al sistema de salud; se fortalecen los recursos del régimen subsidiado</v>
          </cell>
          <cell r="D462" t="str">
            <v>Bajo</v>
          </cell>
          <cell r="E462" t="str">
            <v>Publicación</v>
          </cell>
          <cell r="F462" t="str">
            <v>0</v>
          </cell>
          <cell r="G462" t="str">
            <v>DGPPN;DGRESS</v>
          </cell>
          <cell r="H462" t="str">
            <v>DGPPN</v>
          </cell>
          <cell r="I462" t="str">
            <v/>
          </cell>
          <cell r="J462" t="str">
            <v/>
          </cell>
          <cell r="K462" t="str">
            <v/>
          </cell>
          <cell r="L462" t="str">
            <v>IVON YULIETH CARVAJAL MORENO</v>
          </cell>
        </row>
        <row r="463">
          <cell r="B463" t="str">
            <v>Proyecto de Ley Numero 33 de 2025  Cámara</v>
          </cell>
          <cell r="C463" t="str">
            <v>"por medio del cual se adiciona el numeral 13 al artículo 2.2.3.1.2.1 al Decreto número 1069 de 2015 en lo relativo a las reglas de reparto de la acción de tutela en acciones relacionadas con proyectos de interés nacional"."</v>
          </cell>
          <cell r="D463" t="str">
            <v>Bajo</v>
          </cell>
          <cell r="E463" t="str">
            <v>Ponencia</v>
          </cell>
          <cell r="F463" t="str">
            <v>1</v>
          </cell>
          <cell r="G463" t="str">
            <v>DGPPN</v>
          </cell>
          <cell r="H463" t="str">
            <v>DGPPN</v>
          </cell>
          <cell r="I463" t="str">
            <v/>
          </cell>
          <cell r="J463" t="str">
            <v/>
          </cell>
          <cell r="K463" t="str">
            <v/>
          </cell>
          <cell r="L463" t="str">
            <v>IVON YULIETH CARVAJAL MORENO</v>
          </cell>
        </row>
        <row r="464">
          <cell r="B464" t="str">
            <v>Proyecto de Ley Numero 33 de 2025  Senado</v>
          </cell>
          <cell r="C464" t="str">
            <v>por la cual se establece el marco normativo para la prevención y eliminación del cáncer cervical en Colombia y se dictan otras disposiciones. Ley fin del cáncer cervical en Colombia.</v>
          </cell>
          <cell r="D464" t="str">
            <v>Bajo</v>
          </cell>
          <cell r="E464" t="str">
            <v>Aprobado</v>
          </cell>
          <cell r="F464" t="str">
            <v>1</v>
          </cell>
          <cell r="G464" t="str">
            <v>DGPPN;DGRESS</v>
          </cell>
          <cell r="H464" t="str">
            <v>DGPPN</v>
          </cell>
          <cell r="I464" t="str">
            <v/>
          </cell>
          <cell r="J464" t="str">
            <v/>
          </cell>
          <cell r="K464" t="str">
            <v/>
          </cell>
          <cell r="L464" t="str">
            <v>IVON YULIETH CARVAJAL MORENO</v>
          </cell>
        </row>
        <row r="465">
          <cell r="B465" t="str">
            <v>Proyecto de Ley Numero 34 de 2025  Senado</v>
          </cell>
          <cell r="C465" t="str">
            <v>por medio de la cual se fortalece el enfoque étnico y diferencial en la formación de profesionales de la salud mental y se dictan otras disposiciones</v>
          </cell>
          <cell r="D465" t="str">
            <v>Bajo</v>
          </cell>
          <cell r="E465" t="str">
            <v>Ponencia</v>
          </cell>
          <cell r="F465" t="str">
            <v>1</v>
          </cell>
          <cell r="G465" t="str">
            <v>DGPPN</v>
          </cell>
          <cell r="H465" t="str">
            <v>DGPPN</v>
          </cell>
          <cell r="I465" t="str">
            <v/>
          </cell>
          <cell r="J465" t="str">
            <v/>
          </cell>
          <cell r="K465" t="str">
            <v/>
          </cell>
          <cell r="L465" t="str">
            <v>IVON YULIETH CARVAJAL MORENO</v>
          </cell>
        </row>
        <row r="466">
          <cell r="B466" t="str">
            <v>Proyecto de Ley Numero 34 de 2025  Cámara</v>
          </cell>
          <cell r="C466" t="str">
            <v>por medio del cual se crea el Programa de Familias Guardabosques (PFGB) como Estrategia para la conservación y recuperación de ecosistemas estratégicos; áreas de protección y la renaturalización de zonas priorizadas para la adaptación y mitigación del cambio climático</v>
          </cell>
          <cell r="D466" t="str">
            <v>Medio</v>
          </cell>
          <cell r="E466" t="str">
            <v>Ponencia</v>
          </cell>
          <cell r="F466" t="str">
            <v>1</v>
          </cell>
          <cell r="G466" t="str">
            <v>DAF;DGPM;DGRESS;DGPPN</v>
          </cell>
          <cell r="H466" t="str">
            <v>DGPPN</v>
          </cell>
          <cell r="I466" t="str">
            <v/>
          </cell>
          <cell r="J466" t="str">
            <v/>
          </cell>
          <cell r="K466" t="str">
            <v/>
          </cell>
          <cell r="L466" t="str">
            <v>SONIA LORENA IBAGON AVILA</v>
          </cell>
        </row>
        <row r="467">
          <cell r="B467" t="str">
            <v>Proyecto de Ley Numero 35 de 2025  Senado</v>
          </cell>
          <cell r="C467" t="str">
            <v>Por medio de la cual se adiciona al Decreto 648 de 2017 el descanso compensado para la semana de receso estudiantil a los empleados públicos</v>
          </cell>
          <cell r="D467" t="str">
            <v>Bajo</v>
          </cell>
          <cell r="E467" t="str">
            <v>Ponencia</v>
          </cell>
          <cell r="F467" t="str">
            <v>1</v>
          </cell>
          <cell r="G467" t="str">
            <v/>
          </cell>
          <cell r="H467" t="str">
            <v/>
          </cell>
          <cell r="I467" t="str">
            <v/>
          </cell>
          <cell r="J467" t="str">
            <v/>
          </cell>
          <cell r="K467" t="str">
            <v/>
          </cell>
          <cell r="L467" t="str">
            <v>IVON YULIETH CARVAJAL MORENO</v>
          </cell>
        </row>
        <row r="468">
          <cell r="B468" t="str">
            <v>Proyecto de Ley Numero 35 de 2025  Cámara</v>
          </cell>
          <cell r="C468" t="str">
            <v>Por medio del cual se crea el artículo 36 A y se modifica el artículo 225 de la Ley 599 de 2000 sobre retractación en los delitos de Injuria y Calumnia</v>
          </cell>
          <cell r="D468" t="str">
            <v>Bajo</v>
          </cell>
          <cell r="E468" t="str">
            <v>Ponencia</v>
          </cell>
          <cell r="F468" t="str">
            <v>1</v>
          </cell>
          <cell r="G468" t="str">
            <v>DGPPN</v>
          </cell>
          <cell r="H468" t="str">
            <v>DGPPN</v>
          </cell>
          <cell r="I468" t="str">
            <v/>
          </cell>
          <cell r="J468" t="str">
            <v/>
          </cell>
          <cell r="K468" t="str">
            <v/>
          </cell>
          <cell r="L468" t="str">
            <v>IVON YULIETH CARVAJAL MORENO</v>
          </cell>
        </row>
        <row r="469">
          <cell r="B469" t="str">
            <v>Proyecto de Ley Numero 36 de 2025  Senado</v>
          </cell>
          <cell r="C469" t="str">
            <v>por la cual se crea el Sistema de Formación de Docentes y Directivos Docentes en Colombia; para avanzar hacia la calidad de la educación; se establecen los lineamientos generales; la estructura; los objetivos y las relaciones necesarias entre los distintos componentes y actores el sistema y se dictan otras disposiciones</v>
          </cell>
          <cell r="D469" t="str">
            <v>Bajo</v>
          </cell>
          <cell r="E469" t="str">
            <v>Publicación</v>
          </cell>
          <cell r="F469" t="str">
            <v>0</v>
          </cell>
          <cell r="G469" t="str">
            <v/>
          </cell>
          <cell r="H469" t="str">
            <v/>
          </cell>
          <cell r="I469" t="str">
            <v/>
          </cell>
          <cell r="J469" t="str">
            <v/>
          </cell>
          <cell r="K469" t="str">
            <v/>
          </cell>
          <cell r="L469" t="str">
            <v>IVON YULIETH CARVAJAL MORENO</v>
          </cell>
        </row>
        <row r="470">
          <cell r="B470" t="str">
            <v>Proyecto de Ley Numero 36 de 2025  Cámara</v>
          </cell>
          <cell r="C470" t="str">
            <v>Por medio de la cual se implementan los corredores de biodiversidad en los linderos rurales; se promueve la reforestación; preservación y recuperación en los bienes y servicios ecosistémicos asociados y se dictan otras disposiciones.</v>
          </cell>
          <cell r="D470" t="str">
            <v>Bajo</v>
          </cell>
          <cell r="E470" t="str">
            <v>Publicación</v>
          </cell>
          <cell r="F470" t="str">
            <v>0</v>
          </cell>
          <cell r="G470" t="str">
            <v/>
          </cell>
          <cell r="H470" t="str">
            <v/>
          </cell>
          <cell r="I470" t="str">
            <v/>
          </cell>
          <cell r="J470" t="str">
            <v/>
          </cell>
          <cell r="K470" t="str">
            <v/>
          </cell>
          <cell r="L470" t="str">
            <v>IVON YULIETH CARVAJAL MORENO</v>
          </cell>
        </row>
        <row r="471">
          <cell r="B471" t="str">
            <v>Proyecto de Ley Numero 37 de 2025  Cámara</v>
          </cell>
          <cell r="C471" t="str">
            <v>"por medio de la cual se crea el Instituto Nacional de Acción Comunal (INAC) y se dictan otras disposiciones"</v>
          </cell>
          <cell r="D471" t="str">
            <v>Bajo</v>
          </cell>
          <cell r="E471" t="str">
            <v>Ponencia</v>
          </cell>
          <cell r="F471" t="str">
            <v>1</v>
          </cell>
          <cell r="G471" t="str">
            <v>DGPPN</v>
          </cell>
          <cell r="H471" t="str">
            <v>DGPPN</v>
          </cell>
          <cell r="I471" t="str">
            <v/>
          </cell>
          <cell r="J471" t="str">
            <v/>
          </cell>
          <cell r="K471" t="str">
            <v/>
          </cell>
          <cell r="L471" t="str">
            <v>IVON YULIETH CARVAJAL MORENO</v>
          </cell>
        </row>
        <row r="472">
          <cell r="B472" t="str">
            <v>Proyecto de Ley Numero 37 de 2025  Senado</v>
          </cell>
          <cell r="C472" t="str">
            <v>por la cual se regulan principios en materia de neurociencias; neurotecnologías; derechos humanos y se dictan otras disposiciones.</v>
          </cell>
          <cell r="D472" t="str">
            <v>Bajo</v>
          </cell>
          <cell r="E472" t="str">
            <v>Ponencia</v>
          </cell>
          <cell r="F472" t="str">
            <v>1</v>
          </cell>
          <cell r="G472" t="str">
            <v>DGPPN</v>
          </cell>
          <cell r="H472" t="str">
            <v>DGPPN</v>
          </cell>
          <cell r="I472" t="str">
            <v/>
          </cell>
          <cell r="J472" t="str">
            <v/>
          </cell>
          <cell r="K472" t="str">
            <v/>
          </cell>
          <cell r="L472" t="str">
            <v>IVON YULIETH CARVAJAL MORENO</v>
          </cell>
        </row>
        <row r="473">
          <cell r="B473" t="str">
            <v>Proyecto de Ley Numero 38 de 2025  Senado</v>
          </cell>
          <cell r="C473" t="str">
            <v>Por la cual se adoptan medidas sobre incrementos y recargos en los cobros de matrículas; pensiones y cobros periódicos en los establecimientos educativos privados; con el fin de promover el acceso y la permanencia en el sistema educativo.</v>
          </cell>
          <cell r="D473" t="str">
            <v>Bajo</v>
          </cell>
          <cell r="E473" t="str">
            <v>Publicación</v>
          </cell>
          <cell r="F473" t="str">
            <v>0</v>
          </cell>
          <cell r="G473" t="str">
            <v/>
          </cell>
          <cell r="H473" t="str">
            <v/>
          </cell>
          <cell r="I473" t="str">
            <v/>
          </cell>
          <cell r="J473" t="str">
            <v/>
          </cell>
          <cell r="K473" t="str">
            <v/>
          </cell>
          <cell r="L473" t="str">
            <v>IVON YULIETH CARVAJAL MORENO</v>
          </cell>
        </row>
        <row r="474">
          <cell r="B474" t="str">
            <v>Proyecto de Ley Numero 38 de 2025  Cámara</v>
          </cell>
          <cell r="C474" t="str">
            <v>Por medio del cual se establecen disposiciones para la personalización obligatoria de las tarjetas Sim y se implementan medidas para fortalecer la seguridad en la venta y uso de servicios de telefonía móvil en Colombia.</v>
          </cell>
          <cell r="D474" t="str">
            <v>Bajo</v>
          </cell>
          <cell r="E474" t="str">
            <v>Ponencia</v>
          </cell>
          <cell r="F474" t="str">
            <v>1</v>
          </cell>
          <cell r="G474" t="str">
            <v>DGPPN</v>
          </cell>
          <cell r="H474" t="str">
            <v>DGPPN</v>
          </cell>
          <cell r="I474" t="str">
            <v/>
          </cell>
          <cell r="J474" t="str">
            <v/>
          </cell>
          <cell r="K474" t="str">
            <v/>
          </cell>
          <cell r="L474" t="str">
            <v>IVON YULIETH CARVAJAL MORENO</v>
          </cell>
        </row>
        <row r="475">
          <cell r="B475" t="str">
            <v>Proyecto de Ley Numero 39 de 2025  Cámara</v>
          </cell>
          <cell r="C475" t="str">
            <v>Por medio de la cual se implementan sistemas avanzados de monitoreo y control para la seguridad vial en determinados vehículos automotores.</v>
          </cell>
          <cell r="D475" t="str">
            <v>Medio</v>
          </cell>
          <cell r="E475" t="str">
            <v>Ponencia</v>
          </cell>
          <cell r="F475" t="str">
            <v>1</v>
          </cell>
          <cell r="G475" t="str">
            <v>DAF;DGPPN</v>
          </cell>
          <cell r="H475" t="str">
            <v>DGPPN</v>
          </cell>
          <cell r="I475" t="str">
            <v/>
          </cell>
          <cell r="J475" t="str">
            <v/>
          </cell>
          <cell r="K475" t="str">
            <v/>
          </cell>
          <cell r="L475" t="str">
            <v>SANTIAGO CANO ARIAS</v>
          </cell>
        </row>
        <row r="476">
          <cell r="B476" t="str">
            <v>Proyecto de Ley Numero 39 de 2025  Senado</v>
          </cell>
          <cell r="C476" t="str">
            <v>Por medio de la cual se incentiva el reciclaje de madera y se dictan otras disposiciones</v>
          </cell>
          <cell r="D476" t="str">
            <v>Bajo</v>
          </cell>
          <cell r="E476" t="str">
            <v>Ponencia</v>
          </cell>
          <cell r="F476" t="str">
            <v>2</v>
          </cell>
          <cell r="G476" t="str">
            <v>DGPPN</v>
          </cell>
          <cell r="H476" t="str">
            <v>DGPPN</v>
          </cell>
          <cell r="I476" t="str">
            <v/>
          </cell>
          <cell r="J476" t="str">
            <v/>
          </cell>
          <cell r="K476" t="str">
            <v/>
          </cell>
          <cell r="L476" t="str">
            <v>JESUS DAVID MUÑOZ CACERES</v>
          </cell>
        </row>
        <row r="477">
          <cell r="B477" t="str">
            <v>Proyecto de Ley Numero 40 de 2025  Senado</v>
          </cell>
          <cell r="C477" t="str">
            <v>por medio de la cual la Nación y el Congreso de la República rinden público homenaje al municipio del Socorro -departamento de Santander- como pionero de la Libertad; se realiza reconocimiento a las acciones históricas que marcaron la libertad y la democracia de nuestra patria; y se dictan otras disposiciones.</v>
          </cell>
          <cell r="D477" t="str">
            <v>Bajo</v>
          </cell>
          <cell r="E477" t="str">
            <v>Ponencia</v>
          </cell>
          <cell r="F477" t="str">
            <v>2</v>
          </cell>
          <cell r="G477" t="str">
            <v>DGPPN</v>
          </cell>
          <cell r="H477" t="str">
            <v>DGPPN</v>
          </cell>
          <cell r="I477" t="str">
            <v/>
          </cell>
          <cell r="J477" t="str">
            <v/>
          </cell>
          <cell r="K477" t="str">
            <v/>
          </cell>
          <cell r="L477" t="str">
            <v>JESUS DAVID MUÑOZ CACERES</v>
          </cell>
        </row>
        <row r="478">
          <cell r="B478" t="str">
            <v>Proyecto de Ley Numero 40 de 2025  Cámara</v>
          </cell>
          <cell r="C478" t="str">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ell>
          <cell r="D478" t="str">
            <v>Medio</v>
          </cell>
          <cell r="E478" t="str">
            <v>Ponencia</v>
          </cell>
          <cell r="F478" t="str">
            <v>1</v>
          </cell>
          <cell r="G478" t="str">
            <v>DGPPN;DGPM</v>
          </cell>
          <cell r="H478" t="str">
            <v>DGPPN</v>
          </cell>
          <cell r="I478" t="str">
            <v/>
          </cell>
          <cell r="J478" t="str">
            <v/>
          </cell>
          <cell r="K478" t="str">
            <v/>
          </cell>
          <cell r="L478" t="str">
            <v>JEAN MARCO FERIA PEROZO</v>
          </cell>
        </row>
        <row r="479">
          <cell r="B479" t="str">
            <v>Proyecto de Ley Numero 41 de 2025  Cámara</v>
          </cell>
          <cell r="C479" t="str">
            <v>"por medio de la cual se permite a la Dirección de Impuestos y Aduanas Nacionales (DIAN) transferir maquinaria amarilla y verde incautada; a los municipios PDET y Zomac; y se dictan otras disposiciones"."</v>
          </cell>
          <cell r="D479" t="str">
            <v>Bajo</v>
          </cell>
          <cell r="E479" t="str">
            <v>Ponencia</v>
          </cell>
          <cell r="F479" t="str">
            <v>1</v>
          </cell>
          <cell r="G479" t="str">
            <v>DGPM;DGPPN;DIAN</v>
          </cell>
          <cell r="H479" t="str">
            <v>DGPPN</v>
          </cell>
          <cell r="I479" t="str">
            <v/>
          </cell>
          <cell r="J479" t="str">
            <v/>
          </cell>
          <cell r="K479" t="str">
            <v/>
          </cell>
          <cell r="L479" t="str">
            <v>IVON YULIETH CARVAJAL MORENO</v>
          </cell>
        </row>
        <row r="480">
          <cell r="B480" t="str">
            <v>Proyecto de Ley Numero 41 de 2025  Senado</v>
          </cell>
          <cell r="C480" t="str">
            <v>Por medio de la cual se modifica el artículo 19 de la Ley 1625 de 2013 y se dictan otras disposiciones - Ley por decisiones más equilibradas.</v>
          </cell>
          <cell r="D480" t="str">
            <v>Bajo</v>
          </cell>
          <cell r="E480" t="str">
            <v>Ponencia</v>
          </cell>
          <cell r="F480" t="str">
            <v>1</v>
          </cell>
          <cell r="G480" t="str">
            <v>DAF</v>
          </cell>
          <cell r="H480" t="str">
            <v/>
          </cell>
          <cell r="I480" t="str">
            <v/>
          </cell>
          <cell r="J480" t="str">
            <v/>
          </cell>
          <cell r="K480" t="str">
            <v/>
          </cell>
          <cell r="L480" t="str">
            <v>WILLIAM FELIPE ORDUZ ANDONOFF</v>
          </cell>
        </row>
        <row r="481">
          <cell r="B481" t="str">
            <v>Proyecto de Ley Numero 42 de 2025  Cámara</v>
          </cell>
          <cell r="C481" t="str">
            <v>Por medio de la cual se dictan disposiciones sobre pequeña minería y la minería de subsistencia en Colombia.</v>
          </cell>
          <cell r="D481" t="str">
            <v>Bajo</v>
          </cell>
          <cell r="E481" t="str">
            <v>Ponencia</v>
          </cell>
          <cell r="F481" t="str">
            <v>1</v>
          </cell>
          <cell r="G481" t="str">
            <v/>
          </cell>
          <cell r="H481" t="str">
            <v/>
          </cell>
          <cell r="I481" t="str">
            <v/>
          </cell>
          <cell r="J481" t="str">
            <v/>
          </cell>
          <cell r="K481" t="str">
            <v/>
          </cell>
          <cell r="L481" t="str">
            <v>IVON YULIETH CARVAJAL MORENO</v>
          </cell>
        </row>
        <row r="482">
          <cell r="B482" t="str">
            <v>Proyecto de Ley Numero 42 de 2025  Senado</v>
          </cell>
          <cell r="C482" t="str">
            <v>por medio de la cual se establece el Marco Legal para la promoción; desarrollo y uso responsable de la Inteligencia Artificial en Colombia.</v>
          </cell>
          <cell r="D482" t="str">
            <v>Bajo</v>
          </cell>
          <cell r="E482" t="str">
            <v>Ponencia</v>
          </cell>
          <cell r="F482" t="str">
            <v>1</v>
          </cell>
          <cell r="G482" t="str">
            <v/>
          </cell>
          <cell r="H482" t="str">
            <v/>
          </cell>
          <cell r="I482" t="str">
            <v/>
          </cell>
          <cell r="J482" t="str">
            <v/>
          </cell>
          <cell r="K482" t="str">
            <v/>
          </cell>
          <cell r="L482" t="str">
            <v>IVON YULIETH CARVAJAL MORENO</v>
          </cell>
        </row>
        <row r="483">
          <cell r="B483" t="str">
            <v>Proyecto de Ley Numero 43 de 2025  Cámara</v>
          </cell>
          <cell r="C483" t="str">
            <v>Por medio de la cual se establecen medidas para la protección; conservación; recuperación y repoblación del pez bocachico y se dictan otras disposiciones</v>
          </cell>
          <cell r="D483" t="str">
            <v>Bajo</v>
          </cell>
          <cell r="E483" t="str">
            <v>Aprobado</v>
          </cell>
          <cell r="F483" t="str">
            <v>2</v>
          </cell>
          <cell r="G483" t="str">
            <v>DGPPN</v>
          </cell>
          <cell r="H483" t="str">
            <v>DGPPN</v>
          </cell>
          <cell r="I483" t="str">
            <v/>
          </cell>
          <cell r="J483" t="str">
            <v/>
          </cell>
          <cell r="K483" t="str">
            <v/>
          </cell>
          <cell r="L483" t="str">
            <v>JESUS DAVID MUÑOZ CACERES</v>
          </cell>
        </row>
        <row r="484">
          <cell r="B484" t="str">
            <v>Proyecto de Ley Numero 43 de 2025  Senado</v>
          </cell>
          <cell r="C484" t="str">
            <v>por medio de la cual se regula la Inteligencia Artificial en Colombia para garantizar su desarrollo ético; responsable; competitivo e innovador; y se dictan otras disposiciones</v>
          </cell>
          <cell r="D484" t="str">
            <v>Bajo</v>
          </cell>
          <cell r="E484" t="str">
            <v>Ponencia</v>
          </cell>
          <cell r="F484" t="str">
            <v>1</v>
          </cell>
          <cell r="G484" t="str">
            <v>DESPACHO VICEMINISTRO TÉCNICO;DGPPN;DGPM;DGRESS</v>
          </cell>
          <cell r="H484" t="str">
            <v>DGPPN</v>
          </cell>
          <cell r="I484" t="str">
            <v/>
          </cell>
          <cell r="J484" t="str">
            <v/>
          </cell>
          <cell r="K484" t="str">
            <v/>
          </cell>
          <cell r="L484" t="str">
            <v>JEAN MARCO FERIA PEROZO</v>
          </cell>
        </row>
        <row r="485">
          <cell r="B485" t="str">
            <v>Proyecto de Ley Numero 44 de 2025  Cámara</v>
          </cell>
          <cell r="C485" t="str">
            <v>por medio de la cual se promueve la producción; comercialización y exportación del bocadillo veleño y se dictan otras disposiciones</v>
          </cell>
          <cell r="D485" t="str">
            <v>Bajo</v>
          </cell>
          <cell r="E485" t="str">
            <v>Publicación</v>
          </cell>
          <cell r="F485" t="str">
            <v>0</v>
          </cell>
          <cell r="G485" t="str">
            <v/>
          </cell>
          <cell r="H485" t="str">
            <v/>
          </cell>
          <cell r="I485" t="str">
            <v/>
          </cell>
          <cell r="J485" t="str">
            <v/>
          </cell>
          <cell r="K485" t="str">
            <v/>
          </cell>
          <cell r="L485" t="str">
            <v>IVON YULIETH CARVAJAL MORENO</v>
          </cell>
        </row>
        <row r="486">
          <cell r="B486" t="str">
            <v>Proyecto de Ley Numero 44 de 2025  Senado</v>
          </cell>
          <cell r="C486" t="str">
            <v>Por medio del cual se prohíbe la grabación de audio mediante Sistemas de video vigilancia en establecimientos abiertos al público y se dictan otras disposiciones</v>
          </cell>
          <cell r="D486" t="str">
            <v>Bajo</v>
          </cell>
          <cell r="E486" t="str">
            <v>Ponencia</v>
          </cell>
          <cell r="F486" t="str">
            <v>1</v>
          </cell>
          <cell r="G486" t="str">
            <v/>
          </cell>
          <cell r="H486" t="str">
            <v/>
          </cell>
          <cell r="I486" t="str">
            <v/>
          </cell>
          <cell r="J486" t="str">
            <v/>
          </cell>
          <cell r="K486" t="str">
            <v/>
          </cell>
          <cell r="L486" t="str">
            <v>IVON YULIETH CARVAJAL MORENO</v>
          </cell>
        </row>
        <row r="487">
          <cell r="B487" t="str">
            <v>Proyecto de Ley Numero 45 de 2025  Senado</v>
          </cell>
          <cell r="C487" t="str">
            <v>Por medio del cual se modifica el Decreto Ley 893 de 2017 para permitir la inclusión de nuevos municipios en los Programas de Desarrollo con Enfoque Territorial (PDET).</v>
          </cell>
          <cell r="D487" t="str">
            <v>Medio</v>
          </cell>
          <cell r="E487" t="str">
            <v>Publicación</v>
          </cell>
          <cell r="F487" t="str">
            <v>0</v>
          </cell>
          <cell r="G487" t="str">
            <v>GRUPO SISTEMA GENERAL DE REGALÍAS;DGPPN;DGPM</v>
          </cell>
          <cell r="H487" t="str">
            <v>DGPPN</v>
          </cell>
          <cell r="I487" t="str">
            <v/>
          </cell>
          <cell r="J487" t="str">
            <v/>
          </cell>
          <cell r="K487" t="str">
            <v/>
          </cell>
          <cell r="L487" t="str">
            <v>SANTIAGO CANO ARIAS</v>
          </cell>
        </row>
        <row r="488">
          <cell r="B488" t="str">
            <v>Proyecto de Ley Numero 46 de 2025  Senado</v>
          </cell>
          <cell r="C488" t="str">
            <v>por la cual se expide el Código de Ética para el ejercicio de la química farmacéutica en Colombia y se dictan otras disposiciones</v>
          </cell>
          <cell r="D488" t="str">
            <v>No impacto</v>
          </cell>
          <cell r="E488" t="str">
            <v>Aprobado</v>
          </cell>
          <cell r="F488" t="str">
            <v>3</v>
          </cell>
          <cell r="G488" t="str">
            <v>DGPPN</v>
          </cell>
          <cell r="H488" t="str">
            <v/>
          </cell>
          <cell r="I488" t="str">
            <v/>
          </cell>
          <cell r="J488" t="str">
            <v/>
          </cell>
          <cell r="K488" t="str">
            <v/>
          </cell>
          <cell r="L488" t="str">
            <v>JESUS DAVID MUÑOZ CACERES</v>
          </cell>
        </row>
        <row r="489">
          <cell r="B489" t="str">
            <v>Proyecto de Ley Numero 46 de 2025  Cámara</v>
          </cell>
          <cell r="C489" t="str">
            <v>por medio de la cual se reglamenta la gestación por sustitución en Colombia; se prohíbe con fines lucrativos; se garantizan los derechos de la mujer; los niños y niñas; y se dictan otras disposiciones</v>
          </cell>
          <cell r="D489" t="str">
            <v>Medio</v>
          </cell>
          <cell r="E489" t="str">
            <v>Publicación</v>
          </cell>
          <cell r="F489" t="str">
            <v>0</v>
          </cell>
          <cell r="G489" t="str">
            <v>DGPM;DGRESS;DGPPN;DIAN</v>
          </cell>
          <cell r="H489" t="str">
            <v>DGPPN</v>
          </cell>
          <cell r="I489" t="str">
            <v/>
          </cell>
          <cell r="J489" t="str">
            <v/>
          </cell>
          <cell r="K489" t="str">
            <v/>
          </cell>
          <cell r="L489" t="str">
            <v>EDGAR FEDERICO RODRIGUEZ ARANDA</v>
          </cell>
        </row>
        <row r="490">
          <cell r="B490" t="str">
            <v>Proyecto de Ley Numero 47 de 2025  Senado</v>
          </cell>
          <cell r="C490" t="str">
            <v>por medio de la cual se fomenta la investigación; desarrollo y producción de tecnologías en salud a partir de emprendimientos de base científico-tecnológica.</v>
          </cell>
          <cell r="D490" t="str">
            <v>Bajo</v>
          </cell>
          <cell r="E490" t="str">
            <v>Aprobado</v>
          </cell>
          <cell r="F490" t="str">
            <v>1</v>
          </cell>
          <cell r="G490" t="str">
            <v>DGPPN</v>
          </cell>
          <cell r="H490" t="str">
            <v>DGPPN</v>
          </cell>
          <cell r="I490" t="str">
            <v/>
          </cell>
          <cell r="J490" t="str">
            <v/>
          </cell>
          <cell r="K490" t="str">
            <v/>
          </cell>
          <cell r="L490" t="str">
            <v>IVON YULIETH CARVAJAL MORENO</v>
          </cell>
        </row>
        <row r="491">
          <cell r="B491" t="str">
            <v>Proyecto de Ley Numero 47 de 2025  Cámara</v>
          </cell>
          <cell r="C491" t="str">
            <v>por medio de la cual se regula la creación; establecimiento; mantenimiento; manejo; rehabilitación; restauración y recuperación ecológica y participativa de los bosques urbanos y periurbanos en Colombia; y se dictan otras disposiciones.</v>
          </cell>
          <cell r="D491" t="str">
            <v>Bajo</v>
          </cell>
          <cell r="E491" t="str">
            <v>Ponencia</v>
          </cell>
          <cell r="F491" t="str">
            <v>1</v>
          </cell>
          <cell r="G491" t="str">
            <v>DGPPN;DAF</v>
          </cell>
          <cell r="H491" t="str">
            <v>DGPPN</v>
          </cell>
          <cell r="I491" t="str">
            <v/>
          </cell>
          <cell r="J491" t="str">
            <v/>
          </cell>
          <cell r="K491" t="str">
            <v/>
          </cell>
          <cell r="L491" t="str">
            <v>IVON YULIETH CARVAJAL MORENO</v>
          </cell>
        </row>
        <row r="492">
          <cell r="B492" t="str">
            <v>Proyecto de Ley Numero 48 de 2025  Senado</v>
          </cell>
          <cell r="C492" t="str">
            <v>Por medio de la cual se dictan disposiciones para fomentar y fortalecer la cultura del cumplimiento y la seguridad vial. Ley “Vida en la Vía”.</v>
          </cell>
          <cell r="D492" t="str">
            <v>Bajo</v>
          </cell>
          <cell r="E492" t="str">
            <v>Ponencia</v>
          </cell>
          <cell r="F492" t="str">
            <v>1</v>
          </cell>
          <cell r="G492" t="str">
            <v>DGPPN;DAF</v>
          </cell>
          <cell r="H492" t="str">
            <v>DGPPN</v>
          </cell>
          <cell r="I492" t="str">
            <v/>
          </cell>
          <cell r="J492" t="str">
            <v/>
          </cell>
          <cell r="K492" t="str">
            <v/>
          </cell>
          <cell r="L492" t="str">
            <v>JEAN MARCO FERIA PEROZO</v>
          </cell>
        </row>
        <row r="493">
          <cell r="B493" t="str">
            <v>Proyecto de Ley Numero 48 de 2025  Cámara</v>
          </cell>
          <cell r="C493" t="str">
            <v>por medio de la cual se establece un marco de protección para las personas desplazadas por factores ambientales; se les reconoce como sujetos de especial protección y se dictan otras disposiciones</v>
          </cell>
          <cell r="D493" t="str">
            <v>Medio</v>
          </cell>
          <cell r="E493" t="str">
            <v>Aprobado</v>
          </cell>
          <cell r="F493" t="str">
            <v>1</v>
          </cell>
          <cell r="G493" t="str">
            <v>DGPPN;DGCPTN;DAF</v>
          </cell>
          <cell r="H493" t="str">
            <v>DGPPN; DAF</v>
          </cell>
          <cell r="I493" t="str">
            <v/>
          </cell>
          <cell r="J493" t="str">
            <v/>
          </cell>
          <cell r="K493" t="str">
            <v/>
          </cell>
          <cell r="L493" t="str">
            <v>SONIA LORENA IBAGON AVILA</v>
          </cell>
        </row>
        <row r="494">
          <cell r="B494" t="str">
            <v>Proyecto de Ley Numero 49 de 2025  Senado</v>
          </cell>
          <cell r="C494" t="str">
            <v>Por medio de la cual se garantiza la realización de trámites de tránsito terrestre para presuntos infractores de normas de tránsito</v>
          </cell>
          <cell r="D494" t="str">
            <v>Bajo</v>
          </cell>
          <cell r="E494" t="str">
            <v>Publicación</v>
          </cell>
          <cell r="F494" t="str">
            <v>0</v>
          </cell>
          <cell r="G494" t="str">
            <v/>
          </cell>
          <cell r="H494" t="str">
            <v/>
          </cell>
          <cell r="I494" t="str">
            <v/>
          </cell>
          <cell r="J494" t="str">
            <v/>
          </cell>
          <cell r="K494" t="str">
            <v/>
          </cell>
          <cell r="L494" t="str">
            <v>IVON YULIETH CARVAJAL MORENO</v>
          </cell>
        </row>
        <row r="495">
          <cell r="B495" t="str">
            <v>Proyecto de Ley Numero 49 de 2025  Cámara</v>
          </cell>
          <cell r="C495" t="str">
            <v>Por medio del cual se introducen reformas al Estatuto de Contratación de la Administración Pública para garantizar el principio de transparencia y se adoptan otras disposiciones.</v>
          </cell>
          <cell r="D495" t="str">
            <v>Bajo</v>
          </cell>
          <cell r="E495" t="str">
            <v>Publicación</v>
          </cell>
          <cell r="F495" t="str">
            <v>0</v>
          </cell>
          <cell r="G495" t="str">
            <v/>
          </cell>
          <cell r="H495" t="str">
            <v/>
          </cell>
          <cell r="I495" t="str">
            <v/>
          </cell>
          <cell r="J495" t="str">
            <v/>
          </cell>
          <cell r="K495" t="str">
            <v/>
          </cell>
          <cell r="L495" t="str">
            <v>IVON YULIETH CARVAJAL MORENO</v>
          </cell>
        </row>
        <row r="496">
          <cell r="B496" t="str">
            <v>-Proyecto de ley estatutaria Numero 50 de 2025  Senado</v>
          </cell>
          <cell r="C496" t="str">
            <v>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v>
          </cell>
          <cell r="D496" t="str">
            <v>Bajo</v>
          </cell>
          <cell r="E496" t="str">
            <v>Aprobado</v>
          </cell>
          <cell r="F496" t="str">
            <v>3</v>
          </cell>
          <cell r="G496" t="str">
            <v>DGPPN;DAF</v>
          </cell>
          <cell r="H496" t="str">
            <v>DGPPN</v>
          </cell>
          <cell r="I496" t="str">
            <v/>
          </cell>
          <cell r="J496" t="str">
            <v/>
          </cell>
          <cell r="K496" t="str">
            <v/>
          </cell>
          <cell r="L496" t="str">
            <v>JUANITA ALEJANDRA JARAMILLO DIAZ</v>
          </cell>
        </row>
        <row r="497">
          <cell r="B497" t="str">
            <v>Proyecto de Ley Numero 50 de 2025  Cámara</v>
          </cell>
          <cell r="C497" t="str">
            <v>Por medio del cual se prohíbe la participación accionaria de las Corporaciones Autónomas Regionales (CAR) en las empresas de Servicios Públicos Domiciliarios; y se dictan otras disposiciones.</v>
          </cell>
          <cell r="D497" t="str">
            <v>Bajo</v>
          </cell>
          <cell r="E497" t="str">
            <v>Ponencia</v>
          </cell>
          <cell r="F497" t="str">
            <v>1</v>
          </cell>
          <cell r="G497" t="str">
            <v>DGPE;DGPM;DGPPN</v>
          </cell>
          <cell r="H497" t="str">
            <v>DGPPN</v>
          </cell>
          <cell r="I497" t="str">
            <v/>
          </cell>
          <cell r="J497" t="str">
            <v/>
          </cell>
          <cell r="K497" t="str">
            <v/>
          </cell>
          <cell r="L497" t="str">
            <v>IVON YULIETH CARVAJAL MORENO</v>
          </cell>
        </row>
        <row r="498">
          <cell r="B498" t="str">
            <v>Proyecto de Ley Numero 51 de 2025  Senado</v>
          </cell>
          <cell r="C498" t="str">
            <v>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v>
          </cell>
          <cell r="D498" t="str">
            <v>Bajo</v>
          </cell>
          <cell r="E498" t="str">
            <v>Ponencia</v>
          </cell>
          <cell r="F498" t="str">
            <v>1</v>
          </cell>
          <cell r="G498" t="str">
            <v>DAF</v>
          </cell>
          <cell r="H498" t="str">
            <v/>
          </cell>
          <cell r="I498" t="str">
            <v/>
          </cell>
          <cell r="J498" t="str">
            <v/>
          </cell>
          <cell r="K498" t="str">
            <v/>
          </cell>
          <cell r="L498" t="str">
            <v>IVON YULIETH CARVAJAL MORENO</v>
          </cell>
        </row>
        <row r="499">
          <cell r="B499" t="str">
            <v>Proyecto de Ley Numero 51 de 2025  Cámara</v>
          </cell>
          <cell r="C499" t="str">
            <v>por medio de la cual se protegen las áreas de especial importancia ecológica afectadas por incendios forestales; se dictan lineamientos para la restauración ecológica participativa; se crea el registro nacional de áreas afectadas por incendios forestales y se dictan otras disposiciones.</v>
          </cell>
          <cell r="D499" t="str">
            <v>Medio</v>
          </cell>
          <cell r="E499" t="str">
            <v>Ponencia</v>
          </cell>
          <cell r="F499" t="str">
            <v>2</v>
          </cell>
          <cell r="G499" t="str">
            <v>DAF;DGPPN</v>
          </cell>
          <cell r="H499" t="str">
            <v>DGPPN</v>
          </cell>
          <cell r="I499" t="str">
            <v/>
          </cell>
          <cell r="J499" t="str">
            <v/>
          </cell>
          <cell r="K499" t="str">
            <v/>
          </cell>
          <cell r="L499" t="str">
            <v>SANTIAGO CANO ARIAS</v>
          </cell>
        </row>
        <row r="500">
          <cell r="B500" t="str">
            <v>Proyecto de Ley Numero 52 de 2025  Senado</v>
          </cell>
          <cell r="C500" t="str">
            <v>Por medio de la cual se crea el Comité Técnico Asesor en Salud para la Rama Judicial y se dictan otras disposiciones.</v>
          </cell>
          <cell r="D500" t="str">
            <v>Bajo</v>
          </cell>
          <cell r="E500" t="str">
            <v>Ponencia</v>
          </cell>
          <cell r="F500" t="str">
            <v>1</v>
          </cell>
          <cell r="G500" t="str">
            <v>DGPPN</v>
          </cell>
          <cell r="H500" t="str">
            <v>DGPPN</v>
          </cell>
          <cell r="I500" t="str">
            <v/>
          </cell>
          <cell r="J500" t="str">
            <v/>
          </cell>
          <cell r="K500" t="str">
            <v/>
          </cell>
          <cell r="L500" t="str">
            <v>IVON YULIETH CARVAJAL MORENO</v>
          </cell>
        </row>
        <row r="501">
          <cell r="B501" t="str">
            <v>Proyecto de Ley Numero 52 de 2025  Cámara</v>
          </cell>
          <cell r="C501" t="str">
            <v>Por medio de la cual se modifica la Ley 99 de 1993; se fortalece la gobernanza de las Corporaciones Autónomas Regionales y de Desarrollo Sostenible; y se dictan otras disposiciones.</v>
          </cell>
          <cell r="D501" t="str">
            <v>Medio</v>
          </cell>
          <cell r="E501" t="str">
            <v>Publicación</v>
          </cell>
          <cell r="F501" t="str">
            <v>0</v>
          </cell>
          <cell r="G501" t="str">
            <v>DAF;DGPPN</v>
          </cell>
          <cell r="H501" t="str">
            <v>DGPPN</v>
          </cell>
          <cell r="I501" t="str">
            <v/>
          </cell>
          <cell r="J501" t="str">
            <v/>
          </cell>
          <cell r="K501" t="str">
            <v/>
          </cell>
          <cell r="L501" t="str">
            <v>SONIA LORENA IBAGON AVILA</v>
          </cell>
        </row>
        <row r="502">
          <cell r="B502" t="str">
            <v>Proyecto de Ley Numero 53 de 2025  Senado</v>
          </cell>
          <cell r="C502" t="str">
            <v>por medio de la cual se exalta culturalmente el Santuario de la Virgen de la Playa; ubicado en el municipio de San Pablo; departamento de Nariño; y se dictan otras disposiciones.</v>
          </cell>
          <cell r="D502" t="str">
            <v>Bajo</v>
          </cell>
          <cell r="E502" t="str">
            <v>Ponencia</v>
          </cell>
          <cell r="F502" t="str">
            <v>2</v>
          </cell>
          <cell r="G502" t="str">
            <v>DGPPN</v>
          </cell>
          <cell r="H502" t="str">
            <v/>
          </cell>
          <cell r="I502" t="str">
            <v/>
          </cell>
          <cell r="J502" t="str">
            <v/>
          </cell>
          <cell r="K502" t="str">
            <v>-Ponencia 2 Debate</v>
          </cell>
          <cell r="L502" t="str">
            <v>JESUS DAVID MUÑOZ CACERES</v>
          </cell>
        </row>
        <row r="503">
          <cell r="B503" t="str">
            <v>Proyecto de Ley Numero 53 de 2025  Cámara</v>
          </cell>
          <cell r="C503" t="str">
            <v>Por medio de la cual se prohíbe en el territorio nacional la exploración y producción de yacimientos no convencionales (YCN) y la utilización de la técnica de Fracturamiento Hidráulico Multietapa en Secciones Horizontales conocida como Fracking; y se dictan otras disposiciones.</v>
          </cell>
          <cell r="D503" t="str">
            <v>Bajo</v>
          </cell>
          <cell r="E503" t="str">
            <v>Publicación</v>
          </cell>
          <cell r="F503" t="str">
            <v>0</v>
          </cell>
          <cell r="G503" t="str">
            <v>DGPM;DGPPN</v>
          </cell>
          <cell r="H503" t="str">
            <v/>
          </cell>
          <cell r="I503" t="str">
            <v/>
          </cell>
          <cell r="J503" t="str">
            <v/>
          </cell>
          <cell r="K503" t="str">
            <v>-Publicación 0 Debate</v>
          </cell>
          <cell r="L503" t="str">
            <v>SONIA LORENA IBAGON AVILA</v>
          </cell>
        </row>
        <row r="504">
          <cell r="B504" t="str">
            <v>Proyecto de Ley Numero 54 de 2025  Cámara</v>
          </cell>
          <cell r="C504" t="str">
            <v>"por medio del cual se establece la obligatoriedad de soterrar las redes de servicios públicos de telecomunicaciones en los nuevos desarrollos urbanísticos del territorio nacional y se dictan otras disposiciones"."</v>
          </cell>
          <cell r="D504" t="str">
            <v>Bajo</v>
          </cell>
          <cell r="E504" t="str">
            <v>Ponencia</v>
          </cell>
          <cell r="F504" t="str">
            <v>1</v>
          </cell>
          <cell r="G504" t="str">
            <v>DAF;DGPPN</v>
          </cell>
          <cell r="H504" t="str">
            <v>DGPPN</v>
          </cell>
          <cell r="I504" t="str">
            <v/>
          </cell>
          <cell r="J504" t="str">
            <v/>
          </cell>
          <cell r="K504" t="str">
            <v/>
          </cell>
          <cell r="L504" t="str">
            <v>IVON YULIETH CARVAJAL MORENO</v>
          </cell>
        </row>
        <row r="505">
          <cell r="B505" t="str">
            <v>Proyecto de Ley Numero 54 de 2025  Senado</v>
          </cell>
          <cell r="C505" t="str">
            <v>Por medio del cual se crea el Fondo Nacional de Educación para el Campesinado Colombiano (FONEC); y se dictan otras disposiciones.</v>
          </cell>
          <cell r="D505" t="str">
            <v>Medio</v>
          </cell>
          <cell r="E505" t="str">
            <v>Ponencia</v>
          </cell>
          <cell r="F505" t="str">
            <v>2</v>
          </cell>
          <cell r="G505" t="str">
            <v>DGPPN;DGCPTN</v>
          </cell>
          <cell r="H505" t="str">
            <v>DGPPN</v>
          </cell>
          <cell r="I505" t="str">
            <v/>
          </cell>
          <cell r="J505" t="str">
            <v/>
          </cell>
          <cell r="K505" t="str">
            <v/>
          </cell>
          <cell r="L505" t="str">
            <v>SANTIAGO CANO ARIAS</v>
          </cell>
        </row>
        <row r="506">
          <cell r="B506" t="str">
            <v>Proyecto de Ley Numero 55 de 2025  Senado</v>
          </cell>
          <cell r="C506" t="str">
            <v>por medio de la cual se modifica la Ley 1325 de 2009 y se reglamentan las profesiones de Ingeniería en Agroecología; Ingeniería Agropecuaria; Ingeniería Agroforestal y Afines; y se dictan otras disposiciones</v>
          </cell>
          <cell r="D506" t="str">
            <v>Bajo</v>
          </cell>
          <cell r="E506" t="str">
            <v>Ponencia</v>
          </cell>
          <cell r="F506" t="str">
            <v>1</v>
          </cell>
          <cell r="G506" t="str">
            <v>DGPPN</v>
          </cell>
          <cell r="H506" t="str">
            <v>DGPPN</v>
          </cell>
          <cell r="I506" t="str">
            <v/>
          </cell>
          <cell r="J506" t="str">
            <v/>
          </cell>
          <cell r="K506" t="str">
            <v/>
          </cell>
          <cell r="L506" t="str">
            <v>IVON YULIETH CARVAJAL MORENO</v>
          </cell>
        </row>
        <row r="507">
          <cell r="B507" t="str">
            <v>Proyecto de Ley Numero 55 de 2025  Cámara</v>
          </cell>
          <cell r="C507" t="str">
            <v>Por medio de la cual se modifica parcialmente el artículo 112 de la Ley 1437 de 2011</v>
          </cell>
          <cell r="D507" t="str">
            <v>Bajo</v>
          </cell>
          <cell r="E507" t="str">
            <v>Publicación</v>
          </cell>
          <cell r="F507" t="str">
            <v>0</v>
          </cell>
          <cell r="G507" t="str">
            <v/>
          </cell>
          <cell r="H507" t="str">
            <v/>
          </cell>
          <cell r="I507" t="str">
            <v/>
          </cell>
          <cell r="J507" t="str">
            <v/>
          </cell>
          <cell r="K507" t="str">
            <v/>
          </cell>
          <cell r="L507" t="str">
            <v>IVON YULIETH CARVAJAL MORENO</v>
          </cell>
        </row>
        <row r="508">
          <cell r="B508" t="str">
            <v>Proyecto de Ley Numero 56 de 2025  Senado</v>
          </cell>
          <cell r="C508" t="str">
            <v>Por medio de la cual se promueve y reconoce el pensamiento crítico; social y la práctica humanista; como base fundamental para la educación para la paz con justicia social en Colombia y se dictan otras disposiciones.</v>
          </cell>
          <cell r="D508" t="str">
            <v>Bajo</v>
          </cell>
          <cell r="E508" t="str">
            <v>Ponencia</v>
          </cell>
          <cell r="F508" t="str">
            <v>2</v>
          </cell>
          <cell r="G508" t="str">
            <v>DGPPN;DAF</v>
          </cell>
          <cell r="H508" t="str">
            <v>DGPPN</v>
          </cell>
          <cell r="I508" t="str">
            <v/>
          </cell>
          <cell r="J508" t="str">
            <v/>
          </cell>
          <cell r="K508" t="str">
            <v/>
          </cell>
          <cell r="L508" t="str">
            <v>JESUS DAVID MUÑOZ CACERES</v>
          </cell>
        </row>
        <row r="509">
          <cell r="B509" t="str">
            <v>Proyecto de Ley Numero 57 de 2025  Cámara</v>
          </cell>
          <cell r="C509" t="str">
            <v>Por medio de la cual se reconoce al Carnaval del Recuerdo de Baranoa; Atlántico; como Patrimonio Cultural Inmaterial de la Nación y se dictan otras disposiciones.</v>
          </cell>
          <cell r="D509" t="str">
            <v>Bajo</v>
          </cell>
          <cell r="E509" t="str">
            <v>Ponencia</v>
          </cell>
          <cell r="F509" t="str">
            <v>2</v>
          </cell>
          <cell r="G509" t="str">
            <v>DGPPN</v>
          </cell>
          <cell r="H509" t="str">
            <v/>
          </cell>
          <cell r="I509" t="str">
            <v/>
          </cell>
          <cell r="J509" t="str">
            <v>Ponencia 2 Debate</v>
          </cell>
          <cell r="K509" t="str">
            <v/>
          </cell>
          <cell r="L509" t="str">
            <v>JESUS DAVID MUÑOZ CACERES</v>
          </cell>
        </row>
        <row r="510">
          <cell r="B510" t="str">
            <v>Proyecto de Ley Numero 57 de 2025  Senado</v>
          </cell>
          <cell r="C510" t="str">
            <v>Por medio del cual se establece el régimen de inspección; vigilancia y control sobre las entidades religiosas en Colombia y se dictan otras disposiciones</v>
          </cell>
          <cell r="D510" t="str">
            <v>Bajo</v>
          </cell>
          <cell r="E510" t="str">
            <v>Publicación</v>
          </cell>
          <cell r="F510" t="str">
            <v>0</v>
          </cell>
          <cell r="G510" t="str">
            <v/>
          </cell>
          <cell r="H510" t="str">
            <v/>
          </cell>
          <cell r="I510" t="str">
            <v/>
          </cell>
          <cell r="J510" t="str">
            <v/>
          </cell>
          <cell r="K510" t="str">
            <v/>
          </cell>
          <cell r="L510" t="str">
            <v>IVON YULIETH CARVAJAL MORENO</v>
          </cell>
        </row>
        <row r="511">
          <cell r="B511" t="str">
            <v>Proyecto de Ley Numero 58 de 2025  Senado</v>
          </cell>
          <cell r="C511" t="str">
            <v>por medio de la cual se modifica el artículo 5° de la Ley 133 de 1994 para reconocer y garantizar los derechos de las prácticas espirituales ancestrales como expresión legítima de la libertad religiosa y de cultos en Colombia.</v>
          </cell>
          <cell r="D511" t="str">
            <v>Bajo</v>
          </cell>
          <cell r="E511" t="str">
            <v>Publicación</v>
          </cell>
          <cell r="F511" t="str">
            <v>0</v>
          </cell>
          <cell r="G511" t="str">
            <v/>
          </cell>
          <cell r="H511" t="str">
            <v/>
          </cell>
          <cell r="I511" t="str">
            <v/>
          </cell>
          <cell r="J511" t="str">
            <v/>
          </cell>
          <cell r="K511" t="str">
            <v/>
          </cell>
          <cell r="L511" t="str">
            <v>IVON YULIETH CARVAJAL MORENO</v>
          </cell>
        </row>
        <row r="512">
          <cell r="B512" t="str">
            <v>Proyecto de Ley Numero 58 de 2025  Cámara</v>
          </cell>
          <cell r="C512" t="str">
            <v>Por medio del cual se habilita la adjudicación de tierras baldías en áreas de reserva forestal de la Ley 2ª de 1959 y se dictan otras disposiciones.</v>
          </cell>
          <cell r="D512" t="str">
            <v>Medio</v>
          </cell>
          <cell r="E512" t="str">
            <v>Ponencia</v>
          </cell>
          <cell r="F512" t="str">
            <v>1</v>
          </cell>
          <cell r="G512" t="str">
            <v>DGPPN</v>
          </cell>
          <cell r="H512" t="str">
            <v>DGPPN</v>
          </cell>
          <cell r="I512" t="str">
            <v/>
          </cell>
          <cell r="J512" t="str">
            <v/>
          </cell>
          <cell r="K512" t="str">
            <v/>
          </cell>
          <cell r="L512" t="str">
            <v>EDGAR FEDERICO RODRIGUEZ ARANDA</v>
          </cell>
        </row>
        <row r="513">
          <cell r="B513" t="str">
            <v>Proyecto de Ley Numero 59 de 2025  Senado</v>
          </cell>
          <cell r="C513" t="str">
            <v>por medio de la cual la nación y el Congreso de la República rinden público homenaje a la Policía Nacional; la declaran patrimonio de los colombianos y se dictan otras disposiciones</v>
          </cell>
          <cell r="D513" t="str">
            <v>Bajo</v>
          </cell>
          <cell r="E513" t="str">
            <v>Aprobado</v>
          </cell>
          <cell r="F513" t="str">
            <v>2</v>
          </cell>
          <cell r="G513" t="str">
            <v>DGPPN</v>
          </cell>
          <cell r="H513" t="str">
            <v/>
          </cell>
          <cell r="I513" t="str">
            <v/>
          </cell>
          <cell r="J513" t="str">
            <v/>
          </cell>
          <cell r="K513" t="str">
            <v>-Ponencia 2 Debate</v>
          </cell>
          <cell r="L513" t="str">
            <v>JESUS DAVID MUÑOZ CACERES</v>
          </cell>
        </row>
        <row r="514">
          <cell r="B514" t="str">
            <v>Proyecto de Ley Numero 59 de 2025  Cámara</v>
          </cell>
          <cell r="C514" t="str">
            <v>Por medio de la cual se reconoce y regula el contrato agropecuario como modalidad especial de trabajo rural y se dictan disposiciones para su formalización y protección social.</v>
          </cell>
          <cell r="D514" t="str">
            <v>Medio</v>
          </cell>
          <cell r="E514" t="str">
            <v>Publicación</v>
          </cell>
          <cell r="F514" t="str">
            <v>0</v>
          </cell>
          <cell r="G514" t="str">
            <v>DGRESS;DGPM;DAF;DGPPN</v>
          </cell>
          <cell r="H514" t="str">
            <v>DGPM; DAF; DGPPN</v>
          </cell>
          <cell r="I514" t="str">
            <v/>
          </cell>
          <cell r="J514" t="str">
            <v/>
          </cell>
          <cell r="K514" t="str">
            <v/>
          </cell>
          <cell r="L514" t="str">
            <v>EDGAR FEDERICO RODRIGUEZ ARANDA</v>
          </cell>
        </row>
        <row r="515">
          <cell r="B515" t="str">
            <v>-Proyecto de ley Orgánica Numero 60 de 2025  Senado</v>
          </cell>
          <cell r="C515" t="str">
            <v>por medio de la cual se adiciona la Sección 7 al capítulo décimo del Título II de la Ley 5a de 1992 - comparecencia de embajadores y representantes designados ante el Congreso de la República</v>
          </cell>
          <cell r="D515" t="str">
            <v>Bajo</v>
          </cell>
          <cell r="E515" t="str">
            <v>Ponencia</v>
          </cell>
          <cell r="F515" t="str">
            <v>1</v>
          </cell>
          <cell r="G515" t="str">
            <v>DGPPN</v>
          </cell>
          <cell r="H515" t="str">
            <v>DGPPN</v>
          </cell>
          <cell r="I515" t="str">
            <v/>
          </cell>
          <cell r="J515" t="str">
            <v/>
          </cell>
          <cell r="K515" t="str">
            <v/>
          </cell>
          <cell r="L515" t="str">
            <v>IVON YULIETH CARVAJAL MORENO</v>
          </cell>
        </row>
        <row r="516">
          <cell r="B516" t="str">
            <v>-Proyecto de ley estatutaria Numero 60 de 2025  Cámara</v>
          </cell>
          <cell r="C516" t="str">
            <v>Por medio del cual se modifica el artículo 15 de la Ley 1909 de 2018 sobre el derecho de acceso a medios de comunicación para las organizaciones declaradas en oposición frente a alocuciones presidenciales artículo 112 de la Ley 1437 de 2011</v>
          </cell>
          <cell r="D516" t="str">
            <v>Bajo</v>
          </cell>
          <cell r="E516" t="str">
            <v>Ponencia</v>
          </cell>
          <cell r="F516" t="str">
            <v>1</v>
          </cell>
          <cell r="G516" t="str">
            <v>DGPPN</v>
          </cell>
          <cell r="H516" t="str">
            <v>DGPPN</v>
          </cell>
          <cell r="I516" t="str">
            <v/>
          </cell>
          <cell r="J516" t="str">
            <v/>
          </cell>
          <cell r="K516" t="str">
            <v/>
          </cell>
          <cell r="L516" t="str">
            <v>JOHANNA ALEJANDRA ARIAS JARAMILLO</v>
          </cell>
        </row>
        <row r="517">
          <cell r="B517" t="str">
            <v>Proyecto de Ley Numero 61 de 2025  Senado</v>
          </cell>
          <cell r="C517" t="str">
            <v>Por medio de la cual se dictan normas especiales relativas a los servicios médico-quirúrgicos de implantación mamaria y al control; manejo; rehabilitación y atención de secuelas causadas por enfermedades autoinmunes asociadas a los implantes mamarios; entre otras disposiciones</v>
          </cell>
          <cell r="D517" t="str">
            <v>Medio</v>
          </cell>
          <cell r="E517" t="str">
            <v>Aprobado</v>
          </cell>
          <cell r="F517" t="str">
            <v>1</v>
          </cell>
          <cell r="G517" t="str">
            <v>DAF;DGRESS;DGPPN</v>
          </cell>
          <cell r="H517" t="str">
            <v>DGPPN</v>
          </cell>
          <cell r="I517" t="str">
            <v/>
          </cell>
          <cell r="J517" t="str">
            <v/>
          </cell>
          <cell r="K517" t="str">
            <v/>
          </cell>
          <cell r="L517" t="str">
            <v>OSCAR ALBERTO GARCÍA GOMEZ</v>
          </cell>
        </row>
        <row r="518">
          <cell r="B518" t="str">
            <v>Proyecto de Ley Numero 62 de 2025  Cámara</v>
          </cell>
          <cell r="C518" t="str">
            <v>"por medio del cual se modifica el artículo 37 del Decreto número 2591 de 1991 y se establecen reglas claras de reparto para el conocimiento de las acciones de tutela"."</v>
          </cell>
          <cell r="D518" t="str">
            <v>Bajo</v>
          </cell>
          <cell r="E518" t="str">
            <v>Ponencia</v>
          </cell>
          <cell r="F518" t="str">
            <v>1</v>
          </cell>
          <cell r="G518" t="str">
            <v>DGPPN</v>
          </cell>
          <cell r="H518" t="str">
            <v>DGPPN</v>
          </cell>
          <cell r="I518" t="str">
            <v/>
          </cell>
          <cell r="J518" t="str">
            <v/>
          </cell>
          <cell r="K518" t="str">
            <v/>
          </cell>
          <cell r="L518" t="str">
            <v>IVON YULIETH CARVAJAL MORENO</v>
          </cell>
        </row>
        <row r="519">
          <cell r="B519" t="str">
            <v>Proyecto de Ley Numero 62 de 2025  Senado</v>
          </cell>
          <cell r="C519" t="str">
            <v>Por medio de la cual se adoptan medidas para racionalizar; simplificar y agilizar los trámites de convalidación de títulos académicos obtenidos en el extranjero.</v>
          </cell>
          <cell r="D519" t="str">
            <v>Bajo</v>
          </cell>
          <cell r="E519" t="str">
            <v>Publicación</v>
          </cell>
          <cell r="F519" t="str">
            <v>0</v>
          </cell>
          <cell r="G519" t="str">
            <v/>
          </cell>
          <cell r="H519" t="str">
            <v/>
          </cell>
          <cell r="I519" t="str">
            <v/>
          </cell>
          <cell r="J519" t="str">
            <v/>
          </cell>
          <cell r="K519" t="str">
            <v/>
          </cell>
          <cell r="L519" t="str">
            <v>IVON YULIETH CARVAJAL MORENO</v>
          </cell>
        </row>
        <row r="520">
          <cell r="B520" t="str">
            <v>-Proyecto de ley estatutaria Numero 63 de 2025  Cámara</v>
          </cell>
          <cell r="C520" t="str">
            <v>Por la cual se dictan disposiciones en materia de revocatoria del mandato; se derogan parcialmente los títulos segundo y tercero de la Ley 1757 de 2015 exclusivamente en lo relativo a revocatoria del mandato y se derogan los artículos 43; 44 y 45 de la Ley 1757 de 2015.</v>
          </cell>
          <cell r="D520" t="str">
            <v>Medio</v>
          </cell>
          <cell r="E520" t="str">
            <v>Ponencia</v>
          </cell>
          <cell r="F520" t="str">
            <v>1</v>
          </cell>
          <cell r="G520" t="str">
            <v>DGPPN</v>
          </cell>
          <cell r="H520" t="str">
            <v>DGPPN</v>
          </cell>
          <cell r="I520" t="str">
            <v/>
          </cell>
          <cell r="J520" t="str">
            <v/>
          </cell>
          <cell r="K520" t="str">
            <v/>
          </cell>
          <cell r="L520" t="str">
            <v>WILLIAM FELIPE ORDUZ ANDONOFF</v>
          </cell>
        </row>
        <row r="521">
          <cell r="B521" t="str">
            <v>Proyecto de Ley Numero 63 de 2025  Senado</v>
          </cell>
          <cell r="C521" t="str">
            <v>Por la cual se promueve la cultura de adopción y protección para parques sanos y seguros en beneficio de la infancia y la juventud y se dictan otras disposiciones</v>
          </cell>
          <cell r="D521" t="str">
            <v>Medio</v>
          </cell>
          <cell r="E521" t="str">
            <v>Ponencia</v>
          </cell>
          <cell r="F521" t="str">
            <v>1</v>
          </cell>
          <cell r="G521" t="str">
            <v>DGPPN;DGPM;DIAN;DAF</v>
          </cell>
          <cell r="H521" t="str">
            <v>DIAN; DGPPN</v>
          </cell>
          <cell r="I521" t="str">
            <v/>
          </cell>
          <cell r="J521" t="str">
            <v/>
          </cell>
          <cell r="K521" t="str">
            <v/>
          </cell>
          <cell r="L521" t="str">
            <v>WILLIAM FELIPE ORDUZ ANDONOFF</v>
          </cell>
        </row>
        <row r="522">
          <cell r="B522" t="str">
            <v>Proyecto de Ley Numero 64 de 2025  Cámara</v>
          </cell>
          <cell r="C522" t="str">
            <v>Por medio de la cual se establece la clasificación climática y la sensación térmica como criterios objetivos para fijar el consumo básico de subsistencia del servicio de energía eléctrica y se dictan otras disposiciones. -Ley de Energía Justa-</v>
          </cell>
          <cell r="D522" t="str">
            <v>Medio</v>
          </cell>
          <cell r="E522" t="str">
            <v>Publicación</v>
          </cell>
          <cell r="F522" t="str">
            <v>0</v>
          </cell>
          <cell r="G522" t="str">
            <v>DGPM;DGPPN</v>
          </cell>
          <cell r="H522" t="str">
            <v>DGPPN</v>
          </cell>
          <cell r="I522" t="str">
            <v/>
          </cell>
          <cell r="J522" t="str">
            <v/>
          </cell>
          <cell r="K522" t="str">
            <v/>
          </cell>
          <cell r="L522" t="str">
            <v>SANTIAGO CANO ARIAS</v>
          </cell>
        </row>
        <row r="523">
          <cell r="B523" t="str">
            <v>Proyecto de Ley Numero 64 de 2025  Senado</v>
          </cell>
          <cell r="C523" t="str">
            <v>por medio del cual la Nación se asocia a la celebración de los trescientos noventa años (390) de la fundación del municipio de Nechí; en el departamento de Antioquia; y se dictan otras disposiciones.</v>
          </cell>
          <cell r="D523" t="str">
            <v>Bajo</v>
          </cell>
          <cell r="E523" t="str">
            <v>Aprobado</v>
          </cell>
          <cell r="F523" t="str">
            <v>1</v>
          </cell>
          <cell r="G523" t="str">
            <v>DGPPN</v>
          </cell>
          <cell r="H523" t="str">
            <v/>
          </cell>
          <cell r="I523" t="str">
            <v/>
          </cell>
          <cell r="J523" t="str">
            <v/>
          </cell>
          <cell r="K523" t="str">
            <v/>
          </cell>
          <cell r="L523" t="str">
            <v>JESUS DAVID MUÑOZ CACERES</v>
          </cell>
        </row>
        <row r="524">
          <cell r="B524" t="str">
            <v>Proyecto de Ley Numero 65 de 2025  Cámara</v>
          </cell>
          <cell r="C524" t="str">
            <v>POR MEDIO DE LA CUAL SE ADICIONA LA LEY 2446 DE 2025 Y SE DICTAN OTRAS DISPOSICIONES</v>
          </cell>
          <cell r="D524" t="str">
            <v>Medio</v>
          </cell>
          <cell r="E524" t="str">
            <v>Ponencia</v>
          </cell>
          <cell r="F524" t="str">
            <v>1</v>
          </cell>
          <cell r="G524" t="str">
            <v>DGPPN;DAF</v>
          </cell>
          <cell r="H524" t="str">
            <v>DGPPN</v>
          </cell>
          <cell r="I524" t="str">
            <v/>
          </cell>
          <cell r="J524" t="str">
            <v/>
          </cell>
          <cell r="K524" t="str">
            <v/>
          </cell>
          <cell r="L524" t="str">
            <v>WILLIAM FELIPE ORDUZ ANDONOFF</v>
          </cell>
        </row>
        <row r="525">
          <cell r="B525" t="str">
            <v>Proyecto de Ley Numero 65 de 2025  Senado</v>
          </cell>
          <cell r="C525" t="str">
            <v>por medio de la cual se reglamenta la profesión de Ingeniería Agropecuaria y se dictan otras disposiciones.</v>
          </cell>
          <cell r="D525" t="str">
            <v>Bajo</v>
          </cell>
          <cell r="E525" t="str">
            <v>Ponencia</v>
          </cell>
          <cell r="F525" t="str">
            <v>2</v>
          </cell>
          <cell r="G525" t="str">
            <v>DGPPN</v>
          </cell>
          <cell r="H525" t="str">
            <v>DGPPN</v>
          </cell>
          <cell r="I525" t="str">
            <v/>
          </cell>
          <cell r="J525" t="str">
            <v/>
          </cell>
          <cell r="K525" t="str">
            <v/>
          </cell>
          <cell r="L525" t="str">
            <v>JESUS DAVID MUÑOZ CACERES</v>
          </cell>
        </row>
        <row r="526">
          <cell r="B526" t="str">
            <v>Proyecto de Ley Numero 66 de 2025  Cámara</v>
          </cell>
          <cell r="C526" t="str">
            <v>"por medio de la cual se adiciona la Ley 1209 de 2008 y se dictan otras disposiciones -Ley Stefanía Villamizar González-"."</v>
          </cell>
          <cell r="D526" t="str">
            <v>Bajo</v>
          </cell>
          <cell r="E526" t="str">
            <v>Ponencia</v>
          </cell>
          <cell r="F526" t="str">
            <v>2</v>
          </cell>
          <cell r="G526" t="str">
            <v>DAF;DGPPN</v>
          </cell>
          <cell r="H526" t="str">
            <v>DGPPN</v>
          </cell>
          <cell r="I526" t="str">
            <v/>
          </cell>
          <cell r="J526" t="str">
            <v/>
          </cell>
          <cell r="K526" t="str">
            <v/>
          </cell>
          <cell r="L526" t="str">
            <v>JESUS DAVID MUÑOZ CACERES</v>
          </cell>
        </row>
        <row r="527">
          <cell r="B527" t="str">
            <v>Proyecto de Ley Numero 66 de 2025  Senado</v>
          </cell>
          <cell r="C527" t="str">
            <v>Por medio de la cual se modifica el artículo 26 de la Ley 909 de 2004.</v>
          </cell>
          <cell r="D527" t="str">
            <v>Bajo</v>
          </cell>
          <cell r="E527" t="str">
            <v>Aprobado</v>
          </cell>
          <cell r="F527" t="str">
            <v>1</v>
          </cell>
          <cell r="G527" t="str">
            <v>DGPPN</v>
          </cell>
          <cell r="H527" t="str">
            <v>DGPPN</v>
          </cell>
          <cell r="I527" t="str">
            <v/>
          </cell>
          <cell r="J527" t="str">
            <v/>
          </cell>
          <cell r="K527" t="str">
            <v/>
          </cell>
          <cell r="L527" t="str">
            <v>IVON YULIETH CARVAJAL MORENO</v>
          </cell>
        </row>
        <row r="528">
          <cell r="B528" t="str">
            <v>Proyecto de Ley Numero 67 de 2025  Senado</v>
          </cell>
          <cell r="C528" t="str">
            <v>Por la cual se establecen mecanismos de remuneración; inversión social y seguridad en contratos de hidrocarburos y se dictan otras disposiciones.</v>
          </cell>
          <cell r="D528" t="str">
            <v>Bajo</v>
          </cell>
          <cell r="E528" t="str">
            <v>Ponencia</v>
          </cell>
          <cell r="F528" t="str">
            <v>1</v>
          </cell>
          <cell r="G528" t="str">
            <v>DGPPN;DGPM</v>
          </cell>
          <cell r="H528" t="str">
            <v>DGPPN</v>
          </cell>
          <cell r="I528" t="str">
            <v/>
          </cell>
          <cell r="J528" t="str">
            <v/>
          </cell>
          <cell r="K528" t="str">
            <v/>
          </cell>
          <cell r="L528" t="str">
            <v>IVON YULIETH CARVAJAL MORENO</v>
          </cell>
        </row>
        <row r="529">
          <cell r="B529" t="str">
            <v>Proyecto de Ley Numero 67 de 2025  Cámara</v>
          </cell>
          <cell r="C529" t="str">
            <v>Por medio del cual se reforma y adiciona la Ley 675 de 2001; Régimen de Propiedad Horizontal en Colombia; y se dictan otras disposiciones.</v>
          </cell>
          <cell r="D529" t="str">
            <v>Bajo</v>
          </cell>
          <cell r="E529" t="str">
            <v>Aprobado</v>
          </cell>
          <cell r="F529" t="str">
            <v>1</v>
          </cell>
          <cell r="G529" t="str">
            <v/>
          </cell>
          <cell r="H529" t="str">
            <v/>
          </cell>
          <cell r="I529" t="str">
            <v/>
          </cell>
          <cell r="J529" t="str">
            <v/>
          </cell>
          <cell r="K529" t="str">
            <v/>
          </cell>
          <cell r="L529" t="str">
            <v>IVON YULIETH CARVAJAL MORENO</v>
          </cell>
        </row>
        <row r="530">
          <cell r="B530" t="str">
            <v>Proyecto de Ley Numero 68 de 2025  Cámara</v>
          </cell>
          <cell r="C530" t="str">
            <v>por medio del cual se crea el Sistema Nacional de Monitoreo de Agresores Sexuales de Menores de Edad y se dictan otras disposiciones</v>
          </cell>
          <cell r="D530" t="str">
            <v>Bajo</v>
          </cell>
          <cell r="E530" t="str">
            <v>Ponencia</v>
          </cell>
          <cell r="F530" t="str">
            <v>1</v>
          </cell>
          <cell r="G530" t="str">
            <v/>
          </cell>
          <cell r="H530" t="str">
            <v/>
          </cell>
          <cell r="I530" t="str">
            <v/>
          </cell>
          <cell r="J530" t="str">
            <v/>
          </cell>
          <cell r="K530" t="str">
            <v/>
          </cell>
          <cell r="L530" t="str">
            <v>IVON YULIETH CARVAJAL MORENO</v>
          </cell>
        </row>
        <row r="531">
          <cell r="B531" t="str">
            <v>Proyecto de Ley Numero 68 de 2025  Senado</v>
          </cell>
          <cell r="C531" t="str">
            <v>POR MEDIO DEL CUAL SE MODIFICAN LOS ARTICULOS 164; 250 Y 251 DE LA LEY 1437 DE 2011</v>
          </cell>
          <cell r="D531" t="str">
            <v>Bajo</v>
          </cell>
          <cell r="E531" t="str">
            <v>Ponencia</v>
          </cell>
          <cell r="F531" t="str">
            <v>2</v>
          </cell>
          <cell r="G531" t="str">
            <v>DGPPN</v>
          </cell>
          <cell r="H531" t="str">
            <v>DGPPN</v>
          </cell>
          <cell r="I531" t="str">
            <v/>
          </cell>
          <cell r="J531" t="str">
            <v/>
          </cell>
          <cell r="K531" t="str">
            <v/>
          </cell>
          <cell r="L531" t="str">
            <v>JESUS DAVID MUÑOZ CACERES</v>
          </cell>
        </row>
        <row r="532">
          <cell r="B532" t="str">
            <v>Proyecto de Ley Numero 69 de 2025  Senado</v>
          </cell>
          <cell r="C532" t="str">
            <v>por medio de la cual se crea el proceso único especial amparo alimentario y se dictan otras disposiciones</v>
          </cell>
          <cell r="D532" t="str">
            <v>Bajo</v>
          </cell>
          <cell r="E532" t="str">
            <v>Aprobado</v>
          </cell>
          <cell r="F532" t="str">
            <v>2</v>
          </cell>
          <cell r="G532" t="str">
            <v>DIAN;DGPPN;URF</v>
          </cell>
          <cell r="H532" t="str">
            <v>DIAN; DGPPN</v>
          </cell>
          <cell r="I532" t="str">
            <v/>
          </cell>
          <cell r="J532" t="str">
            <v/>
          </cell>
          <cell r="K532" t="str">
            <v/>
          </cell>
          <cell r="L532" t="str">
            <v>JESUS DAVID MUÑOZ CACERES</v>
          </cell>
        </row>
        <row r="533">
          <cell r="B533" t="str">
            <v>Proyecto de Ley Numero 69 de 2025  Cámara</v>
          </cell>
          <cell r="C533" t="str">
            <v>Por medio de la cual se modifica la Ley 1641 de 2013 y se implementan estrategias y servicios integrales para el abordaje del fenómeno de habitabilidad en calle para la formulación de la política pública social para habitantes de la calle; y se dictan otras disposiciones.</v>
          </cell>
          <cell r="D533" t="str">
            <v>Medio</v>
          </cell>
          <cell r="E533" t="str">
            <v>Publicación</v>
          </cell>
          <cell r="F533" t="str">
            <v>0</v>
          </cell>
          <cell r="G533" t="str">
            <v>DAF;DGRESS;DGPPN</v>
          </cell>
          <cell r="H533" t="str">
            <v>DAF; DGPPN</v>
          </cell>
          <cell r="I533" t="str">
            <v/>
          </cell>
          <cell r="J533" t="str">
            <v/>
          </cell>
          <cell r="K533" t="str">
            <v/>
          </cell>
          <cell r="L533" t="str">
            <v>WILLIAM FELIPE ORDUZ ANDONOFF</v>
          </cell>
        </row>
        <row r="534">
          <cell r="B534" t="str">
            <v>Proyecto de Ley Numero 70 de 2025  Cámara</v>
          </cell>
          <cell r="C534" t="str">
            <v>"por medio de la cual se fomenta el apoyo estatal a la radiodifusión sonora comunitaria en Colombia y se dictan otras disposiciones"</v>
          </cell>
          <cell r="D534" t="str">
            <v>Bajo</v>
          </cell>
          <cell r="E534" t="str">
            <v>Ponencia</v>
          </cell>
          <cell r="F534" t="str">
            <v>1</v>
          </cell>
          <cell r="G534" t="str">
            <v>DGPM;DGPPN;DIAN;DAF</v>
          </cell>
          <cell r="H534" t="str">
            <v>DIAN</v>
          </cell>
          <cell r="I534" t="str">
            <v/>
          </cell>
          <cell r="J534" t="str">
            <v/>
          </cell>
          <cell r="K534" t="str">
            <v/>
          </cell>
          <cell r="L534" t="str">
            <v>IVON YULIETH CARVAJAL MORENO</v>
          </cell>
        </row>
        <row r="535">
          <cell r="B535" t="str">
            <v>Proyecto de Ley Numero 70 de 2025  Senado</v>
          </cell>
          <cell r="C535" t="str">
            <v>por medio del cual se fortalece y profesionaliza la función de los secretarios de los cuerpos colegiados territoriales de elección popular y se dictan otras disposiciones.</v>
          </cell>
          <cell r="D535" t="str">
            <v>No impacto</v>
          </cell>
          <cell r="E535" t="str">
            <v>Aprobado</v>
          </cell>
          <cell r="F535" t="str">
            <v>2</v>
          </cell>
          <cell r="G535" t="str">
            <v>DAF</v>
          </cell>
          <cell r="H535" t="str">
            <v/>
          </cell>
          <cell r="I535" t="str">
            <v/>
          </cell>
          <cell r="J535" t="str">
            <v/>
          </cell>
          <cell r="K535" t="str">
            <v/>
          </cell>
          <cell r="L535" t="str">
            <v>JESUS DAVID MUÑOZ CACERES</v>
          </cell>
        </row>
        <row r="536">
          <cell r="B536" t="str">
            <v>Proyecto de Ley Numero 71 de 2025  Cámara</v>
          </cell>
          <cell r="C536" t="str">
            <v>Por medio de la cual se exalta la vaquería como una manifestación del Patrimonio Cultural Inmaterial de la Nación y se dictan otras disposiciones.</v>
          </cell>
          <cell r="D536" t="str">
            <v>Bajo</v>
          </cell>
          <cell r="E536" t="str">
            <v>Ponencia</v>
          </cell>
          <cell r="F536" t="str">
            <v>1</v>
          </cell>
          <cell r="G536" t="str">
            <v/>
          </cell>
          <cell r="H536" t="str">
            <v/>
          </cell>
          <cell r="I536" t="str">
            <v/>
          </cell>
          <cell r="J536" t="str">
            <v/>
          </cell>
          <cell r="K536" t="str">
            <v/>
          </cell>
          <cell r="L536" t="str">
            <v>IVON YULIETH CARVAJAL MORENO</v>
          </cell>
        </row>
        <row r="537">
          <cell r="B537" t="str">
            <v>Proyecto de Ley Numero 72 de 2025  Cámara</v>
          </cell>
          <cell r="C537" t="str">
            <v>por medio de la cual se autoriza a la asamblea departamental de Arauca para emitir la estampilla pro salud departamental y se establecen disposiciones para su destinación; administración y control.</v>
          </cell>
          <cell r="D537" t="str">
            <v>Bajo</v>
          </cell>
          <cell r="E537" t="str">
            <v>Aprobado</v>
          </cell>
          <cell r="F537" t="str">
            <v>1</v>
          </cell>
          <cell r="G537" t="str">
            <v>DGPPN</v>
          </cell>
          <cell r="H537" t="str">
            <v>DGPPN</v>
          </cell>
          <cell r="I537" t="str">
            <v/>
          </cell>
          <cell r="J537" t="str">
            <v/>
          </cell>
          <cell r="K537" t="str">
            <v/>
          </cell>
          <cell r="L537" t="str">
            <v>JESUS DAVID MUÑOZ CACERES</v>
          </cell>
        </row>
        <row r="538">
          <cell r="B538" t="str">
            <v>Proyecto de Ley Numero 72 de 2025  Senado</v>
          </cell>
          <cell r="C538" t="str">
            <v>por medio del cual se establece el Programa Nacional de Tamizaje Oncológico y se dictan otras disposiciones</v>
          </cell>
          <cell r="D538" t="str">
            <v>Medio</v>
          </cell>
          <cell r="E538" t="str">
            <v>Aprobado</v>
          </cell>
          <cell r="F538" t="str">
            <v>1</v>
          </cell>
          <cell r="G538" t="str">
            <v>DGPPN;DGRESS</v>
          </cell>
          <cell r="H538" t="str">
            <v>DGPPN</v>
          </cell>
          <cell r="I538" t="str">
            <v/>
          </cell>
          <cell r="J538" t="str">
            <v/>
          </cell>
          <cell r="K538" t="str">
            <v/>
          </cell>
          <cell r="L538" t="str">
            <v>EDGAR FEDERICO RODRIGUEZ ARANDA</v>
          </cell>
        </row>
        <row r="539">
          <cell r="B539" t="str">
            <v>Proyecto de Ley Numero 73 de 2025  Senado</v>
          </cell>
          <cell r="C539" t="str">
            <v>Por medio del cual se establece el Plan Nacional para la Atención Integral de la EPOC y otras Enfermedades Respiratorias</v>
          </cell>
          <cell r="D539" t="str">
            <v>Medio</v>
          </cell>
          <cell r="E539" t="str">
            <v>Ponencia</v>
          </cell>
          <cell r="F539" t="str">
            <v>1</v>
          </cell>
          <cell r="G539" t="str">
            <v>DGRESS;DGPPN</v>
          </cell>
          <cell r="H539" t="str">
            <v>DGPPN</v>
          </cell>
          <cell r="I539" t="str">
            <v/>
          </cell>
          <cell r="J539" t="str">
            <v/>
          </cell>
          <cell r="K539" t="str">
            <v/>
          </cell>
          <cell r="L539" t="str">
            <v>OSCAR ALBERTO GARCÍA GOMEZ</v>
          </cell>
        </row>
        <row r="540">
          <cell r="B540" t="str">
            <v>Proyecto de Ley Numero 74 de 2025  Senado</v>
          </cell>
          <cell r="C540" t="str">
            <v>la cual se crea el registro e identificación de usuarios finales de tarjetas SIM y E-SIM o la tecnología que las reemplace y se dictan otras disposiciones.</v>
          </cell>
          <cell r="D540" t="str">
            <v>Bajo</v>
          </cell>
          <cell r="E540" t="str">
            <v>Ponencia</v>
          </cell>
          <cell r="F540" t="str">
            <v>2</v>
          </cell>
          <cell r="G540" t="str">
            <v>DGPPN</v>
          </cell>
          <cell r="H540" t="str">
            <v>DGPPN</v>
          </cell>
          <cell r="I540" t="str">
            <v/>
          </cell>
          <cell r="J540" t="str">
            <v/>
          </cell>
          <cell r="K540" t="str">
            <v/>
          </cell>
          <cell r="L540" t="str">
            <v>JESUS DAVID MUÑOZ CACERES</v>
          </cell>
        </row>
        <row r="541">
          <cell r="B541" t="str">
            <v>Proyecto de Ley Numero 74 de 2025  Cámara</v>
          </cell>
          <cell r="C541" t="str">
            <v>Por medio del cual se regulan las plataformas de redes sociales en Colombia y se dictan otras disposiciones generales.</v>
          </cell>
          <cell r="D541" t="str">
            <v>Bajo</v>
          </cell>
          <cell r="E541" t="str">
            <v>Ponencia</v>
          </cell>
          <cell r="F541" t="str">
            <v>1</v>
          </cell>
          <cell r="G541" t="str">
            <v>DGPPN</v>
          </cell>
          <cell r="H541" t="str">
            <v>DGPPN</v>
          </cell>
          <cell r="I541" t="str">
            <v/>
          </cell>
          <cell r="J541" t="str">
            <v/>
          </cell>
          <cell r="K541" t="str">
            <v/>
          </cell>
          <cell r="L541" t="str">
            <v>IVON YULIETH CARVAJAL MORENO</v>
          </cell>
        </row>
        <row r="542">
          <cell r="B542" t="str">
            <v>Proyecto de Ley Numero 75 de 2025  Senado</v>
          </cell>
          <cell r="C542" t="str">
            <v>por medio de la cual se definen parámetros para la importación; fabricación; comercialización; adquisición; registro; uso; tenencia; porte; transporte; vigilancia y control de los Sistemas de Aeronaves no Tripuladas (UAS) y los Sistemas de Contramedidas de Aeronaves no Tripuladas (C-UAS); sus partes y componentes asociados y se dictan otras disposiciones.</v>
          </cell>
          <cell r="D542" t="str">
            <v>Bajo</v>
          </cell>
          <cell r="E542" t="str">
            <v>Ponencia</v>
          </cell>
          <cell r="F542" t="str">
            <v>3</v>
          </cell>
          <cell r="G542" t="str">
            <v>DGPPN</v>
          </cell>
          <cell r="H542" t="str">
            <v>DGPPN</v>
          </cell>
          <cell r="I542" t="str">
            <v/>
          </cell>
          <cell r="J542" t="str">
            <v/>
          </cell>
          <cell r="K542" t="str">
            <v/>
          </cell>
          <cell r="L542" t="str">
            <v>EDGAR FEDERICO RODRIGUEZ ARANDA</v>
          </cell>
        </row>
        <row r="543">
          <cell r="B543" t="str">
            <v>Proyecto de Ley Numero 75 de 2025  Cámara</v>
          </cell>
          <cell r="C543" t="str">
            <v>Por medio de la cual se modifica la Ley 376 de 1997 y se dictan otras disposiciones. Ley de la Fonoaudiología.</v>
          </cell>
          <cell r="D543" t="str">
            <v>Bajo</v>
          </cell>
          <cell r="E543" t="str">
            <v>Ponencia</v>
          </cell>
          <cell r="F543" t="str">
            <v>2</v>
          </cell>
          <cell r="G543" t="str">
            <v>DGPPN</v>
          </cell>
          <cell r="H543" t="str">
            <v>DGPPN</v>
          </cell>
          <cell r="I543" t="str">
            <v/>
          </cell>
          <cell r="J543" t="str">
            <v/>
          </cell>
          <cell r="K543" t="str">
            <v/>
          </cell>
          <cell r="L543" t="str">
            <v>JESUS DAVID MUÑOZ CACERES</v>
          </cell>
        </row>
        <row r="544">
          <cell r="B544" t="str">
            <v>Proyecto de Ley Numero 76 de 2025  Senado</v>
          </cell>
          <cell r="C544" t="str">
            <v>Por la cual se expide la ley de defensa nacional; y se dictan otras disposiciones</v>
          </cell>
          <cell r="D544" t="str">
            <v>Medio</v>
          </cell>
          <cell r="E544" t="str">
            <v>Publicación</v>
          </cell>
          <cell r="F544" t="str">
            <v>0</v>
          </cell>
          <cell r="G544" t="str">
            <v>DGPPN</v>
          </cell>
          <cell r="H544" t="str">
            <v>DGPPN</v>
          </cell>
          <cell r="I544" t="str">
            <v/>
          </cell>
          <cell r="J544" t="str">
            <v/>
          </cell>
          <cell r="K544" t="str">
            <v/>
          </cell>
          <cell r="L544" t="str">
            <v>JEAN MARCO FERIA PEROZO</v>
          </cell>
        </row>
        <row r="545">
          <cell r="B545" t="str">
            <v>Proyecto de Ley Numero 76 de 2025  Cámara</v>
          </cell>
          <cell r="C545" t="str">
            <v>Por medio del cual se dispone conforme al principio de libertad de escogencia la afiliación a las Cajas de Compensación Familiar y se dictan otras disposiciones.</v>
          </cell>
          <cell r="D545" t="str">
            <v>Bajo</v>
          </cell>
          <cell r="E545" t="str">
            <v>Ponencia</v>
          </cell>
          <cell r="F545" t="str">
            <v>1</v>
          </cell>
          <cell r="G545" t="str">
            <v>DGRESS;DGPPN</v>
          </cell>
          <cell r="H545" t="str">
            <v>DGPPN</v>
          </cell>
          <cell r="I545" t="str">
            <v/>
          </cell>
          <cell r="J545" t="str">
            <v/>
          </cell>
          <cell r="K545" t="str">
            <v/>
          </cell>
          <cell r="L545" t="str">
            <v>IVON YULIETH CARVAJAL MORENO</v>
          </cell>
        </row>
        <row r="546">
          <cell r="B546" t="str">
            <v>Proyecto de Ley Numero 77 de 2025  Senado</v>
          </cell>
          <cell r="C546" t="str">
            <v>por medio de la cual se modifica el artículo 438 de la Ley 599 de 2000 en lo relacionado con las circunstancias de agravación de la falsa denuncia.</v>
          </cell>
          <cell r="D546" t="str">
            <v>Bajo</v>
          </cell>
          <cell r="E546" t="str">
            <v>Ponencia</v>
          </cell>
          <cell r="F546" t="str">
            <v>1</v>
          </cell>
          <cell r="G546" t="str">
            <v/>
          </cell>
          <cell r="H546" t="str">
            <v/>
          </cell>
          <cell r="I546" t="str">
            <v/>
          </cell>
          <cell r="J546" t="str">
            <v/>
          </cell>
          <cell r="K546" t="str">
            <v/>
          </cell>
          <cell r="L546" t="str">
            <v>IVON YULIETH CARVAJAL MORENO</v>
          </cell>
        </row>
        <row r="547">
          <cell r="B547" t="str">
            <v>Proyecto de Ley Numero 77 de 2025  Cámara</v>
          </cell>
          <cell r="C547" t="str">
            <v>por medio del cual se crea la Red Colombiana de Identificación Animal (RCIA); la cédula animal y se dictan otras disposiciones.</v>
          </cell>
          <cell r="D547" t="str">
            <v>Bajo</v>
          </cell>
          <cell r="E547" t="str">
            <v>Ponencia</v>
          </cell>
          <cell r="F547" t="str">
            <v>2</v>
          </cell>
          <cell r="G547" t="str">
            <v>DGPPN;DAF</v>
          </cell>
          <cell r="H547" t="str">
            <v>DGPPN</v>
          </cell>
          <cell r="I547" t="str">
            <v/>
          </cell>
          <cell r="J547" t="str">
            <v/>
          </cell>
          <cell r="K547" t="str">
            <v/>
          </cell>
          <cell r="L547" t="str">
            <v>JESUS DAVID MUÑOZ CACERES</v>
          </cell>
        </row>
        <row r="548">
          <cell r="B548" t="str">
            <v>Proyecto de Ley Numero 78 de 2025  Senado</v>
          </cell>
          <cell r="C548" t="str">
            <v>por medio de la cual se establece el trabajo comunitario como alternativa de pago para multas de tránsito y se dictan otras disposiciones.</v>
          </cell>
          <cell r="D548" t="str">
            <v>Bajo</v>
          </cell>
          <cell r="E548" t="str">
            <v>Ponencia</v>
          </cell>
          <cell r="F548" t="str">
            <v>1</v>
          </cell>
          <cell r="G548" t="str">
            <v>DGPPN;DAF</v>
          </cell>
          <cell r="H548" t="str">
            <v>DGPPN</v>
          </cell>
          <cell r="I548" t="str">
            <v/>
          </cell>
          <cell r="J548" t="str">
            <v/>
          </cell>
          <cell r="K548" t="str">
            <v/>
          </cell>
          <cell r="L548" t="str">
            <v>IVON YULIETH CARVAJAL MORENO</v>
          </cell>
        </row>
        <row r="549">
          <cell r="B549" t="str">
            <v>Proyecto de Ley Numero 78 de 2025  Cámara</v>
          </cell>
          <cell r="C549" t="str">
            <v>por medio del cual se reglamenta el depósito de vehículos en parqueaderos en el marco de un proceso de ejecución de garantías mobiliarias y se dictan otras disposiciones.</v>
          </cell>
          <cell r="D549" t="str">
            <v>Bajo</v>
          </cell>
          <cell r="E549" t="str">
            <v>Ponencia</v>
          </cell>
          <cell r="F549" t="str">
            <v>1</v>
          </cell>
          <cell r="G549" t="str">
            <v/>
          </cell>
          <cell r="H549" t="str">
            <v/>
          </cell>
          <cell r="I549" t="str">
            <v/>
          </cell>
          <cell r="J549" t="str">
            <v/>
          </cell>
          <cell r="K549" t="str">
            <v/>
          </cell>
          <cell r="L549" t="str">
            <v>IVON YULIETH CARVAJAL MORENO</v>
          </cell>
        </row>
        <row r="550">
          <cell r="B550" t="str">
            <v>Proyecto de Ley Numero 79 de 2025  Senado</v>
          </cell>
          <cell r="C550" t="str">
            <v>por medio de la cual se modifican artículos de la Ley 599 de 2000 y la Ley 906 de 2004; con el fin de proteger la familia nuclear.</v>
          </cell>
          <cell r="D550" t="str">
            <v>Bajo</v>
          </cell>
          <cell r="E550" t="str">
            <v>Publicación</v>
          </cell>
          <cell r="F550" t="str">
            <v>0</v>
          </cell>
          <cell r="G550" t="str">
            <v/>
          </cell>
          <cell r="H550" t="str">
            <v/>
          </cell>
          <cell r="I550" t="str">
            <v/>
          </cell>
          <cell r="J550" t="str">
            <v/>
          </cell>
          <cell r="K550" t="str">
            <v/>
          </cell>
          <cell r="L550" t="str">
            <v>IVON YULIETH CARVAJAL MORENO</v>
          </cell>
        </row>
        <row r="551">
          <cell r="B551" t="str">
            <v>Proyecto de Ley Numero 79 de 2025  Cámara</v>
          </cell>
          <cell r="C551" t="str">
            <v>Por medio de la cual se universaliza el subsidio al consumo de Gas Licuado de Petróleo (GLP) distribuido en cilindros en los hogares que utilizan combustibles de uso ineficiente y altamente contaminante (CIAC) para cocinar; y se dictan otras disposiciones.</v>
          </cell>
          <cell r="D551" t="str">
            <v>Medio</v>
          </cell>
          <cell r="E551" t="str">
            <v>Aprobado</v>
          </cell>
          <cell r="F551" t="str">
            <v>1</v>
          </cell>
          <cell r="G551" t="str">
            <v>DGPM;DGPPN</v>
          </cell>
          <cell r="H551" t="str">
            <v>DGPPN</v>
          </cell>
          <cell r="I551" t="str">
            <v/>
          </cell>
          <cell r="J551" t="str">
            <v/>
          </cell>
          <cell r="K551" t="str">
            <v/>
          </cell>
          <cell r="L551" t="str">
            <v>SANTIAGO CANO ARIAS</v>
          </cell>
        </row>
        <row r="552">
          <cell r="B552" t="str">
            <v>Proyecto de Ley Numero 80 de 2025  Senado</v>
          </cell>
          <cell r="C552" t="str">
            <v>por medio de la cual se modifican las Leyes 294 de 1996; 2383 de 2024 y 2460 de 2025 con el fin de crear la ruta de atención para la violencia en entornos familiares en Colombia y se dictan otras disposiciones ley familias unidas; sociedad unida.</v>
          </cell>
          <cell r="D552" t="str">
            <v>Bajo</v>
          </cell>
          <cell r="E552" t="str">
            <v>Ponencia</v>
          </cell>
          <cell r="F552" t="str">
            <v>1</v>
          </cell>
          <cell r="G552" t="str">
            <v/>
          </cell>
          <cell r="H552" t="str">
            <v/>
          </cell>
          <cell r="I552" t="str">
            <v/>
          </cell>
          <cell r="J552" t="str">
            <v/>
          </cell>
          <cell r="K552" t="str">
            <v/>
          </cell>
          <cell r="L552" t="str">
            <v>IVON YULIETH CARVAJAL MORENO</v>
          </cell>
        </row>
        <row r="553">
          <cell r="B553" t="str">
            <v>Proyecto de Ley Numero 80 de 2025  Cámara</v>
          </cell>
          <cell r="C553" t="str">
            <v>por medio del cual se modifica la Ley 1676 de 2013 y se establece el marco de acción para las cámaras de comercio y su confederación en el Registro de Garantías Mobiliarias y dicta otras disposiciones.</v>
          </cell>
          <cell r="D553" t="str">
            <v>Bajo</v>
          </cell>
          <cell r="E553" t="str">
            <v>Ponencia</v>
          </cell>
          <cell r="F553" t="str">
            <v>1</v>
          </cell>
          <cell r="G553" t="str">
            <v/>
          </cell>
          <cell r="H553" t="str">
            <v/>
          </cell>
          <cell r="I553" t="str">
            <v/>
          </cell>
          <cell r="J553" t="str">
            <v/>
          </cell>
          <cell r="K553" t="str">
            <v/>
          </cell>
          <cell r="L553" t="str">
            <v>IVON YULIETH CARVAJAL MORENO</v>
          </cell>
        </row>
        <row r="554">
          <cell r="B554" t="str">
            <v>Proyecto de Ley Numero 81 de 2025  Cámara</v>
          </cell>
          <cell r="C554" t="str">
            <v>Por medio de la cual se modifica y adiciona la Ley 5ª de 1992; se crea la Comisión Legal para la Ciencia; Tecnología; Innovación y Estudios de Futuro del Congreso de la República de Colombia y se dictan otras disposicione</v>
          </cell>
          <cell r="D554" t="str">
            <v>Bajo</v>
          </cell>
          <cell r="E554" t="str">
            <v>Ponencia</v>
          </cell>
          <cell r="F554" t="str">
            <v>1</v>
          </cell>
          <cell r="G554" t="str">
            <v>DGPPN</v>
          </cell>
          <cell r="H554" t="str">
            <v>DGPPN</v>
          </cell>
          <cell r="I554" t="str">
            <v/>
          </cell>
          <cell r="J554" t="str">
            <v/>
          </cell>
          <cell r="K554" t="str">
            <v/>
          </cell>
          <cell r="L554" t="str">
            <v>IVON YULIETH CARVAJAL MORENO</v>
          </cell>
        </row>
        <row r="555">
          <cell r="B555" t="str">
            <v>Proyecto de Ley Numero 81 de 2025  Senado</v>
          </cell>
          <cell r="C555" t="str">
            <v>por medio de la cual se reconoce al ser humano en gestación como sujeto de derechos; se modifican los artículos 90 y 93 del Código Civil Colombiano y se dictan otras disposiciones – “Ley Niños Invisibles”</v>
          </cell>
          <cell r="D555" t="str">
            <v>Bajo</v>
          </cell>
          <cell r="E555" t="str">
            <v>Ponencia</v>
          </cell>
          <cell r="F555" t="str">
            <v>1</v>
          </cell>
          <cell r="G555" t="str">
            <v/>
          </cell>
          <cell r="H555" t="str">
            <v/>
          </cell>
          <cell r="I555" t="str">
            <v/>
          </cell>
          <cell r="J555" t="str">
            <v/>
          </cell>
          <cell r="K555" t="str">
            <v/>
          </cell>
          <cell r="L555" t="str">
            <v>IVON YULIETH CARVAJAL MORENO</v>
          </cell>
        </row>
        <row r="556">
          <cell r="B556" t="str">
            <v>Proyecto de Ley Numero 82 de 2025  Cámara</v>
          </cell>
          <cell r="C556" t="str">
            <v>Por medio de la cual se garantiza el acceso al Sistema General de Seguridad Social en salud; se establecen seguros; auxilios y beneficios a los dignatarios de los Organismos de Acción Comunal y se dictan otras disposiciones.</v>
          </cell>
          <cell r="D556" t="str">
            <v>Medio</v>
          </cell>
          <cell r="E556" t="str">
            <v>Ponencia</v>
          </cell>
          <cell r="F556" t="str">
            <v>2</v>
          </cell>
          <cell r="G556" t="str">
            <v>DAF;DGPPN;DGRESS</v>
          </cell>
          <cell r="H556" t="str">
            <v>DGPPN</v>
          </cell>
          <cell r="I556" t="str">
            <v/>
          </cell>
          <cell r="J556" t="str">
            <v/>
          </cell>
          <cell r="K556" t="str">
            <v/>
          </cell>
          <cell r="L556" t="str">
            <v>SONIA LORENA IBAGON AVILA</v>
          </cell>
        </row>
        <row r="557">
          <cell r="B557" t="str">
            <v>Proyecto de Ley Numero 82 de 2025  Senado</v>
          </cell>
          <cell r="C557" t="str">
            <v>por medio del cual se establece la educación sobre autoexamen; prevención y cuidado de las mamas en todas las Instituciones Educativas del país; y se dictan otras disposiciones.</v>
          </cell>
          <cell r="D557" t="str">
            <v>Bajo</v>
          </cell>
          <cell r="E557" t="str">
            <v>Ponencia</v>
          </cell>
          <cell r="F557" t="str">
            <v>1</v>
          </cell>
          <cell r="G557" t="str">
            <v>DAF;DGPPN</v>
          </cell>
          <cell r="H557" t="str">
            <v>DGPPN</v>
          </cell>
          <cell r="I557" t="str">
            <v/>
          </cell>
          <cell r="J557" t="str">
            <v/>
          </cell>
          <cell r="K557" t="str">
            <v/>
          </cell>
          <cell r="L557" t="str">
            <v>IVON YULIETH CARVAJAL MORENO</v>
          </cell>
        </row>
        <row r="558">
          <cell r="B558" t="str">
            <v>-Proyecto de ley estatutaria Numero 83 de 2025  Cámara</v>
          </cell>
          <cell r="C558" t="str">
            <v>Por medio de la cual se fortalecen los Consejos de Juventud; se modifica la Ley Estatutaria número 1622 de 2013 y se dictan otras disposiciones.</v>
          </cell>
          <cell r="D558" t="str">
            <v>Medio</v>
          </cell>
          <cell r="E558" t="str">
            <v>Aprobado</v>
          </cell>
          <cell r="F558" t="str">
            <v>2</v>
          </cell>
          <cell r="G558" t="str">
            <v>DAF;DGPPN</v>
          </cell>
          <cell r="H558" t="str">
            <v>DGPPN</v>
          </cell>
          <cell r="I558" t="str">
            <v/>
          </cell>
          <cell r="J558" t="str">
            <v/>
          </cell>
          <cell r="K558" t="str">
            <v/>
          </cell>
          <cell r="L558" t="str">
            <v>WILLIAM FELIPE ORDUZ ANDONOFF</v>
          </cell>
        </row>
        <row r="559">
          <cell r="B559" t="str">
            <v>Proyecto de Ley Numero 84 de 2025  Cámara</v>
          </cell>
          <cell r="C559" t="str">
            <v>por medio de la cual se modifica la Ley 906 de 2004; se reglamenta la garantía procesal de doble conformidad judicial; se regula el recurso de impugnación especial y se dictan otras disposiciones.</v>
          </cell>
          <cell r="D559" t="str">
            <v>Bajo</v>
          </cell>
          <cell r="E559" t="str">
            <v>Ponencia</v>
          </cell>
          <cell r="F559" t="str">
            <v>2</v>
          </cell>
          <cell r="G559" t="str">
            <v>DGPPN</v>
          </cell>
          <cell r="H559" t="str">
            <v>DGPPN</v>
          </cell>
          <cell r="I559" t="str">
            <v/>
          </cell>
          <cell r="J559" t="str">
            <v/>
          </cell>
          <cell r="K559" t="str">
            <v/>
          </cell>
          <cell r="L559" t="str">
            <v>JESUS DAVID MUÑOZ CACERES</v>
          </cell>
        </row>
        <row r="560">
          <cell r="B560" t="str">
            <v>Proyecto de Ley Numero 85 de 2025  Senado</v>
          </cell>
          <cell r="C560" t="str">
            <v>por medio de cual se declara Patrimonio Cultural y Genético de Colombia la raza del perro sabueso fino colombiano y se dictan otras disposiciones</v>
          </cell>
          <cell r="D560" t="str">
            <v>Bajo</v>
          </cell>
          <cell r="E560" t="str">
            <v>Ponencia</v>
          </cell>
          <cell r="F560" t="str">
            <v>1</v>
          </cell>
          <cell r="G560" t="str">
            <v>DGPPN</v>
          </cell>
          <cell r="H560" t="str">
            <v>DGPPN</v>
          </cell>
          <cell r="I560" t="str">
            <v/>
          </cell>
          <cell r="J560" t="str">
            <v/>
          </cell>
          <cell r="K560" t="str">
            <v/>
          </cell>
          <cell r="L560" t="str">
            <v>IVON YULIETH CARVAJAL MORENO</v>
          </cell>
        </row>
        <row r="561">
          <cell r="B561" t="str">
            <v>Proyecto de Ley Numero 85 de 2025  Cámara</v>
          </cell>
          <cell r="C561" t="str">
            <v>Por medio de la cual se crean y fortalecen estrategias que fomenten el empleo juvenil en Colombia y se dictan otras disposiciones.</v>
          </cell>
          <cell r="D561" t="str">
            <v>Medio</v>
          </cell>
          <cell r="E561" t="str">
            <v>Ponencia</v>
          </cell>
          <cell r="F561" t="str">
            <v>2</v>
          </cell>
          <cell r="G561" t="str">
            <v>DAF;DGPM;DGPPN</v>
          </cell>
          <cell r="H561" t="str">
            <v>DGPPN</v>
          </cell>
          <cell r="I561" t="str">
            <v/>
          </cell>
          <cell r="J561" t="str">
            <v/>
          </cell>
          <cell r="K561" t="str">
            <v/>
          </cell>
          <cell r="L561" t="str">
            <v>OSCAR ALBERTO GARCÍA GOMEZ</v>
          </cell>
        </row>
        <row r="562">
          <cell r="B562" t="str">
            <v>Proyecto de Ley Numero 86 de 2025  Senado</v>
          </cell>
          <cell r="C562" t="str">
            <v>por medio de la cual se derogan disposiciones que ordenan la destrucción de maquinaria pesada decomisada en actividades ilícitas y se dictan medidas para su aprovechamiento en la mecanización del campo colombiano y otras disposiciones.</v>
          </cell>
          <cell r="D562" t="str">
            <v>Bajo</v>
          </cell>
          <cell r="E562" t="str">
            <v>Ponencia</v>
          </cell>
          <cell r="F562" t="str">
            <v>1</v>
          </cell>
          <cell r="G562" t="str">
            <v/>
          </cell>
          <cell r="H562" t="str">
            <v/>
          </cell>
          <cell r="I562" t="str">
            <v/>
          </cell>
          <cell r="J562" t="str">
            <v/>
          </cell>
          <cell r="K562" t="str">
            <v/>
          </cell>
          <cell r="L562" t="str">
            <v>IVON YULIETH CARVAJAL MORENO</v>
          </cell>
        </row>
        <row r="563">
          <cell r="B563" t="str">
            <v>-Proyecto de ley estatutaria Numero 86 de 2025  Cámara</v>
          </cell>
          <cell r="C563" t="str">
            <v>por medio del cual se modifica la Ley 1475 de 2011 en relación a la doble militancia y se dictan otras disposiciones.</v>
          </cell>
          <cell r="D563" t="str">
            <v>Bajo</v>
          </cell>
          <cell r="E563" t="str">
            <v>Ponencia</v>
          </cell>
          <cell r="F563" t="str">
            <v>2</v>
          </cell>
          <cell r="G563" t="str">
            <v>DGPPN</v>
          </cell>
          <cell r="H563" t="str">
            <v>DGPPN</v>
          </cell>
          <cell r="I563" t="str">
            <v/>
          </cell>
          <cell r="J563" t="str">
            <v/>
          </cell>
          <cell r="K563" t="str">
            <v/>
          </cell>
          <cell r="L563" t="str">
            <v>JESUS DAVID MUÑOZ CACERES</v>
          </cell>
        </row>
        <row r="564">
          <cell r="B564" t="str">
            <v>Proyecto de Ley Numero 87 de 2025  Senado</v>
          </cell>
          <cell r="C564" t="str">
            <v>por medio de la cual se crean lineamientos para la fijación de tarifas; incrementos anuales; distancias mínimas y otras disposiciones correspondientes a los peajes en la infraestructura de transporte a cargo de la Nación y de las entidades territoriales.</v>
          </cell>
          <cell r="D564" t="str">
            <v>Medio</v>
          </cell>
          <cell r="E564" t="str">
            <v>Ponencia</v>
          </cell>
          <cell r="F564" t="str">
            <v>1</v>
          </cell>
          <cell r="G564" t="str">
            <v>DGPPN;DGCPTN;DAF</v>
          </cell>
          <cell r="H564" t="str">
            <v>DGPPN</v>
          </cell>
          <cell r="I564" t="str">
            <v/>
          </cell>
          <cell r="J564" t="str">
            <v/>
          </cell>
          <cell r="K564" t="str">
            <v/>
          </cell>
          <cell r="L564" t="str">
            <v>JEAN MARCO FERIA PEROZO</v>
          </cell>
        </row>
        <row r="565">
          <cell r="B565" t="str">
            <v>Proyecto de Ley Numero 88 de 2025  Senado</v>
          </cell>
          <cell r="C565" t="str">
            <v>por medio de la cual se establecen las pautas para la implementación del Sistema de Bicicletas Públicas y se dictan otras disposiciones</v>
          </cell>
          <cell r="D565" t="str">
            <v>Bajo</v>
          </cell>
          <cell r="E565" t="str">
            <v>Ponencia</v>
          </cell>
          <cell r="F565" t="str">
            <v>1</v>
          </cell>
          <cell r="G565" t="str">
            <v/>
          </cell>
          <cell r="H565" t="str">
            <v/>
          </cell>
          <cell r="I565" t="str">
            <v/>
          </cell>
          <cell r="J565" t="str">
            <v/>
          </cell>
          <cell r="K565" t="str">
            <v/>
          </cell>
          <cell r="L565" t="str">
            <v>IVON YULIETH CARVAJAL MORENO</v>
          </cell>
        </row>
        <row r="566">
          <cell r="B566" t="str">
            <v>-Proyecto de ley Orgánica Numero 88 de 2025  Cámara</v>
          </cell>
          <cell r="C566" t="str">
            <v>Por medio de la cual se modifica la Ley 5ª de 1992; se crea la unidad de servicios generales de ambas cámaras legislativas y se dictan otras disposiciones.</v>
          </cell>
          <cell r="D566" t="str">
            <v>Bajo</v>
          </cell>
          <cell r="E566" t="str">
            <v>Ponencia</v>
          </cell>
          <cell r="F566" t="str">
            <v>1</v>
          </cell>
          <cell r="G566" t="str">
            <v>DGPPN</v>
          </cell>
          <cell r="H566" t="str">
            <v>DGPPN</v>
          </cell>
          <cell r="I566" t="str">
            <v/>
          </cell>
          <cell r="J566" t="str">
            <v/>
          </cell>
          <cell r="K566" t="str">
            <v/>
          </cell>
          <cell r="L566" t="str">
            <v>WILLIAM FELIPE ORDUZ ANDONOFF</v>
          </cell>
        </row>
        <row r="567">
          <cell r="B567" t="str">
            <v>Proyecto de Ley Numero 89 de 2025  Senado</v>
          </cell>
          <cell r="C567" t="str">
            <v>por medio de la cual se ordena la delimitación de zonas de transición bosque alto andino páramo en el territorio nacional; se excluyen estas zonas para la realización de actividades de gran impacto ambiental y se dictan otras disposiciones</v>
          </cell>
          <cell r="D567" t="str">
            <v>Bajo</v>
          </cell>
          <cell r="E567" t="str">
            <v>Publicación</v>
          </cell>
          <cell r="F567" t="str">
            <v>0</v>
          </cell>
          <cell r="G567" t="str">
            <v/>
          </cell>
          <cell r="H567" t="str">
            <v/>
          </cell>
          <cell r="I567" t="str">
            <v/>
          </cell>
          <cell r="J567" t="str">
            <v/>
          </cell>
          <cell r="K567" t="str">
            <v/>
          </cell>
          <cell r="L567" t="str">
            <v>IVON YULIETH CARVAJAL MORENO</v>
          </cell>
        </row>
        <row r="568">
          <cell r="B568" t="str">
            <v>Proyecto de Ley Numero 89 de 2025  Cámara</v>
          </cell>
          <cell r="C568" t="str">
            <v>por medio de la cual se reduce la jornada laboral de los empleados públicos y los trabajadores oficiales.</v>
          </cell>
          <cell r="D568" t="str">
            <v>Bajo</v>
          </cell>
          <cell r="E568" t="str">
            <v>Aprobado</v>
          </cell>
          <cell r="F568" t="str">
            <v>1</v>
          </cell>
          <cell r="G568" t="str">
            <v>DGPPN;DAF;DGPM</v>
          </cell>
          <cell r="H568" t="str">
            <v>DGPPN</v>
          </cell>
          <cell r="I568" t="str">
            <v/>
          </cell>
          <cell r="J568" t="str">
            <v/>
          </cell>
          <cell r="K568" t="str">
            <v/>
          </cell>
          <cell r="L568" t="str">
            <v>IVON YULIETH CARVAJAL MORENO</v>
          </cell>
        </row>
        <row r="569">
          <cell r="B569" t="str">
            <v>Proyecto de Ley Numero 90 de 2025  Cámara</v>
          </cell>
          <cell r="C569" t="str">
            <v>Por medio de la cual se crea el fondo nacional de fomento de la guadua y el bambú (FNGB) y se dictan otras disposiciones.</v>
          </cell>
          <cell r="D569" t="str">
            <v>Bajo</v>
          </cell>
          <cell r="E569" t="str">
            <v>Ponencia</v>
          </cell>
          <cell r="F569" t="str">
            <v>1</v>
          </cell>
          <cell r="G569" t="str">
            <v/>
          </cell>
          <cell r="H569" t="str">
            <v/>
          </cell>
          <cell r="I569" t="str">
            <v/>
          </cell>
          <cell r="J569" t="str">
            <v/>
          </cell>
          <cell r="K569" t="str">
            <v/>
          </cell>
          <cell r="L569" t="str">
            <v>IVON YULIETH CARVAJAL MORENO</v>
          </cell>
        </row>
        <row r="570">
          <cell r="B570" t="str">
            <v>Proyecto de Ley Numero 90 de 2025  Senado</v>
          </cell>
          <cell r="C570" t="str">
            <v>por medio de la cual se fomenta el ecoturismo; etnoturismo; agroturismo; acuaturismo y turismo metropolitano y se dictan otras disposiciones.</v>
          </cell>
          <cell r="D570" t="str">
            <v>Bajo</v>
          </cell>
          <cell r="E570" t="str">
            <v>Aprobado</v>
          </cell>
          <cell r="F570" t="str">
            <v>1</v>
          </cell>
          <cell r="G570" t="str">
            <v/>
          </cell>
          <cell r="H570" t="str">
            <v/>
          </cell>
          <cell r="I570" t="str">
            <v/>
          </cell>
          <cell r="J570" t="str">
            <v/>
          </cell>
          <cell r="K570" t="str">
            <v/>
          </cell>
          <cell r="L570" t="str">
            <v>IVON YULIETH CARVAJAL MORENO</v>
          </cell>
        </row>
        <row r="571">
          <cell r="B571" t="str">
            <v>Proyecto de Ley Numero 91 de 2025  Senado</v>
          </cell>
          <cell r="C571" t="str">
            <v>por medio de la cual se crea la política pública de seguridad e inclusión en sistemas de ascensores (elevadores) y puertas eléctricas en edificaciones públicas e instalaciones abiertas al público y se dictan otras disposiciones.</v>
          </cell>
          <cell r="D571" t="str">
            <v>Bajo</v>
          </cell>
          <cell r="E571" t="str">
            <v>Ponencia</v>
          </cell>
          <cell r="F571" t="str">
            <v>1</v>
          </cell>
          <cell r="G571" t="str">
            <v>DAF;DGPPN</v>
          </cell>
          <cell r="H571" t="str">
            <v>DGPPN</v>
          </cell>
          <cell r="I571" t="str">
            <v/>
          </cell>
          <cell r="J571" t="str">
            <v/>
          </cell>
          <cell r="K571" t="str">
            <v/>
          </cell>
          <cell r="L571" t="str">
            <v>IVON YULIETH CARVAJAL MORENO</v>
          </cell>
        </row>
        <row r="572">
          <cell r="B572" t="str">
            <v>Proyecto de Ley Numero 91 de 2025  Cámara</v>
          </cell>
          <cell r="C572" t="str">
            <v>Por medio del cual se crea el Fondo de Estabilización de Precios del Plátano y se dictan otras disposiciones.</v>
          </cell>
          <cell r="D572" t="str">
            <v>Medio</v>
          </cell>
          <cell r="E572" t="str">
            <v>Aprobado</v>
          </cell>
          <cell r="F572" t="str">
            <v>1</v>
          </cell>
          <cell r="G572" t="str">
            <v>GRUPO SISTEMA GENERAL DE REGALÍAS;DGPPN</v>
          </cell>
          <cell r="H572" t="str">
            <v>DGPPN</v>
          </cell>
          <cell r="I572" t="str">
            <v/>
          </cell>
          <cell r="J572" t="str">
            <v/>
          </cell>
          <cell r="K572" t="str">
            <v/>
          </cell>
          <cell r="L572" t="str">
            <v>SONIA LORENA IBAGON AVILA</v>
          </cell>
        </row>
        <row r="573">
          <cell r="B573" t="str">
            <v>Proyecto de Ley Numero 92 de 2025  Senado</v>
          </cell>
          <cell r="C573" t="str">
            <v>Por medio de la cual se establecen lineamientos que permitan dar participación democrática y mayor legitimidad a la contribución determinada a nivel nacional en el marco del Acuerdo de París y se dictan otras disposiciones.</v>
          </cell>
          <cell r="D573" t="str">
            <v>Bajo</v>
          </cell>
          <cell r="E573" t="str">
            <v>Ponencia</v>
          </cell>
          <cell r="F573" t="str">
            <v>1</v>
          </cell>
          <cell r="G573" t="str">
            <v/>
          </cell>
          <cell r="H573" t="str">
            <v/>
          </cell>
          <cell r="I573" t="str">
            <v/>
          </cell>
          <cell r="J573" t="str">
            <v/>
          </cell>
          <cell r="K573" t="str">
            <v/>
          </cell>
          <cell r="L573" t="str">
            <v>IVON YULIETH CARVAJAL MORENO</v>
          </cell>
        </row>
        <row r="574">
          <cell r="B574" t="str">
            <v>Proyecto de Ley Numero 92 de 2025  Cámara</v>
          </cell>
          <cell r="C574" t="str">
            <v>por medio de la cual se reconoce el stunt como disciplina deportiva en Colombia y se dictan otras disposiciones.</v>
          </cell>
          <cell r="D574" t="str">
            <v>Bajo</v>
          </cell>
          <cell r="E574" t="str">
            <v>Ponencia</v>
          </cell>
          <cell r="F574" t="str">
            <v>1</v>
          </cell>
          <cell r="G574" t="str">
            <v/>
          </cell>
          <cell r="H574" t="str">
            <v/>
          </cell>
          <cell r="I574" t="str">
            <v/>
          </cell>
          <cell r="J574" t="str">
            <v/>
          </cell>
          <cell r="K574" t="str">
            <v/>
          </cell>
          <cell r="L574" t="str">
            <v>IVON YULIETH CARVAJAL MORENO</v>
          </cell>
        </row>
        <row r="575">
          <cell r="B575" t="str">
            <v>Proyecto de Ley Numero 93 de 2025  Senado</v>
          </cell>
          <cell r="C575" t="str">
            <v>por medio de la cual se regula el examen nacional de especialidades médicas como requisito obligatorio  de mérito y oportunidad para el acceso a programas de especializaciones médicas en las instituciones de  educación superior y facultades nacionales de medicina</v>
          </cell>
          <cell r="D575" t="str">
            <v>Bajo</v>
          </cell>
          <cell r="E575" t="str">
            <v>Ponencia</v>
          </cell>
          <cell r="F575" t="str">
            <v>1</v>
          </cell>
          <cell r="G575" t="str">
            <v/>
          </cell>
          <cell r="H575" t="str">
            <v/>
          </cell>
          <cell r="I575" t="str">
            <v/>
          </cell>
          <cell r="J575" t="str">
            <v/>
          </cell>
          <cell r="K575" t="str">
            <v/>
          </cell>
          <cell r="L575" t="str">
            <v>IVON YULIETH CARVAJAL MORENO</v>
          </cell>
        </row>
        <row r="576">
          <cell r="B576" t="str">
            <v>Proyecto de Ley Numero 93 de 2025  Cámara</v>
          </cell>
          <cell r="C576" t="str">
            <v>por medio del cual se crea la Red Nacional de Mujeres Ambientalistas y se dictan otras disposiciones.</v>
          </cell>
          <cell r="D576" t="str">
            <v>Bajo</v>
          </cell>
          <cell r="E576" t="str">
            <v>Ponencia</v>
          </cell>
          <cell r="F576" t="str">
            <v>2</v>
          </cell>
          <cell r="G576" t="str">
            <v>DGPPN</v>
          </cell>
          <cell r="H576" t="str">
            <v>DGPPN</v>
          </cell>
          <cell r="I576" t="str">
            <v/>
          </cell>
          <cell r="J576" t="str">
            <v/>
          </cell>
          <cell r="K576" t="str">
            <v/>
          </cell>
          <cell r="L576" t="str">
            <v>JESUS DAVID MUÑOZ CACERES</v>
          </cell>
        </row>
        <row r="577">
          <cell r="B577" t="str">
            <v>Proyecto de Ley Numero 94 de 2025  Cámara</v>
          </cell>
          <cell r="C577" t="str">
            <v>por medio de la cual se expiden normas para el fomento de la agricultura 4.0 en Colombia (Agricultura 4.0).</v>
          </cell>
          <cell r="D577" t="str">
            <v>Bajo</v>
          </cell>
          <cell r="E577" t="str">
            <v>Ponencia</v>
          </cell>
          <cell r="F577" t="str">
            <v>2</v>
          </cell>
          <cell r="G577" t="str">
            <v>DIAN;DGPPN;DGPM</v>
          </cell>
          <cell r="H577" t="str">
            <v>DGPPN</v>
          </cell>
          <cell r="I577" t="str">
            <v/>
          </cell>
          <cell r="J577" t="str">
            <v/>
          </cell>
          <cell r="K577" t="str">
            <v/>
          </cell>
          <cell r="L577" t="str">
            <v>JESUS DAVID MUÑOZ CACERES</v>
          </cell>
        </row>
        <row r="578">
          <cell r="B578" t="str">
            <v>Proyecto de Ley Numero 94 de 2025  Senado</v>
          </cell>
          <cell r="C578" t="str">
            <v>por medio de la cual se promueve y regula el uso de perros guía o de asistencia por parte de personas en situación de discapacidad.</v>
          </cell>
          <cell r="D578" t="str">
            <v>Bajo</v>
          </cell>
          <cell r="E578" t="str">
            <v>Ponencia</v>
          </cell>
          <cell r="F578" t="str">
            <v>1</v>
          </cell>
          <cell r="G578" t="str">
            <v>DGPM;DGPPN;DIAN</v>
          </cell>
          <cell r="H578" t="str">
            <v>DGPPN</v>
          </cell>
          <cell r="I578" t="str">
            <v/>
          </cell>
          <cell r="J578" t="str">
            <v/>
          </cell>
          <cell r="K578" t="str">
            <v/>
          </cell>
          <cell r="L578" t="str">
            <v>IVON YULIETH CARVAJAL MORENO</v>
          </cell>
        </row>
        <row r="579">
          <cell r="B579" t="str">
            <v>Proyecto de Ley Numero 95 de 2025  Senado</v>
          </cell>
          <cell r="C579" t="str">
            <v>por la cual se establecen lineamientos para la donación de artículos aprehendidos; decomisados o abandonados por la Dirección de Impuestos y Aduanas Nacionales (DIAN) al Instituto Colombiano de Bienestar Familiar (ICBF); y se dictan otras disposiciones</v>
          </cell>
          <cell r="D579" t="str">
            <v>Alto</v>
          </cell>
          <cell r="E579" t="str">
            <v>Ponencia</v>
          </cell>
          <cell r="F579" t="str">
            <v>1</v>
          </cell>
          <cell r="G579" t="str">
            <v>DGPPN;DIAN</v>
          </cell>
          <cell r="H579" t="str">
            <v>DGPPN</v>
          </cell>
          <cell r="I579" t="str">
            <v/>
          </cell>
          <cell r="J579" t="str">
            <v/>
          </cell>
          <cell r="K579" t="str">
            <v/>
          </cell>
          <cell r="L579" t="str">
            <v>EDGAR FEDERICO RODRIGUEZ ARANDA</v>
          </cell>
        </row>
        <row r="580">
          <cell r="B580" t="str">
            <v>Proyecto de Ley Numero 95 de 2025  Cámara</v>
          </cell>
          <cell r="C580" t="str">
            <v>Por medio del cual se reconoce el río Amazonas; su cuenca y afluentes en Colombia como sujeto de derechos y se dictan otras disposiciones.</v>
          </cell>
          <cell r="D580" t="str">
            <v>Bajo</v>
          </cell>
          <cell r="E580" t="str">
            <v>Ponencia</v>
          </cell>
          <cell r="F580" t="str">
            <v>2</v>
          </cell>
          <cell r="G580" t="str">
            <v>DGPPN;DAF</v>
          </cell>
          <cell r="H580" t="str">
            <v>DGPPN</v>
          </cell>
          <cell r="I580" t="str">
            <v/>
          </cell>
          <cell r="J580" t="str">
            <v/>
          </cell>
          <cell r="K580" t="str">
            <v/>
          </cell>
          <cell r="L580" t="str">
            <v>JESUS DAVID MUÑOZ CACERES</v>
          </cell>
        </row>
        <row r="581">
          <cell r="B581" t="str">
            <v>Proyecto de Ley Numero 96 de 2025  Senado</v>
          </cell>
          <cell r="C581" t="str">
            <v>por medio de la cual se establecen las mutilaciones estéticas como formas de maltrato animal.</v>
          </cell>
          <cell r="D581" t="str">
            <v>Bajo</v>
          </cell>
          <cell r="E581" t="str">
            <v>Ponencia</v>
          </cell>
          <cell r="F581" t="str">
            <v>1</v>
          </cell>
          <cell r="G581" t="str">
            <v/>
          </cell>
          <cell r="H581" t="str">
            <v/>
          </cell>
          <cell r="I581" t="str">
            <v/>
          </cell>
          <cell r="J581" t="str">
            <v/>
          </cell>
          <cell r="K581" t="str">
            <v/>
          </cell>
          <cell r="L581" t="str">
            <v>IVON YULIETH CARVAJAL MORENO</v>
          </cell>
        </row>
        <row r="582">
          <cell r="B582" t="str">
            <v>Proyecto de Ley Numero 96 de 2025  Cámara</v>
          </cell>
          <cell r="C582" t="str">
            <v>por medio de la cual se sanciona el desvió técnico  y uso indebido del fentanilo; en el territorio  colombiano; se fortalece la capacidad del Estado  para prevenir y controlar el consumo y tráfico de  fentanilo y se dictan otras disposiciones</v>
          </cell>
          <cell r="D582" t="str">
            <v>Bajo</v>
          </cell>
          <cell r="E582" t="str">
            <v>Ponencia</v>
          </cell>
          <cell r="F582" t="str">
            <v>1</v>
          </cell>
          <cell r="G582" t="str">
            <v/>
          </cell>
          <cell r="H582" t="str">
            <v/>
          </cell>
          <cell r="I582" t="str">
            <v/>
          </cell>
          <cell r="J582" t="str">
            <v/>
          </cell>
          <cell r="K582" t="str">
            <v/>
          </cell>
          <cell r="L582" t="str">
            <v>IVON YULIETH CARVAJAL MORENO</v>
          </cell>
        </row>
        <row r="583">
          <cell r="B583" t="str">
            <v>Proyecto de Ley Numero 97 de 2025  Cámara</v>
          </cell>
          <cell r="C583" t="str">
            <v>por el cual se módica parcialmente la Ley 23 de 1981 y se dictan otras disposiciones</v>
          </cell>
          <cell r="D583" t="str">
            <v>Bajo</v>
          </cell>
          <cell r="E583" t="str">
            <v>Ponencia</v>
          </cell>
          <cell r="F583" t="str">
            <v>1</v>
          </cell>
          <cell r="G583" t="str">
            <v/>
          </cell>
          <cell r="H583" t="str">
            <v/>
          </cell>
          <cell r="I583" t="str">
            <v/>
          </cell>
          <cell r="J583" t="str">
            <v/>
          </cell>
          <cell r="K583" t="str">
            <v/>
          </cell>
          <cell r="L583" t="str">
            <v>IVON YULIETH CARVAJAL MORENO</v>
          </cell>
        </row>
        <row r="584">
          <cell r="B584" t="str">
            <v>Proyecto de Ley Numero 97 de 2025  Senado</v>
          </cell>
          <cell r="C584" t="str">
            <v>por medio de la cual se implementa la cátedra anticorrupción en las instituciones de educación media y se dictan otras disposiciones.</v>
          </cell>
          <cell r="D584" t="str">
            <v>Bajo</v>
          </cell>
          <cell r="E584" t="str">
            <v>Publicación</v>
          </cell>
          <cell r="F584" t="str">
            <v>0</v>
          </cell>
          <cell r="G584" t="str">
            <v/>
          </cell>
          <cell r="H584" t="str">
            <v/>
          </cell>
          <cell r="I584" t="str">
            <v/>
          </cell>
          <cell r="J584" t="str">
            <v/>
          </cell>
          <cell r="K584" t="str">
            <v/>
          </cell>
          <cell r="L584" t="str">
            <v>IVON YULIETH CARVAJAL MORENO</v>
          </cell>
        </row>
        <row r="585">
          <cell r="B585" t="str">
            <v>Proyecto de Ley Numero 98 de 2025  Cámara</v>
          </cell>
          <cell r="C585" t="str">
            <v>Por medio de la cual se establece un marco regulatorio para el desarrollo y uso de la inteligencia artificial con enfoque psicosocial y de equidad digital; y se dictan otras disposiciones</v>
          </cell>
          <cell r="D585" t="str">
            <v>Medio</v>
          </cell>
          <cell r="E585" t="str">
            <v>Publicación</v>
          </cell>
          <cell r="F585" t="str">
            <v>0</v>
          </cell>
          <cell r="G585" t="str">
            <v>DGPPN;DGPM;DIAN</v>
          </cell>
          <cell r="H585" t="str">
            <v>DGPPN; DIAN</v>
          </cell>
          <cell r="I585" t="str">
            <v/>
          </cell>
          <cell r="J585" t="str">
            <v/>
          </cell>
          <cell r="K585" t="str">
            <v/>
          </cell>
          <cell r="L585" t="str">
            <v>EDGAR FEDERICO RODRIGUEZ ARANDA</v>
          </cell>
        </row>
        <row r="586">
          <cell r="B586" t="str">
            <v>Proyecto de Ley Numero 98 de 2025  Senado</v>
          </cell>
          <cell r="C586" t="str">
            <v>por medio del cual se incentiva la generación de empleo verde y se dictan otras disposiciones.</v>
          </cell>
          <cell r="D586" t="str">
            <v>Bajo</v>
          </cell>
          <cell r="E586" t="str">
            <v>Ponencia</v>
          </cell>
          <cell r="F586" t="str">
            <v>1</v>
          </cell>
          <cell r="G586" t="str">
            <v>DAF;DGPPN</v>
          </cell>
          <cell r="H586" t="str">
            <v>DGPPN</v>
          </cell>
          <cell r="I586" t="str">
            <v/>
          </cell>
          <cell r="J586" t="str">
            <v/>
          </cell>
          <cell r="K586" t="str">
            <v/>
          </cell>
          <cell r="L586" t="str">
            <v>IVON YULIETH CARVAJAL MORENO</v>
          </cell>
        </row>
        <row r="587">
          <cell r="B587" t="str">
            <v>Proyecto de Ley Numero 99 de 2025  Senado</v>
          </cell>
          <cell r="C587" t="str">
            <v>por medio de la cual se modifica la Ley 115 de 1994; Ley 1549 de 2012 y se dictan otras disposiciones</v>
          </cell>
          <cell r="D587" t="str">
            <v>Bajo</v>
          </cell>
          <cell r="E587" t="str">
            <v>Ponencia</v>
          </cell>
          <cell r="F587" t="str">
            <v>1</v>
          </cell>
          <cell r="G587" t="str">
            <v/>
          </cell>
          <cell r="H587" t="str">
            <v/>
          </cell>
          <cell r="I587" t="str">
            <v/>
          </cell>
          <cell r="J587" t="str">
            <v/>
          </cell>
          <cell r="K587" t="str">
            <v/>
          </cell>
          <cell r="L587" t="str">
            <v>IVON YULIETH CARVAJAL MORENO</v>
          </cell>
        </row>
        <row r="588">
          <cell r="B588" t="str">
            <v>Proyecto de Ley Numero 99 de 2025  Cámara</v>
          </cell>
          <cell r="C588" t="str">
            <v>por medio del cual se modifican disposiciones del estatuto tributario con el fin de actualizar y armonizar su contenido con el principio de equidad del sistema tributario en propiedad horizontal residencial.</v>
          </cell>
          <cell r="D588" t="str">
            <v>Medio</v>
          </cell>
          <cell r="E588" t="str">
            <v>Aprobado</v>
          </cell>
          <cell r="F588" t="str">
            <v>1</v>
          </cell>
          <cell r="G588" t="str">
            <v>DIAN;DGPM</v>
          </cell>
          <cell r="H588" t="str">
            <v/>
          </cell>
          <cell r="I588" t="str">
            <v/>
          </cell>
          <cell r="J588" t="str">
            <v/>
          </cell>
          <cell r="K588" t="str">
            <v/>
          </cell>
          <cell r="L588" t="str">
            <v>OSCAR ALBERTO GARCÍA GOMEZ</v>
          </cell>
        </row>
        <row r="589">
          <cell r="B589" t="str">
            <v>Proyecto de Ley Numero 100 de 2025  Senado</v>
          </cell>
          <cell r="C589" t="str">
            <v>por medio de la cual se crea la política pública para la conservación ambiental de los Parques Nacionales Naturales y Sistema Nacional de Áreas Protegidas de Colombia; implementando estrategias de concientización y sensibilización y se dictan otras disposiciones</v>
          </cell>
          <cell r="D589" t="str">
            <v>Bajo</v>
          </cell>
          <cell r="E589" t="str">
            <v>Ponencia</v>
          </cell>
          <cell r="F589" t="str">
            <v>1</v>
          </cell>
          <cell r="G589" t="str">
            <v/>
          </cell>
          <cell r="H589" t="str">
            <v/>
          </cell>
          <cell r="I589" t="str">
            <v/>
          </cell>
          <cell r="J589" t="str">
            <v/>
          </cell>
          <cell r="K589" t="str">
            <v/>
          </cell>
          <cell r="L589" t="str">
            <v>IVON YULIETH CARVAJAL MORENO</v>
          </cell>
        </row>
        <row r="590">
          <cell r="B590" t="str">
            <v>Proyecto de Ley Numero 100 de 2025  Cámara</v>
          </cell>
          <cell r="C590" t="str">
            <v>Por medio de la cual se dejan exentos a los convenios solidarios de los organismos de Acción Comunal de primer y segundo grado del pago del Gravamen a los Movimientos Financieros.</v>
          </cell>
          <cell r="D590" t="str">
            <v>Alto</v>
          </cell>
          <cell r="E590" t="str">
            <v>Ponencia</v>
          </cell>
          <cell r="F590" t="str">
            <v>2</v>
          </cell>
          <cell r="G590" t="str">
            <v>DGPM;DGPPN;DIAN</v>
          </cell>
          <cell r="H590" t="str">
            <v/>
          </cell>
          <cell r="I590" t="str">
            <v>Ponencia 2 Debate, OSCAR ALBERTO GARCÍA GOMEZ</v>
          </cell>
          <cell r="J590" t="str">
            <v/>
          </cell>
          <cell r="K590" t="str">
            <v/>
          </cell>
          <cell r="L590" t="str">
            <v>OSCAR ALBERTO GARCÍA GOMEZ</v>
          </cell>
        </row>
        <row r="591">
          <cell r="B591" t="str">
            <v>-Proyecto de ley estatutaria Numero 101 de 2025  Cámara</v>
          </cell>
          <cell r="C591" t="str">
            <v>por medio de la cual se adoptan y fortalecen medidas de protección para víctimas de violencias basadas en género; se amplía el alcance de las medidas de protección; se crea un instrumento de valoración de riesgo de feminicidio y otras violencias letales; y se dictan otras disposiciones.</v>
          </cell>
          <cell r="D591" t="str">
            <v>Bajo</v>
          </cell>
          <cell r="E591" t="str">
            <v>Ponencia</v>
          </cell>
          <cell r="F591" t="str">
            <v>1</v>
          </cell>
          <cell r="G591" t="str">
            <v/>
          </cell>
          <cell r="H591" t="str">
            <v/>
          </cell>
          <cell r="I591" t="str">
            <v/>
          </cell>
          <cell r="J591" t="str">
            <v/>
          </cell>
          <cell r="K591" t="str">
            <v/>
          </cell>
          <cell r="L591" t="str">
            <v>IVON YULIETH CARVAJAL MORENO</v>
          </cell>
        </row>
        <row r="592">
          <cell r="B592" t="str">
            <v>Proyecto de Ley Numero 101 de 2025  Senado</v>
          </cell>
          <cell r="C592" t="str">
            <v>por medio de la cual se declara Patrimonio Cultural Inmaterial de la Nación a la carranga como género musical exponente de la música campesina y se dictan otras disposiciones.</v>
          </cell>
          <cell r="D592" t="str">
            <v>Bajo</v>
          </cell>
          <cell r="E592" t="str">
            <v>Publicación</v>
          </cell>
          <cell r="F592" t="str">
            <v>0</v>
          </cell>
          <cell r="G592" t="str">
            <v/>
          </cell>
          <cell r="H592" t="str">
            <v/>
          </cell>
          <cell r="I592" t="str">
            <v/>
          </cell>
          <cell r="J592" t="str">
            <v/>
          </cell>
          <cell r="K592" t="str">
            <v/>
          </cell>
          <cell r="L592" t="str">
            <v>IVON YULIETH CARVAJAL MORENO</v>
          </cell>
        </row>
        <row r="593">
          <cell r="B593" t="str">
            <v>Proyecto de Ley Numero 102 de 2025  Senado</v>
          </cell>
          <cell r="C593" t="str">
            <v>por medio de la cual se garantiza la movilidad salarial en el territorio nacional.</v>
          </cell>
          <cell r="D593" t="str">
            <v>Medio</v>
          </cell>
          <cell r="E593" t="str">
            <v>Ponencia</v>
          </cell>
          <cell r="F593" t="str">
            <v>1</v>
          </cell>
          <cell r="G593" t="str">
            <v>DGPM;DAF;DGPPN</v>
          </cell>
          <cell r="H593" t="str">
            <v>DGPPN</v>
          </cell>
          <cell r="I593" t="str">
            <v/>
          </cell>
          <cell r="J593" t="str">
            <v/>
          </cell>
          <cell r="K593" t="str">
            <v/>
          </cell>
          <cell r="L593" t="str">
            <v>OSCAR ALBERTO GARCÍA GOMEZ</v>
          </cell>
        </row>
        <row r="594">
          <cell r="B594" t="str">
            <v>Proyecto de Ley Numero 103 de 2025  Senado</v>
          </cell>
          <cell r="C594" t="str">
            <v>Por medio de la cual se dispone la instalación obligatoria de bebederos de agua potable en áreas de uso dotacional y en el espacio público.</v>
          </cell>
          <cell r="D594" t="str">
            <v>Medio</v>
          </cell>
          <cell r="E594" t="str">
            <v>Ponencia</v>
          </cell>
          <cell r="F594" t="str">
            <v>2</v>
          </cell>
          <cell r="G594" t="str">
            <v>GRUPO SISTEMA GENERAL DE REGALÍAS;DAF;DGPPN</v>
          </cell>
          <cell r="H594" t="str">
            <v>DGPPN</v>
          </cell>
          <cell r="I594" t="str">
            <v/>
          </cell>
          <cell r="J594" t="str">
            <v/>
          </cell>
          <cell r="K594" t="str">
            <v/>
          </cell>
          <cell r="L594" t="str">
            <v>SONIA LORENA IBAGON AVILA</v>
          </cell>
        </row>
        <row r="595">
          <cell r="B595" t="str">
            <v>Proyecto de Ley Numero 104 de 2025  Senado</v>
          </cell>
          <cell r="C595" t="str">
            <v>Por medio de la cual se declara al río Magdalena; su cuenca; afluentes y desembocadura; como sujeto de derechos y se dictan otras disposiciones.</v>
          </cell>
          <cell r="D595" t="str">
            <v>Medio</v>
          </cell>
          <cell r="E595" t="str">
            <v>Publicación</v>
          </cell>
          <cell r="F595" t="str">
            <v>0</v>
          </cell>
          <cell r="G595" t="str">
            <v>DGPPN;DAF</v>
          </cell>
          <cell r="H595" t="str">
            <v>DGPPN</v>
          </cell>
          <cell r="I595" t="str">
            <v/>
          </cell>
          <cell r="J595" t="str">
            <v/>
          </cell>
          <cell r="K595" t="str">
            <v/>
          </cell>
          <cell r="L595" t="str">
            <v>SANTIAGO CANO ARIAS</v>
          </cell>
        </row>
        <row r="596">
          <cell r="B596" t="str">
            <v>Proyecto de Ley Numero 105 de 2025  Cámara</v>
          </cell>
          <cell r="C596" t="str">
            <v>por medio del cual se adopta y regula el programa Estado Joven para la dignificación de las prácticas laborales en las Entidades Públicas y se promueve la inserción laboral de los practicantes en el sector.</v>
          </cell>
          <cell r="D596" t="str">
            <v>Medio</v>
          </cell>
          <cell r="E596" t="str">
            <v>Aprobado</v>
          </cell>
          <cell r="F596" t="str">
            <v>1</v>
          </cell>
          <cell r="G596" t="str">
            <v>DAF;DGPPN;DGRESS</v>
          </cell>
          <cell r="H596" t="str">
            <v>DGPPN</v>
          </cell>
          <cell r="I596" t="str">
            <v/>
          </cell>
          <cell r="J596" t="str">
            <v/>
          </cell>
          <cell r="K596" t="str">
            <v/>
          </cell>
          <cell r="L596" t="str">
            <v>OSCAR ALBERTO GARCÍA GOMEZ</v>
          </cell>
        </row>
        <row r="597">
          <cell r="B597" t="str">
            <v>Proyecto de Ley Numero 105 de 2025  Senado</v>
          </cell>
          <cell r="C597" t="str">
            <v>por medio del cual se modifica la Ley 2068 de 2020 y se dictan otras disposiciones y otras</v>
          </cell>
          <cell r="D597" t="str">
            <v>Bajo</v>
          </cell>
          <cell r="E597" t="str">
            <v>Ponencia</v>
          </cell>
          <cell r="F597" t="str">
            <v>1</v>
          </cell>
          <cell r="G597" t="str">
            <v/>
          </cell>
          <cell r="H597" t="str">
            <v/>
          </cell>
          <cell r="I597" t="str">
            <v/>
          </cell>
          <cell r="J597" t="str">
            <v/>
          </cell>
          <cell r="K597" t="str">
            <v/>
          </cell>
          <cell r="L597" t="str">
            <v>IVON YULIETH CARVAJAL MORENO</v>
          </cell>
        </row>
        <row r="598">
          <cell r="B598" t="str">
            <v>Proyecto de Ley Numero 106 de 2025  Senado</v>
          </cell>
          <cell r="C598" t="str">
            <v>por medio de la cual se modifican la Ley 1620 de 2013; Ley 1098 de 2006 y la Ley 599 de 2000 y se dictan otras disposiciones.</v>
          </cell>
          <cell r="D598" t="str">
            <v>Bajo</v>
          </cell>
          <cell r="E598" t="str">
            <v>Ponencia</v>
          </cell>
          <cell r="F598" t="str">
            <v>1</v>
          </cell>
          <cell r="G598" t="str">
            <v/>
          </cell>
          <cell r="H598" t="str">
            <v/>
          </cell>
          <cell r="I598" t="str">
            <v/>
          </cell>
          <cell r="J598" t="str">
            <v/>
          </cell>
          <cell r="K598" t="str">
            <v/>
          </cell>
          <cell r="L598" t="str">
            <v>IVON YULIETH CARVAJAL MORENO</v>
          </cell>
        </row>
        <row r="599">
          <cell r="B599" t="str">
            <v>Proyecto de Ley Numero 107 de 2025  Cámara</v>
          </cell>
          <cell r="C599" t="str">
            <v>por medio del cual la Nación se asocia a la celebración de los quinientos años (500) de fundación del municipio de Puebloviejo; departamento del Magdalena; y se dictan otras disposiciones.</v>
          </cell>
          <cell r="D599" t="str">
            <v>Bajo</v>
          </cell>
          <cell r="E599" t="str">
            <v>Ponencia</v>
          </cell>
          <cell r="F599" t="str">
            <v>4</v>
          </cell>
          <cell r="G599" t="str">
            <v>DGPPN</v>
          </cell>
          <cell r="H599" t="str">
            <v>DGPPN</v>
          </cell>
          <cell r="I599" t="str">
            <v/>
          </cell>
          <cell r="J599" t="str">
            <v/>
          </cell>
          <cell r="K599" t="str">
            <v/>
          </cell>
          <cell r="L599" t="str">
            <v>JESUS DAVID MUÑOZ CACERES</v>
          </cell>
        </row>
        <row r="600">
          <cell r="B600" t="str">
            <v>Proyecto de Ley Numero 107 de 2025  Senado</v>
          </cell>
          <cell r="C600" t="str">
            <v>por medio del cual la Nación se asocia a la celebración de los quinientos años (500) de fundación del municipio de Puebloviejo; departamento del Magdalena; y se dictan otras disposiciones.</v>
          </cell>
          <cell r="D600" t="str">
            <v>Bajo</v>
          </cell>
          <cell r="E600" t="str">
            <v>Ponencia</v>
          </cell>
          <cell r="F600" t="str">
            <v>1</v>
          </cell>
          <cell r="G600" t="str">
            <v/>
          </cell>
          <cell r="H600" t="str">
            <v/>
          </cell>
          <cell r="I600" t="str">
            <v/>
          </cell>
          <cell r="J600" t="str">
            <v/>
          </cell>
          <cell r="K600" t="str">
            <v/>
          </cell>
          <cell r="L600" t="str">
            <v>JESUS DAVID MUÑOZ CACERES</v>
          </cell>
        </row>
        <row r="601">
          <cell r="B601" t="str">
            <v>Proyecto de Ley Numero 108 de 2025  Cámara</v>
          </cell>
          <cell r="C601" t="str">
            <v>Por el cual se modifica el Decreto Ley 353 de 1994; la Ley 973 de 2005; la Ley 1305 de 2009 y se dictan otras disposiciones.</v>
          </cell>
          <cell r="D601" t="str">
            <v>Medio</v>
          </cell>
          <cell r="E601" t="str">
            <v>Ponencia</v>
          </cell>
          <cell r="F601" t="str">
            <v>1</v>
          </cell>
          <cell r="G601" t="str">
            <v>DGPPN;DGPM</v>
          </cell>
          <cell r="H601" t="str">
            <v>DGPPN</v>
          </cell>
          <cell r="I601" t="str">
            <v/>
          </cell>
          <cell r="J601" t="str">
            <v/>
          </cell>
          <cell r="K601" t="str">
            <v/>
          </cell>
          <cell r="L601" t="str">
            <v>WILLIAM FELIPE ORDUZ ANDONOFF</v>
          </cell>
        </row>
        <row r="602">
          <cell r="B602" t="str">
            <v>Proyecto de Ley Numero 108 de 2025  Senado</v>
          </cell>
          <cell r="C602" t="str">
            <v>por medio de la cual se crea la estrategia de formación de educación agroambiental y rural y se dictan otras disposiciones.</v>
          </cell>
          <cell r="D602" t="str">
            <v>Bajo</v>
          </cell>
          <cell r="E602" t="str">
            <v>Publicación</v>
          </cell>
          <cell r="F602" t="str">
            <v>0</v>
          </cell>
          <cell r="G602" t="str">
            <v/>
          </cell>
          <cell r="H602" t="str">
            <v/>
          </cell>
          <cell r="I602" t="str">
            <v/>
          </cell>
          <cell r="J602" t="str">
            <v/>
          </cell>
          <cell r="K602" t="str">
            <v/>
          </cell>
          <cell r="L602" t="str">
            <v>IVON YULIETH CARVAJAL MORENO</v>
          </cell>
        </row>
        <row r="603">
          <cell r="B603" t="str">
            <v>Proyecto de Ley Numero 109 de 2025  Senado</v>
          </cell>
          <cell r="C603" t="str">
            <v>por medio de la cual se crea el Sistema de Evaluación de Restricciones Vehiculares (SERV);  delimita Zonas de Control Ambiental (ZCA); se modifica la Ley 769 de 2002 y se dictan otras  disposiciones.</v>
          </cell>
          <cell r="D603" t="str">
            <v>Bajo</v>
          </cell>
          <cell r="E603" t="str">
            <v>Ponencia</v>
          </cell>
          <cell r="F603" t="str">
            <v>1</v>
          </cell>
          <cell r="G603" t="str">
            <v/>
          </cell>
          <cell r="H603" t="str">
            <v/>
          </cell>
          <cell r="I603" t="str">
            <v/>
          </cell>
          <cell r="J603" t="str">
            <v/>
          </cell>
          <cell r="K603" t="str">
            <v/>
          </cell>
          <cell r="L603" t="str">
            <v>IVON YULIETH CARVAJAL MORENO</v>
          </cell>
        </row>
        <row r="604">
          <cell r="B604" t="str">
            <v>Proyecto de Ley Numero 109 de 2025  Cámara</v>
          </cell>
          <cell r="C604" t="str">
            <v>por medio de la cual se expide el estatuto de personal de los soldados profesionales e infantes de marina profesionales de las fuerzas militares y se dictan otras disposiciones.</v>
          </cell>
          <cell r="D604" t="str">
            <v>Medio</v>
          </cell>
          <cell r="E604" t="str">
            <v>Ponencia</v>
          </cell>
          <cell r="F604" t="str">
            <v>1</v>
          </cell>
          <cell r="G604" t="str">
            <v>DGRESS;DGPPN;DGPM</v>
          </cell>
          <cell r="H604" t="str">
            <v>DGPPN</v>
          </cell>
          <cell r="I604" t="str">
            <v/>
          </cell>
          <cell r="J604" t="str">
            <v/>
          </cell>
          <cell r="K604" t="str">
            <v/>
          </cell>
          <cell r="L604" t="str">
            <v>WILLIAM FELIPE ORDUZ ANDONOFF</v>
          </cell>
        </row>
        <row r="605">
          <cell r="B605" t="str">
            <v>Proyecto de Ley Numero 110 de 2025  Cámara</v>
          </cell>
          <cell r="C605" t="str">
            <v>por medio de la cual se establecen medidas para prevenir la promoción de conductas delictivas a través del consumo y circulación de productos; se fortalecen mecanismos de protección al consumidor y se dictan otras disposiciones.</v>
          </cell>
          <cell r="D605" t="str">
            <v>Bajo</v>
          </cell>
          <cell r="E605" t="str">
            <v>Ponencia</v>
          </cell>
          <cell r="F605" t="str">
            <v>1</v>
          </cell>
          <cell r="G605" t="str">
            <v/>
          </cell>
          <cell r="H605" t="str">
            <v/>
          </cell>
          <cell r="I605" t="str">
            <v/>
          </cell>
          <cell r="J605" t="str">
            <v/>
          </cell>
          <cell r="K605" t="str">
            <v/>
          </cell>
          <cell r="L605" t="str">
            <v>IVON YULIETH CARVAJAL MORENO</v>
          </cell>
        </row>
        <row r="606">
          <cell r="B606" t="str">
            <v>Proyecto de Ley Numero 110 de 2025  Senado</v>
          </cell>
          <cell r="C606" t="str">
            <v>Por medio de la cual se implementan condiciones que garanticen un efectivo control de asistencia a los congresistas y funcionarios a las sesiones citadas en el Congreso de la República y se dictan otras disposiciones.</v>
          </cell>
          <cell r="D606" t="str">
            <v>Bajo</v>
          </cell>
          <cell r="E606" t="str">
            <v>Ponencia</v>
          </cell>
          <cell r="F606" t="str">
            <v>1</v>
          </cell>
          <cell r="G606" t="str">
            <v/>
          </cell>
          <cell r="H606" t="str">
            <v/>
          </cell>
          <cell r="I606" t="str">
            <v/>
          </cell>
          <cell r="J606" t="str">
            <v/>
          </cell>
          <cell r="K606" t="str">
            <v/>
          </cell>
          <cell r="L606" t="str">
            <v>IVON YULIETH CARVAJAL MORENO</v>
          </cell>
        </row>
        <row r="607">
          <cell r="B607" t="str">
            <v>Proyecto de Ley Numero 111 de 2025  Cámara</v>
          </cell>
          <cell r="C607" t="str">
            <v>por medio de la cual se declara el pesebre en vivo de Usiacurí como Patrimonio Cultural Inmaterial de la Nación y se dictan otras disposiciones.</v>
          </cell>
          <cell r="D607" t="str">
            <v>Bajo</v>
          </cell>
          <cell r="E607" t="str">
            <v>Ponencia</v>
          </cell>
          <cell r="F607" t="str">
            <v>1</v>
          </cell>
          <cell r="G607" t="str">
            <v/>
          </cell>
          <cell r="H607" t="str">
            <v/>
          </cell>
          <cell r="I607" t="str">
            <v/>
          </cell>
          <cell r="J607" t="str">
            <v/>
          </cell>
          <cell r="K607" t="str">
            <v/>
          </cell>
          <cell r="L607" t="str">
            <v>IVON YULIETH CARVAJAL MORENO</v>
          </cell>
        </row>
        <row r="608">
          <cell r="B608" t="str">
            <v>Proyecto de Ley Numero 111 de 2025  Senado</v>
          </cell>
          <cell r="C608" t="str">
            <v>por medio de la cual se modifica la Ley 635 de 2000 y se dictan otras disposiciones -Saber 11º Sin barreras.</v>
          </cell>
          <cell r="D608" t="str">
            <v>Medio</v>
          </cell>
          <cell r="E608" t="str">
            <v>Ponencia</v>
          </cell>
          <cell r="F608" t="str">
            <v>2</v>
          </cell>
          <cell r="G608" t="str">
            <v>DGPPN</v>
          </cell>
          <cell r="H608" t="str">
            <v>DGPPN</v>
          </cell>
          <cell r="I608" t="str">
            <v/>
          </cell>
          <cell r="J608" t="str">
            <v/>
          </cell>
          <cell r="K608" t="str">
            <v/>
          </cell>
          <cell r="L608" t="str">
            <v>WILLIAM FELIPE ORDUZ ANDONOFF</v>
          </cell>
        </row>
        <row r="609">
          <cell r="B609" t="str">
            <v>Proyecto de Ley Numero 112 de 2025  Senado</v>
          </cell>
          <cell r="C609" t="str">
            <v>por el cual se regulan los permisos de aprovechamiento forestales de árboles aislados en área urbana y periurbana y se dictan otras disposiciones</v>
          </cell>
          <cell r="D609" t="str">
            <v>Bajo</v>
          </cell>
          <cell r="E609" t="str">
            <v>Ponencia</v>
          </cell>
          <cell r="F609" t="str">
            <v>1</v>
          </cell>
          <cell r="G609" t="str">
            <v>DGPPN;DAF</v>
          </cell>
          <cell r="H609" t="str">
            <v>DGPPN</v>
          </cell>
          <cell r="I609" t="str">
            <v/>
          </cell>
          <cell r="J609" t="str">
            <v/>
          </cell>
          <cell r="K609" t="str">
            <v/>
          </cell>
          <cell r="L609" t="str">
            <v>IVON YULIETH CARVAJAL MORENO</v>
          </cell>
        </row>
        <row r="610">
          <cell r="B610" t="str">
            <v>Proyecto de Ley Numero 112 de 2025  Cámara</v>
          </cell>
          <cell r="C610" t="str">
            <v>por medio de la cual se establecen medidas contra el fraude al sistema general de seguridad social y se dictan otras disposiciones.</v>
          </cell>
          <cell r="D610" t="str">
            <v>Medio</v>
          </cell>
          <cell r="E610" t="str">
            <v>Ponencia</v>
          </cell>
          <cell r="F610" t="str">
            <v>2</v>
          </cell>
          <cell r="G610" t="str">
            <v>DGPPN;URF;DGRESS</v>
          </cell>
          <cell r="H610" t="str">
            <v>DGPPN</v>
          </cell>
          <cell r="I610" t="str">
            <v/>
          </cell>
          <cell r="J610" t="str">
            <v/>
          </cell>
          <cell r="K610" t="str">
            <v/>
          </cell>
          <cell r="L610" t="str">
            <v>OSCAR ALBERTO GARCÍA GOMEZ</v>
          </cell>
        </row>
        <row r="611">
          <cell r="B611" t="str">
            <v>Proyecto de Ley Numero 113 de 2025  Senado</v>
          </cell>
          <cell r="C611" t="str">
            <v>Por medio de la cual se modifica la Ley 2169 de 2021 y se dictan otras disposiciones</v>
          </cell>
          <cell r="D611" t="str">
            <v>Medio</v>
          </cell>
          <cell r="E611" t="str">
            <v>Ponencia</v>
          </cell>
          <cell r="F611" t="str">
            <v>1</v>
          </cell>
          <cell r="G611" t="str">
            <v>DESPACHO VICEMINISTRO TÉCNICO;DGPM;DGPPN</v>
          </cell>
          <cell r="H611" t="str">
            <v>DGPPN</v>
          </cell>
          <cell r="I611" t="str">
            <v/>
          </cell>
          <cell r="J611" t="str">
            <v/>
          </cell>
          <cell r="K611" t="str">
            <v/>
          </cell>
          <cell r="L611" t="str">
            <v>SANTIAGO CANO ARIAS</v>
          </cell>
        </row>
        <row r="612">
          <cell r="B612" t="str">
            <v>Proyecto de Ley Numero 114 de 2025  Senado</v>
          </cell>
          <cell r="C612" t="str">
            <v>Por medio de la cual se promueve la implementación de techos o terrazas verdes y se dictan otras disposiciones</v>
          </cell>
          <cell r="D612" t="str">
            <v>Bajo</v>
          </cell>
          <cell r="E612" t="str">
            <v>Publicación</v>
          </cell>
          <cell r="F612" t="str">
            <v>0</v>
          </cell>
          <cell r="G612" t="str">
            <v/>
          </cell>
          <cell r="H612" t="str">
            <v/>
          </cell>
          <cell r="I612" t="str">
            <v/>
          </cell>
          <cell r="J612" t="str">
            <v/>
          </cell>
          <cell r="K612" t="str">
            <v/>
          </cell>
          <cell r="L612" t="str">
            <v>IVON YULIETH CARVAJAL MORENO</v>
          </cell>
        </row>
        <row r="613">
          <cell r="B613" t="str">
            <v>Proyecto de Ley Numero 114 de 2025  Cámara</v>
          </cell>
          <cell r="C613" t="str">
            <v>por medio del cual se dictan disposiciones para la Recuperación de Tecnología para la Niñez.</v>
          </cell>
          <cell r="D613" t="str">
            <v>Bajo</v>
          </cell>
          <cell r="E613" t="str">
            <v>Ponencia</v>
          </cell>
          <cell r="F613" t="str">
            <v>1</v>
          </cell>
          <cell r="G613" t="str">
            <v/>
          </cell>
          <cell r="H613" t="str">
            <v/>
          </cell>
          <cell r="I613" t="str">
            <v/>
          </cell>
          <cell r="J613" t="str">
            <v/>
          </cell>
          <cell r="K613" t="str">
            <v/>
          </cell>
          <cell r="L613" t="str">
            <v>IVON YULIETH CARVAJAL MORENO</v>
          </cell>
        </row>
        <row r="614">
          <cell r="B614" t="str">
            <v>Proyecto de Ley Numero 115 de 2025  Cámara</v>
          </cell>
          <cell r="C614" t="str">
            <v>por medio de la cual se incluyen municipios del departamento de Boyacá a los Programas de Desarrollo con Enfoque Territorial (PDET) y a las Zonas más Afectadas por el Conflicto Armado (Zomac); y se dictan otras disposiciones.</v>
          </cell>
          <cell r="D614" t="str">
            <v>Medio</v>
          </cell>
          <cell r="E614" t="str">
            <v>Publicación</v>
          </cell>
          <cell r="F614" t="str">
            <v>0</v>
          </cell>
          <cell r="G614" t="str">
            <v>DIAN;DGPM;DGPPN</v>
          </cell>
          <cell r="H614" t="str">
            <v>DGPPN</v>
          </cell>
          <cell r="I614" t="str">
            <v/>
          </cell>
          <cell r="J614" t="str">
            <v/>
          </cell>
          <cell r="K614" t="str">
            <v/>
          </cell>
          <cell r="L614" t="str">
            <v>OSCAR ALBERTO GARCÍA GOMEZ</v>
          </cell>
        </row>
        <row r="615">
          <cell r="B615" t="str">
            <v>Proyecto de Ley Numero 115 de 2025  Senado</v>
          </cell>
          <cell r="C615" t="str">
            <v>por medio de la cual se modifica la Ley 1801 de 2016; Código Nacional de Seguridad y Convivencia Ciudadana.</v>
          </cell>
          <cell r="D615" t="str">
            <v>Bajo</v>
          </cell>
          <cell r="E615" t="str">
            <v>Publicación</v>
          </cell>
          <cell r="F615" t="str">
            <v>0</v>
          </cell>
          <cell r="G615" t="str">
            <v/>
          </cell>
          <cell r="H615" t="str">
            <v/>
          </cell>
          <cell r="I615" t="str">
            <v/>
          </cell>
          <cell r="J615" t="str">
            <v/>
          </cell>
          <cell r="K615" t="str">
            <v/>
          </cell>
          <cell r="L615" t="str">
            <v>IVON YULIETH CARVAJAL MORENO</v>
          </cell>
        </row>
        <row r="616">
          <cell r="B616" t="str">
            <v>Proyecto de Ley Numero 116 de 2025  Senado</v>
          </cell>
          <cell r="C616" t="str">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ell>
          <cell r="D616" t="str">
            <v>Medio</v>
          </cell>
          <cell r="E616" t="str">
            <v>Ponencia</v>
          </cell>
          <cell r="F616" t="str">
            <v>1</v>
          </cell>
          <cell r="G616" t="str">
            <v>DGPPN</v>
          </cell>
          <cell r="H616" t="str">
            <v>DGPPN</v>
          </cell>
          <cell r="I616" t="str">
            <v/>
          </cell>
          <cell r="J616" t="str">
            <v/>
          </cell>
          <cell r="K616" t="str">
            <v/>
          </cell>
          <cell r="L616" t="str">
            <v>WILLIAM FELIPE ORDUZ ANDONOFF</v>
          </cell>
        </row>
        <row r="617">
          <cell r="B617" t="str">
            <v>-Proyecto de ley estatutaria Numero 116 de 2025  Cámara</v>
          </cell>
          <cell r="C617" t="str">
            <v>por medio de la cual se modifica el Decreto Ley 2591 de 1991; y se dictan otras disposiciones.</v>
          </cell>
          <cell r="D617" t="str">
            <v>Bajo</v>
          </cell>
          <cell r="E617" t="str">
            <v>Publicación</v>
          </cell>
          <cell r="F617" t="str">
            <v>0</v>
          </cell>
          <cell r="G617" t="str">
            <v/>
          </cell>
          <cell r="H617" t="str">
            <v/>
          </cell>
          <cell r="I617" t="str">
            <v/>
          </cell>
          <cell r="J617" t="str">
            <v/>
          </cell>
          <cell r="K617" t="str">
            <v/>
          </cell>
          <cell r="L617" t="str">
            <v>IVON YULIETH CARVAJAL MORENO</v>
          </cell>
        </row>
        <row r="618">
          <cell r="B618" t="str">
            <v>Proyecto de Ley Numero 117 de 2025  Cámara</v>
          </cell>
          <cell r="C618" t="str">
            <v>"por medio de la cual se establecen medidas de Paridad de Género en los niveles directivos de los órganos colegiados” o “Ley Mujeres en Juntas Directivas" "</v>
          </cell>
          <cell r="D618" t="str">
            <v>Bajo</v>
          </cell>
          <cell r="E618" t="str">
            <v>Ponencia</v>
          </cell>
          <cell r="F618" t="str">
            <v>2</v>
          </cell>
          <cell r="G618" t="str">
            <v>DGPM;DAF;DGPPN;DGPE</v>
          </cell>
          <cell r="H618" t="str">
            <v>DGPPN</v>
          </cell>
          <cell r="I618" t="str">
            <v/>
          </cell>
          <cell r="J618" t="str">
            <v/>
          </cell>
          <cell r="K618" t="str">
            <v/>
          </cell>
          <cell r="L618" t="str">
            <v>JESUS DAVID MUÑOZ CACERES</v>
          </cell>
        </row>
        <row r="619">
          <cell r="B619" t="str">
            <v>Proyecto de Ley Numero 117 de 2025  Senado</v>
          </cell>
          <cell r="C619" t="str">
            <v>por medio de la cual se fortalecen las reglas normativas en materia de responsabilidad fiscal y se dictan otras disposiciones.</v>
          </cell>
          <cell r="D619" t="str">
            <v>Bajo</v>
          </cell>
          <cell r="E619" t="str">
            <v>Ponencia</v>
          </cell>
          <cell r="F619" t="str">
            <v>1</v>
          </cell>
          <cell r="G619" t="str">
            <v>DGPPN</v>
          </cell>
          <cell r="H619" t="str">
            <v>DGPPN</v>
          </cell>
          <cell r="I619" t="str">
            <v/>
          </cell>
          <cell r="J619" t="str">
            <v/>
          </cell>
          <cell r="K619" t="str">
            <v/>
          </cell>
          <cell r="L619" t="str">
            <v>IVON YULIETH CARVAJAL MORENO</v>
          </cell>
        </row>
        <row r="620">
          <cell r="B620" t="str">
            <v>Proyecto de Ley Numero 118 de 2025  Senado</v>
          </cell>
          <cell r="C620" t="str">
            <v>por la cual se regula el ejercicio de cabildeo; se crea el registro público y se garantiza el proceso de toma de decisiones en el sector público.</v>
          </cell>
          <cell r="D620" t="str">
            <v>Bajo</v>
          </cell>
          <cell r="E620" t="str">
            <v>Ponencia</v>
          </cell>
          <cell r="F620" t="str">
            <v>1</v>
          </cell>
          <cell r="G620" t="str">
            <v>DGPPN</v>
          </cell>
          <cell r="H620" t="str">
            <v>DGPPN</v>
          </cell>
          <cell r="I620" t="str">
            <v/>
          </cell>
          <cell r="J620" t="str">
            <v/>
          </cell>
          <cell r="K620" t="str">
            <v/>
          </cell>
          <cell r="L620" t="str">
            <v>IVON YULIETH CARVAJAL MORENO</v>
          </cell>
        </row>
        <row r="621">
          <cell r="B621" t="str">
            <v>Proyecto de Ley Numero 118 de 2025  Cámara</v>
          </cell>
          <cell r="C621" t="str">
            <v>Por medio de la cual se establece la cuota de fomento ovina y caprina; se crea un Fondo de Fomento; se establecen normas para su recaudo y administración y se dictan otras disposiciones.</v>
          </cell>
          <cell r="D621" t="str">
            <v>Bajo</v>
          </cell>
          <cell r="E621" t="str">
            <v>Ponencia</v>
          </cell>
          <cell r="F621" t="str">
            <v>1</v>
          </cell>
          <cell r="G621" t="str">
            <v/>
          </cell>
          <cell r="H621" t="str">
            <v/>
          </cell>
          <cell r="I621" t="str">
            <v/>
          </cell>
          <cell r="J621" t="str">
            <v/>
          </cell>
          <cell r="K621" t="str">
            <v/>
          </cell>
          <cell r="L621" t="str">
            <v>IVON YULIETH CARVAJAL MORENO</v>
          </cell>
        </row>
        <row r="622">
          <cell r="B622" t="str">
            <v>Proyecto de Ley Numero 119 de 2025  Cámara</v>
          </cell>
          <cell r="C622" t="str">
            <v>Por medio de la cual se modifica el Código Nacional de Tránsito Terrestre estableciendo medidas respecto a grúas y parqueaderos y se dictan otras disposiciones.</v>
          </cell>
          <cell r="D622" t="str">
            <v>Bajo</v>
          </cell>
          <cell r="E622" t="str">
            <v>Aprobado</v>
          </cell>
          <cell r="F622" t="str">
            <v>1</v>
          </cell>
          <cell r="G622" t="str">
            <v>DGPPN</v>
          </cell>
          <cell r="H622" t="str">
            <v>DGPPN</v>
          </cell>
          <cell r="I622" t="str">
            <v/>
          </cell>
          <cell r="J622" t="str">
            <v/>
          </cell>
          <cell r="K622" t="str">
            <v/>
          </cell>
          <cell r="L622" t="str">
            <v>JESUS DAVID MUÑOZ CACERES</v>
          </cell>
        </row>
        <row r="623">
          <cell r="B623" t="str">
            <v>Proyecto de Ley Numero 119 de 2025  Senado</v>
          </cell>
          <cell r="C623" t="str">
            <v>Por medio de la cual se modifica la Ley 142 de 1994; se elimina el cobro por reconexión y reinstalación de los servicios públicos domiciliarios residenciales; y se dictan otras disposiciones</v>
          </cell>
          <cell r="D623" t="str">
            <v>Medio</v>
          </cell>
          <cell r="E623" t="str">
            <v>Ponencia</v>
          </cell>
          <cell r="F623" t="str">
            <v>2</v>
          </cell>
          <cell r="G623" t="str">
            <v>DESPACHO VICEMINISTRO TÉCNICO;DGPM;DGPPN;DGPE</v>
          </cell>
          <cell r="H623" t="str">
            <v>DGPPN</v>
          </cell>
          <cell r="I623" t="str">
            <v/>
          </cell>
          <cell r="J623" t="str">
            <v/>
          </cell>
          <cell r="K623" t="str">
            <v/>
          </cell>
          <cell r="L623" t="str">
            <v>SANTIAGO CANO ARIAS</v>
          </cell>
        </row>
        <row r="624">
          <cell r="B624" t="str">
            <v>Proyecto de Ley Numero 120 de 2025  Senado</v>
          </cell>
          <cell r="C624" t="str">
            <v>por medio de la cual se institucionaliza el Programa Casa Colombia; se fortalecen las expresiones de las culturas; las artes; los saberes; la memoria histórica para la paz y la identidad colombiana en el exterior y se dictan otras disposiciones</v>
          </cell>
          <cell r="D624" t="str">
            <v>Bajo</v>
          </cell>
          <cell r="E624" t="str">
            <v>Publicación</v>
          </cell>
          <cell r="F624" t="str">
            <v>0</v>
          </cell>
          <cell r="G624" t="str">
            <v/>
          </cell>
          <cell r="H624" t="str">
            <v/>
          </cell>
          <cell r="I624" t="str">
            <v/>
          </cell>
          <cell r="J624" t="str">
            <v/>
          </cell>
          <cell r="K624" t="str">
            <v/>
          </cell>
          <cell r="L624" t="str">
            <v>IVON YULIETH CARVAJAL MORENO</v>
          </cell>
        </row>
        <row r="625">
          <cell r="B625" t="str">
            <v>Proyecto de Ley Numero 120 de 2025  Cámara</v>
          </cell>
          <cell r="C625" t="str">
            <v>por medio de la cual se modifica el artículo 2° de la Ley 2461 de 2025 para establecer el incremento de los honorarios de los concejales de Colombia y se dictan otras disposiciones.</v>
          </cell>
          <cell r="D625" t="str">
            <v>Medio</v>
          </cell>
          <cell r="E625" t="str">
            <v>Ponencia</v>
          </cell>
          <cell r="F625" t="str">
            <v>1</v>
          </cell>
          <cell r="G625" t="str">
            <v>DGPPN;DAF</v>
          </cell>
          <cell r="H625" t="str">
            <v>DGPPN</v>
          </cell>
          <cell r="I625" t="str">
            <v/>
          </cell>
          <cell r="J625" t="str">
            <v/>
          </cell>
          <cell r="K625" t="str">
            <v/>
          </cell>
          <cell r="L625" t="str">
            <v>JEAN MARCO FERIA PEROZO</v>
          </cell>
        </row>
        <row r="626">
          <cell r="B626" t="str">
            <v>Proyecto de Ley Numero 121 de 2025  Senado</v>
          </cell>
          <cell r="C626" t="str">
            <v>por medio de la cual se declara y exalta como Patrimonio Cultural Inmaterial de la Nación el Festival de Música Campesina de Floridablanca; Santander y todas sus manifestaciones culturales; en reconocimiento del Estado a sus protagonistas y portadores.</v>
          </cell>
          <cell r="D626" t="str">
            <v>Bajo</v>
          </cell>
          <cell r="E626" t="str">
            <v>Ponencia</v>
          </cell>
          <cell r="F626" t="str">
            <v>2</v>
          </cell>
          <cell r="G626" t="str">
            <v>DGPPN</v>
          </cell>
          <cell r="H626" t="str">
            <v>DGPPN</v>
          </cell>
          <cell r="I626" t="str">
            <v/>
          </cell>
          <cell r="J626" t="str">
            <v/>
          </cell>
          <cell r="K626" t="str">
            <v/>
          </cell>
          <cell r="L626" t="str">
            <v>JESUS DAVID MUÑOZ CACERES</v>
          </cell>
        </row>
        <row r="627">
          <cell r="B627" t="str">
            <v>Proyecto de Ley Numero 121 de 2025  Cámara</v>
          </cell>
          <cell r="C627" t="str">
            <v>por medio del cual se adoptan medidas para la reducción progresiva de las tarifas del servicio público de energía eléctrica en la región Caribe y se dictan otras disposiciones.</v>
          </cell>
          <cell r="D627" t="str">
            <v>Medio</v>
          </cell>
          <cell r="E627" t="str">
            <v>Ponencia</v>
          </cell>
          <cell r="F627" t="str">
            <v>1</v>
          </cell>
          <cell r="G627" t="str">
            <v>DESPACHO VICEMINISTRO TÉCNICO;DAF;DGPPN;DGPM</v>
          </cell>
          <cell r="H627" t="str">
            <v>DGPPN</v>
          </cell>
          <cell r="I627" t="str">
            <v/>
          </cell>
          <cell r="J627" t="str">
            <v/>
          </cell>
          <cell r="K627" t="str">
            <v/>
          </cell>
          <cell r="L627" t="str">
            <v>WILLIAM FELIPE ORDUZ ANDONOFF</v>
          </cell>
        </row>
        <row r="628">
          <cell r="B628" t="str">
            <v>Proyecto de Ley Numero 122 de 2025  Cámara</v>
          </cell>
          <cell r="C628" t="str">
            <v>por medio del cual el Congreso de la República y la Nación se asocian para rendir honores al músico; acordeonero; cantante; verseador y compositor de música vallenata Luis Enrique Martínez Argote “El Pollo Vallenato”; con el propósito de exaltar su legado; preservar su memoria y reconocer sus valiosos aportes al Patrimonio Cultural de Colombia; y se dictan otras disposiciones.</v>
          </cell>
          <cell r="D628" t="str">
            <v>Bajo</v>
          </cell>
          <cell r="E628" t="str">
            <v>Ponencia</v>
          </cell>
          <cell r="F628" t="str">
            <v>2</v>
          </cell>
          <cell r="G628" t="str">
            <v>DGPPN;DAF</v>
          </cell>
          <cell r="H628" t="str">
            <v>DGPPN</v>
          </cell>
          <cell r="I628" t="str">
            <v/>
          </cell>
          <cell r="J628" t="str">
            <v/>
          </cell>
          <cell r="K628" t="str">
            <v/>
          </cell>
          <cell r="L628" t="str">
            <v>JESUS DAVID MUÑOZ CACERES</v>
          </cell>
        </row>
        <row r="629">
          <cell r="B629" t="str">
            <v>Proyecto de Ley Numero 123 de 2025  Cámara</v>
          </cell>
          <cell r="C629" t="str">
            <v>por medio de la cual se establecen disposiciones para el bienestar y la tenencia responsable de mascotas en Colombia.</v>
          </cell>
          <cell r="D629" t="str">
            <v>Bajo</v>
          </cell>
          <cell r="E629" t="str">
            <v>Ponencia</v>
          </cell>
          <cell r="F629" t="str">
            <v>1</v>
          </cell>
          <cell r="G629" t="str">
            <v/>
          </cell>
          <cell r="H629" t="str">
            <v/>
          </cell>
          <cell r="I629" t="str">
            <v/>
          </cell>
          <cell r="J629" t="str">
            <v/>
          </cell>
          <cell r="K629" t="str">
            <v/>
          </cell>
          <cell r="L629" t="str">
            <v>IVON YULIETH CARVAJAL MORENO</v>
          </cell>
        </row>
        <row r="630">
          <cell r="B630" t="str">
            <v>Proyecto de Ley Numero 124 de 2025  Cámara</v>
          </cell>
          <cell r="C630" t="str">
            <v>Por medio de la cual se autoriza la inhibición hormonal del deseo sexual como medida accesoria en delitos contra la libertad; integridad y formación sexual en menores de catorce (14) años y se dictan otras disposiciones.</v>
          </cell>
          <cell r="D630" t="str">
            <v>Bajo</v>
          </cell>
          <cell r="E630" t="str">
            <v>Publicación</v>
          </cell>
          <cell r="F630" t="str">
            <v>0</v>
          </cell>
          <cell r="G630" t="str">
            <v/>
          </cell>
          <cell r="H630" t="str">
            <v/>
          </cell>
          <cell r="I630" t="str">
            <v/>
          </cell>
          <cell r="J630" t="str">
            <v/>
          </cell>
          <cell r="K630" t="str">
            <v/>
          </cell>
          <cell r="L630" t="str">
            <v>IVON YULIETH CARVAJAL MORENO</v>
          </cell>
        </row>
        <row r="631">
          <cell r="B631" t="str">
            <v>Proyecto de Ley Numero 124 de 2025  Senado</v>
          </cell>
          <cell r="C631" t="str">
            <v>por medio de la cual se declara el turbante y sus saberes asociados como Patrimonio Cultural Inmaterial de la Nación y se dictan otras disposiciones</v>
          </cell>
          <cell r="D631" t="str">
            <v>Bajo</v>
          </cell>
          <cell r="E631" t="str">
            <v>Ponencia</v>
          </cell>
          <cell r="F631" t="str">
            <v>2</v>
          </cell>
          <cell r="G631" t="str">
            <v>DAF;DGPPN</v>
          </cell>
          <cell r="H631" t="str">
            <v/>
          </cell>
          <cell r="I631" t="str">
            <v/>
          </cell>
          <cell r="J631" t="str">
            <v/>
          </cell>
          <cell r="K631" t="str">
            <v>-Ponencia 2 Debate</v>
          </cell>
          <cell r="L631" t="str">
            <v>JESUS DAVID MUÑOZ CACERES</v>
          </cell>
        </row>
        <row r="632">
          <cell r="B632" t="str">
            <v>Proyecto de Ley Numero 125 de 2025  Cámara</v>
          </cell>
          <cell r="C632" t="str">
            <v>por medio de la cual se promueve y regula la Bioconstrucción; la Construcción Sostenible; y la Arquitectura y Vivienda Tradicional; se adoptan medidas para reducir los Residuos de Construcción y Demolición (RCD) en el sector de la construcción y se dictan otras disposiciones.</v>
          </cell>
          <cell r="D632" t="str">
            <v>Medio</v>
          </cell>
          <cell r="E632" t="str">
            <v>Ponencia</v>
          </cell>
          <cell r="F632" t="str">
            <v>1</v>
          </cell>
          <cell r="G632" t="str">
            <v>DGPM;DAF;DIAN;DGPPN</v>
          </cell>
          <cell r="H632" t="str">
            <v>DGPPN</v>
          </cell>
          <cell r="I632" t="str">
            <v/>
          </cell>
          <cell r="J632" t="str">
            <v/>
          </cell>
          <cell r="K632" t="str">
            <v/>
          </cell>
          <cell r="L632" t="str">
            <v>WILLIAM FELIPE ORDUZ ANDONOFF</v>
          </cell>
        </row>
        <row r="633">
          <cell r="B633" t="str">
            <v>Proyecto de Ley Numero 125 de 2025  Senado</v>
          </cell>
          <cell r="C633" t="str">
            <v>por medio de la cual se regula la divulgación en medios de comunicación de letras musicales que atenten contra la dignidad de las personas - Letras Decentes.</v>
          </cell>
          <cell r="D633" t="str">
            <v>Bajo</v>
          </cell>
          <cell r="E633" t="str">
            <v>Ponencia</v>
          </cell>
          <cell r="F633" t="str">
            <v>1</v>
          </cell>
          <cell r="G633" t="str">
            <v/>
          </cell>
          <cell r="H633" t="str">
            <v/>
          </cell>
          <cell r="I633" t="str">
            <v/>
          </cell>
          <cell r="J633" t="str">
            <v/>
          </cell>
          <cell r="K633" t="str">
            <v/>
          </cell>
          <cell r="L633" t="str">
            <v>IVON YULIETH CARVAJAL MORENO</v>
          </cell>
        </row>
        <row r="634">
          <cell r="B634" t="str">
            <v>Proyecto de Ley Numero 126 de 2025  Senado</v>
          </cell>
          <cell r="C634" t="str">
            <v>por la cual se modifica y adiciona la Ley 5ª de 1992; se crea la Comisión Legal para el Desarrollo y Regulación de la Inteligencia Artificial del Congreso de la República de Colombia y se dictan otras disposiciones.</v>
          </cell>
          <cell r="D634" t="str">
            <v>Bajo</v>
          </cell>
          <cell r="E634" t="str">
            <v>Ponencia</v>
          </cell>
          <cell r="F634" t="str">
            <v>1</v>
          </cell>
          <cell r="G634" t="str">
            <v>DGPPN</v>
          </cell>
          <cell r="H634" t="str">
            <v/>
          </cell>
          <cell r="I634" t="str">
            <v/>
          </cell>
          <cell r="J634" t="str">
            <v/>
          </cell>
          <cell r="K634" t="str">
            <v>-Ponencia 1 Debate</v>
          </cell>
          <cell r="L634" t="str">
            <v>JOHANNA ALEJANDRA ARIAS JARAMILLO</v>
          </cell>
        </row>
        <row r="635">
          <cell r="B635" t="str">
            <v>Proyecto de Ley Numero 126 de 2025  Cámara</v>
          </cell>
          <cell r="C635" t="str">
            <v>por medio de la cual se crea la Estampilla  Pro Universidad Nacional de Colombia - sede  Amazonia</v>
          </cell>
          <cell r="D635" t="str">
            <v>Bajo</v>
          </cell>
          <cell r="E635" t="str">
            <v>Aprobado</v>
          </cell>
          <cell r="F635" t="str">
            <v>1</v>
          </cell>
          <cell r="G635" t="str">
            <v/>
          </cell>
          <cell r="H635" t="str">
            <v/>
          </cell>
          <cell r="I635" t="str">
            <v/>
          </cell>
          <cell r="J635" t="str">
            <v/>
          </cell>
          <cell r="K635" t="str">
            <v/>
          </cell>
          <cell r="L635" t="str">
            <v>IVON YULIETH CARVAJAL MORENO</v>
          </cell>
        </row>
        <row r="636">
          <cell r="B636" t="str">
            <v>Proyecto de Ley Numero 127 de 2025  Senado</v>
          </cell>
          <cell r="C636" t="str">
            <v>por medio de la cual se fortalecen los mecanismos de protección frente a comunicaciones no deseadas con fines publicitarios; promocionales o comerciales; y se dictan otras disposiciones.</v>
          </cell>
          <cell r="D636" t="str">
            <v>Bajo</v>
          </cell>
          <cell r="E636" t="str">
            <v>Ponencia</v>
          </cell>
          <cell r="F636" t="str">
            <v>1</v>
          </cell>
          <cell r="G636" t="str">
            <v>DGPPN</v>
          </cell>
          <cell r="H636" t="str">
            <v>DGPPN</v>
          </cell>
          <cell r="I636" t="str">
            <v/>
          </cell>
          <cell r="J636" t="str">
            <v/>
          </cell>
          <cell r="K636" t="str">
            <v/>
          </cell>
          <cell r="L636" t="str">
            <v>IVON YULIETH CARVAJAL MORENO</v>
          </cell>
        </row>
        <row r="637">
          <cell r="B637" t="str">
            <v>Proyecto de Ley Numero 127 de 2025  Cámara</v>
          </cell>
          <cell r="C637" t="str">
            <v>Por medio de la cual se garantiza la prevención; el diagnóstico temprano; la atención integral en salud; la protección social; el reconocimiento de derechos laborales; pensionales y educativos; así como la formación sociocultural y científica; con el fin de preservar la vida; la dignidad y el desarrollo integral de las personas que viven con esta condición en Colombia.</v>
          </cell>
          <cell r="D637" t="str">
            <v>Alto</v>
          </cell>
          <cell r="E637" t="str">
            <v>Publicación</v>
          </cell>
          <cell r="F637" t="str">
            <v>0</v>
          </cell>
          <cell r="G637" t="str">
            <v>DGPPN;DGRESS;DAF</v>
          </cell>
          <cell r="H637" t="str">
            <v>DGPPN</v>
          </cell>
          <cell r="I637" t="str">
            <v/>
          </cell>
          <cell r="J637" t="str">
            <v/>
          </cell>
          <cell r="K637" t="str">
            <v/>
          </cell>
          <cell r="L637" t="str">
            <v>OSCAR ALBERTO GARCÍA GOMEZ</v>
          </cell>
        </row>
        <row r="638">
          <cell r="B638" t="str">
            <v>Proyecto de Ley Numero 128 de 2025  Cámara</v>
          </cell>
          <cell r="C638" t="str">
            <v>por medio de la cual se reconoce; protege; dignifica y fortalece a las mujeres palenqueras de la Diáspora como portadoras patrimoniales; económicas y culturales de Colombia; y se dictan otras disposiciones</v>
          </cell>
          <cell r="D638" t="str">
            <v>Alto</v>
          </cell>
          <cell r="E638" t="str">
            <v>Aprobado</v>
          </cell>
          <cell r="F638" t="str">
            <v>1</v>
          </cell>
          <cell r="G638" t="str">
            <v>GRUPO SISTEMA GENERAL DE REGALÍAS;DGPPN;DGRESS</v>
          </cell>
          <cell r="H638" t="str">
            <v>DGPPN</v>
          </cell>
          <cell r="I638" t="str">
            <v/>
          </cell>
          <cell r="J638" t="str">
            <v/>
          </cell>
          <cell r="K638" t="str">
            <v/>
          </cell>
          <cell r="L638" t="str">
            <v>OSCAR ALBERTO GARCÍA GOMEZ</v>
          </cell>
        </row>
        <row r="639">
          <cell r="B639" t="str">
            <v>Proyecto de Ley Numero 128 de 2025  Senado</v>
          </cell>
          <cell r="C639" t="str">
            <v>por medio de la cual se regula la distribución de la pauta oficial del Estado; se garantiza la pluralidad informativa; se promueven principios de equidad y proporcionalidad y se dictan otras disposiciones.</v>
          </cell>
          <cell r="D639" t="str">
            <v>Bajo</v>
          </cell>
          <cell r="E639" t="str">
            <v>Ponencia</v>
          </cell>
          <cell r="F639" t="str">
            <v>1</v>
          </cell>
          <cell r="G639" t="str">
            <v>DGPPN</v>
          </cell>
          <cell r="H639" t="str">
            <v>DGPPN</v>
          </cell>
          <cell r="I639" t="str">
            <v/>
          </cell>
          <cell r="J639" t="str">
            <v/>
          </cell>
          <cell r="K639" t="str">
            <v/>
          </cell>
          <cell r="L639" t="str">
            <v>IVON YULIETH CARVAJAL MORENO</v>
          </cell>
        </row>
        <row r="640">
          <cell r="B640" t="str">
            <v>Proyecto de Ley Numero 129 de 2025  Cámara</v>
          </cell>
          <cell r="C640" t="str">
            <v>por medio de la cual; se reconoce y reivindica la línea del tiempo histórico de Colombia; en honor a la memoria de “Juan José Nieto Gil y otros próceres” y se dictan otras disposiciones</v>
          </cell>
          <cell r="D640" t="str">
            <v>Bajo</v>
          </cell>
          <cell r="E640" t="str">
            <v>Ponencia</v>
          </cell>
          <cell r="F640" t="str">
            <v>1</v>
          </cell>
          <cell r="G640" t="str">
            <v/>
          </cell>
          <cell r="H640" t="str">
            <v/>
          </cell>
          <cell r="I640" t="str">
            <v/>
          </cell>
          <cell r="J640" t="str">
            <v/>
          </cell>
          <cell r="K640" t="str">
            <v/>
          </cell>
          <cell r="L640" t="str">
            <v>IVON YULIETH CARVAJAL MORENO</v>
          </cell>
        </row>
        <row r="641">
          <cell r="B641" t="str">
            <v>Proyecto de Ley Numero 130 de 2025  Cámara</v>
          </cell>
          <cell r="C641" t="str">
            <v>por medio de la cual se adoptan medidas para proteger a los menores de edad frente al consumo de pornografía; se promueven campañas preventivas; se crea un tipo penal de exposición deliberada de menores a pornografía; se crea un observatorio nacional sobre el consumo de pornografía en Colombia y se dictan otras disposiciones - Ley infancia sin pornografía.</v>
          </cell>
          <cell r="D641" t="str">
            <v>Bajo</v>
          </cell>
          <cell r="E641" t="str">
            <v>Ponencia</v>
          </cell>
          <cell r="F641" t="str">
            <v>1</v>
          </cell>
          <cell r="G641" t="str">
            <v/>
          </cell>
          <cell r="H641" t="str">
            <v/>
          </cell>
          <cell r="I641" t="str">
            <v/>
          </cell>
          <cell r="J641" t="str">
            <v/>
          </cell>
          <cell r="K641" t="str">
            <v/>
          </cell>
          <cell r="L641" t="str">
            <v>IVON YULIETH CARVAJAL MORENO</v>
          </cell>
        </row>
        <row r="642">
          <cell r="B642" t="str">
            <v>Proyecto de Ley Numero 131 de 2025  Cámara</v>
          </cell>
          <cell r="C642" t="str">
            <v>por medio de la cual se prohíbe la maternidad subrogada en Colombia - Ley vientres libres de alquiler.</v>
          </cell>
          <cell r="D642" t="str">
            <v>Bajo</v>
          </cell>
          <cell r="E642" t="str">
            <v>Ponencia</v>
          </cell>
          <cell r="F642" t="str">
            <v>1</v>
          </cell>
          <cell r="G642" t="str">
            <v/>
          </cell>
          <cell r="H642" t="str">
            <v/>
          </cell>
          <cell r="I642" t="str">
            <v/>
          </cell>
          <cell r="J642" t="str">
            <v/>
          </cell>
          <cell r="K642" t="str">
            <v/>
          </cell>
          <cell r="L642" t="str">
            <v>IVON YULIETH CARVAJAL MORENO</v>
          </cell>
        </row>
        <row r="643">
          <cell r="B643" t="str">
            <v>Proyecto de Ley Numero 132 de 2025  Cámara</v>
          </cell>
          <cell r="C643" t="str">
            <v>por la cual se establecen parámetros y advertencias frente a los juegos de apuestas; suerte y azar que se realizan en plataformas en línea y se dictan otras disposiciones.</v>
          </cell>
          <cell r="D643" t="str">
            <v>Bajo</v>
          </cell>
          <cell r="E643" t="str">
            <v>Publicación</v>
          </cell>
          <cell r="F643" t="str">
            <v>0</v>
          </cell>
          <cell r="G643" t="str">
            <v/>
          </cell>
          <cell r="H643" t="str">
            <v/>
          </cell>
          <cell r="I643" t="str">
            <v/>
          </cell>
          <cell r="J643" t="str">
            <v/>
          </cell>
          <cell r="K643" t="str">
            <v/>
          </cell>
          <cell r="L643" t="str">
            <v>IVON YULIETH CARVAJAL MORENO</v>
          </cell>
        </row>
        <row r="644">
          <cell r="B644" t="str">
            <v>Proyecto de Ley Numero 133 de 2025  Cámara</v>
          </cell>
          <cell r="C644" t="str">
            <v>por medio de la cual la nación honra y exalta el proceso de paz del occidente de Boyacá; como un acuerdo regional que se ha mantenido vigente; conmemora sus 35 años y se dictan otras disposiciones.</v>
          </cell>
          <cell r="D644" t="str">
            <v>Bajo</v>
          </cell>
          <cell r="E644" t="str">
            <v>Aprobado</v>
          </cell>
          <cell r="F644" t="str">
            <v>2</v>
          </cell>
          <cell r="G644" t="str">
            <v>DGPPN</v>
          </cell>
          <cell r="H644" t="str">
            <v/>
          </cell>
          <cell r="I644" t="str">
            <v/>
          </cell>
          <cell r="J644" t="str">
            <v/>
          </cell>
          <cell r="K644" t="str">
            <v>-Aprobado 2 Debate</v>
          </cell>
          <cell r="L644" t="str">
            <v>JESUS DAVID MUÑOZ CACERES</v>
          </cell>
        </row>
        <row r="645">
          <cell r="B645" t="str">
            <v>Proyecto de Ley Numero 134 de 2025  Cámara</v>
          </cell>
          <cell r="C645" t="str">
            <v>por medio de la cual se desarrolla el tratamiento penal diferencial para pequeños agricultores y agricultoras de cultivos de uso ilícito.</v>
          </cell>
          <cell r="D645" t="str">
            <v>Bajo</v>
          </cell>
          <cell r="E645" t="str">
            <v>Publicación</v>
          </cell>
          <cell r="F645" t="str">
            <v>0</v>
          </cell>
          <cell r="G645" t="str">
            <v/>
          </cell>
          <cell r="H645" t="str">
            <v/>
          </cell>
          <cell r="I645" t="str">
            <v/>
          </cell>
          <cell r="J645" t="str">
            <v/>
          </cell>
          <cell r="K645" t="str">
            <v/>
          </cell>
          <cell r="L645" t="str">
            <v>IVON YULIETH CARVAJAL MORENO</v>
          </cell>
        </row>
        <row r="646">
          <cell r="B646" t="str">
            <v>Proyecto de Ley Numero 135 de 2025  Cámara</v>
          </cell>
          <cell r="C646" t="str">
            <v>Por medio de la cual se reajustan las pensiones de invalidez de los soldados cuya pensión se liquida con el sueldo básico de un cabo segundo o cabo tercero en el Régimen especial y exceptuado de las Fuerzas Militares.</v>
          </cell>
          <cell r="D646" t="str">
            <v>Medio</v>
          </cell>
          <cell r="E646" t="str">
            <v>Ponencia</v>
          </cell>
          <cell r="F646" t="str">
            <v>1</v>
          </cell>
          <cell r="G646" t="str">
            <v>DGPPN;DGRESS</v>
          </cell>
          <cell r="H646" t="str">
            <v>DGPPN</v>
          </cell>
          <cell r="I646" t="str">
            <v/>
          </cell>
          <cell r="J646" t="str">
            <v/>
          </cell>
          <cell r="K646" t="str">
            <v/>
          </cell>
          <cell r="L646" t="str">
            <v>OSCAR ALBERTO GARCÍA GOMEZ</v>
          </cell>
        </row>
        <row r="647">
          <cell r="B647" t="str">
            <v>Proyecto de Ley Numero 136 de 2025  Cámara</v>
          </cell>
          <cell r="C647" t="str">
            <v>por medio de la cual se modifica el impuesto al consumo de cigarrillos y tabaco elaborado y se dictan otras disposiciones.</v>
          </cell>
          <cell r="D647" t="str">
            <v>Medio</v>
          </cell>
          <cell r="E647" t="str">
            <v>Aprobado</v>
          </cell>
          <cell r="F647" t="str">
            <v>1</v>
          </cell>
          <cell r="G647" t="str">
            <v>DAF</v>
          </cell>
          <cell r="H647" t="str">
            <v/>
          </cell>
          <cell r="I647" t="str">
            <v>Ponencia 1 Debate, OSCAR ALBERTO GARCÍA GOMEZ</v>
          </cell>
          <cell r="J647" t="str">
            <v/>
          </cell>
          <cell r="K647" t="str">
            <v/>
          </cell>
          <cell r="L647" t="str">
            <v>OSCAR ALBERTO GARCÍA GOMEZ</v>
          </cell>
        </row>
        <row r="648">
          <cell r="B648" t="str">
            <v>Proyecto de Ley Numero 137 de 2025  Cámara</v>
          </cell>
          <cell r="C648" t="str">
            <v>por medio del cual se crea el delito de ingreso de elementos prohibidos a establecimiento de reclusión.</v>
          </cell>
          <cell r="D648" t="str">
            <v>Bajo</v>
          </cell>
          <cell r="E648" t="str">
            <v>Ponencia</v>
          </cell>
          <cell r="F648" t="str">
            <v>1</v>
          </cell>
          <cell r="G648" t="str">
            <v>DGPPN</v>
          </cell>
          <cell r="H648" t="str">
            <v>DGPPN</v>
          </cell>
          <cell r="I648" t="str">
            <v/>
          </cell>
          <cell r="J648" t="str">
            <v/>
          </cell>
          <cell r="K648" t="str">
            <v/>
          </cell>
          <cell r="L648" t="str">
            <v>WILLIAM FELIPE ORDUZ ANDONOFF</v>
          </cell>
        </row>
        <row r="649">
          <cell r="B649" t="str">
            <v>Proyecto de Ley Numero 138 de 2025  Cámara</v>
          </cell>
          <cell r="C649" t="str">
            <v>Por medio de la cual se modifican y adicionan disposiciones a la Ley 105 de 1993 en materia de peajes; se establecen criterios para tarifas diferenciales y se dictan otras disposiciones.</v>
          </cell>
          <cell r="D649" t="str">
            <v>Medio</v>
          </cell>
          <cell r="E649" t="str">
            <v>Ponencia</v>
          </cell>
          <cell r="F649" t="str">
            <v>1</v>
          </cell>
          <cell r="G649" t="str">
            <v>GRUPO SISTEMA GENERAL DE REGALÍAS;DGPPN;DGPM;DAF</v>
          </cell>
          <cell r="H649" t="str">
            <v>DGPPN</v>
          </cell>
          <cell r="I649" t="str">
            <v/>
          </cell>
          <cell r="J649" t="str">
            <v/>
          </cell>
          <cell r="K649" t="str">
            <v/>
          </cell>
          <cell r="L649" t="str">
            <v>SANTIAGO CANO ARIAS</v>
          </cell>
        </row>
        <row r="650">
          <cell r="B650" t="str">
            <v>Proyecto de Ley Numero 139 de 2025  Senado</v>
          </cell>
          <cell r="C650" t="str">
            <v>por medio de la cual la Nación y el Congreso de Colombia se asocian a la conmemoración de los 30 años de la reactivación de la aviación del Ejército Nacional y se dictan otras disposiciones</v>
          </cell>
          <cell r="D650" t="str">
            <v>Bajo</v>
          </cell>
          <cell r="E650" t="str">
            <v>Ponencia</v>
          </cell>
          <cell r="F650" t="str">
            <v>2</v>
          </cell>
          <cell r="G650" t="str">
            <v>DGPPN</v>
          </cell>
          <cell r="H650" t="str">
            <v/>
          </cell>
          <cell r="I650" t="str">
            <v/>
          </cell>
          <cell r="J650" t="str">
            <v/>
          </cell>
          <cell r="K650" t="str">
            <v>-Ponencia 2 Debate</v>
          </cell>
          <cell r="L650" t="str">
            <v>JESUS DAVID MUÑOZ CACERES</v>
          </cell>
        </row>
        <row r="651">
          <cell r="B651" t="str">
            <v>Proyecto de Ley Numero 139 de 2025  Cámara</v>
          </cell>
          <cell r="C651" t="str">
            <v>por medio de la cual se exalta como una manifestación del Patrimonio Cultural Inmaterial de la Nación; el Concurso Nacional de Bandas Folclóricas Miguel Emiro Naranjo Montes; que se celebra en el municipio de Planeta Rica; en el departamento de Córdoba.</v>
          </cell>
          <cell r="D651" t="str">
            <v>Bajo</v>
          </cell>
          <cell r="E651" t="str">
            <v>Aprobado</v>
          </cell>
          <cell r="F651" t="str">
            <v>1</v>
          </cell>
          <cell r="G651" t="str">
            <v/>
          </cell>
          <cell r="H651" t="str">
            <v/>
          </cell>
          <cell r="I651" t="str">
            <v/>
          </cell>
          <cell r="J651" t="str">
            <v/>
          </cell>
          <cell r="K651" t="str">
            <v/>
          </cell>
          <cell r="L651" t="str">
            <v>IVON YULIETH CARVAJAL MORENO</v>
          </cell>
        </row>
        <row r="652">
          <cell r="B652" t="str">
            <v>Proyecto de Ley Numero 140 de 2025  Cámara</v>
          </cell>
          <cell r="C652" t="str">
            <v>por medio de la cual se crea la Ruta Integral de Prevención y Atención para la Salud Mental de Niños; Niñas y Adolescentes (Rismna) desde las instituciones de educación preescolar; básica y media en Colombia y se dictan otras disposiciones</v>
          </cell>
          <cell r="D652" t="str">
            <v>Bajo</v>
          </cell>
          <cell r="E652" t="str">
            <v>Ponencia</v>
          </cell>
          <cell r="F652" t="str">
            <v>2</v>
          </cell>
          <cell r="G652" t="str">
            <v>DGRESS;DGPPN</v>
          </cell>
          <cell r="H652" t="str">
            <v>DGPPN</v>
          </cell>
          <cell r="I652" t="str">
            <v/>
          </cell>
          <cell r="J652" t="str">
            <v/>
          </cell>
          <cell r="K652" t="str">
            <v/>
          </cell>
          <cell r="L652" t="str">
            <v>JESUS DAVID MUÑOZ CACERES</v>
          </cell>
        </row>
        <row r="653">
          <cell r="B653" t="str">
            <v>Proyecto de Ley Numero 141 de 2025  Cámara</v>
          </cell>
          <cell r="C653" t="str">
            <v>por medio de la cual se autoriza y regula el  uso progresivo de herramientas tecnológicas y  de la inteligencia artificial en los consulados  de Colombia en el exterior y se dictan otras  disposiciones</v>
          </cell>
          <cell r="D653" t="str">
            <v>Bajo</v>
          </cell>
          <cell r="E653" t="str">
            <v>Ponencia</v>
          </cell>
          <cell r="F653" t="str">
            <v>1</v>
          </cell>
          <cell r="G653" t="str">
            <v/>
          </cell>
          <cell r="H653" t="str">
            <v/>
          </cell>
          <cell r="I653" t="str">
            <v/>
          </cell>
          <cell r="J653" t="str">
            <v/>
          </cell>
          <cell r="K653" t="str">
            <v/>
          </cell>
          <cell r="L653" t="str">
            <v>IVON YULIETH CARVAJAL MORENO</v>
          </cell>
        </row>
        <row r="654">
          <cell r="B654" t="str">
            <v>Proyecto de Ley Numero 142 de 2025  Cámara</v>
          </cell>
          <cell r="C654" t="str">
            <v>por medio del cual se crean los Círculos Consulares para la prevención; protección y atención integral de víctimas colombianas de Violencias Basadas en Género (VBG) y se dictan otras disposiciones.</v>
          </cell>
          <cell r="D654" t="str">
            <v>Medio</v>
          </cell>
          <cell r="E654" t="str">
            <v>Ponencia</v>
          </cell>
          <cell r="F654" t="str">
            <v>1</v>
          </cell>
          <cell r="G654" t="str">
            <v>DGPPN</v>
          </cell>
          <cell r="H654" t="str">
            <v>DGPPN</v>
          </cell>
          <cell r="I654" t="str">
            <v/>
          </cell>
          <cell r="J654" t="str">
            <v/>
          </cell>
          <cell r="K654" t="str">
            <v/>
          </cell>
          <cell r="L654" t="str">
            <v>JEAN MARCO FERIA PEROZO</v>
          </cell>
        </row>
        <row r="655">
          <cell r="B655" t="str">
            <v>Proyecto de Ley Numero 143 de 2025  Cámara</v>
          </cell>
          <cell r="C655" t="str">
            <v>Laura Wollenmann; por medio de la cual se dictan disposiciones para la regulación del boxeo profesional en Colombia; el reglamento del boxeo; la Ley 181 de 1995 y la Ley 1445 de 2011.</v>
          </cell>
          <cell r="D655" t="str">
            <v>Medio</v>
          </cell>
          <cell r="E655" t="str">
            <v>Publicación</v>
          </cell>
          <cell r="F655" t="str">
            <v>0</v>
          </cell>
          <cell r="G655" t="str">
            <v>DGPPN</v>
          </cell>
          <cell r="H655" t="str">
            <v>DGPPN</v>
          </cell>
          <cell r="I655" t="str">
            <v/>
          </cell>
          <cell r="J655" t="str">
            <v/>
          </cell>
          <cell r="K655" t="str">
            <v/>
          </cell>
          <cell r="L655" t="str">
            <v>JEAN MARCO FERIA PEROZO</v>
          </cell>
        </row>
        <row r="656">
          <cell r="B656" t="str">
            <v>Proyecto de Ley Numero 144 de 2025  Cámara</v>
          </cell>
          <cell r="C656" t="str">
            <v>por medio de la cual se crea la Casa Benkos Biohó; espacio de reparación de la memoria histórica indígena; afro; de las mujeres; las diversidades humanas y las culturas populares y se dictan otras disposiciones.</v>
          </cell>
          <cell r="D656" t="str">
            <v>Bajo</v>
          </cell>
          <cell r="E656" t="str">
            <v>Ponencia</v>
          </cell>
          <cell r="F656" t="str">
            <v>1</v>
          </cell>
          <cell r="G656" t="str">
            <v/>
          </cell>
          <cell r="H656" t="str">
            <v/>
          </cell>
          <cell r="I656" t="str">
            <v/>
          </cell>
          <cell r="J656" t="str">
            <v/>
          </cell>
          <cell r="K656" t="str">
            <v/>
          </cell>
          <cell r="L656" t="str">
            <v>IVON YULIETH CARVAJAL MORENO</v>
          </cell>
        </row>
        <row r="657">
          <cell r="B657" t="str">
            <v>Proyecto de Ley Numero 145 de 2025  Cámara</v>
          </cell>
          <cell r="C657" t="str">
            <v>Por medio del cual se establecen parámetros para el cobro de la expedición de las tarjetas y/o matrículas profesionales.</v>
          </cell>
          <cell r="D657" t="str">
            <v>Bajo</v>
          </cell>
          <cell r="E657" t="str">
            <v>Ponencia</v>
          </cell>
          <cell r="F657" t="str">
            <v>1</v>
          </cell>
          <cell r="G657" t="str">
            <v/>
          </cell>
          <cell r="H657" t="str">
            <v/>
          </cell>
          <cell r="I657" t="str">
            <v/>
          </cell>
          <cell r="J657" t="str">
            <v/>
          </cell>
          <cell r="K657" t="str">
            <v/>
          </cell>
          <cell r="L657" t="str">
            <v>IVON YULIETH CARVAJAL MORENO</v>
          </cell>
        </row>
        <row r="658">
          <cell r="B658" t="str">
            <v>Proyecto de Ley Numero 147 de 2025  Cámara</v>
          </cell>
          <cell r="C658" t="str">
            <v>por medio de la cual se establecen los Formatos de  Sentencias de Lectura Fácil; se establecen medidas  para promover y difundir el uso del Lenguaje Claro  y se dictan otras disposiciones.</v>
          </cell>
          <cell r="D658" t="str">
            <v>Bajo</v>
          </cell>
          <cell r="E658" t="str">
            <v>Ponencia</v>
          </cell>
          <cell r="F658" t="str">
            <v>1</v>
          </cell>
          <cell r="G658" t="str">
            <v/>
          </cell>
          <cell r="H658" t="str">
            <v/>
          </cell>
          <cell r="I658" t="str">
            <v/>
          </cell>
          <cell r="J658" t="str">
            <v/>
          </cell>
          <cell r="K658" t="str">
            <v/>
          </cell>
          <cell r="L658" t="str">
            <v>IVON YULIETH CARVAJAL MORENO</v>
          </cell>
        </row>
        <row r="659">
          <cell r="B659" t="str">
            <v>Proyecto de Ley Numero 148 de 2025  Cámara</v>
          </cell>
          <cell r="C659" t="str">
            <v>por medio de la cual se modifica Ley 1454 de 2011; se incluyen los territorios afrodescendientes en el ordenamiento territorial y se dictan otras disposiciones.</v>
          </cell>
          <cell r="D659" t="str">
            <v>Medio</v>
          </cell>
          <cell r="E659" t="str">
            <v>Publicación</v>
          </cell>
          <cell r="F659" t="str">
            <v>0</v>
          </cell>
          <cell r="G659" t="str">
            <v>DAF;DGPPN</v>
          </cell>
          <cell r="H659" t="str">
            <v>DGPPN</v>
          </cell>
          <cell r="I659" t="str">
            <v/>
          </cell>
          <cell r="J659" t="str">
            <v/>
          </cell>
          <cell r="K659" t="str">
            <v/>
          </cell>
          <cell r="L659" t="str">
            <v>JEAN MARCO FERIA PEROZO</v>
          </cell>
        </row>
        <row r="660">
          <cell r="B660" t="str">
            <v>Proyecto de Ley Numero 150 de 2025  Cámara</v>
          </cell>
          <cell r="C660" t="str">
            <v>Por medio de la cual se modifica la Ley 2123 de 2021 y se dictan otras disposiciones.</v>
          </cell>
          <cell r="D660" t="str">
            <v>Medio</v>
          </cell>
          <cell r="E660" t="str">
            <v>Aprobado</v>
          </cell>
          <cell r="F660" t="str">
            <v>1</v>
          </cell>
          <cell r="G660" t="str">
            <v>DGPPN;DAF</v>
          </cell>
          <cell r="H660" t="str">
            <v>DGPPN</v>
          </cell>
          <cell r="I660" t="str">
            <v/>
          </cell>
          <cell r="J660" t="str">
            <v/>
          </cell>
          <cell r="K660" t="str">
            <v/>
          </cell>
          <cell r="L660" t="str">
            <v>SANTIAGO CANO ARIAS</v>
          </cell>
        </row>
        <row r="661">
          <cell r="B661" t="str">
            <v>Proyecto de Ley Numero 151 de 2025  Cámara</v>
          </cell>
          <cell r="C661" t="str">
            <v>Por medio de la cual se crea el Fondo Nacional de Reparación Histórica para superar los efectos y consecuencias del colonialismo; el sistema colonial y esclavista; el racismo estructural y sistémico y la discriminación racial que impactan a los pueblos étnicos del país; y se dictan otras disposiciones para su implementación y sostenibilidad.</v>
          </cell>
          <cell r="D661" t="str">
            <v>Medio</v>
          </cell>
          <cell r="E661" t="str">
            <v>Aprobado</v>
          </cell>
          <cell r="F661" t="str">
            <v>1</v>
          </cell>
          <cell r="G661" t="str">
            <v>DGCPTN;DGPM;DGPPN</v>
          </cell>
          <cell r="H661" t="str">
            <v>DGPPN</v>
          </cell>
          <cell r="I661" t="str">
            <v/>
          </cell>
          <cell r="J661" t="str">
            <v/>
          </cell>
          <cell r="K661" t="str">
            <v/>
          </cell>
          <cell r="L661" t="str">
            <v>SANTIAGO CANO ARIAS</v>
          </cell>
        </row>
        <row r="662">
          <cell r="B662" t="str">
            <v>Proyecto de Ley Numero 153 de 2025  Cámara</v>
          </cell>
          <cell r="C662" t="str">
            <v>Por medio de la cual se establecen disposiciones en materia de derechos humanos a las empresas; se garantizan mecanismos de acceso a la justicia y reparación integral; y se dictan otras disposiciones</v>
          </cell>
          <cell r="D662" t="str">
            <v>Bajo</v>
          </cell>
          <cell r="E662" t="str">
            <v>Ponencia</v>
          </cell>
          <cell r="F662" t="str">
            <v>1</v>
          </cell>
          <cell r="G662" t="str">
            <v/>
          </cell>
          <cell r="H662" t="str">
            <v/>
          </cell>
          <cell r="I662" t="str">
            <v/>
          </cell>
          <cell r="J662" t="str">
            <v/>
          </cell>
          <cell r="K662" t="str">
            <v/>
          </cell>
          <cell r="L662" t="str">
            <v>IVON YULIETH CARVAJAL MORENO</v>
          </cell>
        </row>
        <row r="663">
          <cell r="B663" t="str">
            <v>Proyecto de Ley Numero 154 de 2025  Cámara</v>
          </cell>
          <cell r="C663" t="str">
            <v>por medio del cual se reconoce la importancia cultural del ámbito nacional del ritual de la luna y el viento: Música de diálogo de flautas y tambores de los andes de Tumbichucue y el NASA KU‘JU (danza o bambuco tradicional).</v>
          </cell>
          <cell r="D663" t="str">
            <v>Bajo</v>
          </cell>
          <cell r="E663" t="str">
            <v>Ponencia</v>
          </cell>
          <cell r="F663" t="str">
            <v>2</v>
          </cell>
          <cell r="G663" t="str">
            <v>DGPPN</v>
          </cell>
          <cell r="H663" t="str">
            <v/>
          </cell>
          <cell r="I663" t="str">
            <v/>
          </cell>
          <cell r="J663" t="str">
            <v>Ponencia 2 Debate</v>
          </cell>
          <cell r="K663" t="str">
            <v/>
          </cell>
          <cell r="L663" t="str">
            <v>JESUS DAVID MUÑOZ CACERES</v>
          </cell>
        </row>
        <row r="664">
          <cell r="B664" t="str">
            <v>Proyecto de Ley Numero 155 de 2025  Cámara</v>
          </cell>
          <cell r="C664" t="str">
            <v>por medio de la cual se establecen medidas para impulsar la protección y el desarrollo del sector cafetero del país y se dictan otras disposiciones.</v>
          </cell>
          <cell r="D664" t="str">
            <v>Medio</v>
          </cell>
          <cell r="E664" t="str">
            <v>Aprobado</v>
          </cell>
          <cell r="F664" t="str">
            <v>1</v>
          </cell>
          <cell r="G664" t="str">
            <v>DESPACHO VICEMINISTRO TÉCNICO;DGPPN;DAF</v>
          </cell>
          <cell r="H664" t="str">
            <v>DESPACHO VICEMINISTRO TÉCNICO; DGPPN</v>
          </cell>
          <cell r="I664" t="str">
            <v/>
          </cell>
          <cell r="J664" t="str">
            <v/>
          </cell>
          <cell r="K664" t="str">
            <v/>
          </cell>
          <cell r="L664" t="str">
            <v>JEAN MARCO FERIA PEROZO</v>
          </cell>
        </row>
        <row r="665">
          <cell r="B665" t="str">
            <v>Proyecto de Ley Numero 156 de 2025  Cámara</v>
          </cell>
          <cell r="C665" t="str">
            <v>Por medio de la cual se establece la implementación del programa Escuela del Café y se dictan otras disposiciones.</v>
          </cell>
          <cell r="D665" t="str">
            <v>Bajo</v>
          </cell>
          <cell r="E665" t="str">
            <v>Ponencia</v>
          </cell>
          <cell r="F665" t="str">
            <v>2</v>
          </cell>
          <cell r="G665" t="str">
            <v>DGPPN;DAF</v>
          </cell>
          <cell r="H665" t="str">
            <v>DGPPN</v>
          </cell>
          <cell r="I665" t="str">
            <v/>
          </cell>
          <cell r="J665" t="str">
            <v/>
          </cell>
          <cell r="K665" t="str">
            <v/>
          </cell>
          <cell r="L665" t="str">
            <v>JOHANNA ALEJANDRA ARIAS JARAMILLO</v>
          </cell>
        </row>
        <row r="666">
          <cell r="B666" t="str">
            <v>Proyecto de Ley Numero 157 de 2025  Cámara</v>
          </cell>
          <cell r="C666" t="str">
            <v>por medio de la cual se amplía la figura de obras por impuesto; se modifica el artículo 800-1 del Estatuto Tributario y se dictan otras disposiciones</v>
          </cell>
          <cell r="D666" t="str">
            <v>Medio</v>
          </cell>
          <cell r="E666" t="str">
            <v>Ponencia</v>
          </cell>
          <cell r="F666" t="str">
            <v>2</v>
          </cell>
          <cell r="G666" t="str">
            <v>DGPPN;DIAN;DGPM</v>
          </cell>
          <cell r="H666" t="str">
            <v>DGPPN</v>
          </cell>
          <cell r="I666" t="str">
            <v/>
          </cell>
          <cell r="J666" t="str">
            <v/>
          </cell>
          <cell r="K666" t="str">
            <v/>
          </cell>
          <cell r="L666" t="str">
            <v>OSCAR ALBERTO GARCÍA GOMEZ</v>
          </cell>
        </row>
        <row r="667">
          <cell r="B667" t="str">
            <v>-Proyecto de ley estatutaria Numero 158 de 2025  Cámara</v>
          </cell>
          <cell r="C667" t="str">
            <v>por medio de la cual se dicta el procedimiento general de la Acción de Tutela.</v>
          </cell>
          <cell r="D667" t="str">
            <v>Bajo</v>
          </cell>
          <cell r="E667" t="str">
            <v>Publicación</v>
          </cell>
          <cell r="F667" t="str">
            <v>0</v>
          </cell>
          <cell r="G667" t="str">
            <v/>
          </cell>
          <cell r="H667" t="str">
            <v/>
          </cell>
          <cell r="I667" t="str">
            <v/>
          </cell>
          <cell r="J667" t="str">
            <v/>
          </cell>
          <cell r="K667" t="str">
            <v/>
          </cell>
          <cell r="L667" t="str">
            <v>IVON YULIETH CARVAJAL MORENO</v>
          </cell>
        </row>
        <row r="668">
          <cell r="B668" t="str">
            <v>Proyecto de Ley Numero 159 de 2025  Cámara</v>
          </cell>
          <cell r="C668" t="str">
            <v>por medio de la cual se crea un régimen tributario excepcional para las Mipymes y se dictan otras disposiciones.</v>
          </cell>
          <cell r="D668" t="str">
            <v>Alto</v>
          </cell>
          <cell r="E668" t="str">
            <v>Publicación</v>
          </cell>
          <cell r="F668" t="str">
            <v>0</v>
          </cell>
          <cell r="G668" t="str">
            <v>DIAN;DGPM</v>
          </cell>
          <cell r="H668" t="str">
            <v/>
          </cell>
          <cell r="I668" t="str">
            <v/>
          </cell>
          <cell r="J668" t="str">
            <v/>
          </cell>
          <cell r="K668" t="str">
            <v>-Publicación 0 Debate</v>
          </cell>
          <cell r="L668" t="str">
            <v>OSCAR ALBERTO GARCÍA GOMEZ</v>
          </cell>
        </row>
        <row r="669">
          <cell r="B669" t="str">
            <v>Proyecto de Ley Numero 159 de 2025  Senado</v>
          </cell>
          <cell r="C669" t="str">
            <v>por medio de la cual se establece un régimen pensional especial de vejez para el talento humano en salud y se dictan otras disposiciones</v>
          </cell>
          <cell r="D669" t="str">
            <v>Alto</v>
          </cell>
          <cell r="E669" t="str">
            <v>Publicación</v>
          </cell>
          <cell r="F669" t="str">
            <v>0</v>
          </cell>
          <cell r="G669" t="str">
            <v>DGPPN;DGRESS</v>
          </cell>
          <cell r="H669" t="str">
            <v>DGPPN</v>
          </cell>
          <cell r="I669" t="str">
            <v/>
          </cell>
          <cell r="J669" t="str">
            <v/>
          </cell>
          <cell r="K669" t="str">
            <v/>
          </cell>
          <cell r="L669" t="str">
            <v>OSCAR ALBERTO GARCÍA GOMEZ</v>
          </cell>
        </row>
        <row r="670">
          <cell r="B670" t="str">
            <v>Proyecto de Ley Numero 160 de 2025  Cámara</v>
          </cell>
          <cell r="C670" t="str">
            <v>por medio de la cual se modifica la Ley 2033 del 2020 y se crea el Fondo de Transporte Escolar Rural Fontrer y se dictan otras disposiciones.</v>
          </cell>
          <cell r="D670" t="str">
            <v>Alto</v>
          </cell>
          <cell r="E670" t="str">
            <v>Publicación</v>
          </cell>
          <cell r="F670" t="str">
            <v>0</v>
          </cell>
          <cell r="G670" t="str">
            <v>DGPM;DGPPN;DIAN</v>
          </cell>
          <cell r="H670" t="str">
            <v>DGPPN</v>
          </cell>
          <cell r="I670" t="str">
            <v/>
          </cell>
          <cell r="J670" t="str">
            <v/>
          </cell>
          <cell r="K670" t="str">
            <v/>
          </cell>
          <cell r="L670" t="str">
            <v>OSCAR ALBERTO GARCÍA GOMEZ</v>
          </cell>
        </row>
        <row r="671">
          <cell r="B671" t="str">
            <v>Proyecto de Ley Numero 160 de 2025  Senado</v>
          </cell>
          <cell r="C671" t="str">
            <v>Por medio del cual se modifica el porcentaje de repartición de las contraprestaciones portuarias.</v>
          </cell>
          <cell r="D671" t="str">
            <v>Medio</v>
          </cell>
          <cell r="E671" t="str">
            <v>Publicación</v>
          </cell>
          <cell r="F671" t="str">
            <v>0</v>
          </cell>
          <cell r="G671" t="str">
            <v>DGPM;DGPPN</v>
          </cell>
          <cell r="H671" t="str">
            <v>DGPPN</v>
          </cell>
          <cell r="I671" t="str">
            <v/>
          </cell>
          <cell r="J671" t="str">
            <v/>
          </cell>
          <cell r="K671" t="str">
            <v/>
          </cell>
          <cell r="L671" t="str">
            <v>JEAN MARCO FERIA PEROZO</v>
          </cell>
        </row>
        <row r="672">
          <cell r="B672" t="str">
            <v>Proyecto de Ley Numero 161 de 2025  Senado</v>
          </cell>
          <cell r="C672" t="str">
            <v>Por la cual se expiden las normas para la organización y funcionamiento de las Provincias Administrativas y de Planificación (PAP).</v>
          </cell>
          <cell r="D672" t="str">
            <v>Alto</v>
          </cell>
          <cell r="E672" t="str">
            <v>Ponencia</v>
          </cell>
          <cell r="F672" t="str">
            <v>1</v>
          </cell>
          <cell r="G672" t="str">
            <v>DAF;DGPPN</v>
          </cell>
          <cell r="H672" t="str">
            <v>DGPPN</v>
          </cell>
          <cell r="I672" t="str">
            <v/>
          </cell>
          <cell r="J672" t="str">
            <v/>
          </cell>
          <cell r="K672" t="str">
            <v/>
          </cell>
          <cell r="L672" t="str">
            <v>SONIA LORENA IBAGON AVILA</v>
          </cell>
        </row>
        <row r="673">
          <cell r="B673" t="str">
            <v>Proyecto de Ley Numero 161 de 2025  Cámara</v>
          </cell>
          <cell r="C673" t="str">
            <v>por medio de la cual se crean los frentes de seguridad ciudadana y se dictan otras disposiciones.</v>
          </cell>
          <cell r="D673" t="str">
            <v>Medio</v>
          </cell>
          <cell r="E673" t="str">
            <v>Aprobado</v>
          </cell>
          <cell r="F673" t="str">
            <v>1</v>
          </cell>
          <cell r="G673" t="str">
            <v>DGPPN;DAF</v>
          </cell>
          <cell r="H673" t="str">
            <v>DGPPN</v>
          </cell>
          <cell r="I673" t="str">
            <v/>
          </cell>
          <cell r="J673" t="str">
            <v/>
          </cell>
          <cell r="K673" t="str">
            <v/>
          </cell>
          <cell r="L673" t="str">
            <v>JEAN MARCO FERIA PEROZO</v>
          </cell>
        </row>
        <row r="674">
          <cell r="B674" t="str">
            <v>Proyecto de Ley Numero 162 de 2025  Senado</v>
          </cell>
          <cell r="C674" t="str">
            <v>por medio de la cual se establecen lineamientos para la implementación de un Sistema de Atención Integral en Salud Veterinaria para Animales de Compañía (SISVET); se fomenta el ejercicio profesional veterinario en el territorio nacional; y se promueve la tenencia responsable de Animales de Compañía entre la ciudadanía y se adoptan otras disposiciones.</v>
          </cell>
          <cell r="D674" t="str">
            <v>Medio</v>
          </cell>
          <cell r="E674" t="str">
            <v>Publicación</v>
          </cell>
          <cell r="F674" t="str">
            <v>0</v>
          </cell>
          <cell r="G674" t="str">
            <v>DGRESS;DGPPN</v>
          </cell>
          <cell r="H674" t="str">
            <v>DGPPN</v>
          </cell>
          <cell r="I674" t="str">
            <v/>
          </cell>
          <cell r="J674" t="str">
            <v/>
          </cell>
          <cell r="K674" t="str">
            <v/>
          </cell>
          <cell r="L674" t="str">
            <v>JEAN MARCO FERIA PEROZO</v>
          </cell>
        </row>
        <row r="675">
          <cell r="B675" t="str">
            <v>-Proyecto de ley estatutaria Numero 162 de 2025  Cámara</v>
          </cell>
          <cell r="C675" t="str">
            <v>por medio del cual se modifica la Ley 1909 de 2018 y se les reconocen nuevos derechos a las organizaciones políticas independientes y se dictan otras disposiciones.</v>
          </cell>
          <cell r="D675" t="str">
            <v>Bajo</v>
          </cell>
          <cell r="E675" t="str">
            <v>Publicación</v>
          </cell>
          <cell r="F675" t="str">
            <v>0</v>
          </cell>
          <cell r="G675" t="str">
            <v/>
          </cell>
          <cell r="H675" t="str">
            <v/>
          </cell>
          <cell r="I675" t="str">
            <v/>
          </cell>
          <cell r="J675" t="str">
            <v/>
          </cell>
          <cell r="K675" t="str">
            <v/>
          </cell>
          <cell r="L675" t="str">
            <v>IVON YULIETH CARVAJAL MORENO</v>
          </cell>
        </row>
        <row r="676">
          <cell r="B676" t="str">
            <v>Proyecto de Ley Numero 163 de 2025  Senado</v>
          </cell>
          <cell r="C676" t="str">
            <v>Por medio de la cual se establece la eliminación progresiva del uso de jaulas para gallinas ponedoras en la producción de huevos para consumo humano y se regula proceso de etiquetado según el método de producción</v>
          </cell>
          <cell r="D676" t="str">
            <v>Bajo</v>
          </cell>
          <cell r="E676" t="str">
            <v>Ponencia</v>
          </cell>
          <cell r="F676" t="str">
            <v>1</v>
          </cell>
          <cell r="G676" t="str">
            <v>DGPPN</v>
          </cell>
          <cell r="H676" t="str">
            <v>DGPPN</v>
          </cell>
          <cell r="I676" t="str">
            <v/>
          </cell>
          <cell r="J676" t="str">
            <v/>
          </cell>
          <cell r="K676" t="str">
            <v/>
          </cell>
          <cell r="L676" t="str">
            <v>EDGAR FEDERICO RODRIGUEZ ARANDA</v>
          </cell>
        </row>
        <row r="677">
          <cell r="B677" t="str">
            <v>Proyecto de Ley Numero 163 de 2025  Cámara</v>
          </cell>
          <cell r="C677" t="str">
            <v>Por medio del cual se establece la Gestión Integral de Invasiones Biológicas; en concordancia con la Política Nacional de Gestión Integral de Biodiversidad y sus Servicios Ecosistémicos (PNGIBSE); para el fortalecimiento de la Estructura Ecológica Principal.</v>
          </cell>
          <cell r="D677" t="str">
            <v>Medio</v>
          </cell>
          <cell r="E677" t="str">
            <v>Aprobado</v>
          </cell>
          <cell r="F677" t="str">
            <v>1</v>
          </cell>
          <cell r="G677" t="str">
            <v>DIAN;DGPPN;DAF;DGPM</v>
          </cell>
          <cell r="H677" t="str">
            <v>DGPPN</v>
          </cell>
          <cell r="I677" t="str">
            <v/>
          </cell>
          <cell r="J677" t="str">
            <v/>
          </cell>
          <cell r="K677" t="str">
            <v/>
          </cell>
          <cell r="L677" t="str">
            <v>WILLIAM FELIPE ORDUZ ANDONOFF</v>
          </cell>
        </row>
        <row r="678">
          <cell r="B678" t="str">
            <v>Proyecto de Ley Numero 164 de 2025  Cámara</v>
          </cell>
          <cell r="C678" t="str">
            <v>por medio de la cual se garantiza la vacunación gratuita y obligatoria contra el Virus del Papiloma Humano (VPH) para todas las mujeres en Colombia y se dictan otras disposiciones</v>
          </cell>
          <cell r="D678" t="str">
            <v>Bajo</v>
          </cell>
          <cell r="E678" t="str">
            <v>Ponencia</v>
          </cell>
          <cell r="F678" t="str">
            <v>1</v>
          </cell>
          <cell r="G678" t="str">
            <v/>
          </cell>
          <cell r="H678" t="str">
            <v/>
          </cell>
          <cell r="I678" t="str">
            <v/>
          </cell>
          <cell r="J678" t="str">
            <v/>
          </cell>
          <cell r="K678" t="str">
            <v/>
          </cell>
          <cell r="L678" t="str">
            <v>IVON YULIETH CARVAJAL MORENO</v>
          </cell>
        </row>
        <row r="679">
          <cell r="B679" t="str">
            <v>Proyecto de Ley Numero 165 de 2025  Cámara</v>
          </cell>
          <cell r="C679" t="str">
            <v>por medio de la cual se garantiza la vacunación gratuita y obligatoria contra el Virus del Papiloma Humano (VPH) para todas las mujeres en Colombia y se dictan otras disposiciones.</v>
          </cell>
          <cell r="D679" t="str">
            <v>Medio</v>
          </cell>
          <cell r="E679" t="str">
            <v>Ponencia</v>
          </cell>
          <cell r="F679" t="str">
            <v>2</v>
          </cell>
          <cell r="G679" t="str">
            <v>DGRESS;DGPPN</v>
          </cell>
          <cell r="H679" t="str">
            <v>DGPPN</v>
          </cell>
          <cell r="I679" t="str">
            <v/>
          </cell>
          <cell r="J679" t="str">
            <v/>
          </cell>
          <cell r="K679" t="str">
            <v/>
          </cell>
          <cell r="L679" t="str">
            <v>OSCAR ALBERTO GARCÍA GOMEZ</v>
          </cell>
        </row>
        <row r="680">
          <cell r="B680" t="str">
            <v>Proyecto de Ley Numero 165 de 2025  Senado</v>
          </cell>
          <cell r="C680" t="str">
            <v>por medio del cual se regulan las cláusulas de permanencia en los servicios de comunicaciones fijas.</v>
          </cell>
          <cell r="D680" t="str">
            <v>Bajo</v>
          </cell>
          <cell r="E680" t="str">
            <v>Ponencia</v>
          </cell>
          <cell r="F680" t="str">
            <v>1</v>
          </cell>
          <cell r="G680" t="str">
            <v>DGPPN;DGPM</v>
          </cell>
          <cell r="H680" t="str">
            <v>DGPPN; DGPM</v>
          </cell>
          <cell r="I680" t="str">
            <v/>
          </cell>
          <cell r="J680" t="str">
            <v/>
          </cell>
          <cell r="K680" t="str">
            <v/>
          </cell>
          <cell r="L680" t="str">
            <v>IVON YULIETH CARVAJAL MORENO</v>
          </cell>
        </row>
        <row r="681">
          <cell r="B681" t="str">
            <v>Proyecto de Ley Numero 166 de 2025  Senado</v>
          </cell>
          <cell r="C681" t="str">
            <v>por medio de la cual se declara la Semana Nacional de la Música en Colombia “Suena mi Tierra”.</v>
          </cell>
          <cell r="D681" t="str">
            <v>Bajo</v>
          </cell>
          <cell r="E681" t="str">
            <v>Ponencia</v>
          </cell>
          <cell r="F681" t="str">
            <v>2</v>
          </cell>
          <cell r="G681" t="str">
            <v>DGPPN;DAF</v>
          </cell>
          <cell r="H681" t="str">
            <v>DGPPN</v>
          </cell>
          <cell r="I681" t="str">
            <v/>
          </cell>
          <cell r="J681" t="str">
            <v/>
          </cell>
          <cell r="K681" t="str">
            <v/>
          </cell>
          <cell r="L681" t="str">
            <v>IVON YULIETH CARVAJAL MORENO</v>
          </cell>
        </row>
        <row r="682">
          <cell r="B682" t="str">
            <v>Proyecto de Ley Numero 166 de 2025  Cámara</v>
          </cell>
          <cell r="C682" t="str">
            <v>Por medio del cual se regula el ejercicio de la legítima defensa por parte de la Fuerza Pública durante ceses al fuego con grupos armados organizados al margen de la ley y se dictan otras disposiciones.</v>
          </cell>
          <cell r="D682" t="str">
            <v>Bajo</v>
          </cell>
          <cell r="E682" t="str">
            <v>Publicación</v>
          </cell>
          <cell r="F682" t="str">
            <v>0</v>
          </cell>
          <cell r="G682" t="str">
            <v/>
          </cell>
          <cell r="H682" t="str">
            <v/>
          </cell>
          <cell r="I682" t="str">
            <v/>
          </cell>
          <cell r="J682" t="str">
            <v/>
          </cell>
          <cell r="K682" t="str">
            <v/>
          </cell>
          <cell r="L682" t="str">
            <v>IVON YULIETH CARVAJAL MORENO</v>
          </cell>
        </row>
        <row r="683">
          <cell r="B683" t="str">
            <v>Proyecto de Ley Numero 167 de 2025  Senado</v>
          </cell>
          <cell r="C683" t="str">
            <v>por medio del cual se declara la Música Carranguera como Patrimonio Cultural Inmaterial de la Nación y se dictan otras disposiciones.</v>
          </cell>
          <cell r="D683" t="str">
            <v>Bajo</v>
          </cell>
          <cell r="E683" t="str">
            <v>Ponencia</v>
          </cell>
          <cell r="F683" t="str">
            <v>2</v>
          </cell>
          <cell r="G683" t="str">
            <v>DGPPN</v>
          </cell>
          <cell r="H683" t="str">
            <v/>
          </cell>
          <cell r="I683" t="str">
            <v/>
          </cell>
          <cell r="J683" t="str">
            <v/>
          </cell>
          <cell r="K683" t="str">
            <v>-Ponencia 2 Debate</v>
          </cell>
          <cell r="L683" t="str">
            <v>JESUS DAVID MUÑOZ CACERES</v>
          </cell>
        </row>
        <row r="684">
          <cell r="B684" t="str">
            <v>Proyecto de Ley Numero 167 de 2025  Cámara</v>
          </cell>
          <cell r="C684" t="str">
            <v>por medio del cual se modifica la Ley 906 de 2004 (Código de Procedimiento Penal) y se dictan otras disposiciones.</v>
          </cell>
          <cell r="D684" t="str">
            <v>Bajo</v>
          </cell>
          <cell r="E684" t="str">
            <v>Ponencia</v>
          </cell>
          <cell r="F684" t="str">
            <v>1</v>
          </cell>
          <cell r="G684" t="str">
            <v/>
          </cell>
          <cell r="H684" t="str">
            <v/>
          </cell>
          <cell r="I684" t="str">
            <v/>
          </cell>
          <cell r="J684" t="str">
            <v/>
          </cell>
          <cell r="K684" t="str">
            <v/>
          </cell>
          <cell r="L684" t="str">
            <v>IVON YULIETH CARVAJAL MORENO</v>
          </cell>
        </row>
        <row r="685">
          <cell r="B685" t="str">
            <v>Proyecto de Ley Numero 168 de 2025  Cámara</v>
          </cell>
          <cell r="C685" t="str">
            <v>Por la cual se establece la expedición gratuita del duplicado de la cédula para Adultos mayores sin pensión hombres de 62 años y mujeres de 57 años en adelante; así como la exención de cobro para la obtención de la cédula digital a jóvenes entre los 18 a 28 años.</v>
          </cell>
          <cell r="D685" t="str">
            <v>Bajo</v>
          </cell>
          <cell r="E685" t="str">
            <v>Ponencia</v>
          </cell>
          <cell r="F685" t="str">
            <v>1</v>
          </cell>
          <cell r="G685" t="str">
            <v/>
          </cell>
          <cell r="H685" t="str">
            <v/>
          </cell>
          <cell r="I685" t="str">
            <v/>
          </cell>
          <cell r="J685" t="str">
            <v/>
          </cell>
          <cell r="K685" t="str">
            <v/>
          </cell>
          <cell r="L685" t="str">
            <v>IVON YULIETH CARVAJAL MORENO</v>
          </cell>
        </row>
        <row r="686">
          <cell r="B686" t="str">
            <v>-Proyecto de ley Orgánica Numero 168 de 2025  Senado</v>
          </cell>
          <cell r="C686" t="str">
            <v>por medio de la cual se modifica la Ley 2199 de 2022.</v>
          </cell>
          <cell r="D686" t="str">
            <v>Medio</v>
          </cell>
          <cell r="E686" t="str">
            <v>Ponencia</v>
          </cell>
          <cell r="F686" t="str">
            <v>1</v>
          </cell>
          <cell r="G686" t="str">
            <v>DGPPN;DAF;DGCPTN</v>
          </cell>
          <cell r="H686" t="str">
            <v>DGPPN; DAF</v>
          </cell>
          <cell r="I686" t="str">
            <v/>
          </cell>
          <cell r="J686" t="str">
            <v/>
          </cell>
          <cell r="K686" t="str">
            <v/>
          </cell>
          <cell r="L686" t="str">
            <v>WILLIAM FELIPE ORDUZ ANDONOFF</v>
          </cell>
        </row>
        <row r="687">
          <cell r="B687" t="str">
            <v>Proyecto de Ley Numero 169 de 2025  Cámara</v>
          </cell>
          <cell r="C687" t="str">
            <v>por medio de la cual se expide el Código Deontológico de la Profesión de Enfermería; se deroga la Ley 911 de 2004 y se dictan otras disposiciones.</v>
          </cell>
          <cell r="D687" t="str">
            <v>Bajo</v>
          </cell>
          <cell r="E687" t="str">
            <v>Ponencia</v>
          </cell>
          <cell r="F687" t="str">
            <v>2</v>
          </cell>
          <cell r="G687" t="str">
            <v>DGPPN;DGRESS</v>
          </cell>
          <cell r="H687" t="str">
            <v>DGPPN</v>
          </cell>
          <cell r="I687" t="str">
            <v/>
          </cell>
          <cell r="J687" t="str">
            <v/>
          </cell>
          <cell r="K687" t="str">
            <v/>
          </cell>
          <cell r="L687" t="str">
            <v>JOHANNA ALEJANDRA ARIAS JARAMILLO</v>
          </cell>
        </row>
        <row r="688">
          <cell r="B688" t="str">
            <v>Proyecto de Ley Numero 169 de 2025  Senado</v>
          </cell>
          <cell r="C688" t="str">
            <v>por medio del cual se reconoce la importancia cultural inmaterial del ámbito nacional al Festival Nacional de la Tambora del municipio de San Martín de Loba-Bolívar y se dictan otras disposiciones.</v>
          </cell>
          <cell r="D688" t="str">
            <v>Bajo</v>
          </cell>
          <cell r="E688" t="str">
            <v>Ponencia</v>
          </cell>
          <cell r="F688" t="str">
            <v>2</v>
          </cell>
          <cell r="G688" t="str">
            <v>DGPPN</v>
          </cell>
          <cell r="H688" t="str">
            <v/>
          </cell>
          <cell r="I688" t="str">
            <v/>
          </cell>
          <cell r="J688" t="str">
            <v/>
          </cell>
          <cell r="K688" t="str">
            <v>-Ponencia 2 Debate</v>
          </cell>
          <cell r="L688" t="str">
            <v>JESUS DAVID MUÑOZ CACERES</v>
          </cell>
        </row>
        <row r="689">
          <cell r="B689" t="str">
            <v>Proyecto de Ley Numero 170 de 2025  Cámara</v>
          </cell>
          <cell r="C689" t="str">
            <v>Por medio de la cual se expide la ley general para el manejo integral al sobrepeso y la obesidad.</v>
          </cell>
          <cell r="D689" t="str">
            <v>Bajo</v>
          </cell>
          <cell r="E689" t="str">
            <v>Ponencia</v>
          </cell>
          <cell r="F689" t="str">
            <v>1</v>
          </cell>
          <cell r="G689" t="str">
            <v>DGPPN</v>
          </cell>
          <cell r="H689" t="str">
            <v>DGPPN</v>
          </cell>
          <cell r="I689" t="str">
            <v/>
          </cell>
          <cell r="J689" t="str">
            <v/>
          </cell>
          <cell r="K689" t="str">
            <v/>
          </cell>
          <cell r="L689" t="str">
            <v>IVON YULIETH CARVAJAL MORENO</v>
          </cell>
        </row>
        <row r="690">
          <cell r="B690" t="str">
            <v>Proyecto de Ley Numero 172 de 2025  Senado</v>
          </cell>
          <cell r="C690" t="str">
            <v>por medio de la cual la Nación se vincula y rinde honores al municipio de Titiribí; en el departamento de Antioquia; con motivo de la conmemoración de los doscientos cincuenta (250) años de su fundación; se exalta a la mula de silla como emblema de la cultura arriera de Titiribí y se dictan otras disposiciones- Ley Bartolo</v>
          </cell>
          <cell r="D690" t="str">
            <v>Bajo</v>
          </cell>
          <cell r="E690" t="str">
            <v>Aprobado</v>
          </cell>
          <cell r="F690" t="str">
            <v>2</v>
          </cell>
          <cell r="G690" t="str">
            <v>DGPPN</v>
          </cell>
          <cell r="H690" t="str">
            <v/>
          </cell>
          <cell r="I690" t="str">
            <v/>
          </cell>
          <cell r="J690" t="str">
            <v/>
          </cell>
          <cell r="K690" t="str">
            <v>-Ponencia 2 Debate</v>
          </cell>
          <cell r="L690" t="str">
            <v>JESUS DAVID MUÑOZ CACERES</v>
          </cell>
        </row>
        <row r="691">
          <cell r="B691" t="str">
            <v>Proyecto de Ley Numero 172 de 2025  Cámara</v>
          </cell>
          <cell r="C691" t="str">
            <v>por medio de la cual se adiciona un parágrafo al artículo 11 de la Ley 909 de 2004</v>
          </cell>
          <cell r="D691" t="str">
            <v>Bajo</v>
          </cell>
          <cell r="E691" t="str">
            <v>Ponencia</v>
          </cell>
          <cell r="F691" t="str">
            <v>2</v>
          </cell>
          <cell r="G691" t="str">
            <v>DGPPN</v>
          </cell>
          <cell r="H691" t="str">
            <v>DGPPN</v>
          </cell>
          <cell r="I691" t="str">
            <v/>
          </cell>
          <cell r="J691" t="str">
            <v/>
          </cell>
          <cell r="K691" t="str">
            <v/>
          </cell>
          <cell r="L691" t="str">
            <v>JOHANNA ALEJANDRA ARIAS JARAMILLO</v>
          </cell>
        </row>
        <row r="692">
          <cell r="B692" t="str">
            <v>Proyecto de Ley Numero 174 de 2025  Senado</v>
          </cell>
          <cell r="C692" t="str">
            <v>"Por medio de la cual la Nación y el Congreso de la República rinde honores y conserva la memoria del Senador Miguel Uribe Turbay”"</v>
          </cell>
          <cell r="D692" t="str">
            <v>Bajo</v>
          </cell>
          <cell r="E692" t="str">
            <v>Aprobado</v>
          </cell>
          <cell r="F692" t="str">
            <v>4</v>
          </cell>
          <cell r="G692" t="str">
            <v>DGPPN</v>
          </cell>
          <cell r="H692" t="str">
            <v/>
          </cell>
          <cell r="I692" t="str">
            <v/>
          </cell>
          <cell r="J692" t="str">
            <v/>
          </cell>
          <cell r="K692" t="str">
            <v>-Ponencia 1 Debate-Ponencia 2 Debate</v>
          </cell>
          <cell r="L692" t="str">
            <v>JESUS DAVID MUÑOZ CACERES</v>
          </cell>
        </row>
        <row r="693">
          <cell r="B693" t="str">
            <v>Proyecto de Ley Numero 174 de 2025  Cámara</v>
          </cell>
          <cell r="C693" t="str">
            <v>Por medio del cual se modifica la Ley 105 de 1993 y se dictan otras disposiciones.</v>
          </cell>
          <cell r="D693" t="str">
            <v>Bajo</v>
          </cell>
          <cell r="E693" t="str">
            <v>Ponencia</v>
          </cell>
          <cell r="F693" t="str">
            <v>1</v>
          </cell>
          <cell r="G693" t="str">
            <v/>
          </cell>
          <cell r="H693" t="str">
            <v/>
          </cell>
          <cell r="I693" t="str">
            <v/>
          </cell>
          <cell r="J693" t="str">
            <v/>
          </cell>
          <cell r="K693" t="str">
            <v/>
          </cell>
          <cell r="L693" t="str">
            <v>IVON YULIETH CARVAJAL MORENO</v>
          </cell>
        </row>
        <row r="694">
          <cell r="B694" t="str">
            <v>Proyecto de Ley Numero 175 de 2025  Senado</v>
          </cell>
          <cell r="C694" t="str">
            <v>Por el cual se establecen medidas para la recuperación de suelos con vocación de uso agrícola y se dictan otras disposiciones</v>
          </cell>
          <cell r="D694" t="str">
            <v>Medio</v>
          </cell>
          <cell r="E694" t="str">
            <v>Aprobado</v>
          </cell>
          <cell r="F694" t="str">
            <v>1</v>
          </cell>
          <cell r="G694" t="str">
            <v>GRUPO SISTEMA GENERAL DE REGALÍAS;DGPPN;DAF</v>
          </cell>
          <cell r="H694" t="str">
            <v>DGPPN</v>
          </cell>
          <cell r="I694" t="str">
            <v/>
          </cell>
          <cell r="J694" t="str">
            <v/>
          </cell>
          <cell r="K694" t="str">
            <v/>
          </cell>
          <cell r="L694" t="str">
            <v>JEAN MARCO FERIA PEROZO</v>
          </cell>
        </row>
        <row r="695">
          <cell r="B695" t="str">
            <v>Proyecto de Ley Numero 175 de 2025  Cámara</v>
          </cell>
          <cell r="C695" t="str">
            <v>por medio de la cual se establecen mecanismos para la reposición y modernización de vehículos de transporte de pasajeros y de carga en Colombia</v>
          </cell>
          <cell r="D695" t="str">
            <v>Medio</v>
          </cell>
          <cell r="E695" t="str">
            <v>Publicación</v>
          </cell>
          <cell r="F695" t="str">
            <v>0</v>
          </cell>
          <cell r="G695" t="str">
            <v>DIAN;DGPM</v>
          </cell>
          <cell r="H695" t="str">
            <v/>
          </cell>
          <cell r="I695" t="str">
            <v>Publicación 0 Debate, OSCAR ALBERTO GARCÍA GOMEZ</v>
          </cell>
          <cell r="J695" t="str">
            <v/>
          </cell>
          <cell r="K695" t="str">
            <v/>
          </cell>
          <cell r="L695" t="str">
            <v>OSCAR ALBERTO GARCÍA GOMEZ</v>
          </cell>
        </row>
        <row r="696">
          <cell r="B696" t="str">
            <v>Proyecto de Ley Numero 176 de 2025  Cámara</v>
          </cell>
          <cell r="C696" t="str">
            <v>Por el cual se dictan normas de prevención a la ilegalidad en el sistema de pagos</v>
          </cell>
          <cell r="D696" t="str">
            <v>Bajo</v>
          </cell>
          <cell r="E696" t="str">
            <v>Publicación</v>
          </cell>
          <cell r="F696" t="str">
            <v>0</v>
          </cell>
          <cell r="G696" t="str">
            <v/>
          </cell>
          <cell r="H696" t="str">
            <v/>
          </cell>
          <cell r="I696" t="str">
            <v/>
          </cell>
          <cell r="J696" t="str">
            <v/>
          </cell>
          <cell r="K696" t="str">
            <v/>
          </cell>
          <cell r="L696" t="str">
            <v>IVON YULIETH CARVAJAL MORENO</v>
          </cell>
        </row>
        <row r="697">
          <cell r="B697" t="str">
            <v>Proyecto de Ley Numero 176 de 2025  Senado</v>
          </cell>
          <cell r="C697" t="str">
            <v>Por medio de la cual se crea la política pública nacional de descarbonización con biogás y biometano para el fortalecimiento de la transición energética y se dictan otras disposiciones</v>
          </cell>
          <cell r="D697" t="str">
            <v>Medio</v>
          </cell>
          <cell r="E697" t="str">
            <v>Ponencia</v>
          </cell>
          <cell r="F697" t="str">
            <v>2</v>
          </cell>
          <cell r="G697" t="str">
            <v>DGCPTN;DGPM;DGPPN;DIAN</v>
          </cell>
          <cell r="H697" t="str">
            <v>DGPPN</v>
          </cell>
          <cell r="I697" t="str">
            <v/>
          </cell>
          <cell r="J697" t="str">
            <v/>
          </cell>
          <cell r="K697" t="str">
            <v/>
          </cell>
          <cell r="L697" t="str">
            <v>SANTIAGO CANO ARIAS</v>
          </cell>
        </row>
        <row r="698">
          <cell r="B698" t="str">
            <v>Proyecto de Ley Numero 177 de 2025  Senado</v>
          </cell>
          <cell r="C698" t="str">
            <v>por medio de la cual se reconoce la importancia del Barrismo Social; se fomenta la paz y convivencia en el fútbol y se dictan otras disposiciones.</v>
          </cell>
          <cell r="D698" t="str">
            <v>Bajo</v>
          </cell>
          <cell r="E698" t="str">
            <v>Ponencia</v>
          </cell>
          <cell r="F698" t="str">
            <v>1</v>
          </cell>
          <cell r="G698" t="str">
            <v>DGPPN</v>
          </cell>
          <cell r="H698" t="str">
            <v>DGPPN</v>
          </cell>
          <cell r="I698" t="str">
            <v/>
          </cell>
          <cell r="J698" t="str">
            <v/>
          </cell>
          <cell r="K698" t="str">
            <v/>
          </cell>
          <cell r="L698" t="str">
            <v>IVON YULIETH CARVAJAL MORENO</v>
          </cell>
        </row>
        <row r="699">
          <cell r="B699" t="str">
            <v>Proyecto de Ley Numero 177 de 2025  Cámara</v>
          </cell>
          <cell r="C699" t="str">
            <v>Por medio del cual se reconoce al río Meta; su cuenca y afluentes como sujeto de derechos; se establecen medidas para su protección y conservación y se dictan otras disposiciones</v>
          </cell>
          <cell r="D699" t="str">
            <v>Medio</v>
          </cell>
          <cell r="E699" t="str">
            <v>Aprobado</v>
          </cell>
          <cell r="F699" t="str">
            <v>1</v>
          </cell>
          <cell r="G699" t="str">
            <v>DAF;DGPPN;DGPE</v>
          </cell>
          <cell r="H699" t="str">
            <v>DGPPN</v>
          </cell>
          <cell r="I699" t="str">
            <v/>
          </cell>
          <cell r="J699" t="str">
            <v/>
          </cell>
          <cell r="K699" t="str">
            <v/>
          </cell>
          <cell r="L699" t="str">
            <v>SANTIAGO CANO ARIAS</v>
          </cell>
        </row>
        <row r="700">
          <cell r="B700" t="str">
            <v>Proyecto de Ley Numero 178 de 2025  Senado</v>
          </cell>
          <cell r="C700" t="str">
            <v>POR MEDIO DE LA CUAL SE MODIFICA EL ARTÍCULO 21 DE LA LEY 105 DE 1993 Y SE DICTAN OTRAS DISPOSICIONES</v>
          </cell>
          <cell r="D700" t="str">
            <v>Medio</v>
          </cell>
          <cell r="E700" t="str">
            <v>Aprobado</v>
          </cell>
          <cell r="F700" t="str">
            <v>1</v>
          </cell>
          <cell r="G700" t="str">
            <v>DAF;DGPPN</v>
          </cell>
          <cell r="H700" t="str">
            <v>DGPPN</v>
          </cell>
          <cell r="I700" t="str">
            <v/>
          </cell>
          <cell r="J700" t="str">
            <v/>
          </cell>
          <cell r="K700" t="str">
            <v/>
          </cell>
          <cell r="L700" t="str">
            <v>WILLIAM FELIPE ORDUZ ANDONOFF</v>
          </cell>
        </row>
        <row r="701">
          <cell r="B701" t="str">
            <v>Proyecto de Ley Numero 178 de 2025  Cámara</v>
          </cell>
          <cell r="C701" t="str">
            <v>Por medio del cual se amplía el plazo de pago de multas por comparendos de tránsito con el beneficio de reducción de pago y se dictan otras disposiciones</v>
          </cell>
          <cell r="D701" t="str">
            <v>Bajo</v>
          </cell>
          <cell r="E701" t="str">
            <v>Publicación</v>
          </cell>
          <cell r="F701" t="str">
            <v>0</v>
          </cell>
          <cell r="G701" t="str">
            <v/>
          </cell>
          <cell r="H701" t="str">
            <v/>
          </cell>
          <cell r="I701" t="str">
            <v/>
          </cell>
          <cell r="J701" t="str">
            <v/>
          </cell>
          <cell r="K701" t="str">
            <v/>
          </cell>
          <cell r="L701" t="str">
            <v>IVON YULIETH CARVAJAL MORENO</v>
          </cell>
        </row>
        <row r="702">
          <cell r="B702" t="str">
            <v>Proyecto de Ley Numero 179 de 2025  Senado</v>
          </cell>
          <cell r="C702" t="str">
            <v>por la cual se crea la Agencia Espacial de la República de Colombia y se establece su estructura</v>
          </cell>
          <cell r="D702" t="str">
            <v>Medio</v>
          </cell>
          <cell r="E702" t="str">
            <v>Ponencia</v>
          </cell>
          <cell r="F702" t="str">
            <v>1</v>
          </cell>
          <cell r="G702" t="str">
            <v>DGPPN</v>
          </cell>
          <cell r="H702" t="str">
            <v>DGPPN</v>
          </cell>
          <cell r="I702" t="str">
            <v/>
          </cell>
          <cell r="J702" t="str">
            <v/>
          </cell>
          <cell r="K702" t="str">
            <v/>
          </cell>
          <cell r="L702" t="str">
            <v>OSCAR ALBERTO GARCÍA GOMEZ</v>
          </cell>
        </row>
        <row r="703">
          <cell r="B703" t="str">
            <v>Proyecto de Ley Numero 179 de 2025  Cámara</v>
          </cell>
          <cell r="C703" t="str">
            <v>por medio del cual se otorga un día compensatorio remunerado a los empleados de empresas públicas y privadas en Colombia y se dictan otras disposiciones</v>
          </cell>
          <cell r="D703" t="str">
            <v>Bajo</v>
          </cell>
          <cell r="E703" t="str">
            <v>Ponencia</v>
          </cell>
          <cell r="F703" t="str">
            <v>1</v>
          </cell>
          <cell r="G703" t="str">
            <v/>
          </cell>
          <cell r="H703" t="str">
            <v/>
          </cell>
          <cell r="I703" t="str">
            <v/>
          </cell>
          <cell r="J703" t="str">
            <v/>
          </cell>
          <cell r="K703" t="str">
            <v/>
          </cell>
          <cell r="L703" t="str">
            <v>IVON YULIETH CARVAJAL MORENO</v>
          </cell>
        </row>
        <row r="704">
          <cell r="B704" t="str">
            <v>Proyecto de Ley Numero 180 de 2025  Cámara</v>
          </cell>
          <cell r="C704" t="str">
            <v>por medio del cual se adiciona un numeral al artículo 20 de la Ley 1098 de 2006 y se adiciona un artículo a la Ley 599 de 2000; donde se establecen mecanismos jurídicos para la protección de niños; niñas y adolescentes del acoso escolar; el ciberacoso y se dictan otras disposiciones.</v>
          </cell>
          <cell r="D704" t="str">
            <v>Bajo</v>
          </cell>
          <cell r="E704" t="str">
            <v>Publicación</v>
          </cell>
          <cell r="F704" t="str">
            <v>0</v>
          </cell>
          <cell r="G704" t="str">
            <v/>
          </cell>
          <cell r="H704" t="str">
            <v/>
          </cell>
          <cell r="I704" t="str">
            <v/>
          </cell>
          <cell r="J704" t="str">
            <v/>
          </cell>
          <cell r="K704" t="str">
            <v/>
          </cell>
          <cell r="L704" t="str">
            <v>IVON YULIETH CARVAJAL MORENO</v>
          </cell>
        </row>
        <row r="705">
          <cell r="B705" t="str">
            <v>Proyecto de Ley Numero 180 de 2025  Senado</v>
          </cell>
          <cell r="C705" t="str">
            <v>Por medio del cual se expide el Código de Procedimiento Especial de Interdicción Marítima de la Armada Nacional - PEIMAR y se dictan otras disposiciones.</v>
          </cell>
          <cell r="D705" t="str">
            <v>Bajo</v>
          </cell>
          <cell r="E705" t="str">
            <v>Aprobado</v>
          </cell>
          <cell r="F705" t="str">
            <v>3</v>
          </cell>
          <cell r="G705" t="str">
            <v>DGPPN</v>
          </cell>
          <cell r="H705" t="str">
            <v/>
          </cell>
          <cell r="I705" t="str">
            <v/>
          </cell>
          <cell r="J705" t="str">
            <v/>
          </cell>
          <cell r="K705" t="str">
            <v>-Aprobado 2 Debate</v>
          </cell>
          <cell r="L705" t="str">
            <v>EDGAR FEDERICO RODRIGUEZ ARANDA</v>
          </cell>
        </row>
        <row r="706">
          <cell r="B706" t="str">
            <v>Proyecto de Ley Numero 181 de 2025  Cámara</v>
          </cell>
          <cell r="C706" t="str">
            <v>Por el cual se crean beneficios para los jueces de paz y jueces de reconsideración en lo relacionado con procesos de formación educativa y garantías de seguridad social.</v>
          </cell>
          <cell r="D706" t="str">
            <v>Medio</v>
          </cell>
          <cell r="E706" t="str">
            <v>Publicación</v>
          </cell>
          <cell r="F706" t="str">
            <v>0</v>
          </cell>
          <cell r="G706" t="str">
            <v>DGPPN;DGRESS</v>
          </cell>
          <cell r="H706" t="str">
            <v>DGPPN</v>
          </cell>
          <cell r="I706" t="str">
            <v/>
          </cell>
          <cell r="J706" t="str">
            <v/>
          </cell>
          <cell r="K706" t="str">
            <v/>
          </cell>
          <cell r="L706" t="str">
            <v>OSCAR ALBERTO GARCÍA GOMEZ</v>
          </cell>
        </row>
        <row r="707">
          <cell r="B707" t="str">
            <v>Proyecto de Ley Numero 181 de 2025  Senado</v>
          </cell>
          <cell r="C707" t="str">
            <v>por medio del cual se modifica el Decreto Ley 2535 de 1993 por el cual se expiden normas sobre armas; municiones y explosivos y se dictan otras disposiciones.</v>
          </cell>
          <cell r="D707" t="str">
            <v>Bajo</v>
          </cell>
          <cell r="E707" t="str">
            <v>Publicación</v>
          </cell>
          <cell r="F707" t="str">
            <v>0</v>
          </cell>
          <cell r="G707" t="str">
            <v>DGPPN</v>
          </cell>
          <cell r="H707" t="str">
            <v>DGPPN</v>
          </cell>
          <cell r="I707" t="str">
            <v/>
          </cell>
          <cell r="J707" t="str">
            <v/>
          </cell>
          <cell r="K707" t="str">
            <v/>
          </cell>
          <cell r="L707" t="str">
            <v>EDGAR FEDERICO RODRIGUEZ ARANDA</v>
          </cell>
        </row>
        <row r="708">
          <cell r="B708" t="str">
            <v>Proyecto de Ley Numero 182 de 2025  Senado</v>
          </cell>
          <cell r="C708" t="str">
            <v>Por el cual se establecen las normas de conducta del militar colombiano y se expide el Código Disciplinario Militar</v>
          </cell>
          <cell r="D708" t="str">
            <v>No impacto</v>
          </cell>
          <cell r="E708" t="str">
            <v>Publicación</v>
          </cell>
          <cell r="F708" t="str">
            <v>0</v>
          </cell>
          <cell r="G708" t="str">
            <v/>
          </cell>
          <cell r="H708" t="str">
            <v/>
          </cell>
          <cell r="I708" t="str">
            <v/>
          </cell>
          <cell r="J708" t="str">
            <v/>
          </cell>
          <cell r="K708" t="str">
            <v/>
          </cell>
          <cell r="L708" t="str">
            <v>EDGAR FEDERICO RODRIGUEZ ARANDA</v>
          </cell>
        </row>
        <row r="709">
          <cell r="B709" t="str">
            <v>Proyecto de Ley Numero 182 de 2025  Cámara</v>
          </cell>
          <cell r="C709" t="str">
            <v>por medio del cual se autoriza al Banco de la República para emitir y poner en circulación en el territorio colombiano una moneda metálica de curso legal; con fines conmemorativos o numismáticos; en honor a las tradicionales cuadrillas del municipio de San Martín; ubicado en el departamento del Meta.</v>
          </cell>
          <cell r="D709" t="str">
            <v>Bajo</v>
          </cell>
          <cell r="E709" t="str">
            <v>Ponencia</v>
          </cell>
          <cell r="F709" t="str">
            <v>2</v>
          </cell>
          <cell r="G709" t="str">
            <v>DGPPN</v>
          </cell>
          <cell r="H709" t="str">
            <v>DGPPN</v>
          </cell>
          <cell r="I709" t="str">
            <v/>
          </cell>
          <cell r="J709" t="str">
            <v/>
          </cell>
          <cell r="K709" t="str">
            <v/>
          </cell>
          <cell r="L709" t="str">
            <v>JESUS DAVID MUÑOZ CACERES</v>
          </cell>
        </row>
        <row r="710">
          <cell r="B710" t="str">
            <v>Proyecto de Ley Numero 183 de 2025  Senado</v>
          </cell>
          <cell r="C710" t="str">
            <v>Por medio de la cual se crea la prohibición de contratación de personal que desarrolle procesos o actividades misionales  permanentes a través de la modalidad de contrato sindical en el sector salud y se dictan otras disposiciones.</v>
          </cell>
          <cell r="D710" t="str">
            <v>Bajo</v>
          </cell>
          <cell r="E710" t="str">
            <v>Ponencia</v>
          </cell>
          <cell r="F710" t="str">
            <v>1</v>
          </cell>
          <cell r="G710" t="str">
            <v/>
          </cell>
          <cell r="H710" t="str">
            <v/>
          </cell>
          <cell r="I710" t="str">
            <v/>
          </cell>
          <cell r="J710" t="str">
            <v/>
          </cell>
          <cell r="K710" t="str">
            <v/>
          </cell>
          <cell r="L710" t="str">
            <v>IVON YULIETH CARVAJAL MORENO</v>
          </cell>
        </row>
        <row r="711">
          <cell r="B711" t="str">
            <v>Proyecto de Ley Numero 183 de 2025  Cámara</v>
          </cell>
          <cell r="C711" t="str">
            <v>por medio de la cual se establecen; definen y priorizan nuevos municipios como Zonas más afectadas por el conflicto armado Zomac; definidos por el Decreto número 1650 de 2017; en la implementación del Acuerdo de Paz y se dictan otras disposiciones.</v>
          </cell>
          <cell r="D711" t="str">
            <v>Medio</v>
          </cell>
          <cell r="E711" t="str">
            <v>Publicación</v>
          </cell>
          <cell r="F711" t="str">
            <v>0</v>
          </cell>
          <cell r="G711" t="str">
            <v>DGPM;DIAN</v>
          </cell>
          <cell r="H711" t="str">
            <v/>
          </cell>
          <cell r="I711" t="str">
            <v>Publicación 0 Debate, OSCAR ALBERTO GARCÍA GOMEZ</v>
          </cell>
          <cell r="J711" t="str">
            <v/>
          </cell>
          <cell r="K711" t="str">
            <v/>
          </cell>
          <cell r="L711" t="str">
            <v>OSCAR ALBERTO GARCÍA GOMEZ</v>
          </cell>
        </row>
        <row r="712">
          <cell r="B712" t="str">
            <v>Proyecto de Ley Numero 184 de 2025  Senado</v>
          </cell>
          <cell r="C712" t="str">
            <v>POR MEDIO DE LA CUAL SE MODIFICA Y ADICIONA EL ARTÍCULO 14 DE LA LEY 2365 DE 2024 EN CUANTO A LA ESTABILIDAD LABORAL REFORZADA DE LAS VÍCTIMAS DE ACOSO SEXUAL Y SE DICTAN OTRAS DISPOSICIONES.</v>
          </cell>
          <cell r="D712" t="str">
            <v>Bajo</v>
          </cell>
          <cell r="E712" t="str">
            <v>Ponencia</v>
          </cell>
          <cell r="F712" t="str">
            <v>1</v>
          </cell>
          <cell r="G712" t="str">
            <v/>
          </cell>
          <cell r="H712" t="str">
            <v/>
          </cell>
          <cell r="I712" t="str">
            <v/>
          </cell>
          <cell r="J712" t="str">
            <v/>
          </cell>
          <cell r="K712" t="str">
            <v/>
          </cell>
          <cell r="L712" t="str">
            <v>WILLIAM FELIPE ORDUZ ANDONOFF</v>
          </cell>
        </row>
        <row r="713">
          <cell r="B713" t="str">
            <v>Proyecto de Ley Numero 185 de 2025  Senado</v>
          </cell>
          <cell r="C713" t="str">
            <v>POR MEDIO DE LA CUAL SE ADICIONA EL ARTÍCULO 104A DEL CÓDIGO PENAL EN CUANTO A LA TIPIFICACIÓN DEL DELITO DE TRANSFEMINICIDIO Y SE DICTAN OTRAS DISPOSICIONES -LEY SARA</v>
          </cell>
          <cell r="D713" t="str">
            <v>Bajo</v>
          </cell>
          <cell r="E713" t="str">
            <v>Ponencia</v>
          </cell>
          <cell r="F713" t="str">
            <v>1</v>
          </cell>
          <cell r="G713" t="str">
            <v/>
          </cell>
          <cell r="H713" t="str">
            <v/>
          </cell>
          <cell r="I713" t="str">
            <v/>
          </cell>
          <cell r="J713" t="str">
            <v/>
          </cell>
          <cell r="K713" t="str">
            <v/>
          </cell>
          <cell r="L713" t="str">
            <v>IVON YULIETH CARVAJAL MORENO</v>
          </cell>
        </row>
        <row r="714">
          <cell r="B714" t="str">
            <v>Proyecto de Ley Numero 186 de 2025  Cámara</v>
          </cell>
          <cell r="C714" t="str">
            <v>Por el cual se crea una asignación especial para las comunidades afrocolombianas.</v>
          </cell>
          <cell r="D714" t="str">
            <v>Medio</v>
          </cell>
          <cell r="E714" t="str">
            <v>Aprobado</v>
          </cell>
          <cell r="F714" t="str">
            <v>1</v>
          </cell>
          <cell r="G714" t="str">
            <v>DAF;DGPPN</v>
          </cell>
          <cell r="H714" t="str">
            <v>DGPPN</v>
          </cell>
          <cell r="I714" t="str">
            <v/>
          </cell>
          <cell r="J714" t="str">
            <v/>
          </cell>
          <cell r="K714" t="str">
            <v/>
          </cell>
          <cell r="L714" t="str">
            <v>JUANITA ALEJANDRA JARAMILLO DIAZ</v>
          </cell>
        </row>
        <row r="715">
          <cell r="B715" t="str">
            <v>Proyecto de Ley Numero 186 de 2025  Senado</v>
          </cell>
          <cell r="C715" t="str">
            <v>Por medio del cual se busca garantizar el reconocimiento y pago de la pensión especial de vejez por ocupaciones de alto riesgo para la salud y se dictan otras disposiciones.</v>
          </cell>
          <cell r="D715" t="str">
            <v>Medio</v>
          </cell>
          <cell r="E715" t="str">
            <v>Ponencia</v>
          </cell>
          <cell r="F715" t="str">
            <v>1</v>
          </cell>
          <cell r="G715" t="str">
            <v>DGPPN;DGRESS</v>
          </cell>
          <cell r="H715" t="str">
            <v>DGPPN; DGRESS</v>
          </cell>
          <cell r="I715" t="str">
            <v/>
          </cell>
          <cell r="J715" t="str">
            <v/>
          </cell>
          <cell r="K715" t="str">
            <v/>
          </cell>
          <cell r="L715" t="str">
            <v>OSCAR ALBERTO GARCÍA GOMEZ</v>
          </cell>
        </row>
        <row r="716">
          <cell r="B716" t="str">
            <v>Proyecto de Ley Numero 187 de 2025  Senado</v>
          </cell>
          <cell r="C716" t="str">
            <v>por medio de la cual se crean becas deportivas para el acceso a programas de educación básica; media y superior.</v>
          </cell>
          <cell r="D716" t="str">
            <v>Bajo</v>
          </cell>
          <cell r="E716" t="str">
            <v>Ponencia</v>
          </cell>
          <cell r="F716" t="str">
            <v>1</v>
          </cell>
          <cell r="G716" t="str">
            <v>DGPPN</v>
          </cell>
          <cell r="H716" t="str">
            <v>DGPPN</v>
          </cell>
          <cell r="I716" t="str">
            <v/>
          </cell>
          <cell r="J716" t="str">
            <v/>
          </cell>
          <cell r="K716" t="str">
            <v/>
          </cell>
          <cell r="L716" t="str">
            <v>IVON YULIETH CARVAJAL MORENO</v>
          </cell>
        </row>
        <row r="717">
          <cell r="B717" t="str">
            <v>Proyecto de Ley Numero 188 de 2025  Senado</v>
          </cell>
          <cell r="C717" t="str">
            <v>por medio de la cual se reconocen como sujetos de especial protección constitucional y se establecen disposiciones-para garantizar la prestación de servicios de salud en beneficio de los pacientes con Trastorno del Espectro Autista (TEA) y se dictan otras disposiciones</v>
          </cell>
          <cell r="D717" t="str">
            <v>Medio</v>
          </cell>
          <cell r="E717" t="str">
            <v>Ponencia</v>
          </cell>
          <cell r="F717" t="str">
            <v>1</v>
          </cell>
          <cell r="G717" t="str">
            <v>DGPPN;DGRESS</v>
          </cell>
          <cell r="H717" t="str">
            <v>DGPPN</v>
          </cell>
          <cell r="I717" t="str">
            <v/>
          </cell>
          <cell r="J717" t="str">
            <v/>
          </cell>
          <cell r="K717" t="str">
            <v/>
          </cell>
          <cell r="L717" t="str">
            <v>OSCAR ALBERTO GARCÍA GOMEZ</v>
          </cell>
        </row>
        <row r="718">
          <cell r="B718" t="str">
            <v>Proyecto de Ley Numero 188 de 2025  Cámara</v>
          </cell>
          <cell r="C718" t="str">
            <v>Por medio del cual se establece límites y excepciones bajo el principio de progresividad y eficiencia al Impuesto Predial Unificado; y se dictan otras disposiciones - Ley Predial Justo.</v>
          </cell>
          <cell r="D718" t="str">
            <v>Medio</v>
          </cell>
          <cell r="E718" t="str">
            <v>Ponencia</v>
          </cell>
          <cell r="F718" t="str">
            <v>1</v>
          </cell>
          <cell r="G718" t="str">
            <v>DAF;DGPPN</v>
          </cell>
          <cell r="H718" t="str">
            <v>DGPPN</v>
          </cell>
          <cell r="I718" t="str">
            <v/>
          </cell>
          <cell r="J718" t="str">
            <v/>
          </cell>
          <cell r="K718" t="str">
            <v/>
          </cell>
          <cell r="L718" t="str">
            <v>OSCAR ALBERTO GARCÍA GOMEZ</v>
          </cell>
        </row>
        <row r="719">
          <cell r="B719" t="str">
            <v>Proyecto de Ley Numero 189 de 2025  Senado</v>
          </cell>
          <cell r="C719" t="str">
            <v>Por medio de la cual se integra una política para el emprendimiento de los jóvenes y se dictan otras disposiciones</v>
          </cell>
          <cell r="D719" t="str">
            <v>Bajo</v>
          </cell>
          <cell r="E719" t="str">
            <v>Ponencia</v>
          </cell>
          <cell r="F719" t="str">
            <v>1</v>
          </cell>
          <cell r="G719" t="str">
            <v/>
          </cell>
          <cell r="H719" t="str">
            <v/>
          </cell>
          <cell r="I719" t="str">
            <v/>
          </cell>
          <cell r="J719" t="str">
            <v/>
          </cell>
          <cell r="K719" t="str">
            <v/>
          </cell>
          <cell r="L719" t="str">
            <v>IVON YULIETH CARVAJAL MORENO</v>
          </cell>
        </row>
        <row r="720">
          <cell r="B720" t="str">
            <v>Proyecto de Ley Numero 189 de 2025  Cámara</v>
          </cell>
          <cell r="C720" t="str">
            <v>Por medio del cual se garantiza la destinación de recursos para los Sistemas de Transporte Públicos del país y se dictan otras disposiciones</v>
          </cell>
          <cell r="D720" t="str">
            <v>Medio</v>
          </cell>
          <cell r="E720" t="str">
            <v>Aprobado</v>
          </cell>
          <cell r="F720" t="str">
            <v>1</v>
          </cell>
          <cell r="G720" t="str">
            <v>GRUPO SISTEMA GENERAL DE REGALÍAS;DAF;DGCPTN;DGPPN;DGPM</v>
          </cell>
          <cell r="H720" t="str">
            <v>DGPPN</v>
          </cell>
          <cell r="I720" t="str">
            <v/>
          </cell>
          <cell r="J720" t="str">
            <v/>
          </cell>
          <cell r="K720" t="str">
            <v/>
          </cell>
          <cell r="L720" t="str">
            <v>SANTIAGO CANO ARIAS</v>
          </cell>
        </row>
        <row r="721">
          <cell r="B721" t="str">
            <v>Proyecto de Ley Numero 190 de 2025  Senado</v>
          </cell>
          <cell r="C721" t="str">
            <v>por medio de la cual se incentiva el estudio de la programación en computadores. se promueve el acceso al nivel de educación técnica; se garantiza el internet en los establecimientos educativos y se dictan otras disposiciones.</v>
          </cell>
          <cell r="D721" t="str">
            <v>Medio</v>
          </cell>
          <cell r="E721" t="str">
            <v>Aprobado</v>
          </cell>
          <cell r="F721" t="str">
            <v>1</v>
          </cell>
          <cell r="G721" t="str">
            <v>DGPPN;DAF</v>
          </cell>
          <cell r="H721" t="str">
            <v>DGPPN</v>
          </cell>
          <cell r="I721" t="str">
            <v/>
          </cell>
          <cell r="J721" t="str">
            <v/>
          </cell>
          <cell r="K721" t="str">
            <v/>
          </cell>
          <cell r="L721" t="str">
            <v>JEAN MARCO FERIA PEROZO</v>
          </cell>
        </row>
        <row r="722">
          <cell r="B722" t="str">
            <v>Proyecto de Ley Numero 190 de 2025  Cámara</v>
          </cell>
          <cell r="C722" t="str">
            <v>por medio del cual se dictan normas tendientes a fortalecer la gestión integral; planificada y sostenible del turismo con protección de las comunidades residentes y se dictan otras disposiciones.</v>
          </cell>
          <cell r="D722" t="str">
            <v>Medio</v>
          </cell>
          <cell r="E722" t="str">
            <v>Ponencia</v>
          </cell>
          <cell r="F722" t="str">
            <v>1</v>
          </cell>
          <cell r="G722" t="str">
            <v>DIAN;DGPM;DGPPN;DAF</v>
          </cell>
          <cell r="H722" t="str">
            <v>DGPPN; DIAN</v>
          </cell>
          <cell r="I722" t="str">
            <v/>
          </cell>
          <cell r="J722" t="str">
            <v/>
          </cell>
          <cell r="K722" t="str">
            <v/>
          </cell>
          <cell r="L722" t="str">
            <v>WILLIAM FELIPE ORDUZ ANDONOFF</v>
          </cell>
        </row>
        <row r="723">
          <cell r="B723" t="str">
            <v>Proyecto de Ley Numero 191 de 2025  Cámara</v>
          </cell>
          <cell r="C723" t="str">
            <v>Por medio de la cual se establece el marco regulatorio integral para la investigación clínica con seres humanos en Colombia; se fomenta la competitividad del país en la materia y se dictan otras disposiciones.</v>
          </cell>
          <cell r="D723" t="str">
            <v>Alto</v>
          </cell>
          <cell r="E723" t="str">
            <v>Publicación</v>
          </cell>
          <cell r="F723" t="str">
            <v>0</v>
          </cell>
          <cell r="G723" t="str">
            <v>DGPPN;DAF;DGRESS</v>
          </cell>
          <cell r="H723" t="str">
            <v>DGPPN</v>
          </cell>
          <cell r="I723" t="str">
            <v/>
          </cell>
          <cell r="J723" t="str">
            <v/>
          </cell>
          <cell r="K723" t="str">
            <v/>
          </cell>
          <cell r="L723" t="str">
            <v>OSCAR ALBERTO GARCÍA GOMEZ</v>
          </cell>
        </row>
        <row r="724">
          <cell r="B724" t="str">
            <v>Proyecto de Ley Numero 191 de 2025  Senado</v>
          </cell>
          <cell r="C724" t="str">
            <v>por medio del cual se promueve la vacunación gratuita del personal de salud en Colombia y se dictan otras disposiciones</v>
          </cell>
          <cell r="D724" t="str">
            <v>Medio</v>
          </cell>
          <cell r="E724" t="str">
            <v>Ponencia</v>
          </cell>
          <cell r="F724" t="str">
            <v>1</v>
          </cell>
          <cell r="G724" t="str">
            <v>DGPPN;DGRESS</v>
          </cell>
          <cell r="H724" t="str">
            <v>DGPPN; DGRESS</v>
          </cell>
          <cell r="I724" t="str">
            <v/>
          </cell>
          <cell r="J724" t="str">
            <v/>
          </cell>
          <cell r="K724" t="str">
            <v/>
          </cell>
          <cell r="L724" t="str">
            <v>EDGAR FEDERICO RODRIGUEZ ARANDA</v>
          </cell>
        </row>
        <row r="725">
          <cell r="B725" t="str">
            <v>Proyecto de Ley Numero 192 de 2025  Senado</v>
          </cell>
          <cell r="C725" t="str">
            <v>Por medio del cual se adoptan medidas para prevenir; corregir y sancionar conductas que afectan la salud mental en el marco del sistema de residencias medicas en Colombia y otras prácticas profesionales y se dictan otras disposiciones.</v>
          </cell>
          <cell r="D725" t="str">
            <v>Bajo</v>
          </cell>
          <cell r="E725" t="str">
            <v>Ponencia</v>
          </cell>
          <cell r="F725" t="str">
            <v>1</v>
          </cell>
          <cell r="G725" t="str">
            <v/>
          </cell>
          <cell r="H725" t="str">
            <v/>
          </cell>
          <cell r="I725" t="str">
            <v/>
          </cell>
          <cell r="J725" t="str">
            <v/>
          </cell>
          <cell r="K725" t="str">
            <v/>
          </cell>
          <cell r="L725" t="str">
            <v>IVON YULIETH CARVAJAL MORENO</v>
          </cell>
        </row>
        <row r="726">
          <cell r="B726" t="str">
            <v>-Proyecto de ley Orgánica Numero 192 de 2025  Cámara</v>
          </cell>
          <cell r="C726" t="str">
            <v>Por medio del cual se modifica la ley 5 de 1992 y la ley 1828 de 2017 con relación al trámite de impedimentos y recusaciones y se dictan otras disposiciones.</v>
          </cell>
          <cell r="D726" t="str">
            <v>Bajo</v>
          </cell>
          <cell r="E726" t="str">
            <v>Ponencia</v>
          </cell>
          <cell r="F726" t="str">
            <v>1</v>
          </cell>
          <cell r="G726" t="str">
            <v/>
          </cell>
          <cell r="H726" t="str">
            <v/>
          </cell>
          <cell r="I726" t="str">
            <v/>
          </cell>
          <cell r="J726" t="str">
            <v/>
          </cell>
          <cell r="K726" t="str">
            <v/>
          </cell>
          <cell r="L726" t="str">
            <v>IVON YULIETH CARVAJAL MORENO</v>
          </cell>
        </row>
        <row r="727">
          <cell r="B727" t="str">
            <v>Proyecto de Ley Numero 193 de 2025  Senado</v>
          </cell>
          <cell r="C727" t="str">
            <v>Por medio de la cual se desarrolla el derecho fundamental al acceso al internet; se establecen herramientas para su protección y universalización; se consagra el internet fijo como servicio público esencial; y se dictan otras disposiciones - Internet Solidario.</v>
          </cell>
          <cell r="D727" t="str">
            <v>Medio</v>
          </cell>
          <cell r="E727" t="str">
            <v>Publicación</v>
          </cell>
          <cell r="F727" t="str">
            <v>0</v>
          </cell>
          <cell r="G727" t="str">
            <v>DGPPN;DGPM</v>
          </cell>
          <cell r="H727" t="str">
            <v>DGPPN</v>
          </cell>
          <cell r="I727" t="str">
            <v/>
          </cell>
          <cell r="J727" t="str">
            <v/>
          </cell>
          <cell r="K727" t="str">
            <v/>
          </cell>
          <cell r="L727" t="str">
            <v>SONIA LORENA IBAGON AVILA</v>
          </cell>
        </row>
        <row r="728">
          <cell r="B728" t="str">
            <v>Proyecto de Ley Numero 193 de 2025  Cámara</v>
          </cell>
          <cell r="C728" t="str">
            <v>por medio del cual se establecen medidas para la protección de los suelos y la reducción del impacto ambiental del sector palmero colombiano.</v>
          </cell>
          <cell r="D728" t="str">
            <v>Medio</v>
          </cell>
          <cell r="E728" t="str">
            <v>Publicación</v>
          </cell>
          <cell r="F728" t="str">
            <v>0</v>
          </cell>
          <cell r="G728" t="str">
            <v>DGPPN</v>
          </cell>
          <cell r="H728" t="str">
            <v>DGPPN</v>
          </cell>
          <cell r="I728" t="str">
            <v/>
          </cell>
          <cell r="J728" t="str">
            <v/>
          </cell>
          <cell r="K728" t="str">
            <v/>
          </cell>
          <cell r="L728" t="str">
            <v>EDGAR FEDERICO RODRIGUEZ ARANDA</v>
          </cell>
        </row>
        <row r="729">
          <cell r="B729" t="str">
            <v>Proyecto de Ley Numero 194 de 2025  Senado</v>
          </cell>
          <cell r="C729" t="str">
            <v>por la cual se establecen medidas de salud pública para proteger de manera especial a la niñez y la adolescencia; promover una alimentación saludable; combatir la malnutrición y prevenir las enfermedades no transmisibles</v>
          </cell>
          <cell r="D729" t="str">
            <v>Bajo</v>
          </cell>
          <cell r="E729" t="str">
            <v>Ponencia</v>
          </cell>
          <cell r="F729" t="str">
            <v>1</v>
          </cell>
          <cell r="G729" t="str">
            <v/>
          </cell>
          <cell r="H729" t="str">
            <v/>
          </cell>
          <cell r="I729" t="str">
            <v/>
          </cell>
          <cell r="J729" t="str">
            <v/>
          </cell>
          <cell r="K729" t="str">
            <v/>
          </cell>
          <cell r="L729" t="str">
            <v>IVON YULIETH CARVAJAL MORENO</v>
          </cell>
        </row>
        <row r="730">
          <cell r="B730" t="str">
            <v>Proyecto de Ley Numero 195 de 2025  Senado</v>
          </cell>
          <cell r="C730" t="str">
            <v>por medio de la cual se crea la ley de rescate y reintegración social para habitantes de calle y se dictan otras disposiciones - Ley abrazo de padre</v>
          </cell>
          <cell r="D730" t="str">
            <v>Medio</v>
          </cell>
          <cell r="E730" t="str">
            <v>Ponencia</v>
          </cell>
          <cell r="F730" t="str">
            <v>1</v>
          </cell>
          <cell r="G730" t="str">
            <v>DGPPN;DAF;DGRESS</v>
          </cell>
          <cell r="H730" t="str">
            <v>DGPPN</v>
          </cell>
          <cell r="I730" t="str">
            <v/>
          </cell>
          <cell r="J730" t="str">
            <v/>
          </cell>
          <cell r="K730" t="str">
            <v/>
          </cell>
          <cell r="L730" t="str">
            <v>JEAN MARCO FERIA PEROZO</v>
          </cell>
        </row>
        <row r="731">
          <cell r="B731" t="str">
            <v>Proyecto de Ley Numero 195 de 2025  Cámara</v>
          </cell>
          <cell r="C731" t="str">
            <v>por medio de la cual se crean medidas para el cumplimiento de las obligaciones tributarias no pagadas y se dictan otras disposiciones</v>
          </cell>
          <cell r="D731" t="str">
            <v>Medio</v>
          </cell>
          <cell r="E731" t="str">
            <v>Ponencia</v>
          </cell>
          <cell r="F731" t="str">
            <v>2</v>
          </cell>
          <cell r="G731" t="str">
            <v>DGPM;DGPPN;DIAN</v>
          </cell>
          <cell r="H731" t="str">
            <v>DIAN</v>
          </cell>
          <cell r="I731" t="str">
            <v/>
          </cell>
          <cell r="J731" t="str">
            <v/>
          </cell>
          <cell r="K731" t="str">
            <v/>
          </cell>
          <cell r="L731" t="str">
            <v>OSCAR ALBERTO GARCÍA GOMEZ</v>
          </cell>
        </row>
        <row r="732">
          <cell r="B732" t="str">
            <v>Proyecto de Ley Numero 196 de 2025  Senado</v>
          </cell>
          <cell r="C732" t="str">
            <v>por medio de la cual se modifica el Código Sustantivo de Trabajo con el fin de establecer la licencia por matrimonio o por declaración de unión marital de hecho.</v>
          </cell>
          <cell r="D732" t="str">
            <v>Bajo</v>
          </cell>
          <cell r="E732" t="str">
            <v>Publicación</v>
          </cell>
          <cell r="F732" t="str">
            <v>0</v>
          </cell>
          <cell r="G732" t="str">
            <v/>
          </cell>
          <cell r="H732" t="str">
            <v/>
          </cell>
          <cell r="I732" t="str">
            <v/>
          </cell>
          <cell r="J732" t="str">
            <v/>
          </cell>
          <cell r="K732" t="str">
            <v/>
          </cell>
          <cell r="L732" t="str">
            <v>IVON YULIETH CARVAJAL MORENO</v>
          </cell>
        </row>
        <row r="733">
          <cell r="B733" t="str">
            <v>Proyecto de Ley Numero 196 de 2025  Cámara</v>
          </cell>
          <cell r="C733" t="str">
            <v>Por medio de la cual se promueve la construcción sostenible a través del uso de energía solar fotovoltaica en proyectos de Vivienda de Interés Social y Vivienda de Interés Prioritario (VIS y VIP); se modifica la Ley 1537 de 2012 y se dictan otras disposiciones.</v>
          </cell>
          <cell r="D733" t="str">
            <v>Medio</v>
          </cell>
          <cell r="E733" t="str">
            <v>Ponencia</v>
          </cell>
          <cell r="F733" t="str">
            <v>1</v>
          </cell>
          <cell r="G733" t="str">
            <v>DGPPN;DGPM</v>
          </cell>
          <cell r="H733" t="str">
            <v>DGPPN</v>
          </cell>
          <cell r="I733" t="str">
            <v/>
          </cell>
          <cell r="J733" t="str">
            <v/>
          </cell>
          <cell r="K733" t="str">
            <v/>
          </cell>
          <cell r="L733" t="str">
            <v>SANTIAGO CANO ARIAS</v>
          </cell>
        </row>
        <row r="734">
          <cell r="B734" t="str">
            <v>Proyecto de Ley Numero 197 de 2025  Senado</v>
          </cell>
          <cell r="C734" t="str">
            <v>por medio de la cual la Nación y el Congreso de la República rinde público homenaje al municipio de Patía; departamento del Cauca; símbolo de resistencia; libertad y preservación de los saberes ancestrales afrocolombianos; se reconoce su legado cultural en la construcción de una sociedad diversa; plural y democrática; y se dictan otras disposiciones.</v>
          </cell>
          <cell r="D734" t="str">
            <v>Bajo</v>
          </cell>
          <cell r="E734" t="str">
            <v>Ponencia</v>
          </cell>
          <cell r="F734" t="str">
            <v>2</v>
          </cell>
          <cell r="G734" t="str">
            <v>DGPPN</v>
          </cell>
          <cell r="H734" t="str">
            <v>DGPPN</v>
          </cell>
          <cell r="I734" t="str">
            <v/>
          </cell>
          <cell r="J734" t="str">
            <v/>
          </cell>
          <cell r="K734" t="str">
            <v>-Ponencia 2 Debate</v>
          </cell>
          <cell r="L734" t="str">
            <v>JESUS DAVID MUÑOZ CACERES</v>
          </cell>
        </row>
        <row r="735">
          <cell r="B735" t="str">
            <v>Proyecto de Ley Numero 197 de 2025  Cámara</v>
          </cell>
          <cell r="C735" t="str">
            <v>por medio del cual se dicta el régimen especial para el desarrollo económico y social del municipio de Puerto Leguízamo y se dictan otras disposiciones.</v>
          </cell>
          <cell r="D735" t="str">
            <v>Medio</v>
          </cell>
          <cell r="E735" t="str">
            <v>Aprobado</v>
          </cell>
          <cell r="F735" t="str">
            <v>1</v>
          </cell>
          <cell r="G735" t="str">
            <v>DGPPN;DIAN;DAF;DGPM</v>
          </cell>
          <cell r="H735" t="str">
            <v>DGPPN</v>
          </cell>
          <cell r="I735" t="str">
            <v/>
          </cell>
          <cell r="J735" t="str">
            <v/>
          </cell>
          <cell r="K735" t="str">
            <v/>
          </cell>
          <cell r="L735" t="str">
            <v>OSCAR ALBERTO GARCÍA GOMEZ</v>
          </cell>
        </row>
        <row r="736">
          <cell r="B736" t="str">
            <v>Proyecto de Ley Numero 198 de 2025  Cámara</v>
          </cell>
          <cell r="C736" t="str">
            <v>por medio de la cual se declara patrimonio cultural  y literario de la Nación al municipio de Sucre;  departamento de Sucre; por su vínculo con la obra  del Nobel Gabriel García Márquez; y se dictan  otras disposiciones. - Ley Macondo.</v>
          </cell>
          <cell r="D736" t="str">
            <v>Bajo</v>
          </cell>
          <cell r="E736" t="str">
            <v>Ponencia</v>
          </cell>
          <cell r="F736" t="str">
            <v>2</v>
          </cell>
          <cell r="G736" t="str">
            <v>DGPPN</v>
          </cell>
          <cell r="H736" t="str">
            <v>DGPPN</v>
          </cell>
          <cell r="I736" t="str">
            <v/>
          </cell>
          <cell r="J736" t="str">
            <v/>
          </cell>
          <cell r="K736" t="str">
            <v/>
          </cell>
          <cell r="L736" t="str">
            <v>JESUS DAVID MUÑOZ CACERES</v>
          </cell>
        </row>
        <row r="737">
          <cell r="B737" t="str">
            <v>Proyecto de Ley Numero 198 de 2025  Senado</v>
          </cell>
          <cell r="C737" t="str">
            <v>por medio del cual se declara patrimonio Cultural Inmaterial de la Nación el Festival de Música Latinoamericana y Popular Joselito Mora celebrado en el municipio de Cuaspud Carlosama y se dictan otras disposiciones</v>
          </cell>
          <cell r="D737" t="str">
            <v>Bajo</v>
          </cell>
          <cell r="E737" t="str">
            <v>Ponencia</v>
          </cell>
          <cell r="F737" t="str">
            <v>1</v>
          </cell>
          <cell r="G737" t="str">
            <v/>
          </cell>
          <cell r="H737" t="str">
            <v/>
          </cell>
          <cell r="I737" t="str">
            <v/>
          </cell>
          <cell r="J737" t="str">
            <v/>
          </cell>
          <cell r="K737" t="str">
            <v/>
          </cell>
          <cell r="L737" t="str">
            <v>IVON YULIETH CARVAJAL MORENO</v>
          </cell>
        </row>
        <row r="738">
          <cell r="B738" t="str">
            <v>Proyecto de Ley Numero 199 de 2025  Senado</v>
          </cell>
          <cell r="C738" t="str">
            <v>Por la cual se establece un marco general para regular las negociaciones del Gobierno nacional con Grupos Armados Organizados y Estructuras de Delincuencia Organizada y se dictan otras disposiciones</v>
          </cell>
          <cell r="D738" t="str">
            <v>Bajo</v>
          </cell>
          <cell r="E738" t="str">
            <v>Publicación</v>
          </cell>
          <cell r="F738" t="str">
            <v>0</v>
          </cell>
          <cell r="G738" t="str">
            <v/>
          </cell>
          <cell r="H738" t="str">
            <v/>
          </cell>
          <cell r="I738" t="str">
            <v/>
          </cell>
          <cell r="J738" t="str">
            <v/>
          </cell>
          <cell r="K738" t="str">
            <v/>
          </cell>
          <cell r="L738" t="str">
            <v>IVON YULIETH CARVAJAL MORENO</v>
          </cell>
        </row>
        <row r="739">
          <cell r="B739" t="str">
            <v>Proyecto de Ley Numero 199 de 2025  Cámara</v>
          </cell>
          <cell r="C739" t="str">
            <v>POR MEDIO DEL CUAL SE AJUSTA EL VALOR DE LOS CONTRATOS DE PRESTACIÓN DE SERVICIOS; SE MODIFICA LA LEY 80 DE 1993 Y SE DICTAN OTRAS DISPOSICIONES.</v>
          </cell>
          <cell r="D739" t="str">
            <v>Medio</v>
          </cell>
          <cell r="E739" t="str">
            <v>Publicación</v>
          </cell>
          <cell r="F739" t="str">
            <v>0</v>
          </cell>
          <cell r="G739" t="str">
            <v>DGPPN;DAF</v>
          </cell>
          <cell r="H739" t="str">
            <v>DGPPN</v>
          </cell>
          <cell r="I739" t="str">
            <v/>
          </cell>
          <cell r="J739" t="str">
            <v/>
          </cell>
          <cell r="K739" t="str">
            <v/>
          </cell>
          <cell r="L739" t="str">
            <v>OSCAR ALBERTO GARCÍA GOMEZ</v>
          </cell>
        </row>
        <row r="740">
          <cell r="B740" t="str">
            <v>Proyecto de Ley Numero 200 de 2025  Cámara</v>
          </cell>
          <cell r="C740" t="str">
            <v>Por medio de la cual se modifica la edad del consentimiento sexual para menores de edad; se protege la libertad sexual de niños; niñas y adolescentes en Colombia y se dictan otras disposiciones.</v>
          </cell>
          <cell r="D740" t="str">
            <v>Bajo</v>
          </cell>
          <cell r="E740" t="str">
            <v>Ponencia</v>
          </cell>
          <cell r="F740" t="str">
            <v>1</v>
          </cell>
          <cell r="G740" t="str">
            <v/>
          </cell>
          <cell r="H740" t="str">
            <v/>
          </cell>
          <cell r="I740" t="str">
            <v/>
          </cell>
          <cell r="J740" t="str">
            <v/>
          </cell>
          <cell r="K740" t="str">
            <v/>
          </cell>
          <cell r="L740" t="str">
            <v>IVON YULIETH CARVAJAL MORENO</v>
          </cell>
        </row>
        <row r="741">
          <cell r="B741" t="str">
            <v>Proyecto de Ley Numero 201 de 2025  Cámara</v>
          </cell>
          <cell r="C741" t="str">
            <v>Por medio de la cual se crea la Renta Básica Universal.</v>
          </cell>
          <cell r="D741" t="str">
            <v>Alto</v>
          </cell>
          <cell r="E741" t="str">
            <v>Publicación</v>
          </cell>
          <cell r="F741" t="str">
            <v>0</v>
          </cell>
          <cell r="G741" t="str">
            <v>GRUPO SISTEMA GENERAL DE REGALÍAS;DAF;DGPM;URF;DGPPN;DIAN</v>
          </cell>
          <cell r="H741" t="str">
            <v>DAF; DGPPN</v>
          </cell>
          <cell r="I741" t="str">
            <v/>
          </cell>
          <cell r="J741" t="str">
            <v/>
          </cell>
          <cell r="K741" t="str">
            <v/>
          </cell>
          <cell r="L741" t="str">
            <v>SONIA LORENA IBAGON AVILA</v>
          </cell>
        </row>
        <row r="742">
          <cell r="B742" t="str">
            <v>Proyecto de Ley Numero 201 de 2025  Senado</v>
          </cell>
          <cell r="C742" t="str">
            <v>Por medio del cual se modifica la Ley 33 de 1985 y se adiciona el artículo 52 de la Ley 100 de 1993.</v>
          </cell>
          <cell r="D742" t="str">
            <v>Medio</v>
          </cell>
          <cell r="E742" t="str">
            <v>Ponencia</v>
          </cell>
          <cell r="F742" t="str">
            <v>1</v>
          </cell>
          <cell r="G742" t="str">
            <v>DGPPN;DGRESS</v>
          </cell>
          <cell r="H742" t="str">
            <v>DGPPN</v>
          </cell>
          <cell r="I742" t="str">
            <v/>
          </cell>
          <cell r="J742" t="str">
            <v/>
          </cell>
          <cell r="K742" t="str">
            <v/>
          </cell>
          <cell r="L742" t="str">
            <v>OSCAR ALBERTO GARCÍA GOMEZ</v>
          </cell>
        </row>
        <row r="743">
          <cell r="B743" t="str">
            <v>Proyecto de Ley Numero 203 de 2025  Senado</v>
          </cell>
          <cell r="C743" t="str">
            <v>por la cual se establece el régimen de bienes de uso público marítimos y costeros; de autorizaciones marítimas para usos no portuarios; se dictan medidas para mitigar la erosión costera y se establecen otras disposiciones</v>
          </cell>
          <cell r="D743" t="str">
            <v>Bajo</v>
          </cell>
          <cell r="E743" t="str">
            <v>Aprobado</v>
          </cell>
          <cell r="F743" t="str">
            <v>1</v>
          </cell>
          <cell r="G743" t="str">
            <v>DGPPN;DAF</v>
          </cell>
          <cell r="H743" t="str">
            <v>DGPPN</v>
          </cell>
          <cell r="I743" t="str">
            <v/>
          </cell>
          <cell r="J743" t="str">
            <v/>
          </cell>
          <cell r="K743" t="str">
            <v/>
          </cell>
          <cell r="L743" t="str">
            <v>JESUS DAVID MUÑOZ CACERES</v>
          </cell>
        </row>
        <row r="744">
          <cell r="B744" t="str">
            <v>Proyecto de Ley Numero 203 de 2025  Cámara</v>
          </cell>
          <cell r="C744" t="str">
            <v>Por medio del cual se reconoce al río Guaviare; sus cuencas y afluentes hídricos como sujetos de Derechos; se establecen medidas en pro de su conservación y preservación; y se dictan otras disposiciones.</v>
          </cell>
          <cell r="D744" t="str">
            <v>Bajo</v>
          </cell>
          <cell r="E744" t="str">
            <v>Publicación</v>
          </cell>
          <cell r="F744" t="str">
            <v>0</v>
          </cell>
          <cell r="G744" t="str">
            <v/>
          </cell>
          <cell r="H744" t="str">
            <v/>
          </cell>
          <cell r="I744" t="str">
            <v/>
          </cell>
          <cell r="J744" t="str">
            <v/>
          </cell>
          <cell r="K744" t="str">
            <v/>
          </cell>
          <cell r="L744" t="str">
            <v>IVON YULIETH CARVAJAL MORENO</v>
          </cell>
        </row>
        <row r="745">
          <cell r="B745" t="str">
            <v>Proyecto de Ley Numero 204 de 2025  Senado</v>
          </cell>
          <cell r="C745" t="str">
            <v>por la cual se regula el ejercicio de las actividades propias de buceo; promoviendo sus prácticas seguras y se dictan otras disposiciones.</v>
          </cell>
          <cell r="D745" t="str">
            <v>Bajo</v>
          </cell>
          <cell r="E745" t="str">
            <v>Publicación</v>
          </cell>
          <cell r="F745" t="str">
            <v>0</v>
          </cell>
          <cell r="G745" t="str">
            <v/>
          </cell>
          <cell r="H745" t="str">
            <v/>
          </cell>
          <cell r="I745" t="str">
            <v/>
          </cell>
          <cell r="J745" t="str">
            <v/>
          </cell>
          <cell r="K745" t="str">
            <v/>
          </cell>
          <cell r="L745" t="str">
            <v>IVON YULIETH CARVAJAL MORENO</v>
          </cell>
        </row>
        <row r="746">
          <cell r="B746" t="str">
            <v>Proyecto de Ley Numero 204 de 2025  Cámara</v>
          </cell>
          <cell r="C746" t="str">
            <v>Por medio de la cual se crea el Banco Nacional de Tiempo y Voluntariado; se regula su funcionamiento y se establecen otras disposiciones.</v>
          </cell>
          <cell r="D746" t="str">
            <v>Bajo</v>
          </cell>
          <cell r="E746" t="str">
            <v>Ponencia</v>
          </cell>
          <cell r="F746" t="str">
            <v>1</v>
          </cell>
          <cell r="G746" t="str">
            <v>DAF;DGPPN</v>
          </cell>
          <cell r="H746" t="str">
            <v>DGPPN</v>
          </cell>
          <cell r="I746" t="str">
            <v/>
          </cell>
          <cell r="J746" t="str">
            <v/>
          </cell>
          <cell r="K746" t="str">
            <v/>
          </cell>
          <cell r="L746" t="str">
            <v>IVON YULIETH CARVAJAL MORENO</v>
          </cell>
        </row>
        <row r="747">
          <cell r="B747" t="str">
            <v>-Proyecto de ley Orgánica Numero 205 de 2025  Cámara</v>
          </cell>
          <cell r="C747" t="str">
            <v>por la cual se crea el registro de enlaces  legislativos y cabilderos del Congreso de la  República y se dictan otras disposiciones.</v>
          </cell>
          <cell r="D747" t="str">
            <v>Bajo</v>
          </cell>
          <cell r="E747" t="str">
            <v>Ponencia</v>
          </cell>
          <cell r="F747" t="str">
            <v>1</v>
          </cell>
          <cell r="G747" t="str">
            <v/>
          </cell>
          <cell r="H747" t="str">
            <v/>
          </cell>
          <cell r="I747" t="str">
            <v/>
          </cell>
          <cell r="J747" t="str">
            <v/>
          </cell>
          <cell r="K747" t="str">
            <v/>
          </cell>
          <cell r="L747" t="str">
            <v>IVON YULIETH CARVAJAL MORENO</v>
          </cell>
        </row>
        <row r="748">
          <cell r="B748" t="str">
            <v>Proyecto de Ley Numero 205 de 2025  Senado</v>
          </cell>
          <cell r="C748" t="str">
            <v>por medio de la cual se reconoce a la Asociación de Trabajadores Campesinos del Carare (ATCC) como una organización campesina promotora y defensora de la paz y los derechos humanos en la región del Carare y se dictan otras disposiciones.</v>
          </cell>
          <cell r="D748" t="str">
            <v>Bajo</v>
          </cell>
          <cell r="E748" t="str">
            <v>Publicación</v>
          </cell>
          <cell r="F748" t="str">
            <v>0</v>
          </cell>
          <cell r="G748" t="str">
            <v/>
          </cell>
          <cell r="H748" t="str">
            <v/>
          </cell>
          <cell r="I748" t="str">
            <v/>
          </cell>
          <cell r="J748" t="str">
            <v/>
          </cell>
          <cell r="K748" t="str">
            <v/>
          </cell>
          <cell r="L748" t="str">
            <v>IVON YULIETH CARVAJAL MORENO</v>
          </cell>
        </row>
        <row r="749">
          <cell r="B749" t="str">
            <v>Proyecto de Ley Numero 206 de 2025  Senado</v>
          </cell>
          <cell r="C749" t="str">
            <v>por medio de la cual se garantiza el mejoramiento integral de asentamientos humanos de origen informal en suelos; rurales y de expansión urbana; se previenen factores de especulación inmobiliaria y se dictan otras disposiciones.</v>
          </cell>
          <cell r="D749" t="str">
            <v>Medio</v>
          </cell>
          <cell r="E749" t="str">
            <v>Aprobado</v>
          </cell>
          <cell r="F749" t="str">
            <v>1</v>
          </cell>
          <cell r="G749" t="str">
            <v>DAF;DGCPTN;DGPPN</v>
          </cell>
          <cell r="H749" t="str">
            <v>DGPPN</v>
          </cell>
          <cell r="I749" t="str">
            <v/>
          </cell>
          <cell r="J749" t="str">
            <v/>
          </cell>
          <cell r="K749" t="str">
            <v/>
          </cell>
          <cell r="L749" t="str">
            <v>EDGAR FEDERICO RODRIGUEZ ARANDA</v>
          </cell>
        </row>
        <row r="750">
          <cell r="B750" t="str">
            <v>Proyecto de Ley Numero 207 de 2025  Senado</v>
          </cell>
          <cell r="C750" t="str">
            <v>por medio del cual se modifica el Decreto Ley 893 de 2017 y se dictan otras disposiciones</v>
          </cell>
          <cell r="D750" t="str">
            <v>Medio</v>
          </cell>
          <cell r="E750" t="str">
            <v>Publicación</v>
          </cell>
          <cell r="F750" t="str">
            <v>0</v>
          </cell>
          <cell r="G750" t="str">
            <v>DGPPN;DGPM;DAF</v>
          </cell>
          <cell r="H750" t="str">
            <v>DGPPN</v>
          </cell>
          <cell r="I750" t="str">
            <v/>
          </cell>
          <cell r="J750" t="str">
            <v/>
          </cell>
          <cell r="K750" t="str">
            <v/>
          </cell>
          <cell r="L750" t="str">
            <v>SANTIAGO CANO ARIAS</v>
          </cell>
        </row>
        <row r="751">
          <cell r="B751" t="str">
            <v>Proyecto de Ley Numero 208 de 2025  Senado</v>
          </cell>
          <cell r="C751" t="str">
            <v>por medio de la cual se promueve la participación juvenil; se crean los bancos territoriales de iniciativas juveniles y se dictan otras disposiciones</v>
          </cell>
          <cell r="D751" t="str">
            <v>Medio</v>
          </cell>
          <cell r="E751" t="str">
            <v>Publicación</v>
          </cell>
          <cell r="F751" t="str">
            <v>0</v>
          </cell>
          <cell r="G751" t="str">
            <v>DIAN;DGPPN;DGPM;DAF</v>
          </cell>
          <cell r="H751" t="str">
            <v>DGPPN</v>
          </cell>
          <cell r="I751" t="str">
            <v/>
          </cell>
          <cell r="J751" t="str">
            <v/>
          </cell>
          <cell r="K751" t="str">
            <v/>
          </cell>
          <cell r="L751" t="str">
            <v>WILLIAM FELIPE ORDUZ ANDONOFF</v>
          </cell>
        </row>
        <row r="752">
          <cell r="B752" t="str">
            <v>-Proyecto de ley estatutaria Numero 208 de 2025  Cámara</v>
          </cell>
          <cell r="C752" t="str">
            <v>POR MEDIO DE LA CUAL SE REGLAMENTA; GARANTIZA Y PROTEGE EL DERECHO A LA REUNIÓN; MANIFESTACIÓN Y PROTESTA SOCIAL; PÚBLICA Y PACÍFICA Y SE DICTAN OTRAS DISPOSICIONES</v>
          </cell>
          <cell r="D752" t="str">
            <v>Bajo</v>
          </cell>
          <cell r="E752" t="str">
            <v>Publicación</v>
          </cell>
          <cell r="F752" t="str">
            <v>0</v>
          </cell>
          <cell r="G752" t="str">
            <v/>
          </cell>
          <cell r="H752" t="str">
            <v/>
          </cell>
          <cell r="I752" t="str">
            <v/>
          </cell>
          <cell r="J752" t="str">
            <v/>
          </cell>
          <cell r="K752" t="str">
            <v/>
          </cell>
          <cell r="L752" t="str">
            <v>IVON YULIETH CARVAJAL MORENO</v>
          </cell>
        </row>
        <row r="753">
          <cell r="B753" t="str">
            <v>Proyecto de Ley Numero 209 de 2025  Senado</v>
          </cell>
          <cell r="C753" t="str">
            <v>por la cual se adiciona un capítulo sobre juventudes a la Ley 2453 de 2025 y se dictan otras disposiciones.</v>
          </cell>
          <cell r="D753" t="str">
            <v>Bajo</v>
          </cell>
          <cell r="E753" t="str">
            <v>Ponencia</v>
          </cell>
          <cell r="F753" t="str">
            <v>1</v>
          </cell>
          <cell r="G753" t="str">
            <v/>
          </cell>
          <cell r="H753" t="str">
            <v/>
          </cell>
          <cell r="I753" t="str">
            <v/>
          </cell>
          <cell r="J753" t="str">
            <v/>
          </cell>
          <cell r="K753" t="str">
            <v/>
          </cell>
          <cell r="L753" t="str">
            <v>IVON YULIETH CARVAJAL MORENO</v>
          </cell>
        </row>
        <row r="754">
          <cell r="B754" t="str">
            <v>Proyecto de Ley Numero 209 de 2025  Cámara</v>
          </cell>
          <cell r="C754" t="str">
            <v>por medio de la cual se dictan disposiciones transitorias de amnistía e indulto en relación con la protesta social.</v>
          </cell>
          <cell r="D754" t="str">
            <v>Bajo</v>
          </cell>
          <cell r="E754" t="str">
            <v>Ponencia</v>
          </cell>
          <cell r="F754" t="str">
            <v>1</v>
          </cell>
          <cell r="G754" t="str">
            <v>DGPPN</v>
          </cell>
          <cell r="H754" t="str">
            <v>DGPPN</v>
          </cell>
          <cell r="I754" t="str">
            <v/>
          </cell>
          <cell r="J754" t="str">
            <v/>
          </cell>
          <cell r="K754" t="str">
            <v/>
          </cell>
          <cell r="L754" t="str">
            <v>IVON YULIETH CARVAJAL MORENO</v>
          </cell>
        </row>
        <row r="755">
          <cell r="B755" t="str">
            <v>Proyecto de Ley Numero 210 de 2025  Senado</v>
          </cell>
          <cell r="C755" t="str">
            <v>por medio de la cual se declara Patrimonio Cultural y Material de la Nación la mina de sal del municipio de Nemocón y se dictan otras disposiciones.</v>
          </cell>
          <cell r="D755" t="str">
            <v>Bajo</v>
          </cell>
          <cell r="E755" t="str">
            <v>Aprobado</v>
          </cell>
          <cell r="F755" t="str">
            <v>1</v>
          </cell>
          <cell r="G755" t="str">
            <v>DGPPN</v>
          </cell>
          <cell r="H755" t="str">
            <v/>
          </cell>
          <cell r="I755" t="str">
            <v/>
          </cell>
          <cell r="J755" t="str">
            <v/>
          </cell>
          <cell r="K755" t="str">
            <v/>
          </cell>
          <cell r="L755" t="str">
            <v>JESUS DAVID MUÑOZ CACERES</v>
          </cell>
        </row>
        <row r="756">
          <cell r="B756" t="str">
            <v>Proyecto de Ley Numero 210 de 2025  Cámara</v>
          </cell>
          <cell r="C756" t="str">
            <v>por medio de la cual se rinde homenaje a la Federación Nacional de Cafeteros; en el marco del centenario de su fundación.</v>
          </cell>
          <cell r="D756" t="str">
            <v>Bajo</v>
          </cell>
          <cell r="E756" t="str">
            <v>Ponencia</v>
          </cell>
          <cell r="F756" t="str">
            <v>2</v>
          </cell>
          <cell r="G756" t="str">
            <v>DGPPN</v>
          </cell>
          <cell r="H756" t="str">
            <v/>
          </cell>
          <cell r="I756" t="str">
            <v>Ponencia 2 Debate, JESUS DAVID MUÑOZ CACERES</v>
          </cell>
          <cell r="J756" t="str">
            <v/>
          </cell>
          <cell r="K756" t="str">
            <v/>
          </cell>
          <cell r="L756" t="str">
            <v>JESUS DAVID MUÑOZ CACERES</v>
          </cell>
        </row>
        <row r="757">
          <cell r="B757" t="str">
            <v>Proyecto de Ley Numero 211 de 2025  Senado</v>
          </cell>
          <cell r="C757" t="str">
            <v>POR MEDIO DE LA CUAL SE CREA E IMPLEMENTA LA CATEDRA DE TURISMO EN LOS ESTABLECIMIENTOS EDUCATIVOS FORMALES PUBLICOS Y PRIVADOS DE PRIMARIA; BASICA Y MEDIA DEL TERRITORIO NACIONAL Y SE DICTAN OTRAS DISPOSICIONES.</v>
          </cell>
          <cell r="D757" t="str">
            <v>Bajo</v>
          </cell>
          <cell r="E757" t="str">
            <v>Ponencia</v>
          </cell>
          <cell r="F757" t="str">
            <v>1</v>
          </cell>
          <cell r="G757" t="str">
            <v>DAF;DGPPN</v>
          </cell>
          <cell r="H757" t="str">
            <v>DAF; DGPPN</v>
          </cell>
          <cell r="I757" t="str">
            <v/>
          </cell>
          <cell r="J757" t="str">
            <v/>
          </cell>
          <cell r="K757" t="str">
            <v/>
          </cell>
          <cell r="L757" t="str">
            <v>IVON YULIETH CARVAJAL MORENO</v>
          </cell>
        </row>
        <row r="758">
          <cell r="B758" t="str">
            <v>Proyecto de Ley Numero 211 de 2025  Cámara</v>
          </cell>
          <cell r="C758" t="str">
            <v>por medio del cual se establece el Mecanismo de Obras por Impuestos y se dictan otras disposiciones.</v>
          </cell>
          <cell r="D758" t="str">
            <v>Medio</v>
          </cell>
          <cell r="E758" t="str">
            <v>Ponencia</v>
          </cell>
          <cell r="F758" t="str">
            <v>2</v>
          </cell>
          <cell r="G758" t="str">
            <v>DESPACHO VICEMINISTRO TÉCNICO;DIAN;DGPM;DGPPN;DAF</v>
          </cell>
          <cell r="H758" t="str">
            <v>DESPACHO VICEMINISTRO TÉCNICO; DGPPN</v>
          </cell>
          <cell r="I758" t="str">
            <v/>
          </cell>
          <cell r="J758" t="str">
            <v/>
          </cell>
          <cell r="K758" t="str">
            <v/>
          </cell>
          <cell r="L758" t="str">
            <v>OSCAR ALBERTO GARCÍA GOMEZ</v>
          </cell>
        </row>
        <row r="759">
          <cell r="B759" t="str">
            <v>Proyecto de Ley Numero 212 de 2025  Senado</v>
          </cell>
          <cell r="C759" t="str">
            <v>"por medio de la cual se regula; en la Ley 1448 de 2011; la situación jurídica de los segundos ocupantes de predios objeto de restitución."</v>
          </cell>
          <cell r="D759" t="str">
            <v>Bajo</v>
          </cell>
          <cell r="E759" t="str">
            <v>Ponencia</v>
          </cell>
          <cell r="F759" t="str">
            <v>1</v>
          </cell>
          <cell r="G759" t="str">
            <v>DGPPN</v>
          </cell>
          <cell r="H759" t="str">
            <v>DGPPN</v>
          </cell>
          <cell r="I759" t="str">
            <v/>
          </cell>
          <cell r="J759" t="str">
            <v/>
          </cell>
          <cell r="K759" t="str">
            <v/>
          </cell>
          <cell r="L759" t="str">
            <v>IVON YULIETH CARVAJAL MORENO</v>
          </cell>
        </row>
        <row r="760">
          <cell r="B760" t="str">
            <v>Proyecto de Ley Numero 212 de 2025  Cámara</v>
          </cell>
          <cell r="C760" t="str">
            <v>por medio de la cual se modifica y adiciona la  Ley 115 de 1994 y a la Ley 1620 de 2013; para  educar y promover las relaciones sanas; con  especial énfasis en la de pareja; como eje central  del funcionamiento social; para prevenir la  violencia – Ley Cero Cacho; Cero Violencia.</v>
          </cell>
          <cell r="D760" t="str">
            <v>Bajo</v>
          </cell>
          <cell r="E760" t="str">
            <v>Ponencia</v>
          </cell>
          <cell r="F760" t="str">
            <v>1</v>
          </cell>
          <cell r="G760" t="str">
            <v/>
          </cell>
          <cell r="H760" t="str">
            <v/>
          </cell>
          <cell r="I760" t="str">
            <v/>
          </cell>
          <cell r="J760" t="str">
            <v/>
          </cell>
          <cell r="K760" t="str">
            <v/>
          </cell>
          <cell r="L760" t="str">
            <v>IVON YULIETH CARVAJAL MORENO</v>
          </cell>
        </row>
        <row r="761">
          <cell r="B761" t="str">
            <v>Proyecto de Ley Numero 213 de 2025  Senado</v>
          </cell>
          <cell r="C761" t="str">
            <v>POR MEDIO DE LA CUAL SE MODIFICA EL ARTICULO 49 DE LA LEY 1922 DE 2018; QUE ESTABLECE LAS REGLAS DE PROCEDIMIENTO DE LA JURISDICCIÓN ESPECIAL PARA LA PAZ.</v>
          </cell>
          <cell r="D761" t="str">
            <v>Bajo</v>
          </cell>
          <cell r="E761" t="str">
            <v>Ponencia</v>
          </cell>
          <cell r="F761" t="str">
            <v>1</v>
          </cell>
          <cell r="G761" t="str">
            <v>DGPPN</v>
          </cell>
          <cell r="H761" t="str">
            <v>DGPPN</v>
          </cell>
          <cell r="I761" t="str">
            <v/>
          </cell>
          <cell r="J761" t="str">
            <v/>
          </cell>
          <cell r="K761" t="str">
            <v/>
          </cell>
          <cell r="L761" t="str">
            <v>IVON YULIETH CARVAJAL MORENO</v>
          </cell>
        </row>
        <row r="762">
          <cell r="B762" t="str">
            <v>Proyecto Acto Legislativo Numero 213 de 2025  Cámara</v>
          </cell>
          <cell r="C762" t="str">
            <v>Por medio del cual se modifica el artículo 48 de la Constitución Política y se reconoce la mesada catorce para los y las docentes nacionales; nacionalizados y territoriales.</v>
          </cell>
          <cell r="D762" t="str">
            <v>Medio</v>
          </cell>
          <cell r="E762" t="str">
            <v>Aprobado</v>
          </cell>
          <cell r="F762" t="str">
            <v>6</v>
          </cell>
          <cell r="G762" t="str">
            <v>DGPPN;DGRESS</v>
          </cell>
          <cell r="H762" t="str">
            <v/>
          </cell>
          <cell r="I762" t="str">
            <v>Aprobado 6 Debate, SONIA LORENA IBAGON AVILA</v>
          </cell>
          <cell r="J762" t="str">
            <v/>
          </cell>
          <cell r="K762" t="str">
            <v/>
          </cell>
          <cell r="L762" t="str">
            <v>SONIA LORENA IBAGON AVILA</v>
          </cell>
        </row>
        <row r="763">
          <cell r="B763" t="str">
            <v>Proyecto de Ley Numero 214 de 2025  Senado</v>
          </cell>
          <cell r="C763" t="str">
            <v>POR MEDIO DE LA CUAL SE REGLAMENTA EL EJERCICIO DE LA ATENCIÓN PREHOSPITALARIA Y SE DICTAN OTRAS DISPOSICIONES</v>
          </cell>
          <cell r="D763" t="str">
            <v>Bajo</v>
          </cell>
          <cell r="E763" t="str">
            <v>Ponencia</v>
          </cell>
          <cell r="F763" t="str">
            <v>1</v>
          </cell>
          <cell r="G763" t="str">
            <v>DGRESS;DGPPN</v>
          </cell>
          <cell r="H763" t="str">
            <v>DGPPN</v>
          </cell>
          <cell r="I763" t="str">
            <v/>
          </cell>
          <cell r="J763" t="str">
            <v/>
          </cell>
          <cell r="K763" t="str">
            <v/>
          </cell>
          <cell r="L763" t="str">
            <v>IVON YULIETH CARVAJAL MORENO</v>
          </cell>
        </row>
        <row r="764">
          <cell r="B764" t="str">
            <v>Proyecto de Ley Numero 215 de 2025  Cámara</v>
          </cell>
          <cell r="C764" t="str">
            <v>por medio del cual se crea la Política Pública Nacional de Protección Canina Comunitaria; se establece su institucionalidad; financiación obligatoria; sistema nacional de monitoreo; régimen de incentivos; y se declara el Día Nacional del Perro Callejero.</v>
          </cell>
          <cell r="D764" t="str">
            <v>Medio</v>
          </cell>
          <cell r="E764" t="str">
            <v>Ponencia</v>
          </cell>
          <cell r="F764" t="str">
            <v>1</v>
          </cell>
          <cell r="G764" t="str">
            <v>GRUPO SISTEMA GENERAL DE REGALÍAS;DAF;DGPM;DGPPN</v>
          </cell>
          <cell r="H764" t="str">
            <v>DGPPN</v>
          </cell>
          <cell r="I764" t="str">
            <v/>
          </cell>
          <cell r="J764" t="str">
            <v/>
          </cell>
          <cell r="K764" t="str">
            <v/>
          </cell>
          <cell r="L764" t="str">
            <v>SONIA LORENA IBAGON AVILA</v>
          </cell>
        </row>
        <row r="765">
          <cell r="B765" t="str">
            <v>Proyecto de Ley Numero 216 de 2025  Cámara</v>
          </cell>
          <cell r="C765" t="str">
            <v>por medio del cual se derogan y modifican unos artículos de la Ley 2179 de 2021; 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v>
          </cell>
          <cell r="D765" t="str">
            <v>Medio</v>
          </cell>
          <cell r="E765" t="str">
            <v>Publicación</v>
          </cell>
          <cell r="F765" t="str">
            <v>0</v>
          </cell>
          <cell r="G765" t="str">
            <v>DGPPN</v>
          </cell>
          <cell r="H765" t="str">
            <v>DGPPN</v>
          </cell>
          <cell r="I765" t="str">
            <v/>
          </cell>
          <cell r="J765" t="str">
            <v/>
          </cell>
          <cell r="K765" t="str">
            <v/>
          </cell>
          <cell r="L765" t="str">
            <v>JEAN MARCO FERIA PEROZO</v>
          </cell>
        </row>
        <row r="766">
          <cell r="B766" t="str">
            <v>Proyecto de Ley Numero 217 de 2025  Cámara</v>
          </cell>
          <cell r="C766" t="str">
            <v>por medio del cual se prohíbe la aspersión aérea en cultivos de uso ilícito con herbicidas que afecten la biodiversidad y la salud de las y los colombianos y se dictan otras disposiciones.</v>
          </cell>
          <cell r="D766" t="str">
            <v>Bajo</v>
          </cell>
          <cell r="E766" t="str">
            <v>Ponencia</v>
          </cell>
          <cell r="F766" t="str">
            <v>1</v>
          </cell>
          <cell r="G766" t="str">
            <v/>
          </cell>
          <cell r="H766" t="str">
            <v/>
          </cell>
          <cell r="I766" t="str">
            <v/>
          </cell>
          <cell r="J766" t="str">
            <v/>
          </cell>
          <cell r="K766" t="str">
            <v/>
          </cell>
          <cell r="L766" t="str">
            <v>IVON YULIETH CARVAJAL MORENO</v>
          </cell>
        </row>
        <row r="767">
          <cell r="B767" t="str">
            <v>Proyecto de Ley Numero 218 de 2025  Cámara</v>
          </cell>
          <cell r="C767" t="str">
            <v>por medio del cual se declara patrimonio cultural  inmaterial de la Nación las prácticas culturales en  el marco de la celebración de la Semana Santa en  el municipio de Tenerife (Magdalena).</v>
          </cell>
          <cell r="D767" t="str">
            <v>Bajo</v>
          </cell>
          <cell r="E767" t="str">
            <v>Ponencia</v>
          </cell>
          <cell r="F767" t="str">
            <v>1</v>
          </cell>
          <cell r="G767" t="str">
            <v/>
          </cell>
          <cell r="H767" t="str">
            <v/>
          </cell>
          <cell r="I767" t="str">
            <v/>
          </cell>
          <cell r="J767" t="str">
            <v/>
          </cell>
          <cell r="K767" t="str">
            <v/>
          </cell>
          <cell r="L767" t="str">
            <v>IVON YULIETH CARVAJAL MORENO</v>
          </cell>
        </row>
        <row r="768">
          <cell r="B768" t="str">
            <v>-Proyecto de ley estatutaria Numero 219 de 2025  Cámara</v>
          </cell>
          <cell r="C768" t="str">
            <v>por medio de la cual se reconoce el derecho a defender derechos y se establecen medidas para el respeto y la garantía de la labor de quienes los defienden – Estatuto de personas defensoras de derechos humanos.</v>
          </cell>
          <cell r="D768" t="str">
            <v>Medio</v>
          </cell>
          <cell r="E768" t="str">
            <v>Ponencia</v>
          </cell>
          <cell r="F768" t="str">
            <v>2</v>
          </cell>
          <cell r="G768" t="str">
            <v>DGPPN;DAF</v>
          </cell>
          <cell r="H768" t="str">
            <v>DGPPN</v>
          </cell>
          <cell r="I768" t="str">
            <v/>
          </cell>
          <cell r="J768" t="str">
            <v/>
          </cell>
          <cell r="K768" t="str">
            <v/>
          </cell>
          <cell r="L768" t="str">
            <v>JEAN MARCO FERIA PEROZO</v>
          </cell>
        </row>
        <row r="769">
          <cell r="B769" t="str">
            <v>Proyecto de Ley Numero 220 de 2025  Senado</v>
          </cell>
          <cell r="C769" t="str">
            <v>POR MEDIO DE LA CUAL SE PROMUEVE EL USO DE SOFTWARE LIBRE Y CON CÓDIGO ABIERTO EN COLOMBIA Y SE DICTAN DISPOSICIONES PARA QUE LAS ENTIDADES PÚBLICAS PRIORICEN SU USO</v>
          </cell>
          <cell r="D769" t="str">
            <v>Bajo</v>
          </cell>
          <cell r="E769" t="str">
            <v>Ponencia</v>
          </cell>
          <cell r="F769" t="str">
            <v>1</v>
          </cell>
          <cell r="G769" t="str">
            <v/>
          </cell>
          <cell r="H769" t="str">
            <v/>
          </cell>
          <cell r="I769" t="str">
            <v/>
          </cell>
          <cell r="J769" t="str">
            <v/>
          </cell>
          <cell r="K769" t="str">
            <v/>
          </cell>
          <cell r="L769" t="str">
            <v>IVON YULIETH CARVAJAL MORENO</v>
          </cell>
        </row>
        <row r="770">
          <cell r="B770" t="str">
            <v>Proyecto de Ley Numero 221 de 2025  Senado</v>
          </cell>
          <cell r="C770" t="str">
            <v>por medio de la cual se rinde homenaje y se preserva la memoria del General José María Dionisio Melo y Ortiz (1800-1860); primer Presidente de la Nación en representación de los artesanos e indígenas</v>
          </cell>
          <cell r="D770" t="str">
            <v>Bajo</v>
          </cell>
          <cell r="E770" t="str">
            <v>Publicación</v>
          </cell>
          <cell r="F770" t="str">
            <v>0</v>
          </cell>
          <cell r="G770" t="str">
            <v/>
          </cell>
          <cell r="H770" t="str">
            <v/>
          </cell>
          <cell r="I770" t="str">
            <v/>
          </cell>
          <cell r="J770" t="str">
            <v/>
          </cell>
          <cell r="K770" t="str">
            <v/>
          </cell>
          <cell r="L770" t="str">
            <v>IVON YULIETH CARVAJAL MORENO</v>
          </cell>
        </row>
        <row r="771">
          <cell r="B771" t="str">
            <v>Proyecto de Ley Numero 222 de 2025  Senado</v>
          </cell>
          <cell r="C771" t="str">
            <v>por medio de la cual se establece la imprescriptibilidad de la acción penal del delito de feminicidio – Ley Nancy Mariana Maestre</v>
          </cell>
          <cell r="D771" t="str">
            <v>Bajo</v>
          </cell>
          <cell r="E771" t="str">
            <v>Ponencia</v>
          </cell>
          <cell r="F771" t="str">
            <v>1</v>
          </cell>
          <cell r="G771" t="str">
            <v>DGPPN</v>
          </cell>
          <cell r="H771" t="str">
            <v>DGPPN</v>
          </cell>
          <cell r="I771" t="str">
            <v/>
          </cell>
          <cell r="J771" t="str">
            <v/>
          </cell>
          <cell r="K771" t="str">
            <v/>
          </cell>
          <cell r="L771" t="str">
            <v>IVON YULIETH CARVAJAL MORENO</v>
          </cell>
        </row>
        <row r="772">
          <cell r="B772" t="str">
            <v>Proyecto de Ley Numero 223 de 2025  Senado</v>
          </cell>
          <cell r="C772" t="str">
            <v>POR MEDIO DE LA CUAL SE MODIFICA Y REGULA LA RESTRICCIÓN DE LA VENTA Y CONSUMO DE BEBIDAS ALCOHOLICAS Y SE DICTAN OTRAS DISPOSICIONES</v>
          </cell>
          <cell r="D772" t="str">
            <v>Bajo</v>
          </cell>
          <cell r="E772" t="str">
            <v>Aprobado</v>
          </cell>
          <cell r="F772" t="str">
            <v>1</v>
          </cell>
          <cell r="G772" t="str">
            <v/>
          </cell>
          <cell r="H772" t="str">
            <v/>
          </cell>
          <cell r="I772" t="str">
            <v/>
          </cell>
          <cell r="J772" t="str">
            <v/>
          </cell>
          <cell r="K772" t="str">
            <v/>
          </cell>
          <cell r="L772" t="str">
            <v>IVON YULIETH CARVAJAL MORENO</v>
          </cell>
        </row>
        <row r="773">
          <cell r="B773" t="str">
            <v>Proyecto de Ley Numero 224 de 2025  Senado</v>
          </cell>
          <cell r="C773" t="str">
            <v>POR MEDIO DE LA CUAL SE ESTABLECE LA HIDRÓLISIS ALCALINA Y OTRAS NUEVAS TECNOLOGÍAS COMO SERVICIOS FUNERARIOS PARA LA DISPOSICIÓN FINAL DE CADÁVERES Y SE DICTAN OTRAS DISPOSICIONES – LEY DESPEDIDA ECOLÓGICA</v>
          </cell>
          <cell r="D773" t="str">
            <v>Bajo</v>
          </cell>
          <cell r="E773" t="str">
            <v>Aprobado</v>
          </cell>
          <cell r="F773" t="str">
            <v>1</v>
          </cell>
          <cell r="G773" t="str">
            <v/>
          </cell>
          <cell r="H773" t="str">
            <v/>
          </cell>
          <cell r="I773" t="str">
            <v/>
          </cell>
          <cell r="J773" t="str">
            <v/>
          </cell>
          <cell r="K773" t="str">
            <v/>
          </cell>
          <cell r="L773" t="str">
            <v>IVON YULIETH CARVAJAL MORENO</v>
          </cell>
        </row>
        <row r="774">
          <cell r="B774" t="str">
            <v>Proyecto de Ley Numero 225 de 2025  Senado</v>
          </cell>
          <cell r="C774" t="str">
            <v>POR LA CUAL SE REGULA EL SERVICIO AÉREO COMERCIAL DE TRANSPORTE PÚBLICO DE PASAJEROS RESPECTO DEL EQUIPAJE</v>
          </cell>
          <cell r="D774" t="str">
            <v>Bajo</v>
          </cell>
          <cell r="E774" t="str">
            <v>Ponencia</v>
          </cell>
          <cell r="F774" t="str">
            <v>1</v>
          </cell>
          <cell r="G774" t="str">
            <v/>
          </cell>
          <cell r="H774" t="str">
            <v/>
          </cell>
          <cell r="I774" t="str">
            <v/>
          </cell>
          <cell r="J774" t="str">
            <v/>
          </cell>
          <cell r="K774" t="str">
            <v/>
          </cell>
          <cell r="L774" t="str">
            <v>IVON YULIETH CARVAJAL MORENO</v>
          </cell>
        </row>
        <row r="775">
          <cell r="B775" t="str">
            <v>Proyecto de Ley Numero 225 de 2025  Cámara</v>
          </cell>
          <cell r="C775" t="str">
            <v>por medio de la cual se adiciona un artículo a la Ley 909 de 2004; con el fin de fortalecer la protección del fuero de maternidad de las trabajadoras de libre nombramiento y remoción en corporaciones públicas de elección popular.</v>
          </cell>
          <cell r="D775" t="str">
            <v>Bajo</v>
          </cell>
          <cell r="E775" t="str">
            <v>Ponencia</v>
          </cell>
          <cell r="F775" t="str">
            <v>1</v>
          </cell>
          <cell r="G775" t="str">
            <v>DGPPN</v>
          </cell>
          <cell r="H775" t="str">
            <v>DGPPN</v>
          </cell>
          <cell r="I775" t="str">
            <v/>
          </cell>
          <cell r="J775" t="str">
            <v/>
          </cell>
          <cell r="K775" t="str">
            <v/>
          </cell>
          <cell r="L775" t="str">
            <v>IVON YULIETH CARVAJAL MORENO</v>
          </cell>
        </row>
        <row r="776">
          <cell r="B776" t="str">
            <v>Proyecto de Ley Numero 226 de 2025  Senado</v>
          </cell>
          <cell r="C776" t="str">
            <v>por la cual se establecen medidas sobre la inmovilización de vehículos y se dictan otras disposiciones</v>
          </cell>
          <cell r="D776" t="str">
            <v>Bajo</v>
          </cell>
          <cell r="E776" t="str">
            <v>Ponencia</v>
          </cell>
          <cell r="F776" t="str">
            <v>1</v>
          </cell>
          <cell r="G776" t="str">
            <v>DGPPN;DAF</v>
          </cell>
          <cell r="H776" t="str">
            <v>DGPPN</v>
          </cell>
          <cell r="I776" t="str">
            <v/>
          </cell>
          <cell r="J776" t="str">
            <v/>
          </cell>
          <cell r="K776" t="str">
            <v/>
          </cell>
          <cell r="L776" t="str">
            <v>IVON YULIETH CARVAJAL MORENO</v>
          </cell>
        </row>
        <row r="777">
          <cell r="B777" t="str">
            <v>Proyecto de Ley Numero 227 de 2025  Cámara</v>
          </cell>
          <cell r="C777" t="str">
            <v>Por la cual se reforma la legislación en materia de Deporte; Actividad Física; Recreación y Educación Física (DAFREF) y se dictan otras disposiciones.</v>
          </cell>
          <cell r="D777" t="str">
            <v>Alto</v>
          </cell>
          <cell r="E777" t="str">
            <v>Ponencia</v>
          </cell>
          <cell r="F777" t="str">
            <v>1</v>
          </cell>
          <cell r="G777" t="str">
            <v>GRUPO SISTEMA GENERAL DE REGALÍAS;DGCPTN;DGRESS;DGPPN;DIAN;DGPM;DAF</v>
          </cell>
          <cell r="H777" t="str">
            <v>DGPPN</v>
          </cell>
          <cell r="I777" t="str">
            <v/>
          </cell>
          <cell r="J777" t="str">
            <v/>
          </cell>
          <cell r="K777" t="str">
            <v/>
          </cell>
          <cell r="L777" t="str">
            <v>SANTIAGO CANO ARIAS</v>
          </cell>
        </row>
        <row r="778">
          <cell r="B778" t="str">
            <v>Proyecto de Ley Numero 227 de 2025  Senado</v>
          </cell>
          <cell r="C778" t="str">
            <v>Por medio de la cual se establecen medidas para fortalecer la atención en salud mental en entornos especiales; se actualiza la Ley 1616 de 2013; y se dictan otras disposiciones</v>
          </cell>
          <cell r="D778" t="str">
            <v>Medio</v>
          </cell>
          <cell r="E778" t="str">
            <v>Ponencia</v>
          </cell>
          <cell r="F778" t="str">
            <v>1</v>
          </cell>
          <cell r="G778" t="str">
            <v>DGRESS;DGPPN;DAF</v>
          </cell>
          <cell r="H778" t="str">
            <v>DGPPN</v>
          </cell>
          <cell r="I778" t="str">
            <v/>
          </cell>
          <cell r="J778" t="str">
            <v/>
          </cell>
          <cell r="K778" t="str">
            <v/>
          </cell>
          <cell r="L778" t="str">
            <v>OSCAR ALBERTO GARCÍA GOMEZ</v>
          </cell>
        </row>
        <row r="779">
          <cell r="B779" t="str">
            <v>Proyecto de Ley Numero 228 de 2025  Senado</v>
          </cell>
          <cell r="C779" t="str">
            <v>Mediante la cual se reglamenta la actividad del Controlador de Tránsito Aéreo de naturaleza civil en Colombia y se dictan otras disposiciones</v>
          </cell>
          <cell r="D779" t="str">
            <v>Medio</v>
          </cell>
          <cell r="E779" t="str">
            <v>Publicación</v>
          </cell>
          <cell r="F779" t="str">
            <v>0</v>
          </cell>
          <cell r="G779" t="str">
            <v>DGPPN;DGRESS</v>
          </cell>
          <cell r="H779" t="str">
            <v>DGPPN</v>
          </cell>
          <cell r="I779" t="str">
            <v/>
          </cell>
          <cell r="J779" t="str">
            <v/>
          </cell>
          <cell r="K779" t="str">
            <v/>
          </cell>
          <cell r="L779" t="str">
            <v>SANTIAGO CANO ARIAS</v>
          </cell>
        </row>
        <row r="780">
          <cell r="B780" t="str">
            <v>Proyecto de Ley Numero 228 de 2025  Cámara</v>
          </cell>
          <cell r="C780" t="str">
            <v>por medio del cual se declara al Concurso Departamental de Bandas Musicales que se realiza en el municipio de Samaniego; departamento de Nariño; como Patrimonio Cultural Inmaterial de la Nación y se dictan otras disposiciones.</v>
          </cell>
          <cell r="D780" t="str">
            <v>Bajo</v>
          </cell>
          <cell r="E780" t="str">
            <v>Aprobado</v>
          </cell>
          <cell r="F780" t="str">
            <v>1</v>
          </cell>
          <cell r="G780" t="str">
            <v/>
          </cell>
          <cell r="H780" t="str">
            <v/>
          </cell>
          <cell r="I780" t="str">
            <v/>
          </cell>
          <cell r="J780" t="str">
            <v/>
          </cell>
          <cell r="K780" t="str">
            <v/>
          </cell>
          <cell r="L780" t="str">
            <v>JOHANNA ALEJANDRA ARIAS JARAMILLO</v>
          </cell>
        </row>
        <row r="781">
          <cell r="B781" t="str">
            <v>Proyecto de Ley Numero 229 de 2025  Senado</v>
          </cell>
          <cell r="C781" t="str">
            <v>Por medio de la cual se implementa la jornada escolar complementaria con enfoque deportivo en los establecimientos educativos oficiales y privados de los niveles preescolar; básica y media; y se dictan otras disposiciones. (Ley de Jornada Complementaria Deportiva Escolar)</v>
          </cell>
          <cell r="D781" t="str">
            <v>Alto</v>
          </cell>
          <cell r="E781" t="str">
            <v>Ponencia</v>
          </cell>
          <cell r="F781" t="str">
            <v>1</v>
          </cell>
          <cell r="G781" t="str">
            <v>DAF;DGRESS;DGCPTN;DGPPN</v>
          </cell>
          <cell r="H781" t="str">
            <v>DGPPN</v>
          </cell>
          <cell r="I781" t="str">
            <v/>
          </cell>
          <cell r="J781" t="str">
            <v/>
          </cell>
          <cell r="K781" t="str">
            <v/>
          </cell>
          <cell r="L781" t="str">
            <v>SANTIAGO CANO ARIAS</v>
          </cell>
        </row>
        <row r="782">
          <cell r="B782" t="str">
            <v>Proyecto de Ley Numero 229 de 2025  Cámara</v>
          </cell>
          <cell r="C782" t="str">
            <v>por medio del cual se modifica la Ley 906 de 2004; como medida para desincentivar el porte ilegal de armas de fuego; y se dictan otras disposiciones.</v>
          </cell>
          <cell r="D782" t="str">
            <v>Bajo</v>
          </cell>
          <cell r="E782" t="str">
            <v>Publicación</v>
          </cell>
          <cell r="F782" t="str">
            <v>0</v>
          </cell>
          <cell r="G782" t="str">
            <v/>
          </cell>
          <cell r="H782" t="str">
            <v/>
          </cell>
          <cell r="I782" t="str">
            <v/>
          </cell>
          <cell r="J782" t="str">
            <v/>
          </cell>
          <cell r="K782" t="str">
            <v/>
          </cell>
          <cell r="L782" t="str">
            <v>IVON YULIETH CARVAJAL MORENO</v>
          </cell>
        </row>
        <row r="783">
          <cell r="B783" t="str">
            <v>Proyecto de Ley Numero 230 de 2025  Cámara</v>
          </cell>
          <cell r="C783" t="str">
            <v>por medio del cual se establece la obligatoriedad de la Tarjeta de Residencia como requisito para la inscripción en los concursos de méritos de orden territorial del departamento Archipiélago de San Andrés; Providencia y Santa Catalina y se dictan otras disposiciones.</v>
          </cell>
          <cell r="D783" t="str">
            <v>Bajo</v>
          </cell>
          <cell r="E783" t="str">
            <v>Ponencia</v>
          </cell>
          <cell r="F783" t="str">
            <v>1</v>
          </cell>
          <cell r="G783" t="str">
            <v/>
          </cell>
          <cell r="H783" t="str">
            <v/>
          </cell>
          <cell r="I783" t="str">
            <v/>
          </cell>
          <cell r="J783" t="str">
            <v/>
          </cell>
          <cell r="K783" t="str">
            <v/>
          </cell>
          <cell r="L783" t="str">
            <v>IVON YULIETH CARVAJAL MORENO</v>
          </cell>
        </row>
        <row r="784">
          <cell r="B784" t="str">
            <v>Proyecto de Ley Numero 231 de 2025  Cámara</v>
          </cell>
          <cell r="C784" t="str">
            <v>Por medio del cual se modifica la Ley 1145 de 2007; se organiza el Sistema Nacional de Discapacidad y se dictan otras disposiciones</v>
          </cell>
          <cell r="D784" t="str">
            <v>Bajo</v>
          </cell>
          <cell r="E784" t="str">
            <v>Publicación</v>
          </cell>
          <cell r="F784" t="str">
            <v>0</v>
          </cell>
          <cell r="G784" t="str">
            <v>DGPPN;DAF</v>
          </cell>
          <cell r="H784" t="str">
            <v>DGPPN</v>
          </cell>
          <cell r="I784" t="str">
            <v/>
          </cell>
          <cell r="J784" t="str">
            <v/>
          </cell>
          <cell r="K784" t="str">
            <v/>
          </cell>
          <cell r="L784" t="str">
            <v>JESUS DAVID MUÑOZ CACERES</v>
          </cell>
        </row>
        <row r="785">
          <cell r="B785" t="str">
            <v>Proyecto de Ley Numero 232 de 2025  Cámara</v>
          </cell>
          <cell r="C785" t="str">
            <v>por la cual se modifica la Ley 1437 de 2011 y se garantiza la doble instancia en los procesos de nulidad electoral a algunos servidores públicos de elección popular.</v>
          </cell>
          <cell r="D785" t="str">
            <v>Bajo</v>
          </cell>
          <cell r="E785" t="str">
            <v>Ponencia</v>
          </cell>
          <cell r="F785" t="str">
            <v>1</v>
          </cell>
          <cell r="G785" t="str">
            <v/>
          </cell>
          <cell r="H785" t="str">
            <v/>
          </cell>
          <cell r="I785" t="str">
            <v/>
          </cell>
          <cell r="J785" t="str">
            <v/>
          </cell>
          <cell r="K785" t="str">
            <v/>
          </cell>
          <cell r="L785" t="str">
            <v>IVON YULIETH CARVAJAL MORENO</v>
          </cell>
        </row>
        <row r="786">
          <cell r="B786" t="str">
            <v>Proyecto de Ley Numero 233 de 2025  Senado</v>
          </cell>
          <cell r="C786" t="str">
            <v>Por el la cual se expide la ley del actor junio de cada año como el Día del Pueblo Inkal Awá.</v>
          </cell>
          <cell r="D786" t="str">
            <v>Bajo</v>
          </cell>
          <cell r="E786" t="str">
            <v>Ponencia</v>
          </cell>
          <cell r="F786" t="str">
            <v>1</v>
          </cell>
          <cell r="G786" t="str">
            <v/>
          </cell>
          <cell r="H786" t="str">
            <v/>
          </cell>
          <cell r="I786" t="str">
            <v/>
          </cell>
          <cell r="J786" t="str">
            <v/>
          </cell>
          <cell r="K786" t="str">
            <v/>
          </cell>
          <cell r="L786" t="str">
            <v>IVON YULIETH CARVAJAL MORENO</v>
          </cell>
        </row>
        <row r="787">
          <cell r="B787" t="str">
            <v>-Proyecto de ley estatutaria Numero 233 de 2025  Cámara</v>
          </cell>
          <cell r="C787" t="str">
            <v>Por la cual se reforma la Ley 1621 de 2013 para reforzar la protección a los derechos humanos y fortalecer el marco jurídico de los organismos que llevan a cabo actividades de inteligencia y contrainteligencia y se dictan otras disposiciones.</v>
          </cell>
          <cell r="D787" t="str">
            <v>Medio</v>
          </cell>
          <cell r="E787" t="str">
            <v>Ponencia</v>
          </cell>
          <cell r="F787" t="str">
            <v>1</v>
          </cell>
          <cell r="G787" t="str">
            <v>DGPPN</v>
          </cell>
          <cell r="H787" t="str">
            <v>DGPPN</v>
          </cell>
          <cell r="I787" t="str">
            <v/>
          </cell>
          <cell r="J787" t="str">
            <v/>
          </cell>
          <cell r="K787" t="str">
            <v/>
          </cell>
          <cell r="L787" t="str">
            <v>SANTIAGO CANO ARIAS</v>
          </cell>
        </row>
        <row r="788">
          <cell r="B788" t="str">
            <v>Proyecto de Ley Numero 234 de 2025  Cámara</v>
          </cell>
          <cell r="C788" t="str">
            <v>Mediante la cual se modifica la Ley 2079 de 2021 de vivienda y se reconoce la vivienda palafítica y se dictan otras disposiciones.</v>
          </cell>
          <cell r="D788" t="str">
            <v>Bajo</v>
          </cell>
          <cell r="E788" t="str">
            <v>Publicación</v>
          </cell>
          <cell r="F788" t="str">
            <v>0</v>
          </cell>
          <cell r="G788" t="str">
            <v/>
          </cell>
          <cell r="H788" t="str">
            <v/>
          </cell>
          <cell r="I788" t="str">
            <v/>
          </cell>
          <cell r="J788" t="str">
            <v/>
          </cell>
          <cell r="K788" t="str">
            <v/>
          </cell>
          <cell r="L788" t="str">
            <v>IVON YULIETH CARVAJAL MORENO</v>
          </cell>
        </row>
        <row r="789">
          <cell r="B789" t="str">
            <v>Proyecto de Ley Numero 234 de 2025  Senado</v>
          </cell>
          <cell r="C789" t="str">
            <v>Por el cual se establece el día nacional en conmemoración de las víctimas de la masacre de tortugaña telembí ocurrida en contra pueblo inkal awá</v>
          </cell>
          <cell r="D789" t="str">
            <v>Bajo</v>
          </cell>
          <cell r="E789" t="str">
            <v>Publicación</v>
          </cell>
          <cell r="F789" t="str">
            <v>0</v>
          </cell>
          <cell r="G789" t="str">
            <v/>
          </cell>
          <cell r="H789" t="str">
            <v/>
          </cell>
          <cell r="I789" t="str">
            <v/>
          </cell>
          <cell r="J789" t="str">
            <v/>
          </cell>
          <cell r="K789" t="str">
            <v/>
          </cell>
          <cell r="L789" t="str">
            <v>IVON YULIETH CARVAJAL MORENO</v>
          </cell>
        </row>
        <row r="790">
          <cell r="B790" t="str">
            <v>Proyecto de Ley Numero 235 de 2025  Cámara</v>
          </cell>
          <cell r="C790" t="str">
            <v>POR LA CUAL SE RECONOCE A LOS AUTORES; COLECTIVOS; AGRUPACIONES Y ASOCIACIONES DE INVESTIGACIÓN EN HISTORIA NO OFICIAL; SE CREA LA RED PÚBLICA NACIONAL DE GRUPOS E INVESTIGADORES DE HISTORIA NO OFICIAL Y SE DICTAN OTRAS DISPOSICIONES.</v>
          </cell>
          <cell r="D790" t="str">
            <v>Bajo</v>
          </cell>
          <cell r="E790" t="str">
            <v>Publicación</v>
          </cell>
          <cell r="F790" t="str">
            <v>0</v>
          </cell>
          <cell r="G790" t="str">
            <v>DGPPN</v>
          </cell>
          <cell r="H790" t="str">
            <v>DGPPN</v>
          </cell>
          <cell r="I790" t="str">
            <v/>
          </cell>
          <cell r="J790" t="str">
            <v/>
          </cell>
          <cell r="K790" t="str">
            <v/>
          </cell>
          <cell r="L790" t="str">
            <v>IVON YULIETH CARVAJAL MORENO</v>
          </cell>
        </row>
        <row r="791">
          <cell r="B791" t="str">
            <v>Proyecto de Ley Numero 235 de 2025  Senado</v>
          </cell>
          <cell r="C791" t="str">
            <v>por medio del cual se modifica la Ley 1491 de 2011 y se dictan otras disposiciones para fortalecer y ampliar los honores y homenajes que la Nación rinde a la memoria y obra de Jaime Garzón.</v>
          </cell>
          <cell r="D791" t="str">
            <v>Bajo</v>
          </cell>
          <cell r="E791" t="str">
            <v>Publicación</v>
          </cell>
          <cell r="F791" t="str">
            <v>0</v>
          </cell>
          <cell r="G791" t="str">
            <v/>
          </cell>
          <cell r="H791" t="str">
            <v/>
          </cell>
          <cell r="I791" t="str">
            <v/>
          </cell>
          <cell r="J791" t="str">
            <v/>
          </cell>
          <cell r="K791" t="str">
            <v/>
          </cell>
          <cell r="L791" t="str">
            <v>IVON YULIETH CARVAJAL MORENO</v>
          </cell>
        </row>
        <row r="792">
          <cell r="B792" t="str">
            <v>Proyecto de Ley Numero 236 de 2025  Senado</v>
          </cell>
          <cell r="C792" t="str">
            <v>por la cual se impulsa el turismo en Colombia; se implementan mecanismos para promover el sector y se dictan otras disposiciones.</v>
          </cell>
          <cell r="D792" t="str">
            <v>Alto</v>
          </cell>
          <cell r="E792" t="str">
            <v>Ponencia</v>
          </cell>
          <cell r="F792" t="str">
            <v>2</v>
          </cell>
          <cell r="G792" t="str">
            <v>DAF;DIAN;DGPPN;DGPM</v>
          </cell>
          <cell r="H792" t="str">
            <v>DIAN; DGPPN</v>
          </cell>
          <cell r="I792" t="str">
            <v/>
          </cell>
          <cell r="J792" t="str">
            <v/>
          </cell>
          <cell r="K792" t="str">
            <v/>
          </cell>
          <cell r="L792" t="str">
            <v>OSCAR ALBERTO GARCÍA GOMEZ</v>
          </cell>
        </row>
        <row r="793">
          <cell r="B793" t="str">
            <v>Proyecto de Ley Numero 236 de 2025  Cámara</v>
          </cell>
          <cell r="C793" t="str">
            <v>Por medio de la cual la nación reconoce; fomenta y fortalece el oficio cultural y gastronómico de las platoneras y platoneros; palenqueros y palenqueras y se dictan otras disposiciones</v>
          </cell>
          <cell r="D793" t="str">
            <v>Bajo</v>
          </cell>
          <cell r="E793" t="str">
            <v>Aprobado</v>
          </cell>
          <cell r="F793" t="str">
            <v>1</v>
          </cell>
          <cell r="G793" t="str">
            <v>DGPPN</v>
          </cell>
          <cell r="H793" t="str">
            <v>DGPPN</v>
          </cell>
          <cell r="I793" t="str">
            <v/>
          </cell>
          <cell r="J793" t="str">
            <v/>
          </cell>
          <cell r="K793" t="str">
            <v/>
          </cell>
          <cell r="L793" t="str">
            <v>JESUS DAVID MUÑOZ CACERES</v>
          </cell>
        </row>
        <row r="794">
          <cell r="B794" t="str">
            <v>Proyecto de Ley Numero 237 de 2025  Senado</v>
          </cell>
          <cell r="C794" t="str">
            <v>por medio de la cual se reglamentan las cabalgatas para salvaguardar la sana convivencia; el orden público y el bienestar animal en el territorio nacional y se dictan otras disposiciones.</v>
          </cell>
          <cell r="D794" t="str">
            <v>Bajo</v>
          </cell>
          <cell r="E794" t="str">
            <v>Publicación</v>
          </cell>
          <cell r="F794" t="str">
            <v>0</v>
          </cell>
          <cell r="G794" t="str">
            <v/>
          </cell>
          <cell r="H794" t="str">
            <v/>
          </cell>
          <cell r="I794" t="str">
            <v/>
          </cell>
          <cell r="J794" t="str">
            <v/>
          </cell>
          <cell r="K794" t="str">
            <v/>
          </cell>
          <cell r="L794" t="str">
            <v>IVON YULIETH CARVAJAL MORENO</v>
          </cell>
        </row>
        <row r="795">
          <cell r="B795" t="str">
            <v>Proyecto de Ley Numero 237 de 2025  Cámara</v>
          </cell>
          <cell r="C795" t="str">
            <v>Por medio del cual se amplía la licencia de paternidad y se dictan otras disposiciones.</v>
          </cell>
          <cell r="D795" t="str">
            <v>Bajo</v>
          </cell>
          <cell r="E795" t="str">
            <v>Ponencia</v>
          </cell>
          <cell r="F795" t="str">
            <v>1</v>
          </cell>
          <cell r="G795" t="str">
            <v>DGPPN;DGPM;DGRESS</v>
          </cell>
          <cell r="H795" t="str">
            <v>DGPPN</v>
          </cell>
          <cell r="I795" t="str">
            <v/>
          </cell>
          <cell r="J795" t="str">
            <v/>
          </cell>
          <cell r="K795" t="str">
            <v/>
          </cell>
          <cell r="L795" t="str">
            <v>IVON YULIETH CARVAJAL MORENO</v>
          </cell>
        </row>
        <row r="796">
          <cell r="B796" t="str">
            <v>Proyecto de Ley Numero 238 de 2025  Senado</v>
          </cell>
          <cell r="C796" t="str">
            <v>Por medio de la cual se modifica la Ley 5a de 1992; en lo relativo al periodo de los Directores del Congreso de la República.</v>
          </cell>
          <cell r="D796" t="str">
            <v>Bajo</v>
          </cell>
          <cell r="E796" t="str">
            <v>Ponencia</v>
          </cell>
          <cell r="F796" t="str">
            <v>1</v>
          </cell>
          <cell r="G796" t="str">
            <v>DGPPN</v>
          </cell>
          <cell r="H796" t="str">
            <v>DGPPN</v>
          </cell>
          <cell r="I796" t="str">
            <v/>
          </cell>
          <cell r="J796" t="str">
            <v/>
          </cell>
          <cell r="K796" t="str">
            <v/>
          </cell>
          <cell r="L796" t="str">
            <v>IVON YULIETH CARVAJAL MORENO</v>
          </cell>
        </row>
        <row r="797">
          <cell r="B797" t="str">
            <v>Proyecto de Ley Numero 238 de 2025  Cámara</v>
          </cell>
          <cell r="C797" t="str">
            <v>Por medio de la cual se regula la propiedad; posesión y/o tenencia de tierras al interior de la frontera agrícola por parte de extranjeros</v>
          </cell>
          <cell r="D797" t="str">
            <v>Bajo</v>
          </cell>
          <cell r="E797" t="str">
            <v>Ponencia</v>
          </cell>
          <cell r="F797" t="str">
            <v>1</v>
          </cell>
          <cell r="G797" t="str">
            <v>DIAN;DGPPN</v>
          </cell>
          <cell r="H797" t="str">
            <v>DIAN; DGPPN</v>
          </cell>
          <cell r="I797" t="str">
            <v/>
          </cell>
          <cell r="J797" t="str">
            <v/>
          </cell>
          <cell r="K797" t="str">
            <v/>
          </cell>
          <cell r="L797" t="str">
            <v>JOHANNA ALEJANDRA ARIAS JARAMILLO</v>
          </cell>
        </row>
        <row r="798">
          <cell r="B798" t="str">
            <v>Proyecto de Ley Numero 239 de 2025  Senado</v>
          </cell>
          <cell r="C798" t="str">
            <v>POR MEDIO DE LA CUAL SE DA CUMPLIMIENTO A LA SENTENCIA DE LA CORTE INTERAMERICANA DE DERECHOS HUMANOS CASO GUZMÁN MEDINA Y OTROS VS COLOMBIA; SE MODIFICA EL CÓDIGO GENERAL DISCIPLINARIO Y SE CREA UNA CAUSAL DE FALTA DISCIPLINARIA. (LEY ARLES)</v>
          </cell>
          <cell r="D798" t="str">
            <v>No impacto</v>
          </cell>
          <cell r="E798" t="str">
            <v>Ponencia</v>
          </cell>
          <cell r="F798" t="str">
            <v>1</v>
          </cell>
          <cell r="G798" t="str">
            <v/>
          </cell>
          <cell r="H798" t="str">
            <v/>
          </cell>
          <cell r="I798" t="str">
            <v/>
          </cell>
          <cell r="J798" t="str">
            <v/>
          </cell>
          <cell r="K798" t="str">
            <v/>
          </cell>
          <cell r="L798" t="str">
            <v>WILLIAM FELIPE ORDUZ ANDONOFF</v>
          </cell>
        </row>
        <row r="799">
          <cell r="B799" t="str">
            <v>Proyecto de Ley Numero 239 de 2025  Cámara</v>
          </cell>
          <cell r="C799" t="str">
            <v>por medio del de la cual se crea el certificado de responsabilidad étnica empresarial y se dictan otras disposiciones.</v>
          </cell>
          <cell r="D799" t="str">
            <v>Bajo</v>
          </cell>
          <cell r="E799" t="str">
            <v>Ponencia</v>
          </cell>
          <cell r="F799" t="str">
            <v>1</v>
          </cell>
          <cell r="G799" t="str">
            <v/>
          </cell>
          <cell r="H799" t="str">
            <v/>
          </cell>
          <cell r="I799" t="str">
            <v/>
          </cell>
          <cell r="J799" t="str">
            <v/>
          </cell>
          <cell r="K799" t="str">
            <v/>
          </cell>
          <cell r="L799" t="str">
            <v>IVON YULIETH CARVAJAL MORENO</v>
          </cell>
        </row>
        <row r="800">
          <cell r="B800" t="str">
            <v>Proyecto de Ley Numero 240 de 2025  Cámara</v>
          </cell>
          <cell r="C800" t="str">
            <v>por medio de la cual se exalta la memoria del escritor Manuel Zapata Olivella; se autoriza la creación del Premio Nacional de Literatura NARP Manuel Zapata Olivella y se dictan otras disposiciones.</v>
          </cell>
          <cell r="D800" t="str">
            <v>Bajo</v>
          </cell>
          <cell r="E800" t="str">
            <v>Ponencia</v>
          </cell>
          <cell r="F800" t="str">
            <v>2</v>
          </cell>
          <cell r="G800" t="str">
            <v>DGPPN</v>
          </cell>
          <cell r="H800" t="str">
            <v/>
          </cell>
          <cell r="I800" t="str">
            <v/>
          </cell>
          <cell r="J800" t="str">
            <v/>
          </cell>
          <cell r="K800" t="str">
            <v>-Ponencia 2 Debate</v>
          </cell>
          <cell r="L800" t="str">
            <v>JESUS DAVID MUÑOZ CACERES</v>
          </cell>
        </row>
        <row r="801">
          <cell r="B801" t="str">
            <v>Proyecto de Ley Numero 240 de 2025  Senado</v>
          </cell>
          <cell r="C801" t="str">
            <v>por medio de la cual se organiza el servicio público de la formación técnica; se modifican las Leyes 30 de 1992; 749 de 2002 y 1064 de 2006 y se dictan otras disposiciones.</v>
          </cell>
          <cell r="D801" t="str">
            <v>Bajo</v>
          </cell>
          <cell r="E801" t="str">
            <v>Ponencia</v>
          </cell>
          <cell r="F801" t="str">
            <v>1</v>
          </cell>
          <cell r="G801" t="str">
            <v>DAF;DGPPN</v>
          </cell>
          <cell r="H801" t="str">
            <v>DGPPN</v>
          </cell>
          <cell r="I801" t="str">
            <v/>
          </cell>
          <cell r="J801" t="str">
            <v/>
          </cell>
          <cell r="K801" t="str">
            <v/>
          </cell>
          <cell r="L801" t="str">
            <v>IVON YULIETH CARVAJAL MORENO</v>
          </cell>
        </row>
        <row r="802">
          <cell r="B802" t="str">
            <v>Proyecto de Ley Numero 241 de 2025  Senado</v>
          </cell>
          <cell r="C802" t="str">
            <v>POR MEDIO DE LA CUAL SE ESTABLECEN MEDIDAS ESPECIALES EN MATERIA DE TRÁNSITO; TRANSPORTE SEGURIDAD VIAL Y SE DICTAN OTRAS DISPOSICIONES</v>
          </cell>
          <cell r="D802" t="str">
            <v>Bajo</v>
          </cell>
          <cell r="E802" t="str">
            <v>Aprobado</v>
          </cell>
          <cell r="F802" t="str">
            <v>1</v>
          </cell>
          <cell r="G802" t="str">
            <v>DAF;DGPPN</v>
          </cell>
          <cell r="H802" t="str">
            <v>DGPPN</v>
          </cell>
          <cell r="I802" t="str">
            <v/>
          </cell>
          <cell r="J802" t="str">
            <v/>
          </cell>
          <cell r="K802" t="str">
            <v/>
          </cell>
          <cell r="L802" t="str">
            <v>IVON YULIETH CARVAJAL MORENO</v>
          </cell>
        </row>
        <row r="803">
          <cell r="B803" t="str">
            <v>Proyecto de Ley Numero 241 de 2025  Cámara</v>
          </cell>
          <cell r="C803" t="str">
            <v>por medio del cual se establece la imprescriptibilidad de la acción de los delitos; faltas disciplinarias y responsabilidad fiscal; asociados a actos de corrupción y se dictan otras disposiciones.</v>
          </cell>
          <cell r="D803" t="str">
            <v>Bajo</v>
          </cell>
          <cell r="E803" t="str">
            <v>Publicación</v>
          </cell>
          <cell r="F803" t="str">
            <v>0</v>
          </cell>
          <cell r="G803" t="str">
            <v/>
          </cell>
          <cell r="H803" t="str">
            <v/>
          </cell>
          <cell r="I803" t="str">
            <v/>
          </cell>
          <cell r="J803" t="str">
            <v/>
          </cell>
          <cell r="K803" t="str">
            <v/>
          </cell>
          <cell r="L803" t="str">
            <v>IVON YULIETH CARVAJAL MORENO</v>
          </cell>
        </row>
        <row r="804">
          <cell r="B804" t="str">
            <v>Proyecto de Ley Numero 242 de 2025  Cámara</v>
          </cell>
          <cell r="C804" t="str">
            <v>por medio del cual se crea la regulación del Corredor Inmobiliario.</v>
          </cell>
          <cell r="D804" t="str">
            <v>Bajo</v>
          </cell>
          <cell r="E804" t="str">
            <v>Ponencia</v>
          </cell>
          <cell r="F804" t="str">
            <v>2</v>
          </cell>
          <cell r="G804" t="str">
            <v>DGPPN</v>
          </cell>
          <cell r="H804" t="str">
            <v>DGPPN</v>
          </cell>
          <cell r="I804" t="str">
            <v/>
          </cell>
          <cell r="J804" t="str">
            <v/>
          </cell>
          <cell r="K804" t="str">
            <v/>
          </cell>
          <cell r="L804" t="str">
            <v>JOHANNA ALEJANDRA ARIAS JARAMILLO</v>
          </cell>
        </row>
        <row r="805">
          <cell r="B805" t="str">
            <v>Proyecto de Ley Numero 242 de 2025  Senado</v>
          </cell>
          <cell r="C805" t="str">
            <v>Por medio del cual se modifica la ley 2079 de 2021 para fortalecer el acceso a la vivienda con enfoque territorial y diferencial</v>
          </cell>
          <cell r="D805" t="str">
            <v>Bajo</v>
          </cell>
          <cell r="E805" t="str">
            <v>Publicación</v>
          </cell>
          <cell r="F805" t="str">
            <v>0</v>
          </cell>
          <cell r="G805" t="str">
            <v/>
          </cell>
          <cell r="H805" t="str">
            <v/>
          </cell>
          <cell r="I805" t="str">
            <v/>
          </cell>
          <cell r="J805" t="str">
            <v/>
          </cell>
          <cell r="K805" t="str">
            <v/>
          </cell>
          <cell r="L805" t="str">
            <v>IVON YULIETH CARVAJAL MORENO</v>
          </cell>
        </row>
        <row r="806">
          <cell r="B806" t="str">
            <v>Proyecto de Ley Numero 243 de 2025  Senado</v>
          </cell>
          <cell r="C806" t="str">
            <v>Por medio de la cual se modifica el artículo 2° de la ley 1475 de 2011.</v>
          </cell>
          <cell r="D806" t="str">
            <v>Bajo</v>
          </cell>
          <cell r="E806" t="str">
            <v>Publicación</v>
          </cell>
          <cell r="F806" t="str">
            <v>0</v>
          </cell>
          <cell r="G806" t="str">
            <v/>
          </cell>
          <cell r="H806" t="str">
            <v/>
          </cell>
          <cell r="I806" t="str">
            <v/>
          </cell>
          <cell r="J806" t="str">
            <v/>
          </cell>
          <cell r="K806" t="str">
            <v/>
          </cell>
          <cell r="L806" t="str">
            <v>IVON YULIETH CARVAJAL MORENO</v>
          </cell>
        </row>
        <row r="807">
          <cell r="B807" t="str">
            <v>Proyecto de Ley Numero 243 de 2025  Cámara</v>
          </cell>
          <cell r="C807" t="str">
            <v>POR MEDIO DE LA CUAL SE REGLAMENTA LA CONVOCATORIA PÚBLICA PARA LA ELECCIÓN DE PERSONEROS POR LOS CONCEJOS DISTRITALES Y MUNICIPALES; SE MODIFICAN LOS REQUISITOS PARA EL EJERCICIO DEL CARGO Y SE DICTAN OTRAS DISPOSICIONES</v>
          </cell>
          <cell r="D807" t="str">
            <v>Bajo</v>
          </cell>
          <cell r="E807" t="str">
            <v>Ponencia</v>
          </cell>
          <cell r="F807" t="str">
            <v>1</v>
          </cell>
          <cell r="G807" t="str">
            <v/>
          </cell>
          <cell r="H807" t="str">
            <v/>
          </cell>
          <cell r="I807" t="str">
            <v/>
          </cell>
          <cell r="J807" t="str">
            <v/>
          </cell>
          <cell r="K807" t="str">
            <v/>
          </cell>
          <cell r="L807" t="str">
            <v>IVON YULIETH CARVAJAL MORENO</v>
          </cell>
        </row>
        <row r="808">
          <cell r="B808" t="str">
            <v>Proyecto de Ley Numero 244 de 2025  Senado</v>
          </cell>
          <cell r="C808" t="str">
            <v>por la cual se modifica y adiciona la Ley 388 de 1997; con el fin de fortalecer la planificación urbana a partir del reconocimiento de las vidas urbanas como dimensión organizadora del ordenamiento territorial urbano; y se dictan otras disposiciones.</v>
          </cell>
          <cell r="D808" t="str">
            <v>Bajo</v>
          </cell>
          <cell r="E808" t="str">
            <v>Publicación</v>
          </cell>
          <cell r="F808" t="str">
            <v>0</v>
          </cell>
          <cell r="G808" t="str">
            <v/>
          </cell>
          <cell r="H808" t="str">
            <v/>
          </cell>
          <cell r="I808" t="str">
            <v/>
          </cell>
          <cell r="J808" t="str">
            <v/>
          </cell>
          <cell r="K808" t="str">
            <v/>
          </cell>
          <cell r="L808" t="str">
            <v>IVON YULIETH CARVAJAL MORENO</v>
          </cell>
        </row>
        <row r="809">
          <cell r="B809" t="str">
            <v>Proyecto de Ley Numero 244 de 2025  Cámara</v>
          </cell>
          <cell r="C809" t="str">
            <v>por medio del cual la Nación y el Congreso de la República exaltan; reconocen; promueven; dignifican y fortalecen la cadena productiva de la palma de pindo (Poaceae; Gynerium sagittatum) y el oficio cultural de la tejeduría en palma de pindo y se dictan otras disposiciones.</v>
          </cell>
          <cell r="D809" t="str">
            <v>Bajo</v>
          </cell>
          <cell r="E809" t="str">
            <v>Ponencia</v>
          </cell>
          <cell r="F809" t="str">
            <v>2</v>
          </cell>
          <cell r="G809" t="str">
            <v>DGPPN</v>
          </cell>
          <cell r="H809" t="str">
            <v>DGPPN</v>
          </cell>
          <cell r="I809" t="str">
            <v/>
          </cell>
          <cell r="J809" t="str">
            <v/>
          </cell>
          <cell r="K809" t="str">
            <v/>
          </cell>
          <cell r="L809" t="str">
            <v>JOHANNA ALEJANDRA ARIAS JARAMILLO</v>
          </cell>
        </row>
        <row r="810">
          <cell r="B810" t="str">
            <v>Proyecto de Ley Numero 245 de 2025  Senado</v>
          </cell>
          <cell r="C810" t="str">
            <v>"POR MEDIO DE LA CUAL SE MODERNIZA LA ASIGNATURA DE TECNOLOGÍA E INFORMÁTICA; SE ESTABLECEN LINEAMIENTOS PARA LA FORMACIÓN DIGITAL DESDE LA EDUCACIÓN BÁSICA HASTA LA MEDIA Y SE DICTA UNA POLÍTICA PÚBLICA DE EDUCACIÓN DIGITAL" - LEY DE EDUCACIÓN DIGITAL."</v>
          </cell>
          <cell r="D810" t="str">
            <v>Bajo</v>
          </cell>
          <cell r="E810" t="str">
            <v>Aprobado</v>
          </cell>
          <cell r="F810" t="str">
            <v>2</v>
          </cell>
          <cell r="G810" t="str">
            <v>DAF;DGPPN</v>
          </cell>
          <cell r="H810" t="str">
            <v>DGPPN</v>
          </cell>
          <cell r="I810" t="str">
            <v/>
          </cell>
          <cell r="J810" t="str">
            <v/>
          </cell>
          <cell r="K810" t="str">
            <v/>
          </cell>
          <cell r="L810" t="str">
            <v>JESUS DAVID MUÑOZ CACERES</v>
          </cell>
        </row>
        <row r="811">
          <cell r="B811" t="str">
            <v>Proyecto de Ley Numero 245 de 2025  Cámara</v>
          </cell>
          <cell r="C811" t="str">
            <v>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v>
          </cell>
          <cell r="D811" t="str">
            <v>Medio</v>
          </cell>
          <cell r="E811" t="str">
            <v>Aprobado</v>
          </cell>
          <cell r="F811" t="str">
            <v>1</v>
          </cell>
          <cell r="G811" t="str">
            <v>DAF;DGPPN</v>
          </cell>
          <cell r="H811" t="str">
            <v>DGPPN</v>
          </cell>
          <cell r="I811" t="str">
            <v/>
          </cell>
          <cell r="J811" t="str">
            <v/>
          </cell>
          <cell r="K811" t="str">
            <v/>
          </cell>
          <cell r="L811" t="str">
            <v>SANTIAGO CANO ARIAS</v>
          </cell>
        </row>
        <row r="812">
          <cell r="B812" t="str">
            <v>Proyecto de Ley Numero 246 de 2025  Senado</v>
          </cell>
          <cell r="C812" t="str">
            <v>Por medio de la cual se establece la tecnología como habilitador de la competitividad; la transparencia; la equidad de género; la inclusión social; la mitigación de riesgos y la sostenibilidad en el sector de infraestructura y construcción.</v>
          </cell>
          <cell r="D812" t="str">
            <v>Bajo</v>
          </cell>
          <cell r="E812" t="str">
            <v>Ponencia</v>
          </cell>
          <cell r="F812" t="str">
            <v>1</v>
          </cell>
          <cell r="G812" t="str">
            <v/>
          </cell>
          <cell r="H812" t="str">
            <v/>
          </cell>
          <cell r="I812" t="str">
            <v/>
          </cell>
          <cell r="J812" t="str">
            <v/>
          </cell>
          <cell r="K812" t="str">
            <v/>
          </cell>
          <cell r="L812" t="str">
            <v>IVON YULIETH CARVAJAL MORENO</v>
          </cell>
        </row>
        <row r="813">
          <cell r="B813" t="str">
            <v>Proyecto de Ley Numero 247 de 2025  Senado</v>
          </cell>
          <cell r="C813" t="str">
            <v>por medio de la cual se flexibilizan las reglas para la importación y comercialización del gas natural en Colombia; con el fin de asegurar el abastecimiento y la estabilidad de los precios para atender a toda la demanda y se dictan otras disposiciones.</v>
          </cell>
          <cell r="D813" t="str">
            <v>Medio</v>
          </cell>
          <cell r="E813" t="str">
            <v>Publicación</v>
          </cell>
          <cell r="F813" t="str">
            <v>0</v>
          </cell>
          <cell r="G813" t="str">
            <v>DGPM;DGPPN;DIAN</v>
          </cell>
          <cell r="H813" t="str">
            <v>DGPPN; DIAN</v>
          </cell>
          <cell r="I813" t="str">
            <v/>
          </cell>
          <cell r="J813" t="str">
            <v/>
          </cell>
          <cell r="K813" t="str">
            <v/>
          </cell>
          <cell r="L813" t="str">
            <v>WILLIAM FELIPE ORDUZ ANDONOFF</v>
          </cell>
        </row>
        <row r="814">
          <cell r="B814" t="str">
            <v>Proyecto de Ley Numero 247 de 2025  Cámara</v>
          </cell>
          <cell r="C814" t="str">
            <v>Por medio de la cual se modifica la Ley 65 de 1993- Ley 1801 del 2016- Ley 599 del 2000 - Ley 906 del 2004 y se adicionan otras disposiciones.</v>
          </cell>
          <cell r="D814" t="str">
            <v>Medio</v>
          </cell>
          <cell r="E814" t="str">
            <v>Ponencia</v>
          </cell>
          <cell r="F814" t="str">
            <v>1</v>
          </cell>
          <cell r="G814" t="str">
            <v>DGPPN;DGRESS;DIAN;DAF;DGPM</v>
          </cell>
          <cell r="H814" t="str">
            <v>DGPPN</v>
          </cell>
          <cell r="I814" t="str">
            <v/>
          </cell>
          <cell r="J814" t="str">
            <v/>
          </cell>
          <cell r="K814" t="str">
            <v/>
          </cell>
          <cell r="L814" t="str">
            <v>SANTIAGO CANO ARIAS</v>
          </cell>
        </row>
        <row r="815">
          <cell r="B815" t="str">
            <v>Proyecto de Ley Numero 248 de 2025  Senado</v>
          </cell>
          <cell r="C815" t="str">
            <v>por la cual se cambia el nombre de Universidad Colegio Mayor de Cundinamarca por el de Universidad Mayor de Colombia y se dictan otras disposiciones.</v>
          </cell>
          <cell r="D815" t="str">
            <v>Medio</v>
          </cell>
          <cell r="E815" t="str">
            <v>Aprobado</v>
          </cell>
          <cell r="F815" t="str">
            <v>2</v>
          </cell>
          <cell r="G815" t="str">
            <v>DGPPN;DAF</v>
          </cell>
          <cell r="H815" t="str">
            <v>DGPPN</v>
          </cell>
          <cell r="I815" t="str">
            <v/>
          </cell>
          <cell r="J815" t="str">
            <v/>
          </cell>
          <cell r="K815" t="str">
            <v/>
          </cell>
          <cell r="L815" t="str">
            <v>WILLIAM FELIPE ORDUZ ANDONOFF</v>
          </cell>
        </row>
        <row r="816">
          <cell r="B816" t="str">
            <v>Proyecto de Ley Numero 248 de 2025  Cámara</v>
          </cell>
          <cell r="C816" t="str">
            <v>por medio de la cual se promueve la generación de trabajos y empleos verdes en los sectores público; privado y popular; y se dictan otras disposiciones.</v>
          </cell>
          <cell r="D816" t="str">
            <v>Medio</v>
          </cell>
          <cell r="E816" t="str">
            <v>Ponencia</v>
          </cell>
          <cell r="F816" t="str">
            <v>1</v>
          </cell>
          <cell r="G816" t="str">
            <v>DGPPN;DAF</v>
          </cell>
          <cell r="H816" t="str">
            <v>DGPPN</v>
          </cell>
          <cell r="I816" t="str">
            <v/>
          </cell>
          <cell r="J816" t="str">
            <v/>
          </cell>
          <cell r="K816" t="str">
            <v/>
          </cell>
          <cell r="L816" t="str">
            <v>WILLIAM FELIPE ORDUZ ANDONOFF</v>
          </cell>
        </row>
        <row r="817">
          <cell r="B817" t="str">
            <v>Proyecto de Ley Numero 249 de 2025  Cámara</v>
          </cell>
          <cell r="C817" t="str">
            <v>Por medio de la cual se establecen lineamientos para la promoción y garantía de entornos seguros y protectores para mujeres; niñas; niños y adolescentes; y se dictan otras disposiciones.</v>
          </cell>
          <cell r="D817" t="str">
            <v>Bajo</v>
          </cell>
          <cell r="E817" t="str">
            <v>Ponencia</v>
          </cell>
          <cell r="F817" t="str">
            <v>2</v>
          </cell>
          <cell r="G817" t="str">
            <v>DGPPN;DGRESS</v>
          </cell>
          <cell r="H817" t="str">
            <v>DGPPN</v>
          </cell>
          <cell r="I817" t="str">
            <v/>
          </cell>
          <cell r="J817" t="str">
            <v/>
          </cell>
          <cell r="K817" t="str">
            <v/>
          </cell>
          <cell r="L817" t="str">
            <v>JOHANNA ALEJANDRA ARIAS JARAMILLO</v>
          </cell>
        </row>
        <row r="818">
          <cell r="B818" t="str">
            <v>Proyecto de Ley Numero 249 de 2025  Senado</v>
          </cell>
          <cell r="C818" t="str">
            <v>por medio de la cual se reconoce a la Feria de Cali y a la salsa caleña como Patrimonio Cultural de la Nación y se dictan otras disposiciones</v>
          </cell>
          <cell r="D818" t="str">
            <v>Bajo</v>
          </cell>
          <cell r="E818" t="str">
            <v>Ponencia</v>
          </cell>
          <cell r="F818" t="str">
            <v>2</v>
          </cell>
          <cell r="G818" t="str">
            <v>DGPPN</v>
          </cell>
          <cell r="H818" t="str">
            <v/>
          </cell>
          <cell r="I818" t="str">
            <v/>
          </cell>
          <cell r="J818" t="str">
            <v/>
          </cell>
          <cell r="K818" t="str">
            <v>-Ponencia 2 Debate</v>
          </cell>
          <cell r="L818" t="str">
            <v>JESUS DAVID MUÑOZ CACERES</v>
          </cell>
        </row>
        <row r="819">
          <cell r="B819" t="str">
            <v>Proyecto de Ley Numero 250 de 2025  Senado</v>
          </cell>
          <cell r="C819" t="str">
            <v>POR MEDIO DEL CUAL SE ESTABLECE UN SISTEMA UNIFICADO DE REPORTE; MONITOREO Y CERTIFICACIÓN DE TRANSPARENCIA EN LA EJECUCIÓN DE CONTRATOS PÚBLICOS EN COLOMBIA</v>
          </cell>
          <cell r="D819" t="str">
            <v>Bajo</v>
          </cell>
          <cell r="E819" t="str">
            <v>Publicación</v>
          </cell>
          <cell r="F819" t="str">
            <v>0</v>
          </cell>
          <cell r="G819" t="str">
            <v>DGPPN</v>
          </cell>
          <cell r="H819" t="str">
            <v>DGPPN</v>
          </cell>
          <cell r="I819" t="str">
            <v/>
          </cell>
          <cell r="J819" t="str">
            <v/>
          </cell>
          <cell r="K819" t="str">
            <v/>
          </cell>
          <cell r="L819" t="str">
            <v>IVON YULIETH CARVAJAL MORENO</v>
          </cell>
        </row>
        <row r="820">
          <cell r="B820" t="str">
            <v>Proyecto de Ley Numero 251 de 2025  Senado</v>
          </cell>
          <cell r="C820" t="str">
            <v>por medio de la cual el Congreso de la República de Colombia rinde homenaje al Concejo de Medellín en el marco de la conmemoración de sus 350 años de existencia.</v>
          </cell>
          <cell r="D820" t="str">
            <v>Bajo</v>
          </cell>
          <cell r="E820" t="str">
            <v>Ponencia</v>
          </cell>
          <cell r="F820" t="str">
            <v>2</v>
          </cell>
          <cell r="G820" t="str">
            <v>DGPPN</v>
          </cell>
          <cell r="H820" t="str">
            <v>DGPPN</v>
          </cell>
          <cell r="I820" t="str">
            <v>Ponencia 2 Debate, JESUS DAVID MUÑOZ CACERES</v>
          </cell>
          <cell r="J820" t="str">
            <v/>
          </cell>
          <cell r="K820" t="str">
            <v/>
          </cell>
          <cell r="L820" t="str">
            <v>JESUS DAVID MUÑOZ CACERES</v>
          </cell>
        </row>
        <row r="821">
          <cell r="B821" t="str">
            <v>Proyecto de Ley Numero 251 de 2025  Cámara</v>
          </cell>
          <cell r="C821" t="str">
            <v>por medio de la cual se reconoce y regula el contrato agrario como modalidad especial de trabajo rural; se establecen garantías para la formación y formalización de los trabajadores rurales y se dictan otras disposiciones</v>
          </cell>
          <cell r="D821" t="str">
            <v>Medio</v>
          </cell>
          <cell r="E821" t="str">
            <v>Publicación</v>
          </cell>
          <cell r="F821" t="str">
            <v>0</v>
          </cell>
          <cell r="G821" t="str">
            <v>DGPPN</v>
          </cell>
          <cell r="H821" t="str">
            <v>DGPPN</v>
          </cell>
          <cell r="I821" t="str">
            <v/>
          </cell>
          <cell r="J821" t="str">
            <v/>
          </cell>
          <cell r="K821" t="str">
            <v/>
          </cell>
          <cell r="L821" t="str">
            <v>OSCAR ALBERTO GARCÍA GOMEZ</v>
          </cell>
        </row>
        <row r="822">
          <cell r="B822" t="str">
            <v>Proyecto de Ley Numero 252 de 2025  Senado</v>
          </cell>
          <cell r="C822" t="str">
            <v>por la cual se establecen medidas enfocadas a la protección del comprador de vivienda; la financiación del examen de acreditación de los profesionales de la construcción y se dictan otras disposiciones.</v>
          </cell>
          <cell r="D822" t="str">
            <v>Bajo</v>
          </cell>
          <cell r="E822" t="str">
            <v>Ponencia</v>
          </cell>
          <cell r="F822" t="str">
            <v>1</v>
          </cell>
          <cell r="G822" t="str">
            <v>DGPPN</v>
          </cell>
          <cell r="H822" t="str">
            <v>DGPPN</v>
          </cell>
          <cell r="I822" t="str">
            <v/>
          </cell>
          <cell r="J822" t="str">
            <v/>
          </cell>
          <cell r="K822" t="str">
            <v/>
          </cell>
          <cell r="L822" t="str">
            <v>IVON YULIETH CARVAJAL MORENO</v>
          </cell>
        </row>
        <row r="823">
          <cell r="B823" t="str">
            <v>Proyecto de Ley Numero 252 de 2025  Cámara</v>
          </cell>
          <cell r="C823" t="str">
            <v>POR MEDIO DEL CUAL SE CREA UN MARCO JURÍDICO PARA ESTABLECER MEDIDAS PENALES; DISCIPLINARIAS Y ADMINISTRATIVAS PARA SANCIONAR LA ALTERACIÓN FRAUDULENTA DEL ORDENAMIENTO TERRITORIAL</v>
          </cell>
          <cell r="D823" t="str">
            <v>Bajo</v>
          </cell>
          <cell r="E823" t="str">
            <v>Ponencia</v>
          </cell>
          <cell r="F823" t="str">
            <v>1</v>
          </cell>
          <cell r="G823" t="str">
            <v/>
          </cell>
          <cell r="H823" t="str">
            <v/>
          </cell>
          <cell r="I823" t="str">
            <v/>
          </cell>
          <cell r="J823" t="str">
            <v/>
          </cell>
          <cell r="K823" t="str">
            <v/>
          </cell>
          <cell r="L823" t="str">
            <v>IVON YULIETH CARVAJAL MORENO</v>
          </cell>
        </row>
        <row r="824">
          <cell r="B824" t="str">
            <v>Proyecto de Ley Numero 253 de 2025  Senado</v>
          </cell>
          <cell r="C824" t="str">
            <v>Por medio de la cual se promueve el empleo para las personas de rangos etarios con mayores barreras de acceso al mercado laboral y se dictan otras disposiciones.</v>
          </cell>
          <cell r="D824" t="str">
            <v>Medio</v>
          </cell>
          <cell r="E824" t="str">
            <v>Publicación</v>
          </cell>
          <cell r="F824" t="str">
            <v>0</v>
          </cell>
          <cell r="G824" t="str">
            <v>DGPM;DIAN;DGPPN;DGRESS;DGPE</v>
          </cell>
          <cell r="H824" t="str">
            <v>DGPPN</v>
          </cell>
          <cell r="I824" t="str">
            <v/>
          </cell>
          <cell r="J824" t="str">
            <v/>
          </cell>
          <cell r="K824" t="str">
            <v/>
          </cell>
          <cell r="L824" t="str">
            <v>OSCAR ALBERTO GARCÍA GOMEZ</v>
          </cell>
        </row>
        <row r="825">
          <cell r="B825" t="str">
            <v>Proyecto de Ley Numero 253 de 2025  Cámara</v>
          </cell>
          <cell r="C825" t="str">
            <v>por medio del cual se establecen medidas de responsabilidad del Estado en favor de las víctimas de delitos de lesa humanidad; graves infracciones a los derechos humanos y al derecho internacional humanitario cometidos con ocasión o en razón del  conflicto armado interno</v>
          </cell>
          <cell r="D825" t="str">
            <v>Bajo</v>
          </cell>
          <cell r="E825" t="str">
            <v>Ponencia</v>
          </cell>
          <cell r="F825" t="str">
            <v>1</v>
          </cell>
          <cell r="G825" t="str">
            <v/>
          </cell>
          <cell r="H825" t="str">
            <v/>
          </cell>
          <cell r="I825" t="str">
            <v/>
          </cell>
          <cell r="J825" t="str">
            <v/>
          </cell>
          <cell r="K825" t="str">
            <v/>
          </cell>
          <cell r="L825" t="str">
            <v>IVON YULIETH CARVAJAL MORENO</v>
          </cell>
        </row>
        <row r="826">
          <cell r="B826" t="str">
            <v>Proyecto de Ley Numero 254 de 2025  Senado</v>
          </cell>
          <cell r="C826" t="str">
            <v>Por medio de la cual se reconoce; rinde homenaje y se otorgan beneficios al personal operativo de vigilancia y seguridad privada y se dictan otras disposiciones.</v>
          </cell>
          <cell r="D826" t="str">
            <v>Medio</v>
          </cell>
          <cell r="E826" t="str">
            <v>Publicación</v>
          </cell>
          <cell r="F826" t="str">
            <v>0</v>
          </cell>
          <cell r="G826" t="str">
            <v>DGRESS;DAF;DGPPN</v>
          </cell>
          <cell r="H826" t="str">
            <v>DGPPN</v>
          </cell>
          <cell r="I826" t="str">
            <v/>
          </cell>
          <cell r="J826" t="str">
            <v/>
          </cell>
          <cell r="K826" t="str">
            <v/>
          </cell>
          <cell r="L826" t="str">
            <v>OSCAR ALBERTO GARCÍA GOMEZ</v>
          </cell>
        </row>
        <row r="827">
          <cell r="B827" t="str">
            <v>Proyecto de Ley Numero 254 de 2025  Cámara</v>
          </cell>
          <cell r="C827" t="str">
            <v>por medio del cual se dictan medidas para reconocer; prevenir y sancionar violencia vicaria como una manifestación de violencia de género y se dictan otras disposiciones. “Ley Gabriel Esteban”.</v>
          </cell>
          <cell r="D827" t="str">
            <v>Bajo</v>
          </cell>
          <cell r="E827" t="str">
            <v>Publicación</v>
          </cell>
          <cell r="F827" t="str">
            <v>0</v>
          </cell>
          <cell r="G827" t="str">
            <v/>
          </cell>
          <cell r="H827" t="str">
            <v/>
          </cell>
          <cell r="I827" t="str">
            <v/>
          </cell>
          <cell r="J827" t="str">
            <v/>
          </cell>
          <cell r="K827" t="str">
            <v/>
          </cell>
          <cell r="L827" t="str">
            <v>IVON YULIETH CARVAJAL MORENO</v>
          </cell>
        </row>
        <row r="828">
          <cell r="B828" t="str">
            <v>Proyecto de Ley Numero 255 de 2025  Cámara</v>
          </cell>
          <cell r="C828" t="str">
            <v>por medio de la cual se dictan medidas para contrarrestar la explotación sexual comercial de niños y niñas y adolescentes y se dictan otras disposiciones</v>
          </cell>
          <cell r="D828" t="str">
            <v>Bajo</v>
          </cell>
          <cell r="E828" t="str">
            <v>Publicación</v>
          </cell>
          <cell r="F828" t="str">
            <v>0</v>
          </cell>
          <cell r="G828" t="str">
            <v/>
          </cell>
          <cell r="H828" t="str">
            <v/>
          </cell>
          <cell r="I828" t="str">
            <v/>
          </cell>
          <cell r="J828" t="str">
            <v/>
          </cell>
          <cell r="K828" t="str">
            <v/>
          </cell>
          <cell r="L828" t="str">
            <v>IVON YULIETH CARVAJAL MORENO</v>
          </cell>
        </row>
        <row r="829">
          <cell r="B829" t="str">
            <v>Proyecto de Ley Numero 255 de 2025  Senado</v>
          </cell>
          <cell r="C829" t="str">
            <v>POR MEDIO DE LA CUAL SE FORTALECE LA CIRCULACIÓN DEL CINE COLOMBIANO Y SE DICTAN OTRAS DISPOSICIONES.</v>
          </cell>
          <cell r="D829" t="str">
            <v>Bajo</v>
          </cell>
          <cell r="E829" t="str">
            <v>Ponencia</v>
          </cell>
          <cell r="F829" t="str">
            <v>1</v>
          </cell>
          <cell r="G829" t="str">
            <v>DAF</v>
          </cell>
          <cell r="H829" t="str">
            <v/>
          </cell>
          <cell r="I829" t="str">
            <v/>
          </cell>
          <cell r="J829" t="str">
            <v/>
          </cell>
          <cell r="K829" t="str">
            <v/>
          </cell>
          <cell r="L829" t="str">
            <v>IVON YULIETH CARVAJAL MORENO</v>
          </cell>
        </row>
        <row r="830">
          <cell r="B830" t="str">
            <v>Proyecto de Ley Numero 256 de 2025  Senado</v>
          </cell>
          <cell r="C830" t="str">
            <v>por la cual se constituye la Región Entidad Territorial Caribe; se establecen sus competencias; organización; fuentes de financiación y se dictan otras disposiciones para su funcionamiento como entidad territorial</v>
          </cell>
          <cell r="D830" t="str">
            <v>Medio</v>
          </cell>
          <cell r="E830" t="str">
            <v>Publicación</v>
          </cell>
          <cell r="F830" t="str">
            <v>0</v>
          </cell>
          <cell r="G830" t="str">
            <v>DGPPN</v>
          </cell>
          <cell r="H830" t="str">
            <v>DGPPN</v>
          </cell>
          <cell r="I830" t="str">
            <v/>
          </cell>
          <cell r="J830" t="str">
            <v/>
          </cell>
          <cell r="K830" t="str">
            <v/>
          </cell>
          <cell r="L830" t="str">
            <v>JEAN MARCO FERIA PEROZO</v>
          </cell>
        </row>
        <row r="831">
          <cell r="B831" t="str">
            <v>-Proyecto de ley estatutaria Numero 256 de 2025  Cámara</v>
          </cell>
          <cell r="C831" t="str">
            <v>por medio del cual se modifica la Ley 996 de 2005; se crea la obligación a los candidatos presidenciales de asistir a debates; para presentar a la ciudadanía su programa de gobierno y se dictan otras disposiciones.</v>
          </cell>
          <cell r="D831" t="str">
            <v>Bajo</v>
          </cell>
          <cell r="E831" t="str">
            <v>Publicación</v>
          </cell>
          <cell r="F831" t="str">
            <v>0</v>
          </cell>
          <cell r="G831" t="str">
            <v/>
          </cell>
          <cell r="H831" t="str">
            <v/>
          </cell>
          <cell r="I831" t="str">
            <v/>
          </cell>
          <cell r="J831" t="str">
            <v/>
          </cell>
          <cell r="K831" t="str">
            <v/>
          </cell>
          <cell r="L831" t="str">
            <v>IVON YULIETH CARVAJAL MORENO</v>
          </cell>
        </row>
        <row r="832">
          <cell r="B832" t="str">
            <v>Proyecto de Ley Numero 257 de 2025  Senado</v>
          </cell>
          <cell r="C832" t="str">
            <v>"Por medio de la cual se crea y regula el "Cemento para el Desarrollo"."</v>
          </cell>
          <cell r="D832" t="str">
            <v>Bajo</v>
          </cell>
          <cell r="E832" t="str">
            <v>Ponencia</v>
          </cell>
          <cell r="F832" t="str">
            <v>1</v>
          </cell>
          <cell r="G832" t="str">
            <v/>
          </cell>
          <cell r="H832" t="str">
            <v/>
          </cell>
          <cell r="I832" t="str">
            <v/>
          </cell>
          <cell r="J832" t="str">
            <v/>
          </cell>
          <cell r="K832" t="str">
            <v/>
          </cell>
          <cell r="L832" t="str">
            <v>IVON YULIETH CARVAJAL MORENO</v>
          </cell>
        </row>
        <row r="833">
          <cell r="B833" t="str">
            <v>Proyecto de Ley Numero 257 de 2025  Cámara</v>
          </cell>
          <cell r="C833" t="str">
            <v>Por medio del cual se refuerza la protección a los menores de edad sobre el consumo de alcohol; tabaco y otras sustancias toxicas vendidos por cualquier medio de distribución o entrega - Reforma los artículos: 1 de la Ley 124 de 1994; y se crean otras disposiciones</v>
          </cell>
          <cell r="D833" t="str">
            <v>Bajo</v>
          </cell>
          <cell r="E833" t="str">
            <v>Ponencia</v>
          </cell>
          <cell r="F833" t="str">
            <v>2</v>
          </cell>
          <cell r="G833" t="str">
            <v>DGPPN</v>
          </cell>
          <cell r="H833" t="str">
            <v>DGPPN</v>
          </cell>
          <cell r="I833" t="str">
            <v/>
          </cell>
          <cell r="J833" t="str">
            <v/>
          </cell>
          <cell r="K833" t="str">
            <v/>
          </cell>
          <cell r="L833" t="str">
            <v>JESUS DAVID MUÑOZ CACERES</v>
          </cell>
        </row>
        <row r="834">
          <cell r="B834" t="str">
            <v>Proyecto de Ley Numero 258 de 2025  Senado</v>
          </cell>
          <cell r="C834" t="str">
            <v>por medio de la cual se adiciona un inciso al artículo 49 de la Ley 617 de 2000 y se dictan otras disposiciones.</v>
          </cell>
          <cell r="D834" t="str">
            <v>Bajo</v>
          </cell>
          <cell r="E834" t="str">
            <v>Publicación</v>
          </cell>
          <cell r="F834" t="str">
            <v>0</v>
          </cell>
          <cell r="G834" t="str">
            <v/>
          </cell>
          <cell r="H834" t="str">
            <v/>
          </cell>
          <cell r="I834" t="str">
            <v/>
          </cell>
          <cell r="J834" t="str">
            <v/>
          </cell>
          <cell r="K834" t="str">
            <v/>
          </cell>
          <cell r="L834" t="str">
            <v>IVON YULIETH CARVAJAL MORENO</v>
          </cell>
        </row>
        <row r="835">
          <cell r="B835" t="str">
            <v>Proyecto de Ley Numero 258 de 2025  Cámara</v>
          </cell>
          <cell r="C835" t="str">
            <v>por medio de la cual se categoriza al municipio de Villavicencio (Meta) como Distrito Especial; Biodiverso; Turístico; Cultural; Agroindustrial y Educativo; y se dictan otras disposiciones.</v>
          </cell>
          <cell r="D835" t="str">
            <v>Medio</v>
          </cell>
          <cell r="E835" t="str">
            <v>Ponencia</v>
          </cell>
          <cell r="F835" t="str">
            <v>1</v>
          </cell>
          <cell r="G835" t="str">
            <v>DAF;DGPPN</v>
          </cell>
          <cell r="H835" t="str">
            <v>DGPPN</v>
          </cell>
          <cell r="I835" t="str">
            <v/>
          </cell>
          <cell r="J835" t="str">
            <v/>
          </cell>
          <cell r="K835" t="str">
            <v/>
          </cell>
          <cell r="L835" t="str">
            <v>JEAN MARCO FERIA PEROZO</v>
          </cell>
        </row>
        <row r="836">
          <cell r="B836" t="str">
            <v>Proyecto de Ley Numero 259 de 2025  Senado</v>
          </cell>
          <cell r="C836" t="str">
            <v>por medio de la cual se modifica la Ley 472 de 1998 para adicionar la seguridad energética como derecho e interés colectivo y se dictan otras disposiciones.</v>
          </cell>
          <cell r="D836" t="str">
            <v>Bajo</v>
          </cell>
          <cell r="E836" t="str">
            <v>Ponencia</v>
          </cell>
          <cell r="F836" t="str">
            <v>1</v>
          </cell>
          <cell r="G836" t="str">
            <v/>
          </cell>
          <cell r="H836" t="str">
            <v/>
          </cell>
          <cell r="I836" t="str">
            <v/>
          </cell>
          <cell r="J836" t="str">
            <v/>
          </cell>
          <cell r="K836" t="str">
            <v/>
          </cell>
          <cell r="L836" t="str">
            <v>IVON YULIETH CARVAJAL MORENO</v>
          </cell>
        </row>
        <row r="837">
          <cell r="B837" t="str">
            <v>Proyecto de Ley Numero 260 de 2025  Senado</v>
          </cell>
          <cell r="C837" t="str">
            <v>Por medio de la cual se crea el Fondo de Dignidad y Justicia Laboral para los extrabajadores víctimas de SaludCoop EPS y se dictan otras disposiciones.</v>
          </cell>
          <cell r="D837" t="str">
            <v>Medio</v>
          </cell>
          <cell r="E837" t="str">
            <v>Publicación</v>
          </cell>
          <cell r="F837" t="str">
            <v>0</v>
          </cell>
          <cell r="G837" t="str">
            <v>DGPPN;DGRESS</v>
          </cell>
          <cell r="H837" t="str">
            <v>DGPPN</v>
          </cell>
          <cell r="I837" t="str">
            <v/>
          </cell>
          <cell r="J837" t="str">
            <v/>
          </cell>
          <cell r="K837" t="str">
            <v/>
          </cell>
          <cell r="L837" t="str">
            <v>SONIA LORENA IBAGON AVILA</v>
          </cell>
        </row>
        <row r="838">
          <cell r="B838" t="str">
            <v>Proyecto de Ley Numero 260 de 2025  Cámara</v>
          </cell>
          <cell r="C838" t="str">
            <v>Por medio del cual se garantiza el derecho fundamental de la educación para todos los estudiantes en condición de discapacidad.</v>
          </cell>
          <cell r="D838" t="str">
            <v>Medio</v>
          </cell>
          <cell r="E838" t="str">
            <v>Publicación</v>
          </cell>
          <cell r="F838" t="str">
            <v>0</v>
          </cell>
          <cell r="G838" t="str">
            <v>DGPPN;DAF</v>
          </cell>
          <cell r="H838" t="str">
            <v>DGPPN</v>
          </cell>
          <cell r="I838" t="str">
            <v/>
          </cell>
          <cell r="J838" t="str">
            <v/>
          </cell>
          <cell r="K838" t="str">
            <v/>
          </cell>
          <cell r="L838" t="str">
            <v>SANTIAGO CANO ARIAS</v>
          </cell>
        </row>
        <row r="839">
          <cell r="B839" t="str">
            <v>Proyecto de Ley Numero 261 de 2025  Cámara</v>
          </cell>
          <cell r="C839" t="str">
            <v>por medio de la cual se declara el 18 de agosto como el Día Nacional de la Memoria del Insilio y se dictan otras disposiciones.</v>
          </cell>
          <cell r="D839" t="str">
            <v>Bajo</v>
          </cell>
          <cell r="E839" t="str">
            <v>Ponencia</v>
          </cell>
          <cell r="F839" t="str">
            <v>2</v>
          </cell>
          <cell r="G839" t="str">
            <v>DGPPN</v>
          </cell>
          <cell r="H839" t="str">
            <v/>
          </cell>
          <cell r="I839" t="str">
            <v/>
          </cell>
          <cell r="J839" t="str">
            <v/>
          </cell>
          <cell r="K839" t="str">
            <v>-Ponencia 2 Debate</v>
          </cell>
          <cell r="L839" t="str">
            <v>JOHANNA ALEJANDRA ARIAS JARAMILLO</v>
          </cell>
        </row>
        <row r="840">
          <cell r="B840" t="str">
            <v>Proyecto de Ley Numero 262 de 2025  Cámara</v>
          </cell>
          <cell r="C840" t="str">
            <v>Por medio de la cual se definen normas para actualizar el instrumento de evaluación y calificación del desempeño de los funcionarios públicos y se dictan otras disposiciones.</v>
          </cell>
          <cell r="D840" t="str">
            <v>Bajo</v>
          </cell>
          <cell r="E840" t="str">
            <v>Publicación</v>
          </cell>
          <cell r="F840" t="str">
            <v>0</v>
          </cell>
          <cell r="G840" t="str">
            <v/>
          </cell>
          <cell r="H840" t="str">
            <v/>
          </cell>
          <cell r="I840" t="str">
            <v/>
          </cell>
          <cell r="J840" t="str">
            <v/>
          </cell>
          <cell r="K840" t="str">
            <v/>
          </cell>
          <cell r="L840" t="str">
            <v>IVON YULIETH CARVAJAL MORENO</v>
          </cell>
        </row>
        <row r="841">
          <cell r="B841" t="str">
            <v>Proyecto de Ley Numero 263 de 2025  Cámara</v>
          </cell>
          <cell r="C841" t="str">
            <v>Por medio de la cual se crea el programa de agroturismo comunitario para el Empoderamiento Juvenil y la Prevención del Reclutamiento Forzoso.</v>
          </cell>
          <cell r="D841" t="str">
            <v>Bajo</v>
          </cell>
          <cell r="E841" t="str">
            <v>Ponencia</v>
          </cell>
          <cell r="F841" t="str">
            <v>1</v>
          </cell>
          <cell r="G841" t="str">
            <v/>
          </cell>
          <cell r="H841" t="str">
            <v/>
          </cell>
          <cell r="I841" t="str">
            <v/>
          </cell>
          <cell r="J841" t="str">
            <v/>
          </cell>
          <cell r="K841" t="str">
            <v/>
          </cell>
          <cell r="L841" t="str">
            <v>IVON YULIETH CARVAJAL MORENO</v>
          </cell>
        </row>
        <row r="842">
          <cell r="B842" t="str">
            <v>Proyecto de Ley Numero 263 de 2025  Senado</v>
          </cell>
          <cell r="C842" t="str">
            <v>Por medio de la cual se modifica y adiciona a la Ley 1448 de 2011; para la participación integral de las víctimas del sector religioso en el marco del conflicto armado; y se dictan otras disposiciones.</v>
          </cell>
          <cell r="D842" t="str">
            <v>Medio</v>
          </cell>
          <cell r="E842" t="str">
            <v>Ponencia</v>
          </cell>
          <cell r="F842" t="str">
            <v>1</v>
          </cell>
          <cell r="G842" t="str">
            <v>DGPPN</v>
          </cell>
          <cell r="H842" t="str">
            <v>DGPPN</v>
          </cell>
          <cell r="I842" t="str">
            <v/>
          </cell>
          <cell r="J842" t="str">
            <v/>
          </cell>
          <cell r="K842" t="str">
            <v/>
          </cell>
          <cell r="L842" t="str">
            <v>JUANITA ALEJANDRA JARAMILLO DIAZ</v>
          </cell>
        </row>
        <row r="843">
          <cell r="B843" t="str">
            <v>Proyecto de Ley Numero 264 de 2025  Cámara</v>
          </cell>
          <cell r="C843" t="str">
            <v>Por el cual se modifica la ley 1171 de 2007 y la ley 1276 de 2009 y se establecen nuevos criterios para la atención del adulto mayor.</v>
          </cell>
          <cell r="D843" t="str">
            <v>Bajo</v>
          </cell>
          <cell r="E843" t="str">
            <v>Publicación</v>
          </cell>
          <cell r="F843" t="str">
            <v>0</v>
          </cell>
          <cell r="G843" t="str">
            <v/>
          </cell>
          <cell r="H843" t="str">
            <v/>
          </cell>
          <cell r="I843" t="str">
            <v/>
          </cell>
          <cell r="J843" t="str">
            <v/>
          </cell>
          <cell r="K843" t="str">
            <v/>
          </cell>
          <cell r="L843" t="str">
            <v>IVON YULIETH CARVAJAL MORENO</v>
          </cell>
        </row>
        <row r="844">
          <cell r="B844" t="str">
            <v>Proyecto de Ley Numero 264 de 2025  Senado</v>
          </cell>
          <cell r="C844" t="str">
            <v>Por medio del cual se declara y reconoce el exilio como una grave violación de los derechos humanos.</v>
          </cell>
          <cell r="D844" t="str">
            <v>Bajo</v>
          </cell>
          <cell r="E844" t="str">
            <v>Ponencia</v>
          </cell>
          <cell r="F844" t="str">
            <v>1</v>
          </cell>
          <cell r="G844" t="str">
            <v>DGPPN</v>
          </cell>
          <cell r="H844" t="str">
            <v>DGPPN</v>
          </cell>
          <cell r="I844" t="str">
            <v/>
          </cell>
          <cell r="J844" t="str">
            <v/>
          </cell>
          <cell r="K844" t="str">
            <v/>
          </cell>
          <cell r="L844" t="str">
            <v>IVON YULIETH CARVAJAL MORENO</v>
          </cell>
        </row>
        <row r="845">
          <cell r="B845" t="str">
            <v>Proyecto de Ley Numero 265 de 2025  Senado</v>
          </cell>
          <cell r="C845" t="str">
            <v>POR MEDIO DE LA CUAL SE ESTABLECEN LINEAMIENTOS PARA LA FORMULACIÓN DE LA POLÍTICA PUBLICA DE RETORNO DE JÓVENES RURALES AL CAMPO Y SE DICTAN OTRAS DISPOSICIONES.</v>
          </cell>
          <cell r="D845" t="str">
            <v>Medio</v>
          </cell>
          <cell r="E845" t="str">
            <v>Publicación</v>
          </cell>
          <cell r="F845" t="str">
            <v>0</v>
          </cell>
          <cell r="G845" t="str">
            <v>DGPM;DIAN;DGPPN;DAF</v>
          </cell>
          <cell r="H845" t="str">
            <v>DGPPN</v>
          </cell>
          <cell r="I845" t="str">
            <v/>
          </cell>
          <cell r="J845" t="str">
            <v/>
          </cell>
          <cell r="K845" t="str">
            <v/>
          </cell>
          <cell r="L845" t="str">
            <v>EDGAR FEDERICO RODRIGUEZ ARANDA</v>
          </cell>
        </row>
        <row r="846">
          <cell r="B846" t="str">
            <v>Proyecto de Ley Numero 266 de 2025  Cámara</v>
          </cell>
          <cell r="C846" t="str">
            <v>por medio de la cual se conceden medidas de aseguramiento no privativas de la libertad a mujeres cabeza de familia; gestantes o lactantes imputadas por delitos establecidos en los artículos 239; 240; 241; 375; 376 y 377 del Código Penal y se establecen otras disposiciones</v>
          </cell>
          <cell r="D846" t="str">
            <v>Bajo</v>
          </cell>
          <cell r="E846" t="str">
            <v>Publicación</v>
          </cell>
          <cell r="F846" t="str">
            <v>0</v>
          </cell>
          <cell r="G846" t="str">
            <v/>
          </cell>
          <cell r="H846" t="str">
            <v/>
          </cell>
          <cell r="I846" t="str">
            <v/>
          </cell>
          <cell r="J846" t="str">
            <v/>
          </cell>
          <cell r="K846" t="str">
            <v/>
          </cell>
          <cell r="L846" t="str">
            <v>IVON YULIETH CARVAJAL MORENO</v>
          </cell>
        </row>
        <row r="847">
          <cell r="B847" t="str">
            <v>Proyecto de Ley Numero 266 de 2025  Senado</v>
          </cell>
          <cell r="C847" t="str">
            <v>por medio del cual se reconoce la Gastronomía Tradicional y Ancestral de Santa Marta como patrimonio inmaterial de la nación; reconociendo su valor Histórico e Identitario para el desarrollo Económico; Social y Turístico de la Región Caribe</v>
          </cell>
          <cell r="D847" t="str">
            <v>Bajo</v>
          </cell>
          <cell r="E847" t="str">
            <v>Publicación</v>
          </cell>
          <cell r="F847" t="str">
            <v>0</v>
          </cell>
          <cell r="G847" t="str">
            <v/>
          </cell>
          <cell r="H847" t="str">
            <v/>
          </cell>
          <cell r="I847" t="str">
            <v/>
          </cell>
          <cell r="J847" t="str">
            <v/>
          </cell>
          <cell r="K847" t="str">
            <v/>
          </cell>
          <cell r="L847" t="str">
            <v>IVON YULIETH CARVAJAL MORENO</v>
          </cell>
        </row>
        <row r="848">
          <cell r="B848" t="str">
            <v>Proyecto de Ley Numero 267 de 2025  Cámara</v>
          </cell>
          <cell r="C848" t="str">
            <v>por medio del cual se reconocen; garantizan y protegen los derechos menstruales; se dictan medidas en salud; trabajo; educación; acceso y se dictan otras disposiciones.</v>
          </cell>
          <cell r="D848" t="str">
            <v>Medio</v>
          </cell>
          <cell r="E848" t="str">
            <v>Ponencia</v>
          </cell>
          <cell r="F848" t="str">
            <v>1</v>
          </cell>
          <cell r="G848" t="str">
            <v>DAF;DGPM;DGPPN;DGRESS</v>
          </cell>
          <cell r="H848" t="str">
            <v>DAF; DGPPN; DGPM</v>
          </cell>
          <cell r="I848" t="str">
            <v/>
          </cell>
          <cell r="J848" t="str">
            <v/>
          </cell>
          <cell r="K848" t="str">
            <v/>
          </cell>
          <cell r="L848" t="str">
            <v>SONIA LORENA IBAGON AVILA</v>
          </cell>
        </row>
        <row r="849">
          <cell r="B849" t="str">
            <v>Proyecto de Ley Numero 268 de 2025  Senado</v>
          </cell>
          <cell r="C849" t="str">
            <v>Por medio de la cual se crea el Fondo de Apoyo a deportistas retirados; lesionados; lactantes y gestantes y se dictan otras disposiciones.</v>
          </cell>
          <cell r="D849" t="str">
            <v>Medio</v>
          </cell>
          <cell r="E849" t="str">
            <v>Ponencia</v>
          </cell>
          <cell r="F849" t="str">
            <v>1</v>
          </cell>
          <cell r="G849" t="str">
            <v>DGPPN</v>
          </cell>
          <cell r="H849" t="str">
            <v>DGPPN</v>
          </cell>
          <cell r="I849" t="str">
            <v/>
          </cell>
          <cell r="J849" t="str">
            <v/>
          </cell>
          <cell r="K849" t="str">
            <v/>
          </cell>
          <cell r="L849" t="str">
            <v>SANTIAGO CANO ARIAS</v>
          </cell>
        </row>
        <row r="850">
          <cell r="B850" t="str">
            <v>Proyecto de Ley Numero 268 de 2025  Cámara</v>
          </cell>
          <cell r="C850" t="str">
            <v>por medio de la cual se promueve un relevo generacional en el campo colombiano y se dictan otras disposiciones.</v>
          </cell>
          <cell r="D850" t="str">
            <v>Bajo</v>
          </cell>
          <cell r="E850" t="str">
            <v>Ponencia</v>
          </cell>
          <cell r="F850" t="str">
            <v>1</v>
          </cell>
          <cell r="G850" t="str">
            <v/>
          </cell>
          <cell r="H850" t="str">
            <v/>
          </cell>
          <cell r="I850" t="str">
            <v/>
          </cell>
          <cell r="J850" t="str">
            <v/>
          </cell>
          <cell r="K850" t="str">
            <v/>
          </cell>
          <cell r="L850" t="str">
            <v>IVON YULIETH CARVAJAL MORENO</v>
          </cell>
        </row>
        <row r="851">
          <cell r="B851" t="str">
            <v>Proyecto de Ley Numero 269 de 2025  Senado</v>
          </cell>
          <cell r="C851" t="str">
            <v>por medio de la cual se establecen mecanismos de orientación vocacional deportiva en la educación básica y media; con el fin de impulsar proyectos de vida en el deporte.</v>
          </cell>
          <cell r="D851" t="str">
            <v>Bajo</v>
          </cell>
          <cell r="E851" t="str">
            <v>Publicación</v>
          </cell>
          <cell r="F851" t="str">
            <v>0</v>
          </cell>
          <cell r="G851" t="str">
            <v/>
          </cell>
          <cell r="H851" t="str">
            <v/>
          </cell>
          <cell r="I851" t="str">
            <v/>
          </cell>
          <cell r="J851" t="str">
            <v/>
          </cell>
          <cell r="K851" t="str">
            <v/>
          </cell>
          <cell r="L851" t="str">
            <v>IVON YULIETH CARVAJAL MORENO</v>
          </cell>
        </row>
        <row r="852">
          <cell r="B852" t="str">
            <v>Proyecto de Ley Numero 269 de 2025  Cámara</v>
          </cell>
          <cell r="C852" t="str">
            <v>por medio del cual se regula el contrato de trabajo de los trabajadores oficiales.</v>
          </cell>
          <cell r="D852" t="str">
            <v>Medio</v>
          </cell>
          <cell r="E852" t="str">
            <v>Ponencia</v>
          </cell>
          <cell r="F852" t="str">
            <v>1</v>
          </cell>
          <cell r="G852" t="str">
            <v>DAF;DGPPN</v>
          </cell>
          <cell r="H852" t="str">
            <v>DGPPN</v>
          </cell>
          <cell r="I852" t="str">
            <v/>
          </cell>
          <cell r="J852" t="str">
            <v/>
          </cell>
          <cell r="K852" t="str">
            <v/>
          </cell>
          <cell r="L852" t="str">
            <v>OSCAR ALBERTO GARCÍA GOMEZ</v>
          </cell>
        </row>
        <row r="853">
          <cell r="B853" t="str">
            <v>Proyecto de Ley Numero 270 de 2025  Senado</v>
          </cell>
          <cell r="C853" t="str">
            <v>Por medio de la cual se habilita la adjudicación de baldíos ubicados al interior de áreas de reservas forestales establecidas en la Ley 2ª de 1959; sin que sea necesaria su sustracción de la figura de reserva; estableciendo una excepción transitoria al artículo 209 del Decreto Ley 2811 de 1974 y se dictan otras disposiciones.</v>
          </cell>
          <cell r="D853" t="str">
            <v>Medio</v>
          </cell>
          <cell r="E853" t="str">
            <v>Ponencia</v>
          </cell>
          <cell r="F853" t="str">
            <v>1</v>
          </cell>
          <cell r="G853" t="str">
            <v>DAF;DGPPN</v>
          </cell>
          <cell r="H853" t="str">
            <v>DGPPN</v>
          </cell>
          <cell r="I853" t="str">
            <v/>
          </cell>
          <cell r="J853" t="str">
            <v/>
          </cell>
          <cell r="K853" t="str">
            <v/>
          </cell>
          <cell r="L853" t="str">
            <v>SONIA LORENA IBAGON AVILA</v>
          </cell>
        </row>
        <row r="854">
          <cell r="B854" t="str">
            <v>Proyecto de Ley Numero 270 de 2025  Cámara</v>
          </cell>
          <cell r="C854" t="str">
            <v>por medio del cual se modifica la Ley 80 de 1993 que expide el Estatuto General de Contratación de la Administración Pública.</v>
          </cell>
          <cell r="D854" t="str">
            <v>Medio</v>
          </cell>
          <cell r="E854" t="str">
            <v>Ponencia</v>
          </cell>
          <cell r="F854" t="str">
            <v>1</v>
          </cell>
          <cell r="G854" t="str">
            <v>DGCPTN;DGPPN</v>
          </cell>
          <cell r="H854" t="str">
            <v>DGPPN</v>
          </cell>
          <cell r="I854" t="str">
            <v/>
          </cell>
          <cell r="J854" t="str">
            <v/>
          </cell>
          <cell r="K854" t="str">
            <v/>
          </cell>
          <cell r="L854" t="str">
            <v>SONIA LORENA IBAGON AVILA</v>
          </cell>
        </row>
        <row r="855">
          <cell r="B855" t="str">
            <v>Proyecto de Ley Numero 271 de 2025  Senado</v>
          </cell>
          <cell r="C855" t="str">
            <v>Por medio de la cual se modifica y adiciona la Ley 1251 de 2008 y se reforma parcialmente la Ley 1276 de 2009; para garantizar la protección integral y el envejecimiento digno de las personas mayores; y se dictan otras disposiciones.</v>
          </cell>
          <cell r="D855" t="str">
            <v>Medio</v>
          </cell>
          <cell r="E855" t="str">
            <v>Publicación</v>
          </cell>
          <cell r="F855" t="str">
            <v>0</v>
          </cell>
          <cell r="G855" t="str">
            <v>GRUPO SISTEMA GENERAL DE REGALÍAS;DIAN;DGPPN;DAF;DGPM</v>
          </cell>
          <cell r="H855" t="str">
            <v>DGPPN; DGPM</v>
          </cell>
          <cell r="I855" t="str">
            <v/>
          </cell>
          <cell r="J855" t="str">
            <v/>
          </cell>
          <cell r="K855" t="str">
            <v/>
          </cell>
          <cell r="L855" t="str">
            <v>SONIA LORENA IBAGON AVILA</v>
          </cell>
        </row>
        <row r="856">
          <cell r="B856" t="str">
            <v>Proyecto de Ley Numero 271 de 2025  Cámara</v>
          </cell>
          <cell r="C856" t="str">
            <v>por medio de la cual se modifican disposiciones sobre el servicio social obligatorio en la educación media para fortalecer la participación comunitaria juvenil y se dictan otras disposiciones.</v>
          </cell>
          <cell r="D856" t="str">
            <v>Bajo</v>
          </cell>
          <cell r="E856" t="str">
            <v>Ponencia</v>
          </cell>
          <cell r="F856" t="str">
            <v>1</v>
          </cell>
          <cell r="G856" t="str">
            <v/>
          </cell>
          <cell r="H856" t="str">
            <v/>
          </cell>
          <cell r="I856" t="str">
            <v/>
          </cell>
          <cell r="J856" t="str">
            <v/>
          </cell>
          <cell r="K856" t="str">
            <v/>
          </cell>
          <cell r="L856" t="str">
            <v>IVON YULIETH CARVAJAL MORENO</v>
          </cell>
        </row>
        <row r="857">
          <cell r="B857" t="str">
            <v>Proyecto de Ley Numero 272 de 2025  Senado</v>
          </cell>
          <cell r="C857" t="str">
            <v>por medio de la cual la Nación se asocia a la conmemoración del Municipio de Líbano; departamento del Tolima; y se rinde homenaje a su historia; y se dictan otras disposiciones</v>
          </cell>
          <cell r="D857" t="str">
            <v>Bajo</v>
          </cell>
          <cell r="E857" t="str">
            <v>Ponencia</v>
          </cell>
          <cell r="F857" t="str">
            <v>2</v>
          </cell>
          <cell r="G857" t="str">
            <v>DGPPN</v>
          </cell>
          <cell r="H857" t="str">
            <v>DGPPN</v>
          </cell>
          <cell r="I857" t="str">
            <v/>
          </cell>
          <cell r="J857" t="str">
            <v/>
          </cell>
          <cell r="K857" t="str">
            <v/>
          </cell>
          <cell r="L857" t="str">
            <v>JESUS DAVID MUÑOZ CACERES</v>
          </cell>
        </row>
        <row r="858">
          <cell r="B858" t="str">
            <v>Proyecto de Ley Numero 272 de 2025  Cámara</v>
          </cell>
          <cell r="C858" t="str">
            <v>Por medio de la cual se desarrolla el sistema de turnos en el pago de cuentas de las entidades estatales – Ley fin de las extorsiones bajo la mesa</v>
          </cell>
          <cell r="D858" t="str">
            <v>Bajo</v>
          </cell>
          <cell r="E858" t="str">
            <v>Ponencia</v>
          </cell>
          <cell r="F858" t="str">
            <v>1</v>
          </cell>
          <cell r="G858" t="str">
            <v>DGCPTN;DGPPN</v>
          </cell>
          <cell r="H858" t="str">
            <v>DGPPN</v>
          </cell>
          <cell r="I858" t="str">
            <v/>
          </cell>
          <cell r="J858" t="str">
            <v/>
          </cell>
          <cell r="K858" t="str">
            <v/>
          </cell>
          <cell r="L858" t="str">
            <v>JOHANNA ALEJANDRA ARIAS JARAMILLO</v>
          </cell>
        </row>
        <row r="859">
          <cell r="B859" t="str">
            <v>Proyecto de Ley Numero 273 de 2025  Senado</v>
          </cell>
          <cell r="C859" t="str">
            <v>Por la cual se promueve y regula de forma integral la generación solar distribuida; mediante esquemas de asistencia estatal; balance neto; comunidades energéticas y se dictan otras disposiciones.</v>
          </cell>
          <cell r="D859" t="str">
            <v>Medio</v>
          </cell>
          <cell r="E859" t="str">
            <v>Publicación</v>
          </cell>
          <cell r="F859" t="str">
            <v>0</v>
          </cell>
          <cell r="G859" t="str">
            <v>DGPPN;DGPM</v>
          </cell>
          <cell r="H859" t="str">
            <v>DGPPN</v>
          </cell>
          <cell r="I859" t="str">
            <v/>
          </cell>
          <cell r="J859" t="str">
            <v/>
          </cell>
          <cell r="K859" t="str">
            <v/>
          </cell>
          <cell r="L859" t="str">
            <v>EDGAR FEDERICO RODRIGUEZ ARANDA</v>
          </cell>
        </row>
        <row r="860">
          <cell r="B860" t="str">
            <v>Proyecto de Ley Numero 273 de 2025  Cámara</v>
          </cell>
          <cell r="C860" t="str">
            <v>por medio de la cual se busca reconocer y declarar la tradición de la elaboración y consumo de la arepa de huevo del municipio de Luruaco; departamento del Atlántico; como Patrimonio Cultural Inmaterial de la Nación</v>
          </cell>
          <cell r="D860" t="str">
            <v>Bajo</v>
          </cell>
          <cell r="E860" t="str">
            <v>Ponencia</v>
          </cell>
          <cell r="F860" t="str">
            <v>1</v>
          </cell>
          <cell r="G860" t="str">
            <v/>
          </cell>
          <cell r="H860" t="str">
            <v/>
          </cell>
          <cell r="I860" t="str">
            <v/>
          </cell>
          <cell r="J860" t="str">
            <v/>
          </cell>
          <cell r="K860" t="str">
            <v/>
          </cell>
          <cell r="L860" t="str">
            <v>IVON YULIETH CARVAJAL MORENO</v>
          </cell>
        </row>
        <row r="861">
          <cell r="B861" t="str">
            <v>-Proyecto de ley estatutaria Numero 274 de 2025  Cámara</v>
          </cell>
          <cell r="C861" t="str">
            <v>Por la cual se modifica parcialmente la Ley 1581 de 2012 y se dictan otras disposiciones relativas al derecho fundamental a la protección de datos personales</v>
          </cell>
          <cell r="D861" t="str">
            <v>Bajo</v>
          </cell>
          <cell r="E861" t="str">
            <v>Ponencia</v>
          </cell>
          <cell r="F861" t="str">
            <v>2</v>
          </cell>
          <cell r="G861" t="str">
            <v>DGPPN</v>
          </cell>
          <cell r="H861" t="str">
            <v>DGPPN</v>
          </cell>
          <cell r="I861" t="str">
            <v/>
          </cell>
          <cell r="J861" t="str">
            <v/>
          </cell>
          <cell r="K861" t="str">
            <v/>
          </cell>
          <cell r="L861" t="str">
            <v>JESUS DAVID MUÑOZ CACERES</v>
          </cell>
        </row>
        <row r="862">
          <cell r="B862" t="str">
            <v>-Proyecto de ley estatutaria Numero 274 de 2025  Senado</v>
          </cell>
          <cell r="C862"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al-cuerpo”</v>
          </cell>
          <cell r="D862" t="str">
            <v>Medio</v>
          </cell>
          <cell r="E862" t="str">
            <v>Ponencia</v>
          </cell>
          <cell r="F862" t="str">
            <v>1</v>
          </cell>
          <cell r="G862" t="str">
            <v>GRUPO SISTEMA GENERAL DE REGALÍAS;DIAN;DAF;DGPPN;DGPM;URF</v>
          </cell>
          <cell r="H862" t="str">
            <v>DGPPN</v>
          </cell>
          <cell r="I862" t="str">
            <v/>
          </cell>
          <cell r="J862" t="str">
            <v/>
          </cell>
          <cell r="K862" t="str">
            <v/>
          </cell>
          <cell r="L862" t="str">
            <v>EDGAR FEDERICO RODRIGUEZ ARANDA</v>
          </cell>
        </row>
        <row r="863">
          <cell r="B863" t="str">
            <v>Proyecto de Ley Numero 275 de 2025  Senado</v>
          </cell>
          <cell r="C863" t="str">
            <v>POR MEDIO DE LA CUAL SE ESTABLECE LA PRIMERA EXPERIENCIA CIENTÍFICA Y TECNOLÓGICA PARA NIÑOS; NIÑAS Y ADOLESCENTES (NNA) Y SE DICTAN OTRAS DISPOSICIONES – LEY SEMILLEROS DEL FUTURO</v>
          </cell>
          <cell r="D863" t="str">
            <v>Bajo</v>
          </cell>
          <cell r="E863" t="str">
            <v>Publicación</v>
          </cell>
          <cell r="F863" t="str">
            <v>0</v>
          </cell>
          <cell r="G863" t="str">
            <v/>
          </cell>
          <cell r="H863" t="str">
            <v/>
          </cell>
          <cell r="I863" t="str">
            <v/>
          </cell>
          <cell r="J863" t="str">
            <v/>
          </cell>
          <cell r="K863" t="str">
            <v/>
          </cell>
          <cell r="L863" t="str">
            <v>IVON YULIETH CARVAJAL MORENO</v>
          </cell>
        </row>
        <row r="864">
          <cell r="B864" t="str">
            <v>Proyecto de Ley Numero 275 de 2025  Cámara</v>
          </cell>
          <cell r="C864" t="str">
            <v>Por medio del cual se eliminan barreras de acceso a la atención en salud para personas con VIH/sida; se fortalecen los mecanismos de prevención de la enfermedad; y se dictan otras disposiciones.</v>
          </cell>
          <cell r="D864" t="str">
            <v>Bajo</v>
          </cell>
          <cell r="E864" t="str">
            <v>Ponencia</v>
          </cell>
          <cell r="F864" t="str">
            <v>1</v>
          </cell>
          <cell r="G864" t="str">
            <v/>
          </cell>
          <cell r="H864" t="str">
            <v/>
          </cell>
          <cell r="I864" t="str">
            <v/>
          </cell>
          <cell r="J864" t="str">
            <v/>
          </cell>
          <cell r="K864" t="str">
            <v/>
          </cell>
          <cell r="L864" t="str">
            <v>IVON YULIETH CARVAJAL MORENO</v>
          </cell>
        </row>
        <row r="865">
          <cell r="B865" t="str">
            <v>-Proyecto de ley estatutaria Numero 276 de 2025  Senado</v>
          </cell>
          <cell r="C865"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 cuerpo"."</v>
          </cell>
          <cell r="D865" t="str">
            <v>Bajo</v>
          </cell>
          <cell r="E865" t="str">
            <v>Publicación</v>
          </cell>
          <cell r="F865" t="str">
            <v>0</v>
          </cell>
          <cell r="G865" t="str">
            <v/>
          </cell>
          <cell r="H865" t="str">
            <v/>
          </cell>
          <cell r="I865" t="str">
            <v/>
          </cell>
          <cell r="J865" t="str">
            <v/>
          </cell>
          <cell r="K865" t="str">
            <v/>
          </cell>
          <cell r="L865" t="str">
            <v>IVON YULIETH CARVAJAL MORENO</v>
          </cell>
        </row>
        <row r="866">
          <cell r="B866" t="str">
            <v>Proyecto de Ley Numero 276 de 2025  Cámara</v>
          </cell>
          <cell r="C866" t="str">
            <v>por el cual se impulsa el desarrollo turístico sostenible y cultural del litoral pacífico nariñense.</v>
          </cell>
          <cell r="D866" t="str">
            <v>Medio</v>
          </cell>
          <cell r="E866" t="str">
            <v>Ponencia</v>
          </cell>
          <cell r="F866" t="str">
            <v>2</v>
          </cell>
          <cell r="G866" t="str">
            <v>GRUPO SISTEMA GENERAL DE REGALÍAS;DAF;DGPM;DGCPTN;DGPPN</v>
          </cell>
          <cell r="H866" t="str">
            <v>DGPPN</v>
          </cell>
          <cell r="I866" t="str">
            <v/>
          </cell>
          <cell r="J866" t="str">
            <v/>
          </cell>
          <cell r="K866" t="str">
            <v/>
          </cell>
          <cell r="L866" t="str">
            <v>WILLIAM FELIPE ORDUZ ANDONOFF</v>
          </cell>
        </row>
        <row r="867">
          <cell r="B867" t="str">
            <v>Proyecto de Ley Numero 277 de 2025  Cámara</v>
          </cell>
          <cell r="C867" t="str">
            <v>Por medio de la cual se deroga la Ley 2272 de 2022 (Ley de Paz Total).</v>
          </cell>
          <cell r="D867" t="str">
            <v>Bajo</v>
          </cell>
          <cell r="E867" t="str">
            <v>Publicación</v>
          </cell>
          <cell r="F867" t="str">
            <v>0</v>
          </cell>
          <cell r="G867" t="str">
            <v/>
          </cell>
          <cell r="H867" t="str">
            <v/>
          </cell>
          <cell r="I867" t="str">
            <v/>
          </cell>
          <cell r="J867" t="str">
            <v/>
          </cell>
          <cell r="K867" t="str">
            <v/>
          </cell>
          <cell r="L867" t="str">
            <v>IVON YULIETH CARVAJAL MORENO</v>
          </cell>
        </row>
        <row r="868">
          <cell r="B868" t="str">
            <v>Proyecto de Ley Numero 278 de 2025  Senado</v>
          </cell>
          <cell r="C868" t="str">
            <v>Por medio de la cual se crea el Sistema Integral de Incentivos al Primer Empleo y se dictan otras disposiciones.</v>
          </cell>
          <cell r="D868" t="str">
            <v>Alto</v>
          </cell>
          <cell r="E868" t="str">
            <v>Ponencia</v>
          </cell>
          <cell r="F868" t="str">
            <v>1</v>
          </cell>
          <cell r="G868" t="str">
            <v>DIAN;DGPPN;DGRESS;DGPM</v>
          </cell>
          <cell r="H868" t="str">
            <v>DGPPN</v>
          </cell>
          <cell r="I868" t="str">
            <v/>
          </cell>
          <cell r="J868" t="str">
            <v/>
          </cell>
          <cell r="K868" t="str">
            <v/>
          </cell>
          <cell r="L868" t="str">
            <v>SANTIAGO CANO ARIAS</v>
          </cell>
        </row>
        <row r="869">
          <cell r="B869" t="str">
            <v>Proyecto de Ley Numero 278 de 2025  Cámara</v>
          </cell>
          <cell r="C869" t="str">
            <v>POR MEDIO DE LA CUAL SE MODIFICA EL CÓDIGO NACIONAL DE TRÁNSITO TERRESTRE; PARA ESTABLECER UNA REGULACIÓN INTEGRAL SOBRE EL USO DE GRÚAS Y PARQUEADEROS; Y SE DICTAN OTRAS DISPOSICIONES.</v>
          </cell>
          <cell r="D869" t="str">
            <v>Bajo</v>
          </cell>
          <cell r="E869" t="str">
            <v>Publicación</v>
          </cell>
          <cell r="F869" t="str">
            <v>0</v>
          </cell>
          <cell r="G869" t="str">
            <v/>
          </cell>
          <cell r="H869" t="str">
            <v/>
          </cell>
          <cell r="I869" t="str">
            <v/>
          </cell>
          <cell r="J869" t="str">
            <v/>
          </cell>
          <cell r="K869" t="str">
            <v/>
          </cell>
          <cell r="L869" t="str">
            <v>IVON YULIETH CARVAJAL MORENO</v>
          </cell>
        </row>
        <row r="870">
          <cell r="B870" t="str">
            <v>Proyecto de Ley Numero 279 de 2025  Cámara</v>
          </cell>
          <cell r="C870" t="str">
            <v>Por medio de la cual se declara a la entonces Casanare como la Cuna de la Constitución de la República de Colombia y Cuna de la Libertad de las hermanadas Naciones Andinas; Venezuela; Ecuador; Perú y Bolivia; 1809 a 1824 y se dictan otras disposiciones</v>
          </cell>
          <cell r="D870" t="str">
            <v>Bajo</v>
          </cell>
          <cell r="E870" t="str">
            <v>Ponencia</v>
          </cell>
          <cell r="F870" t="str">
            <v>1</v>
          </cell>
          <cell r="G870" t="str">
            <v/>
          </cell>
          <cell r="H870" t="str">
            <v/>
          </cell>
          <cell r="I870" t="str">
            <v/>
          </cell>
          <cell r="J870" t="str">
            <v/>
          </cell>
          <cell r="K870" t="str">
            <v/>
          </cell>
          <cell r="L870" t="str">
            <v>IVON YULIETH CARVAJAL MORENO</v>
          </cell>
        </row>
        <row r="871">
          <cell r="B871" t="str">
            <v>Proyecto de Ley Numero 279 de 2025  Senado</v>
          </cell>
          <cell r="C871" t="str">
            <v>Por medio de la cual se regulan las fórmulas tarifarias en energía y se dictan otras disposiciones.</v>
          </cell>
          <cell r="D871" t="str">
            <v>Medio</v>
          </cell>
          <cell r="E871" t="str">
            <v>Ponencia</v>
          </cell>
          <cell r="F871" t="str">
            <v>1</v>
          </cell>
          <cell r="G871" t="str">
            <v>GRUPO SISTEMA GENERAL DE REGALÍAS;DGPM;DIAN;DAF;DGPPN;DGPE</v>
          </cell>
          <cell r="H871" t="str">
            <v>DGPPN; DGPE</v>
          </cell>
          <cell r="I871" t="str">
            <v/>
          </cell>
          <cell r="J871" t="str">
            <v/>
          </cell>
          <cell r="K871" t="str">
            <v/>
          </cell>
          <cell r="L871" t="str">
            <v>SONIA LORENA IBAGON AVILA</v>
          </cell>
        </row>
        <row r="872">
          <cell r="B872" t="str">
            <v>Proyecto de Ley Numero 280 de 2025  Cámara</v>
          </cell>
          <cell r="C872" t="str">
            <v>por medio de la cual se establece el régimen sancionatorio para el transporte terrestre automotor y se fortalecen las herramientas de inspección; vigilancia; control y protección de los usuarios del sistema nacional de transporte; y se dictan otras disposiciones.</v>
          </cell>
          <cell r="D872" t="str">
            <v>Medio</v>
          </cell>
          <cell r="E872" t="str">
            <v>Publicación</v>
          </cell>
          <cell r="F872" t="str">
            <v>0</v>
          </cell>
          <cell r="G872" t="str">
            <v>DGPE;DGPM;DIAN;DAF;DGPPN</v>
          </cell>
          <cell r="H872" t="str">
            <v>DGPPN</v>
          </cell>
          <cell r="I872" t="str">
            <v/>
          </cell>
          <cell r="J872" t="str">
            <v/>
          </cell>
          <cell r="K872" t="str">
            <v/>
          </cell>
          <cell r="L872" t="str">
            <v>WILLIAM FELIPE ORDUZ ANDONOFF</v>
          </cell>
        </row>
        <row r="873">
          <cell r="B873" t="str">
            <v>Proyecto de Ley Numero 280 de 2025  Senado</v>
          </cell>
          <cell r="C873" t="str">
            <v>por medio de la cual se regula el levantamiento del velo corporativo de las Entidades Promotoras de Salud en Liquidación y se dictan otras disposiciones</v>
          </cell>
          <cell r="D873" t="str">
            <v>Medio</v>
          </cell>
          <cell r="E873" t="str">
            <v>Ponencia</v>
          </cell>
          <cell r="F873" t="str">
            <v>1</v>
          </cell>
          <cell r="G873" t="str">
            <v>DAF;DGPPN;DGRESS</v>
          </cell>
          <cell r="H873" t="str">
            <v>DGPPN</v>
          </cell>
          <cell r="I873" t="str">
            <v/>
          </cell>
          <cell r="J873" t="str">
            <v/>
          </cell>
          <cell r="K873" t="str">
            <v/>
          </cell>
          <cell r="L873" t="str">
            <v>WILLIAM FELIPE ORDUZ ANDONOFF</v>
          </cell>
        </row>
        <row r="874">
          <cell r="B874" t="str">
            <v>Proyecto de Ley Numero 281 de 2025  Cámara</v>
          </cell>
          <cell r="C874" t="str">
            <v>Por la cual se crea la ley para la protección del peatón; se promueve e incentiva la construcción de cruces peatonales seguros a nivel; se modifica la Ley 769 de 2002 y se dictan otras disposiciones.</v>
          </cell>
          <cell r="D874" t="str">
            <v>Bajo</v>
          </cell>
          <cell r="E874" t="str">
            <v>Publicación</v>
          </cell>
          <cell r="F874" t="str">
            <v>0</v>
          </cell>
          <cell r="G874" t="str">
            <v/>
          </cell>
          <cell r="H874" t="str">
            <v/>
          </cell>
          <cell r="I874" t="str">
            <v/>
          </cell>
          <cell r="J874" t="str">
            <v/>
          </cell>
          <cell r="K874" t="str">
            <v/>
          </cell>
          <cell r="L874" t="str">
            <v>IVON YULIETH CARVAJAL MORENO</v>
          </cell>
        </row>
        <row r="875">
          <cell r="B875" t="str">
            <v>Proyecto de Ley Numero 281 de 2025  Senado</v>
          </cell>
          <cell r="C875" t="str">
            <v>Por la cual se promueve la inclusión financiera mediante la eliminación de barreras económicas en el acceso a servicios bancarios básicos; se fortalece la protección al consumidor financiero y se dictan otras disposiciones.</v>
          </cell>
          <cell r="D875" t="str">
            <v>Medio</v>
          </cell>
          <cell r="E875" t="str">
            <v>Ponencia</v>
          </cell>
          <cell r="F875" t="str">
            <v>2</v>
          </cell>
          <cell r="G875" t="str">
            <v>URF;DGPPN</v>
          </cell>
          <cell r="H875" t="str">
            <v>DGPPN</v>
          </cell>
          <cell r="I875" t="str">
            <v/>
          </cell>
          <cell r="J875" t="str">
            <v/>
          </cell>
          <cell r="K875" t="str">
            <v/>
          </cell>
          <cell r="L875" t="str">
            <v>SONIA LORENA IBAGON AVILA</v>
          </cell>
        </row>
        <row r="876">
          <cell r="B876" t="str">
            <v>Proyecto de Ley Numero 282 de 2025  Cámara</v>
          </cell>
          <cell r="C876" t="str">
            <v>por medio de la cual se establecen medidas para promover; difundir y facilitar el uso del lenguaje claro y se dictan otras disposiciones.</v>
          </cell>
          <cell r="D876" t="str">
            <v>Bajo</v>
          </cell>
          <cell r="E876" t="str">
            <v>Ponencia</v>
          </cell>
          <cell r="F876" t="str">
            <v>1</v>
          </cell>
          <cell r="G876" t="str">
            <v>DGPPN;DAF</v>
          </cell>
          <cell r="H876" t="str">
            <v>DGPPN</v>
          </cell>
          <cell r="I876" t="str">
            <v/>
          </cell>
          <cell r="J876" t="str">
            <v/>
          </cell>
          <cell r="K876" t="str">
            <v/>
          </cell>
          <cell r="L876" t="str">
            <v>JESUS DAVID MUÑOZ CACERES</v>
          </cell>
        </row>
        <row r="877">
          <cell r="B877" t="str">
            <v>Proyecto de Ley Numero 282 de 2025  Senado</v>
          </cell>
          <cell r="C877" t="str">
            <v>Por medio de la cual se expide la “Ley Minera para la Transición Energética Justa; la Reindustrialización Nacional y la Minería para la Vida” y se dictan otras disposiciones.</v>
          </cell>
          <cell r="D877" t="str">
            <v>Medio</v>
          </cell>
          <cell r="E877" t="str">
            <v>Ponencia</v>
          </cell>
          <cell r="F877" t="str">
            <v>1</v>
          </cell>
          <cell r="G877" t="str">
            <v>GRUPO SISTEMA GENERAL DE REGALÍAS;DIAN;DGPM;DAF;DGPE;DGPPN</v>
          </cell>
          <cell r="H877" t="str">
            <v>DGPPN</v>
          </cell>
          <cell r="I877" t="str">
            <v/>
          </cell>
          <cell r="J877" t="str">
            <v/>
          </cell>
          <cell r="K877" t="str">
            <v/>
          </cell>
          <cell r="L877" t="str">
            <v>SANTIAGO CANO ARIAS</v>
          </cell>
        </row>
        <row r="878">
          <cell r="B878" t="str">
            <v>Proyecto de Ley Numero 283 de 2025  Senado</v>
          </cell>
          <cell r="C878" t="str">
            <v>por la cual se establece la política pública de protección y asistencia a favor de las madres menores de edad y/o en condición de vulnerabilidad que se encuentren en estado de embarazo en crisis y se dictan otras disposiciones</v>
          </cell>
          <cell r="D878" t="str">
            <v>Medio</v>
          </cell>
          <cell r="E878" t="str">
            <v>Ponencia</v>
          </cell>
          <cell r="F878" t="str">
            <v>1</v>
          </cell>
          <cell r="G878" t="str">
            <v>DGPPN;DGRESS</v>
          </cell>
          <cell r="H878" t="str">
            <v>DGPPN</v>
          </cell>
          <cell r="I878" t="str">
            <v/>
          </cell>
          <cell r="J878" t="str">
            <v/>
          </cell>
          <cell r="K878" t="str">
            <v/>
          </cell>
          <cell r="L878" t="str">
            <v>OSCAR ALBERTO GARCÍA GOMEZ</v>
          </cell>
        </row>
        <row r="879">
          <cell r="B879" t="str">
            <v>Proyecto de Ley Numero 283 de 2025  Cámara</v>
          </cell>
          <cell r="C879" t="str">
            <v>Por medio de la cual se expiden normas para el financiamiento del Presupuesto General de la Nación orientadas al restablecimiento del equilibrio de las finanzas públicas; la sostenibilidad fiscal; y se dictan otras disposiciones</v>
          </cell>
          <cell r="D879" t="str">
            <v>No impacto</v>
          </cell>
          <cell r="E879" t="str">
            <v>Ponencia</v>
          </cell>
          <cell r="F879" t="str">
            <v>1</v>
          </cell>
          <cell r="G879" t="str">
            <v/>
          </cell>
          <cell r="H879" t="str">
            <v/>
          </cell>
          <cell r="I879" t="str">
            <v/>
          </cell>
          <cell r="J879" t="str">
            <v/>
          </cell>
          <cell r="K879" t="str">
            <v/>
          </cell>
          <cell r="L879" t="str">
            <v>SANTIAGO CANO ARIAS</v>
          </cell>
        </row>
        <row r="880">
          <cell r="B880" t="str">
            <v>Proyecto de Ley Numero 284 de 2025  Senado</v>
          </cell>
          <cell r="C880" t="str">
            <v>Por medio de la cual se define y se fortalece la economía popular en Colombia y se modifican algunas disposiciones normativas.</v>
          </cell>
          <cell r="D880" t="str">
            <v>Medio</v>
          </cell>
          <cell r="E880" t="str">
            <v>Publicación</v>
          </cell>
          <cell r="F880" t="str">
            <v>0</v>
          </cell>
          <cell r="G880" t="str">
            <v>DGPPN;DAF;DGRESS</v>
          </cell>
          <cell r="H880" t="str">
            <v>DGPPN</v>
          </cell>
          <cell r="I880" t="str">
            <v/>
          </cell>
          <cell r="J880" t="str">
            <v/>
          </cell>
          <cell r="K880" t="str">
            <v/>
          </cell>
          <cell r="L880" t="str">
            <v>SONIA LORENA IBAGON AVILA</v>
          </cell>
        </row>
        <row r="881">
          <cell r="B881" t="str">
            <v>Proyecto de Ley Numero 284 de 2025  Cámara</v>
          </cell>
          <cell r="C881" t="str">
            <v>Por medio de la cual se reconoce y declara Patrimonio Cultural; Material e Inmaterial de la Nación la Ruta Macondo del Gran Caribe; se impulsa y fomenta su recorrido para el turismo nacional e internacional; se salvaguarda y protege el legado cultural; literario; gastronómico; musical; los elementos ancestrales; las tradiciones y los elementos macondianos del Caribe colombiano; descritos o referenciados en las obras y relatos de Gabriel García Márquez</v>
          </cell>
          <cell r="D881" t="str">
            <v>Bajo</v>
          </cell>
          <cell r="E881" t="str">
            <v>Publicación</v>
          </cell>
          <cell r="F881" t="str">
            <v>0</v>
          </cell>
          <cell r="G881" t="str">
            <v/>
          </cell>
          <cell r="H881" t="str">
            <v/>
          </cell>
          <cell r="I881" t="str">
            <v/>
          </cell>
          <cell r="J881" t="str">
            <v/>
          </cell>
          <cell r="K881" t="str">
            <v/>
          </cell>
          <cell r="L881" t="str">
            <v>IVON YULIETH CARVAJAL MORENO</v>
          </cell>
        </row>
        <row r="882">
          <cell r="B882" t="str">
            <v>Proyecto de Ley Numero 285 de 2025  Senado</v>
          </cell>
          <cell r="C882" t="str">
            <v>por medio de la cual se reconoce la articulación regional entre el Pacífico; los Andes y la Amazonía – Ley de reconocimiento a la Panamazonía Colombiana</v>
          </cell>
          <cell r="D882" t="str">
            <v>Bajo</v>
          </cell>
          <cell r="E882" t="str">
            <v>Ponencia</v>
          </cell>
          <cell r="F882" t="str">
            <v>1</v>
          </cell>
          <cell r="G882" t="str">
            <v/>
          </cell>
          <cell r="H882" t="str">
            <v/>
          </cell>
          <cell r="I882" t="str">
            <v/>
          </cell>
          <cell r="J882" t="str">
            <v/>
          </cell>
          <cell r="K882" t="str">
            <v/>
          </cell>
          <cell r="L882" t="str">
            <v>IVON YULIETH CARVAJAL MORENO</v>
          </cell>
        </row>
        <row r="883">
          <cell r="B883" t="str">
            <v>Proyecto de Ley Numero 286 de 2025  Cámara</v>
          </cell>
          <cell r="C883" t="str">
            <v>POR MEDIO DE LA CUAL SE DECLARA PATRIMONIO CULTURAL INMATERIAL DE LA NACIÓN A LAS PRÁCTICAS Y HABILIDADES ARTESANALES DE LA SUBREGIÓN DE LA DEPRESIÓN MOMPOSINA BOLIVARENSE Y SE DICTAN OTRAS DISPOSICIONES.</v>
          </cell>
          <cell r="D883" t="str">
            <v>Bajo</v>
          </cell>
          <cell r="E883" t="str">
            <v>Ponencia</v>
          </cell>
          <cell r="F883" t="str">
            <v>1</v>
          </cell>
          <cell r="G883" t="str">
            <v/>
          </cell>
          <cell r="H883" t="str">
            <v/>
          </cell>
          <cell r="I883" t="str">
            <v/>
          </cell>
          <cell r="J883" t="str">
            <v/>
          </cell>
          <cell r="K883" t="str">
            <v/>
          </cell>
          <cell r="L883" t="str">
            <v>IVON YULIETH CARVAJAL MORENO</v>
          </cell>
        </row>
        <row r="884">
          <cell r="B884" t="str">
            <v>Proyecto de Ley Numero 286 de 2025  Senado</v>
          </cell>
          <cell r="C884" t="str">
            <v>POR MEDIO DE LA CUAL SE ESTABLECEN MEDIDAS OBLIGATORIAS PARA LA CONSERVACIÓN DE LA FAUNA SILVESTRE EN EL DISEÑO; CONSTRUCCIÓN Y OPERACIÓN DE INFRAESTRUCTURAS VIALES Y ELÉCTRICAS; MEDIANTE LA IMPLEMENTACIÓN DE PASOS DE FAUNA; DISPOSITIVOS DE MITIGACIÓN Y ACCIONES DE CONECTIVIDAD ECOLÓGICA; Y SE DICTAN OTRAS DISPOSICIONES.</v>
          </cell>
          <cell r="D884" t="str">
            <v>Bajo</v>
          </cell>
          <cell r="E884" t="str">
            <v>Publicación</v>
          </cell>
          <cell r="F884" t="str">
            <v>0</v>
          </cell>
          <cell r="G884" t="str">
            <v/>
          </cell>
          <cell r="H884" t="str">
            <v/>
          </cell>
          <cell r="I884" t="str">
            <v/>
          </cell>
          <cell r="J884" t="str">
            <v/>
          </cell>
          <cell r="K884" t="str">
            <v/>
          </cell>
          <cell r="L884" t="str">
            <v>IVON YULIETH CARVAJAL MORENO</v>
          </cell>
        </row>
        <row r="885">
          <cell r="B885" t="str">
            <v>Proyecto de Ley Numero 287 de 2025  Cámara</v>
          </cell>
          <cell r="C885" t="str">
            <v>Por medio de la cual se fortalecen los alcances del Fondo Emprender; se fomentan los nodos asociativos y se dictan otras disposiciones.</v>
          </cell>
          <cell r="D885" t="str">
            <v>Medio</v>
          </cell>
          <cell r="E885" t="str">
            <v>Ponencia</v>
          </cell>
          <cell r="F885" t="str">
            <v>1</v>
          </cell>
          <cell r="G885" t="str">
            <v>DGPPN;DGPM;DGRESS</v>
          </cell>
          <cell r="H885" t="str">
            <v>DGPPN; DGRESS</v>
          </cell>
          <cell r="I885" t="str">
            <v/>
          </cell>
          <cell r="J885" t="str">
            <v/>
          </cell>
          <cell r="K885" t="str">
            <v/>
          </cell>
          <cell r="L885" t="str">
            <v>WILLIAM FELIPE ORDUZ ANDONOFF</v>
          </cell>
        </row>
        <row r="886">
          <cell r="B886" t="str">
            <v>Proyecto de Ley Numero 287 de 2025  Senado</v>
          </cell>
          <cell r="C886" t="str">
            <v>POR MEDIO DE LA CUAL SE MODIFICA PARCIALMENTE LA LEY 30 DE 1992 - LEY DEL BIENESTAR UNIVERSITARIO-</v>
          </cell>
          <cell r="D886" t="str">
            <v>Bajo</v>
          </cell>
          <cell r="E886" t="str">
            <v>Publicación</v>
          </cell>
          <cell r="F886" t="str">
            <v>0</v>
          </cell>
          <cell r="G886" t="str">
            <v/>
          </cell>
          <cell r="H886" t="str">
            <v/>
          </cell>
          <cell r="I886" t="str">
            <v/>
          </cell>
          <cell r="J886" t="str">
            <v/>
          </cell>
          <cell r="K886" t="str">
            <v/>
          </cell>
          <cell r="L886" t="str">
            <v>IVON YULIETH CARVAJAL MORENO</v>
          </cell>
        </row>
        <row r="887">
          <cell r="B887" t="str">
            <v>Proyecto de Ley Numero 288 de 2025  Cámara</v>
          </cell>
          <cell r="C887" t="str">
            <v>por la cual la Nación rinde homenaje público y se vincula a la celebración del Bicentenario de la Universidad del Cauca y se dictan otras disposiciones</v>
          </cell>
          <cell r="D887" t="str">
            <v>Bajo</v>
          </cell>
          <cell r="E887" t="str">
            <v>Ponencia</v>
          </cell>
          <cell r="F887" t="str">
            <v>2</v>
          </cell>
          <cell r="G887" t="str">
            <v>DGPPN</v>
          </cell>
          <cell r="H887" t="str">
            <v>DGPPN</v>
          </cell>
          <cell r="I887" t="str">
            <v/>
          </cell>
          <cell r="J887" t="str">
            <v/>
          </cell>
          <cell r="K887" t="str">
            <v/>
          </cell>
          <cell r="L887" t="str">
            <v>JOHANNA ALEJANDRA ARIAS JARAMILLO</v>
          </cell>
        </row>
        <row r="888">
          <cell r="B888" t="str">
            <v>Proyecto de Ley Numero 289 de 2025  Cámara</v>
          </cell>
          <cell r="C888" t="str">
            <v>por la cual se autoriza al Banco de la República para emitir en el territorio colombiano una especie monetaria de curso legal con fines conmemorativos por los doscientos años de fundación de la Universidad del Cauca y la Universidad de Cartagena y se dictan otras disposiciones.</v>
          </cell>
          <cell r="D888" t="str">
            <v>Bajo</v>
          </cell>
          <cell r="E888" t="str">
            <v>Publicación</v>
          </cell>
          <cell r="F888" t="str">
            <v>0</v>
          </cell>
          <cell r="G888" t="str">
            <v/>
          </cell>
          <cell r="H888" t="str">
            <v/>
          </cell>
          <cell r="I888" t="str">
            <v/>
          </cell>
          <cell r="J888" t="str">
            <v/>
          </cell>
          <cell r="K888" t="str">
            <v/>
          </cell>
          <cell r="L888" t="str">
            <v>IVON YULIETH CARVAJAL MORENO</v>
          </cell>
        </row>
        <row r="889">
          <cell r="B889" t="str">
            <v>Proyecto de Ley Numero 289 de 2025  Senado</v>
          </cell>
          <cell r="C889" t="str">
            <v>Por medio de la cual se adiciona un numeral al artículo 301 de la Ley 906 de 2004 - Código de Procedimiento Penal; para reconocer como situación de flagrancia la localización en tiempo real de dispositivos electrónicos hurtados y se dictan otras disposiciones.</v>
          </cell>
          <cell r="D889" t="str">
            <v>Bajo</v>
          </cell>
          <cell r="E889" t="str">
            <v>Publicación</v>
          </cell>
          <cell r="F889" t="str">
            <v>0</v>
          </cell>
          <cell r="G889" t="str">
            <v/>
          </cell>
          <cell r="H889" t="str">
            <v/>
          </cell>
          <cell r="I889" t="str">
            <v/>
          </cell>
          <cell r="J889" t="str">
            <v/>
          </cell>
          <cell r="K889" t="str">
            <v/>
          </cell>
          <cell r="L889" t="str">
            <v>IVON YULIETH CARVAJAL MORENO</v>
          </cell>
        </row>
        <row r="890">
          <cell r="B890" t="str">
            <v>Proyecto de Ley Numero 291 de 2025  Cámara</v>
          </cell>
          <cell r="C890" t="str">
            <v>Por medio de la cual se establecen lineamientos normativos para un sistema predial más equitativo y progresivo y se dictan otras disposiciones</v>
          </cell>
          <cell r="D890" t="str">
            <v>Medio</v>
          </cell>
          <cell r="E890" t="str">
            <v>Publicación</v>
          </cell>
          <cell r="F890" t="str">
            <v>0</v>
          </cell>
          <cell r="G890" t="str">
            <v>DAF</v>
          </cell>
          <cell r="H890" t="str">
            <v/>
          </cell>
          <cell r="I890" t="str">
            <v/>
          </cell>
          <cell r="J890" t="str">
            <v/>
          </cell>
          <cell r="K890" t="str">
            <v/>
          </cell>
          <cell r="L890" t="str">
            <v>SANTIAGO CANO ARIAS</v>
          </cell>
        </row>
        <row r="891">
          <cell r="B891" t="str">
            <v>Proyecto de Ley Numero 292 de 2025  Cámara</v>
          </cell>
          <cell r="C891" t="str">
            <v>por medio del cual se ordena el suministro de internet gratis a todas las instituciones educativas públicas por parte de las empresas de telecomunicaciones.</v>
          </cell>
          <cell r="D891" t="str">
            <v>Medio</v>
          </cell>
          <cell r="E891" t="str">
            <v>Publicación</v>
          </cell>
          <cell r="F891" t="str">
            <v>0</v>
          </cell>
          <cell r="G891" t="str">
            <v>DGPM;DGPPN</v>
          </cell>
          <cell r="H891" t="str">
            <v>DGPPN</v>
          </cell>
          <cell r="I891" t="str">
            <v/>
          </cell>
          <cell r="J891" t="str">
            <v/>
          </cell>
          <cell r="K891" t="str">
            <v/>
          </cell>
          <cell r="L891" t="str">
            <v>WILLIAM FELIPE ORDUZ ANDONOFF</v>
          </cell>
        </row>
        <row r="892">
          <cell r="B892" t="str">
            <v>Proyecto de Ley Numero 293 de 2025  Cámara</v>
          </cell>
          <cell r="C892" t="str">
            <v>Por el cual se crea el transporte asistencial avanzado de pacientes; de acuerdo con los estándares internacionales y se dictan otras disposiciones</v>
          </cell>
          <cell r="D892" t="str">
            <v>Medio</v>
          </cell>
          <cell r="E892" t="str">
            <v>Publicación</v>
          </cell>
          <cell r="F892" t="str">
            <v>0</v>
          </cell>
          <cell r="G892" t="str">
            <v>DGPPN;DGRESS</v>
          </cell>
          <cell r="H892" t="str">
            <v>DGPPN</v>
          </cell>
          <cell r="I892" t="str">
            <v/>
          </cell>
          <cell r="J892" t="str">
            <v/>
          </cell>
          <cell r="K892" t="str">
            <v/>
          </cell>
          <cell r="L892" t="str">
            <v>SONIA LORENA IBAGON AVILA</v>
          </cell>
        </row>
        <row r="893">
          <cell r="B893" t="str">
            <v>Proyecto de Ley Numero 294 de 2025  Cámara</v>
          </cell>
          <cell r="C893" t="str">
            <v>por medio del cual se establecen los mecanismos para fortalecer el Sistema General de Riesgos Laborales; el aseguramiento en vida y sus coberturas asociadas; así como propender por el óptimo uso de sus recursos y se crea el beneficio de protección para ocupaciones informales</v>
          </cell>
          <cell r="D893" t="str">
            <v>Medio</v>
          </cell>
          <cell r="E893" t="str">
            <v>Publicación</v>
          </cell>
          <cell r="F893" t="str">
            <v>0</v>
          </cell>
          <cell r="G893" t="str">
            <v>URF;DGPPN;DGRESS</v>
          </cell>
          <cell r="H893" t="str">
            <v>DGPPN</v>
          </cell>
          <cell r="I893" t="str">
            <v/>
          </cell>
          <cell r="J893" t="str">
            <v/>
          </cell>
          <cell r="K893" t="str">
            <v/>
          </cell>
          <cell r="L893" t="str">
            <v>SONIA LORENA IBAGON AVILA</v>
          </cell>
        </row>
        <row r="894">
          <cell r="B894" t="str">
            <v>Proyecto de Ley Numero 295 de 2025  Senado</v>
          </cell>
          <cell r="C894" t="str">
            <v>por medio de la cual se modifica la Ley 136 de 1994 y la Ley 2200 de 2022; estableciendo una incompatibilidad sobreviniente para alcaldes y gobernadores por parentesco con congresistas</v>
          </cell>
          <cell r="D894" t="str">
            <v>Bajo</v>
          </cell>
          <cell r="E894" t="str">
            <v>Ponencia</v>
          </cell>
          <cell r="F894" t="str">
            <v>2</v>
          </cell>
          <cell r="G894" t="str">
            <v>DGPPN</v>
          </cell>
          <cell r="H894" t="str">
            <v>DGPPN</v>
          </cell>
          <cell r="I894" t="str">
            <v/>
          </cell>
          <cell r="J894" t="str">
            <v/>
          </cell>
          <cell r="K894" t="str">
            <v/>
          </cell>
          <cell r="L894" t="str">
            <v>JESUS DAVID MUÑOZ CACERES</v>
          </cell>
        </row>
        <row r="895">
          <cell r="B895" t="str">
            <v>Proyecto de Ley Numero 296 de 2025  Senado</v>
          </cell>
          <cell r="C895" t="str">
            <v>por medio de la cual se reglamentan las cabalgatas para salvaguardar la sana convivencia; el orden público y el bienestar animal en el territorio nacional.</v>
          </cell>
          <cell r="D895" t="str">
            <v>Bajo</v>
          </cell>
          <cell r="E895" t="str">
            <v>Publicación</v>
          </cell>
          <cell r="F895" t="str">
            <v>0</v>
          </cell>
          <cell r="G895" t="str">
            <v/>
          </cell>
          <cell r="H895" t="str">
            <v/>
          </cell>
          <cell r="I895" t="str">
            <v/>
          </cell>
          <cell r="J895" t="str">
            <v/>
          </cell>
          <cell r="K895" t="str">
            <v/>
          </cell>
          <cell r="L895" t="str">
            <v>IVON YULIETH CARVAJAL MORENO</v>
          </cell>
        </row>
        <row r="896">
          <cell r="B896" t="str">
            <v>Proyecto de Ley Numero 297 de 2025  Cámara</v>
          </cell>
          <cell r="C896" t="str">
            <v>Mediante la cual se declara el río Catatumbo y su vertiente hidrográfica como sujeto de derechos y patrimonio histórico de la memoria del conflicto armado colombiano</v>
          </cell>
          <cell r="D896" t="str">
            <v>Bajo</v>
          </cell>
          <cell r="E896" t="str">
            <v>Aprobado</v>
          </cell>
          <cell r="F896" t="str">
            <v>1</v>
          </cell>
          <cell r="G896" t="str">
            <v>DGPPN;DAF</v>
          </cell>
          <cell r="H896" t="str">
            <v>DGPPN</v>
          </cell>
          <cell r="I896" t="str">
            <v/>
          </cell>
          <cell r="J896" t="str">
            <v/>
          </cell>
          <cell r="K896" t="str">
            <v/>
          </cell>
          <cell r="L896" t="str">
            <v>JOHANNA ALEJANDRA ARIAS JARAMILLO</v>
          </cell>
        </row>
        <row r="897">
          <cell r="B897" t="str">
            <v>Proyecto de Ley Numero 297 de 2025  Senado</v>
          </cell>
          <cell r="C897" t="str">
            <v>por medio del cual se crea el Instituto Colombiano de Mercadeo Agropecuario (ICMA) y se dictan otras disposiciones.</v>
          </cell>
          <cell r="D897" t="str">
            <v>Medio</v>
          </cell>
          <cell r="E897" t="str">
            <v>Publicación</v>
          </cell>
          <cell r="F897" t="str">
            <v>0</v>
          </cell>
          <cell r="G897" t="str">
            <v>DGPPN</v>
          </cell>
          <cell r="H897" t="str">
            <v>DGPPN</v>
          </cell>
          <cell r="I897" t="str">
            <v/>
          </cell>
          <cell r="J897" t="str">
            <v/>
          </cell>
          <cell r="K897" t="str">
            <v/>
          </cell>
          <cell r="L897" t="str">
            <v>JEAN MARCO FERIA PEROZO</v>
          </cell>
        </row>
        <row r="898">
          <cell r="B898" t="str">
            <v>Proyecto de Ley Numero 298 de 2025  Cámara</v>
          </cell>
          <cell r="C898" t="str">
            <v>por medio de la cual se reconocen los derechos de las personas autistas y neurodivergentes y se adoptan medidas para su inclusión plena en la sociedad.</v>
          </cell>
          <cell r="D898" t="str">
            <v>Medio</v>
          </cell>
          <cell r="E898" t="str">
            <v>Ponencia</v>
          </cell>
          <cell r="F898" t="str">
            <v>1</v>
          </cell>
          <cell r="G898" t="str">
            <v>DAF;DGPPN</v>
          </cell>
          <cell r="H898" t="str">
            <v>DGPPN</v>
          </cell>
          <cell r="I898" t="str">
            <v/>
          </cell>
          <cell r="J898" t="str">
            <v/>
          </cell>
          <cell r="K898" t="str">
            <v/>
          </cell>
          <cell r="L898" t="str">
            <v>WILLIAM FELIPE ORDUZ ANDONOFF</v>
          </cell>
        </row>
        <row r="899">
          <cell r="B899" t="str">
            <v>Proyecto de Ley Numero 298 de 2025  Senado</v>
          </cell>
          <cell r="C899" t="str">
            <v>por medio del cual se rinde homenaje al municipio de Flandes; Tolima y se le declara pionero de la aviación en Colombia y cuna de la aviación militar en el país y dictan otras disposiciones.</v>
          </cell>
          <cell r="D899" t="str">
            <v>Bajo</v>
          </cell>
          <cell r="E899" t="str">
            <v>Ponencia</v>
          </cell>
          <cell r="F899" t="str">
            <v>2</v>
          </cell>
          <cell r="G899" t="str">
            <v/>
          </cell>
          <cell r="H899" t="str">
            <v/>
          </cell>
          <cell r="I899" t="str">
            <v/>
          </cell>
          <cell r="J899" t="str">
            <v/>
          </cell>
          <cell r="K899" t="str">
            <v/>
          </cell>
          <cell r="L899" t="str">
            <v>IVON YULIETH CARVAJAL MORENO</v>
          </cell>
        </row>
        <row r="900">
          <cell r="B900" t="str">
            <v>Proyecto de Ley Numero 299 de 2025  Cámara</v>
          </cell>
          <cell r="C900" t="str">
            <v>Por el cual se regulan las jornadas lúdicas con aves de corral y se dictan otras disposiciones</v>
          </cell>
          <cell r="D900" t="str">
            <v>Bajo</v>
          </cell>
          <cell r="E900" t="str">
            <v>Publicación</v>
          </cell>
          <cell r="F900" t="str">
            <v>0</v>
          </cell>
          <cell r="G900" t="str">
            <v/>
          </cell>
          <cell r="H900" t="str">
            <v/>
          </cell>
          <cell r="I900" t="str">
            <v/>
          </cell>
          <cell r="J900" t="str">
            <v/>
          </cell>
          <cell r="K900" t="str">
            <v/>
          </cell>
          <cell r="L900" t="str">
            <v>IVON YULIETH CARVAJAL MORENO</v>
          </cell>
        </row>
        <row r="901">
          <cell r="B901" t="str">
            <v>-Proyecto de ley estatutaria Numero 300 de 2025  Cámara</v>
          </cell>
          <cell r="C901" t="str">
            <v>por medio de la cual se establecen medidas para el fortalecimiento de las veedurías ciudadanas; promover el control social y se dictan otras disposiciones.</v>
          </cell>
          <cell r="D901" t="str">
            <v>Bajo</v>
          </cell>
          <cell r="E901" t="str">
            <v>Ponencia</v>
          </cell>
          <cell r="F901" t="str">
            <v>2</v>
          </cell>
          <cell r="G901" t="str">
            <v>DAF;DGPPN</v>
          </cell>
          <cell r="H901" t="str">
            <v>DGPPN</v>
          </cell>
          <cell r="I901" t="str">
            <v/>
          </cell>
          <cell r="J901" t="str">
            <v/>
          </cell>
          <cell r="K901" t="str">
            <v/>
          </cell>
          <cell r="L901" t="str">
            <v>JESUS DAVID MUÑOZ CACERES</v>
          </cell>
        </row>
        <row r="902">
          <cell r="B902" t="str">
            <v>-Proyecto de ley estatutaria Numero 301 de 2025  Cámara</v>
          </cell>
          <cell r="C902" t="str">
            <v>POR EL CUAL SE ESTABLECE LA PARTICIPACIÓN PARITARIA EN LA CONFORMACIÓN DE LISTAS A CORPORACIONES DE ELECCIÓN POPULAR</v>
          </cell>
          <cell r="D902" t="str">
            <v>Bajo</v>
          </cell>
          <cell r="E902" t="str">
            <v>Ponencia</v>
          </cell>
          <cell r="F902" t="str">
            <v>1</v>
          </cell>
          <cell r="G902" t="str">
            <v/>
          </cell>
          <cell r="H902" t="str">
            <v/>
          </cell>
          <cell r="I902" t="str">
            <v/>
          </cell>
          <cell r="J902" t="str">
            <v/>
          </cell>
          <cell r="K902" t="str">
            <v/>
          </cell>
          <cell r="L902" t="str">
            <v>IVON YULIETH CARVAJAL MORENO</v>
          </cell>
        </row>
        <row r="903">
          <cell r="B903" t="str">
            <v>Proyecto de Ley Numero 302 de 2025  Cámara</v>
          </cell>
          <cell r="C903" t="str">
            <v>Por medio de la cual la Nación rinde homenaje a las víctimas de la toma guerrillera de Mitú y se autoriza la emisión de una moneda conmemorativa; y se dictan otras disposiciones.</v>
          </cell>
          <cell r="D903" t="str">
            <v>Bajo</v>
          </cell>
          <cell r="E903" t="str">
            <v>Publicación</v>
          </cell>
          <cell r="F903" t="str">
            <v>0</v>
          </cell>
          <cell r="G903" t="str">
            <v/>
          </cell>
          <cell r="H903" t="str">
            <v/>
          </cell>
          <cell r="I903" t="str">
            <v/>
          </cell>
          <cell r="J903" t="str">
            <v/>
          </cell>
          <cell r="K903" t="str">
            <v/>
          </cell>
          <cell r="L903" t="str">
            <v>IVON YULIETH CARVAJAL MORENO</v>
          </cell>
        </row>
        <row r="904">
          <cell r="B904" t="str">
            <v>Proyecto de Ley Numero 303 de 2025  Cámara</v>
          </cell>
          <cell r="C904" t="str">
            <v>Por medio del cual se reconoce la cuenca del río Patía; como sujeto de derechos; se establecen medidas para detener su destrucción; protegerla; recuperarla; restaurarla y conservarla y se dictan otras disposiciones</v>
          </cell>
          <cell r="D904" t="str">
            <v>Bajo</v>
          </cell>
          <cell r="E904" t="str">
            <v>Publicación</v>
          </cell>
          <cell r="F904" t="str">
            <v>0</v>
          </cell>
          <cell r="G904" t="str">
            <v/>
          </cell>
          <cell r="H904" t="str">
            <v/>
          </cell>
          <cell r="I904" t="str">
            <v/>
          </cell>
          <cell r="J904" t="str">
            <v/>
          </cell>
          <cell r="K904" t="str">
            <v/>
          </cell>
          <cell r="L904" t="str">
            <v>IVON YULIETH CARVAJAL MORENO</v>
          </cell>
        </row>
        <row r="905">
          <cell r="B905" t="str">
            <v>Proyecto de Ley Numero 304 de 2025  Cámara</v>
          </cell>
          <cell r="C905" t="str">
            <v>Por medio de la cual se fija el salario mínimo profesional; tecnológico y técnico en Colombia</v>
          </cell>
          <cell r="D905" t="str">
            <v>Medio</v>
          </cell>
          <cell r="E905" t="str">
            <v>Publicación</v>
          </cell>
          <cell r="F905" t="str">
            <v>0</v>
          </cell>
          <cell r="G905" t="str">
            <v>DGPPN;DGPM</v>
          </cell>
          <cell r="H905" t="str">
            <v>DGPPN</v>
          </cell>
          <cell r="I905" t="str">
            <v/>
          </cell>
          <cell r="J905" t="str">
            <v/>
          </cell>
          <cell r="K905" t="str">
            <v/>
          </cell>
          <cell r="L905" t="str">
            <v>OSCAR ALBERTO GARCÍA GOMEZ</v>
          </cell>
        </row>
        <row r="906">
          <cell r="B906" t="str">
            <v>Proyecto de Ley Numero 305 de 2025  Senado</v>
          </cell>
          <cell r="C906" t="str">
            <v>“Por medio de la cual se establecen las condiciones para la prescripción de los depósitos en custodia en condición especial y se dictan otras disposiciones”</v>
          </cell>
          <cell r="D906" t="str">
            <v>Medio</v>
          </cell>
          <cell r="E906" t="str">
            <v>Ponencia</v>
          </cell>
          <cell r="F906" t="str">
            <v>2</v>
          </cell>
          <cell r="G906" t="str">
            <v>DGPPN;DGPM</v>
          </cell>
          <cell r="H906" t="str">
            <v>DGPPN</v>
          </cell>
          <cell r="I906" t="str">
            <v/>
          </cell>
          <cell r="J906" t="str">
            <v/>
          </cell>
          <cell r="K906" t="str">
            <v/>
          </cell>
          <cell r="L906" t="str">
            <v>JEAN MARCO FERIA PEROZO</v>
          </cell>
        </row>
        <row r="907">
          <cell r="B907" t="str">
            <v>Proyecto de Ley Numero 305 de 2025  Cámara</v>
          </cell>
          <cell r="C907" t="str">
            <v>Por medio del cual se prohíbe la figura del contrato sindical y se dictan otras disposiciones.</v>
          </cell>
          <cell r="D907" t="str">
            <v>Bajo</v>
          </cell>
          <cell r="E907" t="str">
            <v>Ponencia</v>
          </cell>
          <cell r="F907" t="str">
            <v>1</v>
          </cell>
          <cell r="G907" t="str">
            <v/>
          </cell>
          <cell r="H907" t="str">
            <v/>
          </cell>
          <cell r="I907" t="str">
            <v/>
          </cell>
          <cell r="J907" t="str">
            <v/>
          </cell>
          <cell r="K907" t="str">
            <v/>
          </cell>
          <cell r="L907" t="str">
            <v>IVON YULIETH CARVAJAL MORENO</v>
          </cell>
        </row>
        <row r="908">
          <cell r="B908" t="str">
            <v>Proyecto de Ley Numero 306 de 2025  Cámara</v>
          </cell>
          <cell r="C908" t="str">
            <v>POR MEDIO DE LA CUAL SE ESTABLECEN MEDIDAS PARA PREVENIR; TIPIFICAR Y SANCIONAR EL GROOMING O ACERCAMIENTOS SEXUALES DIGITALES ABUSIVOS CONTRA NIÑAS; NIÑOS Y ADOLESCENTES Y SE DICTAN OTRAS DISPOSICIONES</v>
          </cell>
          <cell r="D908" t="str">
            <v>Bajo</v>
          </cell>
          <cell r="E908" t="str">
            <v>Ponencia</v>
          </cell>
          <cell r="F908" t="str">
            <v>1</v>
          </cell>
          <cell r="G908" t="str">
            <v/>
          </cell>
          <cell r="H908" t="str">
            <v/>
          </cell>
          <cell r="I908" t="str">
            <v/>
          </cell>
          <cell r="J908" t="str">
            <v/>
          </cell>
          <cell r="K908" t="str">
            <v/>
          </cell>
          <cell r="L908" t="str">
            <v>IVON YULIETH CARVAJAL MORENO</v>
          </cell>
        </row>
        <row r="909">
          <cell r="B909" t="str">
            <v>Proyecto de Ley Numero 306 de 2025  Senado</v>
          </cell>
          <cell r="C909" t="str">
            <v>Por medio de la cual se redelimita la reserva forestal establecida por la Ley 2a. de 1959 y se dictan otras disposiciones.</v>
          </cell>
          <cell r="D909" t="str">
            <v>Medio</v>
          </cell>
          <cell r="E909" t="str">
            <v>Publicación</v>
          </cell>
          <cell r="F909" t="str">
            <v>0</v>
          </cell>
          <cell r="G909" t="str">
            <v>DAF;DGPPN</v>
          </cell>
          <cell r="H909" t="str">
            <v>DGPPN</v>
          </cell>
          <cell r="I909" t="str">
            <v/>
          </cell>
          <cell r="J909" t="str">
            <v/>
          </cell>
          <cell r="K909" t="str">
            <v/>
          </cell>
          <cell r="L909" t="str">
            <v>JEAN MARCO FERIA PEROZO</v>
          </cell>
        </row>
        <row r="910">
          <cell r="B910" t="str">
            <v>Proyecto de Ley Numero 307 de 2025  Cámara</v>
          </cell>
          <cell r="C910" t="str">
            <v>por medio de la cual se crea el Fondo de Sostenibilidad para la Protección (FSP); se crea la tasa extraordinaria de aportes y se dictan otras disposiciones.</v>
          </cell>
          <cell r="D910" t="str">
            <v>Medio</v>
          </cell>
          <cell r="E910" t="str">
            <v>Publicación</v>
          </cell>
          <cell r="F910" t="str">
            <v>0</v>
          </cell>
          <cell r="G910" t="str">
            <v>DGPPN;DGPM</v>
          </cell>
          <cell r="H910" t="str">
            <v>DGPPN</v>
          </cell>
          <cell r="I910" t="str">
            <v/>
          </cell>
          <cell r="J910" t="str">
            <v/>
          </cell>
          <cell r="K910" t="str">
            <v/>
          </cell>
          <cell r="L910" t="str">
            <v>WILLIAM FELIPE ORDUZ ANDONOFF</v>
          </cell>
        </row>
        <row r="911">
          <cell r="B911" t="str">
            <v>Proyecto de Ley Numero 308 de 2025  Cámara</v>
          </cell>
          <cell r="C911" t="str">
            <v>por medio de la cual se establecen lineamientos para el diseño de la política pública de preservación del conocimiento y saberes ancestrales o tradicionales de las comunidades étnicas de Colombia estableciendo un sistema de intercambio cultural entre ellas y se dictan otras disposiciones.</v>
          </cell>
          <cell r="D911" t="str">
            <v>Medio</v>
          </cell>
          <cell r="E911" t="str">
            <v>Publicación</v>
          </cell>
          <cell r="F911" t="str">
            <v>0</v>
          </cell>
          <cell r="G911" t="str">
            <v>DGPPN</v>
          </cell>
          <cell r="H911" t="str">
            <v>DGPPN</v>
          </cell>
          <cell r="I911" t="str">
            <v/>
          </cell>
          <cell r="J911" t="str">
            <v/>
          </cell>
          <cell r="K911" t="str">
            <v/>
          </cell>
          <cell r="L911" t="str">
            <v>JEAN MARCO FERIA PEROZO</v>
          </cell>
        </row>
        <row r="912">
          <cell r="B912" t="str">
            <v>Proyecto de Ley Numero 308 de 2025  Senado</v>
          </cell>
          <cell r="C912" t="str">
            <v>Por medio del cual se definen los lineamientos y medidas idóneas para impulsar la formación en programación y ampliar la oferta de profesionales en esta área; promoviendo su integración al mercado laboral</v>
          </cell>
          <cell r="D912" t="str">
            <v>Bajo</v>
          </cell>
          <cell r="E912" t="str">
            <v>Publicación</v>
          </cell>
          <cell r="F912" t="str">
            <v>0</v>
          </cell>
          <cell r="G912" t="str">
            <v/>
          </cell>
          <cell r="H912" t="str">
            <v/>
          </cell>
          <cell r="I912" t="str">
            <v/>
          </cell>
          <cell r="J912" t="str">
            <v/>
          </cell>
          <cell r="K912" t="str">
            <v/>
          </cell>
          <cell r="L912" t="str">
            <v>IVON YULIETH CARVAJAL MORENO</v>
          </cell>
        </row>
        <row r="913">
          <cell r="B913" t="str">
            <v>Proyecto de Ley Numero 309 de 2025  Senado</v>
          </cell>
          <cell r="C913" t="str">
            <v>Por medio de la cual se adoptan medidas para fomentar la zoocría de ejemplares de fauna silvestre nativa de artrópodos de la clase insecta; orden Lepidoptera; y se dictan otras disposiciones.</v>
          </cell>
          <cell r="D913" t="str">
            <v>Bajo</v>
          </cell>
          <cell r="E913" t="str">
            <v>Publicación</v>
          </cell>
          <cell r="F913" t="str">
            <v>0</v>
          </cell>
          <cell r="G913" t="str">
            <v/>
          </cell>
          <cell r="H913" t="str">
            <v/>
          </cell>
          <cell r="I913" t="str">
            <v/>
          </cell>
          <cell r="J913" t="str">
            <v/>
          </cell>
          <cell r="K913" t="str">
            <v/>
          </cell>
          <cell r="L913" t="str">
            <v>IVON YULIETH CARVAJAL MORENO</v>
          </cell>
        </row>
        <row r="914">
          <cell r="B914" t="str">
            <v>Proyecto de Ley Numero 309 de 2025  Cámara</v>
          </cell>
          <cell r="C914" t="str">
            <v>Por medio de la cual se establecen medidas de igualdad salarial; laboral y pensional entre los docentes regidos por los Decretos números 2277 de 1979 y 1278 de 2002; y se dictan otras disposiciones</v>
          </cell>
          <cell r="D914" t="str">
            <v>Alto</v>
          </cell>
          <cell r="E914" t="str">
            <v>Publicación</v>
          </cell>
          <cell r="F914" t="str">
            <v>0</v>
          </cell>
          <cell r="G914" t="str">
            <v>DGPPN;DGRESS;DAF;DGPM</v>
          </cell>
          <cell r="H914" t="str">
            <v>DGPPN; DGRESS</v>
          </cell>
          <cell r="I914" t="str">
            <v/>
          </cell>
          <cell r="J914" t="str">
            <v/>
          </cell>
          <cell r="K914" t="str">
            <v/>
          </cell>
          <cell r="L914" t="str">
            <v>SANTIAGO CANO ARIAS</v>
          </cell>
        </row>
        <row r="915">
          <cell r="B915" t="str">
            <v>Proyecto de Ley Numero 310 de 2025  Cámara</v>
          </cell>
          <cell r="C915" t="str">
            <v>Por la cual se establece el marco normativo para la regulación de las emisoras sin título habilitante en Colombia; la democratización y protección del espacio radio eléctrico y se dictan otras disposiciones</v>
          </cell>
          <cell r="D915" t="str">
            <v>Bajo</v>
          </cell>
          <cell r="E915" t="str">
            <v>Ponencia</v>
          </cell>
          <cell r="F915" t="str">
            <v>1</v>
          </cell>
          <cell r="G915" t="str">
            <v/>
          </cell>
          <cell r="H915" t="str">
            <v/>
          </cell>
          <cell r="I915" t="str">
            <v/>
          </cell>
          <cell r="J915" t="str">
            <v/>
          </cell>
          <cell r="K915" t="str">
            <v/>
          </cell>
          <cell r="L915" t="str">
            <v>IVON YULIETH CARVAJAL MORENO</v>
          </cell>
        </row>
        <row r="916">
          <cell r="B916" t="str">
            <v>Proyecto de Ley Numero 310 de 2025  Senado</v>
          </cell>
          <cell r="C916" t="str">
            <v>por medio de la cual se establecen medidas para la protección integral de las familias gestantes y las mujeres en situación de embarazo.</v>
          </cell>
          <cell r="D916" t="str">
            <v>Medio</v>
          </cell>
          <cell r="E916" t="str">
            <v>Publicación</v>
          </cell>
          <cell r="F916" t="str">
            <v>0</v>
          </cell>
          <cell r="G916" t="str">
            <v>GRUPO SISTEMA GENERAL DE REGALÍAS;DGPPN;DGRESS;DAF</v>
          </cell>
          <cell r="H916" t="str">
            <v>DGPPN</v>
          </cell>
          <cell r="I916" t="str">
            <v/>
          </cell>
          <cell r="J916" t="str">
            <v/>
          </cell>
          <cell r="K916" t="str">
            <v/>
          </cell>
          <cell r="L916" t="str">
            <v>WILLIAM FELIPE ORDUZ ANDONOFF</v>
          </cell>
        </row>
        <row r="917">
          <cell r="B917" t="str">
            <v>Proyecto de Ley Numero 311 de 2025  Cámara</v>
          </cell>
          <cell r="C917" t="str">
            <v>por medio de la cual se declara a Santa Marta D.T.C. e H. y Cartagena de Indias D. T.; y C.; ciudades de encuentro de la Diversidad Histórica; Étnica y de las Culturas de la nación y se dictan otras disposiciones.</v>
          </cell>
          <cell r="D917" t="str">
            <v>Bajo</v>
          </cell>
          <cell r="E917" t="str">
            <v>Ponencia</v>
          </cell>
          <cell r="F917" t="str">
            <v>1</v>
          </cell>
          <cell r="G917" t="str">
            <v>DGPPN;DAF</v>
          </cell>
          <cell r="H917" t="str">
            <v>DGPPN</v>
          </cell>
          <cell r="I917" t="str">
            <v/>
          </cell>
          <cell r="J917" t="str">
            <v/>
          </cell>
          <cell r="K917" t="str">
            <v/>
          </cell>
          <cell r="L917" t="str">
            <v>IVON YULIETH CARVAJAL MORENO</v>
          </cell>
        </row>
        <row r="918">
          <cell r="B918" t="str">
            <v>Proyecto de Ley Numero 311 de 2025  Senado</v>
          </cell>
          <cell r="C918" t="str">
            <v>Por medio de la cual se modifica el régimen jurídico de las asociaciones público privadas y se dictan otras disposiciones</v>
          </cell>
          <cell r="D918" t="str">
            <v>Medio</v>
          </cell>
          <cell r="E918" t="str">
            <v>Ponencia</v>
          </cell>
          <cell r="F918" t="str">
            <v>1</v>
          </cell>
          <cell r="G918" t="str">
            <v>DGCPTN;DGPPN</v>
          </cell>
          <cell r="H918" t="str">
            <v>DGPPN</v>
          </cell>
          <cell r="I918" t="str">
            <v/>
          </cell>
          <cell r="J918" t="str">
            <v/>
          </cell>
          <cell r="K918" t="str">
            <v/>
          </cell>
          <cell r="L918" t="str">
            <v>JEAN MARCO FERIA PEROZO</v>
          </cell>
        </row>
        <row r="919">
          <cell r="B919" t="str">
            <v>Proyecto de Ley Numero 312 de 2025  Senado</v>
          </cell>
          <cell r="C919" t="str">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ell>
          <cell r="D919" t="str">
            <v>Bajo</v>
          </cell>
          <cell r="E919" t="str">
            <v>Publicación</v>
          </cell>
          <cell r="F919" t="str">
            <v>0</v>
          </cell>
          <cell r="G919" t="str">
            <v/>
          </cell>
          <cell r="H919" t="str">
            <v/>
          </cell>
          <cell r="I919" t="str">
            <v/>
          </cell>
          <cell r="J919" t="str">
            <v/>
          </cell>
          <cell r="K919" t="str">
            <v/>
          </cell>
          <cell r="L919" t="str">
            <v>OSCAR ALBERTO GARCÍA GOMEZ</v>
          </cell>
        </row>
        <row r="920">
          <cell r="B920" t="str">
            <v>Proyecto de Ley Numero 312 de 2025  Cámara</v>
          </cell>
          <cell r="C920" t="str">
            <v>Por medio de la cual se reduce la tarifa del IVA en tiquetes aéreos.</v>
          </cell>
          <cell r="D920" t="str">
            <v>Medio</v>
          </cell>
          <cell r="E920" t="str">
            <v>Publicación</v>
          </cell>
          <cell r="F920" t="str">
            <v>0</v>
          </cell>
          <cell r="G920" t="str">
            <v>DIAN</v>
          </cell>
          <cell r="H920" t="str">
            <v>DIAN</v>
          </cell>
          <cell r="I920" t="str">
            <v/>
          </cell>
          <cell r="J920" t="str">
            <v/>
          </cell>
          <cell r="K920" t="str">
            <v/>
          </cell>
          <cell r="L920" t="str">
            <v>OSCAR ALBERTO GARCÍA GOMEZ</v>
          </cell>
        </row>
        <row r="921">
          <cell r="B921" t="str">
            <v>Proyecto de Ley Numero 313 de 2025  Cámara</v>
          </cell>
          <cell r="C921" t="str">
            <v>por medio de la cual se crea y autoriza a la Asamblea del Departamento del Guainía para emitir la estampilla pro Hospitales Públicos; Centros de Salud Públicos y Puestos de Salud públicos del Guainía y se dictan otras disposiciones.</v>
          </cell>
          <cell r="D921" t="str">
            <v>Bajo</v>
          </cell>
          <cell r="E921" t="str">
            <v>Publicación</v>
          </cell>
          <cell r="F921" t="str">
            <v>0</v>
          </cell>
          <cell r="G921" t="str">
            <v/>
          </cell>
          <cell r="H921" t="str">
            <v/>
          </cell>
          <cell r="I921" t="str">
            <v/>
          </cell>
          <cell r="J921" t="str">
            <v/>
          </cell>
          <cell r="K921" t="str">
            <v>-Publicación 0 Debate</v>
          </cell>
          <cell r="L921" t="str">
            <v>JOHANNA ALEJANDRA ARIAS JARAMILLO</v>
          </cell>
        </row>
        <row r="922">
          <cell r="B922" t="str">
            <v>Proyecto de Ley Numero 313 de 2025  Senado</v>
          </cell>
          <cell r="C922" t="str">
            <v>Por medio de la cual se reforma el artículo 66 de la Ley 30 de 1992; se regulan los períodos de los rectores de las universidades públicas y se dictan otras disposiciones sobre alternancia en la dirección de la educación superior</v>
          </cell>
          <cell r="D922" t="str">
            <v>Bajo</v>
          </cell>
          <cell r="E922" t="str">
            <v>Publicación</v>
          </cell>
          <cell r="F922" t="str">
            <v>0</v>
          </cell>
          <cell r="G922" t="str">
            <v/>
          </cell>
          <cell r="H922" t="str">
            <v/>
          </cell>
          <cell r="I922" t="str">
            <v/>
          </cell>
          <cell r="J922" t="str">
            <v/>
          </cell>
          <cell r="K922" t="str">
            <v/>
          </cell>
          <cell r="L922" t="str">
            <v>IVON YULIETH CARVAJAL MORENO</v>
          </cell>
        </row>
        <row r="923">
          <cell r="B923" t="str">
            <v>Proyecto de Ley Numero 314 de 2025  Senado</v>
          </cell>
          <cell r="C923" t="str">
            <v>Por medio de la cual se garantiza el consentimiento informado de la mujer gestante mediante la detección y escucha del latido del ser humano por nacer; y se dictan otras disposiciones.</v>
          </cell>
          <cell r="D923" t="str">
            <v>Bajo</v>
          </cell>
          <cell r="E923" t="str">
            <v>Ponencia</v>
          </cell>
          <cell r="F923" t="str">
            <v>1</v>
          </cell>
          <cell r="G923" t="str">
            <v/>
          </cell>
          <cell r="H923" t="str">
            <v/>
          </cell>
          <cell r="I923" t="str">
            <v/>
          </cell>
          <cell r="J923" t="str">
            <v/>
          </cell>
          <cell r="K923" t="str">
            <v/>
          </cell>
          <cell r="L923" t="str">
            <v>IVON YULIETH CARVAJAL MORENO</v>
          </cell>
        </row>
        <row r="924">
          <cell r="B924" t="str">
            <v>Proyecto de Ley Numero 314 de 2025  Cámara</v>
          </cell>
          <cell r="C924" t="str">
            <v>Por medio del cual se fortalecen las capacidades de las comunidades educativas en prevención del consumo de sustancias psicoactivas en las instituciones de educación básica y media del país.</v>
          </cell>
          <cell r="D924" t="str">
            <v>Bajo</v>
          </cell>
          <cell r="E924" t="str">
            <v>Aprobado</v>
          </cell>
          <cell r="F924" t="str">
            <v>1</v>
          </cell>
          <cell r="G924" t="str">
            <v/>
          </cell>
          <cell r="H924" t="str">
            <v/>
          </cell>
          <cell r="I924" t="str">
            <v/>
          </cell>
          <cell r="J924" t="str">
            <v/>
          </cell>
          <cell r="K924" t="str">
            <v/>
          </cell>
          <cell r="L924" t="str">
            <v>IVON YULIETH CARVAJAL MORENO</v>
          </cell>
        </row>
        <row r="925">
          <cell r="B925" t="str">
            <v>Proyecto de Ley Numero 315 de 2025  Cámara</v>
          </cell>
          <cell r="C925" t="str">
            <v>Por medio de la cual se crea la Comisión Nacional de Investigación para el Esclarecimiento de la Verdad y reparación integral a las víctimas de delitos de abuso sexual en contextos clericales y religiosos</v>
          </cell>
          <cell r="D925" t="str">
            <v>Bajo</v>
          </cell>
          <cell r="E925" t="str">
            <v>Publicación</v>
          </cell>
          <cell r="F925" t="str">
            <v>0</v>
          </cell>
          <cell r="G925" t="str">
            <v/>
          </cell>
          <cell r="H925" t="str">
            <v/>
          </cell>
          <cell r="I925" t="str">
            <v/>
          </cell>
          <cell r="J925" t="str">
            <v/>
          </cell>
          <cell r="K925" t="str">
            <v/>
          </cell>
          <cell r="L925" t="str">
            <v>WILLIAM FELIPE ORDUZ ANDONOFF</v>
          </cell>
        </row>
        <row r="926">
          <cell r="B926" t="str">
            <v>Proyecto de Ley Numero 315 de 2025  Senado</v>
          </cell>
          <cell r="C926" t="str">
            <v>por medio de la cual se reconoce y establece a los agentes de protección o escoltas requeridos como una profesión y/u oficio de alto riesgo; y se dictan otras disposiciones.</v>
          </cell>
          <cell r="D926" t="str">
            <v>Medio</v>
          </cell>
          <cell r="E926" t="str">
            <v>Publicación</v>
          </cell>
          <cell r="F926" t="str">
            <v>0</v>
          </cell>
          <cell r="G926" t="str">
            <v>DGRESS;DGPPN</v>
          </cell>
          <cell r="H926" t="str">
            <v>DGPPN</v>
          </cell>
          <cell r="I926" t="str">
            <v/>
          </cell>
          <cell r="J926" t="str">
            <v/>
          </cell>
          <cell r="K926" t="str">
            <v/>
          </cell>
          <cell r="L926" t="str">
            <v>WILLIAM FELIPE ORDUZ ANDONOFF</v>
          </cell>
        </row>
        <row r="927">
          <cell r="B927" t="str">
            <v>Proyecto de Ley Numero 316 de 2025  Senado</v>
          </cell>
          <cell r="C927" t="str">
            <v>Por medio de la cual se modifican la Ley 769 de 2002 y la Ley 1843 de 2017 y se dictan otras disposiciones.</v>
          </cell>
          <cell r="D927" t="str">
            <v>Bajo</v>
          </cell>
          <cell r="E927" t="str">
            <v>Ponencia</v>
          </cell>
          <cell r="F927" t="str">
            <v>1</v>
          </cell>
          <cell r="G927" t="str">
            <v/>
          </cell>
          <cell r="H927" t="str">
            <v/>
          </cell>
          <cell r="I927" t="str">
            <v/>
          </cell>
          <cell r="J927" t="str">
            <v/>
          </cell>
          <cell r="K927" t="str">
            <v/>
          </cell>
          <cell r="L927" t="str">
            <v>IVON YULIETH CARVAJAL MORENO</v>
          </cell>
        </row>
        <row r="928">
          <cell r="B928" t="str">
            <v>Proyecto de Ley Numero 316 de 2025  Cámara</v>
          </cell>
          <cell r="C928" t="str">
            <v>Por medio de la cual se permite la cancelación de productos financieros por cualquiera de los canales de atención y medios transaccionales físicos y virtuales ofrecidos por los establecimientos de crédito del sistema financiero colombiano; se modifica la Ley 1328 de 2009 y se dictan otras disposiciones.</v>
          </cell>
          <cell r="D928" t="str">
            <v>Bajo</v>
          </cell>
          <cell r="E928" t="str">
            <v>Publicación</v>
          </cell>
          <cell r="F928" t="str">
            <v>0</v>
          </cell>
          <cell r="G928" t="str">
            <v/>
          </cell>
          <cell r="H928" t="str">
            <v/>
          </cell>
          <cell r="I928" t="str">
            <v/>
          </cell>
          <cell r="J928" t="str">
            <v/>
          </cell>
          <cell r="K928" t="str">
            <v/>
          </cell>
          <cell r="L928" t="str">
            <v>IVON YULIETH CARVAJAL MORENO</v>
          </cell>
        </row>
        <row r="929">
          <cell r="B929" t="str">
            <v>Proyecto de Ley Numero 317 de 2025  Senado</v>
          </cell>
          <cell r="C929" t="str">
            <v>Por medio de la cual se adiciona un artículo en el Capítulo II del Título XII de la Ley 599 de 2000 (Código Penal) y se modifica el artículo 4° y 5° de la Ley 1696 de 2013 - Ley no más borrachos al volante.</v>
          </cell>
          <cell r="D929" t="str">
            <v>Bajo</v>
          </cell>
          <cell r="E929" t="str">
            <v>Publicación</v>
          </cell>
          <cell r="F929" t="str">
            <v>0</v>
          </cell>
          <cell r="G929" t="str">
            <v/>
          </cell>
          <cell r="H929" t="str">
            <v/>
          </cell>
          <cell r="I929" t="str">
            <v/>
          </cell>
          <cell r="J929" t="str">
            <v/>
          </cell>
          <cell r="K929" t="str">
            <v/>
          </cell>
          <cell r="L929" t="str">
            <v>IVON YULIETH CARVAJAL MORENO</v>
          </cell>
        </row>
        <row r="930">
          <cell r="B930" t="str">
            <v>Proyecto de Ley Numero 318 de 2025  Senado</v>
          </cell>
          <cell r="C930" t="str">
            <v>por la cual se establecen incentivos por resultados en la ejecución del Programa de Alimentación Escolar (PAE) con el fin de mejorar la eficiencia del uso de los recursos; la calidad nutricional; el desempeño educativo y la transparencia en su ejecución</v>
          </cell>
          <cell r="D930" t="str">
            <v>Medio</v>
          </cell>
          <cell r="E930" t="str">
            <v>Publicación</v>
          </cell>
          <cell r="F930" t="str">
            <v>0</v>
          </cell>
          <cell r="G930" t="str">
            <v>DGPPN;DAF</v>
          </cell>
          <cell r="H930" t="str">
            <v>DGPPN</v>
          </cell>
          <cell r="I930" t="str">
            <v/>
          </cell>
          <cell r="J930" t="str">
            <v/>
          </cell>
          <cell r="K930" t="str">
            <v/>
          </cell>
          <cell r="L930" t="str">
            <v>WILLIAM FELIPE ORDUZ ANDONOFF</v>
          </cell>
        </row>
        <row r="931">
          <cell r="B931" t="str">
            <v>Proyecto de Ley Numero 319 de 2025  Senado</v>
          </cell>
          <cell r="C931" t="str">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ell>
          <cell r="D931" t="str">
            <v>Medio</v>
          </cell>
          <cell r="E931" t="str">
            <v>Publicación</v>
          </cell>
          <cell r="F931" t="str">
            <v>0</v>
          </cell>
          <cell r="G931" t="str">
            <v>DGPPN</v>
          </cell>
          <cell r="H931" t="str">
            <v>DGPPN</v>
          </cell>
          <cell r="I931" t="str">
            <v/>
          </cell>
          <cell r="J931" t="str">
            <v/>
          </cell>
          <cell r="K931" t="str">
            <v/>
          </cell>
          <cell r="L931" t="str">
            <v>WILLIAM FELIPE ORDUZ ANDONOFF</v>
          </cell>
        </row>
        <row r="932">
          <cell r="B932" t="str">
            <v>-Proyecto de ley estatutaria Numero 319 de 2025  Cámara</v>
          </cell>
          <cell r="C932" t="str">
            <v>Por medio del cual se modifica la Ley Estatutaria 1757 de 2015; y se dictan otras disposiciones.</v>
          </cell>
          <cell r="D932" t="str">
            <v>Bajo</v>
          </cell>
          <cell r="E932" t="str">
            <v>Publicación</v>
          </cell>
          <cell r="F932" t="str">
            <v>0</v>
          </cell>
          <cell r="G932" t="str">
            <v/>
          </cell>
          <cell r="H932" t="str">
            <v/>
          </cell>
          <cell r="I932" t="str">
            <v/>
          </cell>
          <cell r="J932" t="str">
            <v/>
          </cell>
          <cell r="K932" t="str">
            <v/>
          </cell>
          <cell r="L932" t="str">
            <v>IVON YULIETH CARVAJAL MORENO</v>
          </cell>
        </row>
        <row r="933">
          <cell r="B933" t="str">
            <v>Proyecto de Ley Numero 320 de 2025  Cámara</v>
          </cell>
          <cell r="C933" t="str">
            <v>Por medio de la cual se crean incentivos tributarios para las empresas que patrocinen y contribuyan económicamente a los equipos profesionales de fútbol femenino colombiano y se dictan otras disposiciones.</v>
          </cell>
          <cell r="D933" t="str">
            <v>Medio</v>
          </cell>
          <cell r="E933" t="str">
            <v>Aprobado</v>
          </cell>
          <cell r="F933" t="str">
            <v>1</v>
          </cell>
          <cell r="G933" t="str">
            <v>DIAN;DGPM</v>
          </cell>
          <cell r="H933" t="str">
            <v/>
          </cell>
          <cell r="I933" t="str">
            <v/>
          </cell>
          <cell r="J933" t="str">
            <v>Ponencia 1 Debate</v>
          </cell>
          <cell r="K933" t="str">
            <v>-Aprobado 1 Debate</v>
          </cell>
          <cell r="L933" t="str">
            <v>SANTIAGO CANO ARIAS</v>
          </cell>
        </row>
        <row r="934">
          <cell r="B934" t="str">
            <v>Proyecto de Ley Numero 320 de 2025  Senado</v>
          </cell>
          <cell r="C934" t="str">
            <v>Por medio de la cual se facilita el cobro de los subsidios a los beneficiarios del programa - Colombia mayor; o el programa que haga sus veces– Colombia mayor sin barreras</v>
          </cell>
          <cell r="D934" t="str">
            <v>Medio</v>
          </cell>
          <cell r="E934" t="str">
            <v>Ponencia</v>
          </cell>
          <cell r="F934" t="str">
            <v>1</v>
          </cell>
          <cell r="G934" t="str">
            <v>DAF;DGPPN</v>
          </cell>
          <cell r="H934" t="str">
            <v>DGPPN</v>
          </cell>
          <cell r="I934" t="str">
            <v/>
          </cell>
          <cell r="J934" t="str">
            <v/>
          </cell>
          <cell r="K934" t="str">
            <v/>
          </cell>
          <cell r="L934" t="str">
            <v>WILLIAM FELIPE ORDUZ ANDONOFF</v>
          </cell>
        </row>
        <row r="935">
          <cell r="B935" t="str">
            <v>Proyecto de Ley Numero 321 de 2025  Cámara</v>
          </cell>
          <cell r="C935" t="str">
            <v>Por medio del cual se establecen incentivos tributarios para las empresas que financien o patrocinen escuelas deportivas de formación amateur y se dictan otras disposiciones.</v>
          </cell>
          <cell r="D935" t="str">
            <v>Medio</v>
          </cell>
          <cell r="E935" t="str">
            <v>Aprobado</v>
          </cell>
          <cell r="F935" t="str">
            <v>1</v>
          </cell>
          <cell r="G935" t="str">
            <v>DGPM;DIAN</v>
          </cell>
          <cell r="H935" t="str">
            <v>DIAN</v>
          </cell>
          <cell r="I935" t="str">
            <v/>
          </cell>
          <cell r="J935" t="str">
            <v/>
          </cell>
          <cell r="K935" t="str">
            <v/>
          </cell>
          <cell r="L935" t="str">
            <v>SANTIAGO CANO ARIAS</v>
          </cell>
        </row>
        <row r="936">
          <cell r="B936" t="str">
            <v>Proyecto de Ley Numero 322 de 2025  Cámara</v>
          </cell>
          <cell r="C936" t="str">
            <v>Por la cual se modifican los artículos 57; 59 y 167 del Código Sustantivo del Trabajo.</v>
          </cell>
          <cell r="D936" t="str">
            <v>Bajo</v>
          </cell>
          <cell r="E936" t="str">
            <v>Publicación</v>
          </cell>
          <cell r="F936" t="str">
            <v>0</v>
          </cell>
          <cell r="G936" t="str">
            <v/>
          </cell>
          <cell r="H936" t="str">
            <v/>
          </cell>
          <cell r="I936" t="str">
            <v/>
          </cell>
          <cell r="J936" t="str">
            <v/>
          </cell>
          <cell r="K936" t="str">
            <v/>
          </cell>
          <cell r="L936" t="str">
            <v>IVON YULIETH CARVAJAL MORENO</v>
          </cell>
        </row>
        <row r="937">
          <cell r="B937" t="str">
            <v>Proyecto de Ley Numero 323 de 2025  Cámara</v>
          </cell>
          <cell r="C937" t="str">
            <v>por medio de la cual se declara; protege y salvaguarda el chirrinchi guajiro como patrimonio cultural inmaterial de la Nación y se dictan otras disposiciones</v>
          </cell>
          <cell r="D937" t="str">
            <v>Bajo</v>
          </cell>
          <cell r="E937" t="str">
            <v>Ponencia</v>
          </cell>
          <cell r="F937" t="str">
            <v>1</v>
          </cell>
          <cell r="G937" t="str">
            <v/>
          </cell>
          <cell r="H937" t="str">
            <v/>
          </cell>
          <cell r="I937" t="str">
            <v/>
          </cell>
          <cell r="J937" t="str">
            <v/>
          </cell>
          <cell r="K937" t="str">
            <v/>
          </cell>
          <cell r="L937" t="str">
            <v>IVON YULIETH CARVAJAL MORENO</v>
          </cell>
        </row>
        <row r="938">
          <cell r="B938" t="str">
            <v>Proyecto de Ley Numero 324 de 2025  Senado</v>
          </cell>
          <cell r="C938" t="str">
            <v>Por medio de la cual se aprueba el “Acuerdo sobre el nuevo Banco de Desarrollo”; suscrito en la ciudad de Fortaleza; el 15 de julio de 2014.</v>
          </cell>
          <cell r="D938" t="str">
            <v>Bajo</v>
          </cell>
          <cell r="E938" t="str">
            <v>Publicación</v>
          </cell>
          <cell r="F938" t="str">
            <v>0</v>
          </cell>
          <cell r="G938" t="str">
            <v/>
          </cell>
          <cell r="H938" t="str">
            <v/>
          </cell>
          <cell r="I938" t="str">
            <v/>
          </cell>
          <cell r="J938" t="str">
            <v/>
          </cell>
          <cell r="K938" t="str">
            <v/>
          </cell>
          <cell r="L938" t="str">
            <v>OSCAR ALBERTO GARCÍA GOMEZ</v>
          </cell>
        </row>
        <row r="939">
          <cell r="B939" t="str">
            <v>Proyecto de Ley Numero 325 de 2025  Senado</v>
          </cell>
          <cell r="C939" t="str">
            <v>Por el cual se regulan las condiciones de bienestar animal en la reproducción; cría y comercialización de animales de compañía en el territorio colombiano.</v>
          </cell>
          <cell r="D939" t="str">
            <v>Bajo</v>
          </cell>
          <cell r="E939" t="str">
            <v>Publicación</v>
          </cell>
          <cell r="F939" t="str">
            <v>0</v>
          </cell>
          <cell r="G939" t="str">
            <v/>
          </cell>
          <cell r="H939" t="str">
            <v/>
          </cell>
          <cell r="I939" t="str">
            <v/>
          </cell>
          <cell r="J939" t="str">
            <v/>
          </cell>
          <cell r="K939" t="str">
            <v/>
          </cell>
          <cell r="L939" t="str">
            <v>IVON YULIETH CARVAJAL MORENO</v>
          </cell>
        </row>
        <row r="940">
          <cell r="B940" t="str">
            <v>-Proyecto de ley Orgánica Numero 325 de 2025  Cámara</v>
          </cell>
          <cell r="C940" t="str">
            <v>POR MEDIO DE LA CUAL SE ADICIONA UN PARÁGRAFO AL ARTÍCULO 261 DE LA LEY 5º DE 1992; SE FORTALECE LA MOCIÓN DE OBSERVACIÓN Y SE DICTAN OTRAS DISPOSICIONES</v>
          </cell>
          <cell r="D940" t="str">
            <v>Bajo</v>
          </cell>
          <cell r="E940" t="str">
            <v>Ponencia</v>
          </cell>
          <cell r="F940" t="str">
            <v>1</v>
          </cell>
          <cell r="G940" t="str">
            <v/>
          </cell>
          <cell r="H940" t="str">
            <v/>
          </cell>
          <cell r="I940" t="str">
            <v/>
          </cell>
          <cell r="J940" t="str">
            <v/>
          </cell>
          <cell r="K940" t="str">
            <v/>
          </cell>
          <cell r="L940" t="str">
            <v>IVON YULIETH CARVAJAL MORENO</v>
          </cell>
        </row>
        <row r="941">
          <cell r="B941" t="str">
            <v>Proyecto de Ley Numero 326 de 2025  Cámara</v>
          </cell>
          <cell r="C941" t="str">
            <v>por medio de la cual se reconoce como evento de interés cultural y deportivo de la Nación el Campeonato de Fútbol Amistades del San Juan; realizado en Andagoya; Chocó; y se dictan otras disposiciones. (Campeonato de Fútbol Amistades del San Juan).</v>
          </cell>
          <cell r="D941" t="str">
            <v>Bajo</v>
          </cell>
          <cell r="E941" t="str">
            <v>Ponencia</v>
          </cell>
          <cell r="F941" t="str">
            <v>2</v>
          </cell>
          <cell r="G941" t="str">
            <v>DGPPN</v>
          </cell>
          <cell r="H941" t="str">
            <v>DGPPN</v>
          </cell>
          <cell r="I941" t="str">
            <v/>
          </cell>
          <cell r="J941" t="str">
            <v/>
          </cell>
          <cell r="K941" t="str">
            <v/>
          </cell>
          <cell r="L941" t="str">
            <v>JESUS DAVID MUÑOZ CACERES</v>
          </cell>
        </row>
        <row r="942">
          <cell r="B942" t="str">
            <v>Proyecto de Ley Numero 326 de 2025  Senado</v>
          </cell>
          <cell r="C942" t="str">
            <v>Por medio de la cual se reforma la Ley 2143 de 2021.</v>
          </cell>
          <cell r="D942" t="str">
            <v>Bajo</v>
          </cell>
          <cell r="E942" t="str">
            <v>Publicación</v>
          </cell>
          <cell r="F942" t="str">
            <v>0</v>
          </cell>
          <cell r="G942" t="str">
            <v/>
          </cell>
          <cell r="H942" t="str">
            <v/>
          </cell>
          <cell r="I942" t="str">
            <v/>
          </cell>
          <cell r="J942" t="str">
            <v/>
          </cell>
          <cell r="K942" t="str">
            <v/>
          </cell>
          <cell r="L942" t="str">
            <v>IVON YULIETH CARVAJAL MORENO</v>
          </cell>
        </row>
        <row r="943">
          <cell r="B943" t="str">
            <v>Proyecto de Ley Numero 327 de 2025  Cámara</v>
          </cell>
          <cell r="C943" t="str">
            <v>por medio de la cual la Nación y el Congreso de la República se asocian para conmemorar y rendir homenaje al corregimiento de Raspadura; municipio de Unión Panamericana-Chocó; en reconocimiento a sus tradiciones históricas y culturales que integran la festividad del Santo Ecce-Homo; y se dictan otras disposiciones.</v>
          </cell>
          <cell r="D943" t="str">
            <v>Bajo</v>
          </cell>
          <cell r="E943" t="str">
            <v>Ponencia</v>
          </cell>
          <cell r="F943" t="str">
            <v>2</v>
          </cell>
          <cell r="G943" t="str">
            <v>DGPPN</v>
          </cell>
          <cell r="H943" t="str">
            <v>DGPPN</v>
          </cell>
          <cell r="I943" t="str">
            <v/>
          </cell>
          <cell r="J943" t="str">
            <v/>
          </cell>
          <cell r="K943" t="str">
            <v/>
          </cell>
          <cell r="L943" t="str">
            <v>JOHANNA ALEJANDRA ARIAS JARAMILLO</v>
          </cell>
        </row>
        <row r="944">
          <cell r="B944" t="str">
            <v>Proyecto de Ley Numero 327 de 2025  Senado</v>
          </cell>
          <cell r="C944" t="str">
            <v>Por medio de la cual se modifica parcialmente la Ley 1652 de 2013; el artículo 150 de la Ley 1098 de 2006 y se dictan otras disposiciones.</v>
          </cell>
          <cell r="D944" t="str">
            <v>Bajo</v>
          </cell>
          <cell r="E944" t="str">
            <v>Publicación</v>
          </cell>
          <cell r="F944" t="str">
            <v>0</v>
          </cell>
          <cell r="G944" t="str">
            <v/>
          </cell>
          <cell r="H944" t="str">
            <v/>
          </cell>
          <cell r="I944" t="str">
            <v/>
          </cell>
          <cell r="J944" t="str">
            <v/>
          </cell>
          <cell r="K944" t="str">
            <v/>
          </cell>
          <cell r="L944" t="str">
            <v>IVON YULIETH CARVAJAL MORENO</v>
          </cell>
        </row>
        <row r="945">
          <cell r="B945" t="str">
            <v>Proyecto de Ley Numero 328 de 2025  Senado</v>
          </cell>
          <cell r="C945" t="str">
            <v>Por medio del cual se reconoce la discapacidad orgánica en Colombia; se establecen medidas para las personas con discapacidad orgánica y se dictan otras disposiciones.</v>
          </cell>
          <cell r="D945" t="str">
            <v>Bajo</v>
          </cell>
          <cell r="E945" t="str">
            <v>Publicación</v>
          </cell>
          <cell r="F945" t="str">
            <v>0</v>
          </cell>
          <cell r="G945" t="str">
            <v/>
          </cell>
          <cell r="H945" t="str">
            <v/>
          </cell>
          <cell r="I945" t="str">
            <v/>
          </cell>
          <cell r="J945" t="str">
            <v/>
          </cell>
          <cell r="K945" t="str">
            <v/>
          </cell>
          <cell r="L945" t="str">
            <v>IVON YULIETH CARVAJAL MORENO</v>
          </cell>
        </row>
        <row r="946">
          <cell r="B946" t="str">
            <v>Proyecto de Ley Numero 329 de 2025  Senado</v>
          </cell>
          <cell r="C946" t="str">
            <v>Por medio de la cual la Nación se asocia a la celebración de los 150 años de fundación del municipio de Puerto Berrío; Antioquia; se rinde homenaje a sus habitantes y se dictan otras disposiciones.</v>
          </cell>
          <cell r="D946" t="str">
            <v>Bajo</v>
          </cell>
          <cell r="E946" t="str">
            <v>Publicación</v>
          </cell>
          <cell r="F946" t="str">
            <v>0</v>
          </cell>
          <cell r="G946" t="str">
            <v/>
          </cell>
          <cell r="H946" t="str">
            <v/>
          </cell>
          <cell r="I946" t="str">
            <v/>
          </cell>
          <cell r="J946" t="str">
            <v/>
          </cell>
          <cell r="K946" t="str">
            <v/>
          </cell>
          <cell r="L946" t="str">
            <v>IVON YULIETH CARVAJAL MORENO</v>
          </cell>
        </row>
        <row r="947">
          <cell r="B947" t="str">
            <v>Proyecto de Ley Numero 331 de 2025  Senado</v>
          </cell>
          <cell r="C947" t="str">
            <v>Por medio de la cual se expide el régimen sancionatorio y de decomiso de mercancías en materia de aduanas; y el procedimiento aplicable.</v>
          </cell>
          <cell r="D947" t="str">
            <v>Medio</v>
          </cell>
          <cell r="E947" t="str">
            <v>Publicación</v>
          </cell>
          <cell r="F947" t="str">
            <v>0</v>
          </cell>
          <cell r="G947" t="str">
            <v/>
          </cell>
          <cell r="H947" t="str">
            <v/>
          </cell>
          <cell r="I947" t="str">
            <v>Ponencia 0 Debate, OSCAR ALBERTO GARCÍA GOMEZ</v>
          </cell>
          <cell r="J947" t="str">
            <v/>
          </cell>
          <cell r="K947" t="str">
            <v/>
          </cell>
          <cell r="L947" t="str">
            <v>OSCAR ALBERTO GARCÍA GOMEZ</v>
          </cell>
        </row>
        <row r="948">
          <cell r="B948" t="str">
            <v>Proyecto de Ley Numero 332 de 2025  Senado</v>
          </cell>
          <cell r="C948" t="str">
            <v>Por medio de la cual se modifican los artículos 137; 207; 213 y 244 de la Ley 906 de 2004 - por la cual se expide el Código de Procedimiento Penal - para brindar herramientas a las víctimas dentro del proceso penal que les permitan aportar material probatorio clave en la etapa de indagación</v>
          </cell>
          <cell r="D948" t="str">
            <v>Bajo</v>
          </cell>
          <cell r="E948" t="str">
            <v>Publicación</v>
          </cell>
          <cell r="F948" t="str">
            <v>0</v>
          </cell>
          <cell r="G948" t="str">
            <v/>
          </cell>
          <cell r="H948" t="str">
            <v/>
          </cell>
          <cell r="I948" t="str">
            <v/>
          </cell>
          <cell r="J948" t="str">
            <v/>
          </cell>
          <cell r="K948" t="str">
            <v/>
          </cell>
          <cell r="L948" t="str">
            <v>IVON YULIETH CARVAJAL MORENO</v>
          </cell>
        </row>
        <row r="949">
          <cell r="B949" t="str">
            <v>Proyecto de Ley Numero 333 de 2025  Senado</v>
          </cell>
          <cell r="C949" t="str">
            <v>Por medio del cual se establecen acciones afirmativas para la inclusión integral de las juventudes rurales y campesinas</v>
          </cell>
          <cell r="D949" t="str">
            <v>Medio</v>
          </cell>
          <cell r="E949" t="str">
            <v>Publicación</v>
          </cell>
          <cell r="F949" t="str">
            <v>0</v>
          </cell>
          <cell r="G949" t="str">
            <v>DGPPN</v>
          </cell>
          <cell r="H949" t="str">
            <v>DGPPN</v>
          </cell>
          <cell r="I949" t="str">
            <v/>
          </cell>
          <cell r="J949" t="str">
            <v/>
          </cell>
          <cell r="K949" t="str">
            <v/>
          </cell>
          <cell r="L949" t="str">
            <v>OSCAR ALBERTO GARCÍA GOMEZ</v>
          </cell>
        </row>
        <row r="950">
          <cell r="B950" t="str">
            <v>Proyecto de Ley Numero 334 de 2025  Senado</v>
          </cell>
          <cell r="C950" t="str">
            <v>Por la cual se modifica el artículo 411 del Código Civil</v>
          </cell>
          <cell r="D950" t="str">
            <v>Bajo</v>
          </cell>
          <cell r="E950" t="str">
            <v>Publicación</v>
          </cell>
          <cell r="F950" t="str">
            <v>0</v>
          </cell>
          <cell r="G950" t="str">
            <v/>
          </cell>
          <cell r="H950" t="str">
            <v/>
          </cell>
          <cell r="I950" t="str">
            <v/>
          </cell>
          <cell r="J950" t="str">
            <v/>
          </cell>
          <cell r="K950" t="str">
            <v/>
          </cell>
          <cell r="L950" t="str">
            <v>IVON YULIETH CARVAJAL MORENO</v>
          </cell>
        </row>
        <row r="951">
          <cell r="B951" t="str">
            <v>Proyecto de Ley Numero 335 de 2025  Senado</v>
          </cell>
          <cell r="C951" t="str">
            <v>Por la cual se establecen lineamientos para la formulación de la política pública de protección a la fauna silvestre en las vías terrestres del país; se establecen disposiciones relacionadas con la construcción de infraestructura para la preservación de la vida animal; se crea el registro nacional de animales atropellados en vías colombianas y se dictan otras disposiciones o Ley de política pública de protección a la fauna silvestre en las vías terrestres del país.</v>
          </cell>
          <cell r="D951" t="str">
            <v>Bajo</v>
          </cell>
          <cell r="E951" t="str">
            <v>Publicación</v>
          </cell>
          <cell r="F951" t="str">
            <v>0</v>
          </cell>
          <cell r="G951" t="str">
            <v/>
          </cell>
          <cell r="H951" t="str">
            <v/>
          </cell>
          <cell r="I951" t="str">
            <v/>
          </cell>
          <cell r="J951" t="str">
            <v/>
          </cell>
          <cell r="K951" t="str">
            <v/>
          </cell>
          <cell r="L951" t="str">
            <v>IVON YULIETH CARVAJAL MORENO</v>
          </cell>
        </row>
        <row r="952">
          <cell r="B952" t="str">
            <v>Proyecto de Ley Numero 336 de 2025  Senado</v>
          </cell>
          <cell r="C952" t="str">
            <v>Por medio de la cual se establecen los lineamientos para la formulación de la Política Pública de promoción del emprendimiento; la innovación empresarial y la empresa con enfoque de inclusión - Ley de Emprendimiento; Innovación Empresarial y Empresa con enfoque de inclusión.</v>
          </cell>
          <cell r="D952" t="str">
            <v>Bajo</v>
          </cell>
          <cell r="E952" t="str">
            <v>Publicación</v>
          </cell>
          <cell r="F952" t="str">
            <v>0</v>
          </cell>
          <cell r="G952" t="str">
            <v/>
          </cell>
          <cell r="H952" t="str">
            <v/>
          </cell>
          <cell r="I952" t="str">
            <v/>
          </cell>
          <cell r="J952" t="str">
            <v/>
          </cell>
          <cell r="K952" t="str">
            <v/>
          </cell>
          <cell r="L952" t="str">
            <v>IVON YULIETH CARVAJAL MORENO</v>
          </cell>
        </row>
        <row r="953">
          <cell r="B953" t="str">
            <v>Proyecto de Ley Numero 337 de 2025  Senado</v>
          </cell>
          <cell r="C953" t="str">
            <v>por medio de la cual se incentiva la contratación de madres cabeza de hogar y jóvenes entre 18 y 28 años; y se dictan otras disposiciones</v>
          </cell>
          <cell r="D953" t="str">
            <v>Medio</v>
          </cell>
          <cell r="E953" t="str">
            <v>Publicación</v>
          </cell>
          <cell r="F953" t="str">
            <v>0</v>
          </cell>
          <cell r="G953" t="str">
            <v>DGPPN;DGRESS;DGPM</v>
          </cell>
          <cell r="H953" t="str">
            <v>DGPPN; DGPM</v>
          </cell>
          <cell r="I953" t="str">
            <v/>
          </cell>
          <cell r="J953" t="str">
            <v/>
          </cell>
          <cell r="K953" t="str">
            <v/>
          </cell>
          <cell r="L953" t="str">
            <v>OSCAR ALBERTO GARCÍA GOMEZ</v>
          </cell>
        </row>
        <row r="954">
          <cell r="B954" t="str">
            <v>Proyecto de Ley Numero 338 de 2025  Senado</v>
          </cell>
          <cell r="C954" t="str">
            <v>Por medio de la cual se autoriza la transformación y oficialización de la Universidad Autónoma del Caribe; cambiando su naturaleza jurídica del derecho privado al derecho publico como un ente universitario estatal de orden nacional y se dictan otras disposiciones.</v>
          </cell>
          <cell r="D954" t="str">
            <v>Medio</v>
          </cell>
          <cell r="E954" t="str">
            <v>Publicación</v>
          </cell>
          <cell r="F954" t="str">
            <v>0</v>
          </cell>
          <cell r="G954" t="str">
            <v>DAF;DGPPN</v>
          </cell>
          <cell r="H954" t="str">
            <v>DGPPN</v>
          </cell>
          <cell r="I954" t="str">
            <v/>
          </cell>
          <cell r="J954" t="str">
            <v/>
          </cell>
          <cell r="K954" t="str">
            <v/>
          </cell>
          <cell r="L954" t="str">
            <v>SONIA LORENA IBAGON AVILA</v>
          </cell>
        </row>
        <row r="955">
          <cell r="B955" t="str">
            <v>Proyecto de Ley Numero 342 de 2025  Cámara</v>
          </cell>
          <cell r="C955" t="str">
            <v>Por la cual se establece la protección integral de las madres cabeza de familia y se dictan otras disposiciones.</v>
          </cell>
          <cell r="D955" t="str">
            <v>Medio</v>
          </cell>
          <cell r="E955" t="str">
            <v>Ponencia</v>
          </cell>
          <cell r="F955" t="str">
            <v>1</v>
          </cell>
          <cell r="G955" t="str">
            <v>GRUPO SISTEMA GENERAL DE REGALÍAS;DIAN;DGPPN;DGRESS;URF;DAF;DGPM</v>
          </cell>
          <cell r="H955" t="str">
            <v>DGPPN</v>
          </cell>
          <cell r="I955" t="str">
            <v/>
          </cell>
          <cell r="J955" t="str">
            <v/>
          </cell>
          <cell r="K955" t="str">
            <v/>
          </cell>
          <cell r="L955" t="str">
            <v>SONIA LORENA IBAGON AVILA</v>
          </cell>
        </row>
        <row r="956">
          <cell r="B956" t="str">
            <v>Proyecto de Ley Numero 343 de 2025  Cámara</v>
          </cell>
          <cell r="C956" t="str">
            <v>POR LA CUAL SE ESTABLECEN ESTRATEGIAS; MECANISMOS DE COOPERACIÓN; GESTIÓN; MONITOREO; SEGUIMIENTO; EVALUACIÓN; CONTROL Y ACCESO A LA INFORMACIÓN SOBRE EL PROCESO DE AUTORIZACIÓN DE ORGANISMOS VIVOS GENÉTICAMENTE MODIFICADOS PARA ASEGURAR EL CUMPLIMIENTO DE LAS MEDIDAS DE PROTECCIÓN Y CONSERVACIÓN DE LAS SEMILLAS NATIVAS Y CRIOLLAS.</v>
          </cell>
          <cell r="D956" t="str">
            <v>Bajo</v>
          </cell>
          <cell r="E956" t="str">
            <v>Ponencia</v>
          </cell>
          <cell r="F956" t="str">
            <v>1</v>
          </cell>
          <cell r="G956" t="str">
            <v>DGPPN</v>
          </cell>
          <cell r="H956" t="str">
            <v>DGPPN</v>
          </cell>
          <cell r="I956" t="str">
            <v/>
          </cell>
          <cell r="J956" t="str">
            <v/>
          </cell>
          <cell r="K956" t="str">
            <v/>
          </cell>
          <cell r="L956" t="str">
            <v>JESUS DAVID MUÑOZ CACERES</v>
          </cell>
        </row>
        <row r="957">
          <cell r="B957" t="str">
            <v>Proyecto de Ley Numero 343 de 2025  Senado</v>
          </cell>
          <cell r="C957" t="str">
            <v>por medio del cual se establece la contratación mínima anual del servicio de vigilancia y seguridad privada en el sector público y se dictan otras disposiciones</v>
          </cell>
          <cell r="D957" t="str">
            <v>Medio</v>
          </cell>
          <cell r="E957" t="str">
            <v>Publicación</v>
          </cell>
          <cell r="F957" t="str">
            <v>0</v>
          </cell>
          <cell r="G957" t="str">
            <v>DGPPN;DAF</v>
          </cell>
          <cell r="H957" t="str">
            <v>DGPPN</v>
          </cell>
          <cell r="I957" t="str">
            <v/>
          </cell>
          <cell r="J957" t="str">
            <v/>
          </cell>
          <cell r="K957" t="str">
            <v/>
          </cell>
          <cell r="L957" t="str">
            <v>OSCAR ALBERTO GARCÍA GOMEZ</v>
          </cell>
        </row>
        <row r="958">
          <cell r="B958" t="str">
            <v>Proyecto de Ley Numero 344 de 2025  Senado</v>
          </cell>
          <cell r="C958" t="str">
            <v>.</v>
          </cell>
          <cell r="D958" t="str">
            <v>Bajo</v>
          </cell>
          <cell r="E958" t="str">
            <v>Ponencia</v>
          </cell>
          <cell r="F958" t="str">
            <v>1</v>
          </cell>
          <cell r="G958" t="str">
            <v/>
          </cell>
          <cell r="H958" t="str">
            <v/>
          </cell>
          <cell r="I958" t="str">
            <v/>
          </cell>
          <cell r="J958" t="str">
            <v/>
          </cell>
          <cell r="K958" t="str">
            <v/>
          </cell>
          <cell r="L958" t="str">
            <v>IVON YULIETH CARVAJAL MORENO</v>
          </cell>
        </row>
        <row r="959">
          <cell r="B959" t="str">
            <v>Proyecto de Ley Numero 344 de 2025  Cámara</v>
          </cell>
          <cell r="C959" t="str">
            <v>Por medio del cual se establece la atención especial para las personas sordociegas y se dictan otras disposiciones.</v>
          </cell>
          <cell r="D959" t="str">
            <v>Medio</v>
          </cell>
          <cell r="E959" t="str">
            <v>Publicación</v>
          </cell>
          <cell r="F959" t="str">
            <v>0</v>
          </cell>
          <cell r="G959" t="str">
            <v>DAF;DGPPN;DGRESS</v>
          </cell>
          <cell r="H959" t="str">
            <v>DGPPN</v>
          </cell>
          <cell r="I959" t="str">
            <v/>
          </cell>
          <cell r="J959" t="str">
            <v/>
          </cell>
          <cell r="K959" t="str">
            <v/>
          </cell>
          <cell r="L959" t="str">
            <v>SONIA LORENA IBAGON AVILA</v>
          </cell>
        </row>
        <row r="960">
          <cell r="B960" t="str">
            <v>Proyecto de Ley Numero 345 de 2025  Senado</v>
          </cell>
          <cell r="C960" t="str">
            <v>.</v>
          </cell>
          <cell r="D960" t="str">
            <v>Bajo</v>
          </cell>
          <cell r="E960" t="str">
            <v>Publicación</v>
          </cell>
          <cell r="F960" t="str">
            <v>0</v>
          </cell>
          <cell r="G960" t="str">
            <v/>
          </cell>
          <cell r="H960" t="str">
            <v/>
          </cell>
          <cell r="I960" t="str">
            <v/>
          </cell>
          <cell r="J960" t="str">
            <v/>
          </cell>
          <cell r="K960" t="str">
            <v/>
          </cell>
          <cell r="L960" t="str">
            <v>IVON YULIETH CARVAJAL MORENO</v>
          </cell>
        </row>
        <row r="961">
          <cell r="B961" t="str">
            <v>Proyecto de Ley Numero 345 de 2025  Cámara</v>
          </cell>
          <cell r="C961" t="str">
            <v>Por el cual se regula el ejercicio de la profesión de Contador Público; se expide el Código de Ética y se dictan otras disposiciones</v>
          </cell>
          <cell r="D961" t="str">
            <v>Bajo</v>
          </cell>
          <cell r="E961" t="str">
            <v>Publicación</v>
          </cell>
          <cell r="F961" t="str">
            <v>0</v>
          </cell>
          <cell r="G961" t="str">
            <v/>
          </cell>
          <cell r="H961" t="str">
            <v/>
          </cell>
          <cell r="I961" t="str">
            <v/>
          </cell>
          <cell r="J961" t="str">
            <v/>
          </cell>
          <cell r="K961" t="str">
            <v/>
          </cell>
          <cell r="L961" t="str">
            <v>IVON YULIETH CARVAJAL MORENO</v>
          </cell>
        </row>
        <row r="962">
          <cell r="B962" t="str">
            <v>Proyecto de Ley Numero 346 de 2025  Senado</v>
          </cell>
          <cell r="C962" t="str">
            <v>Por medio de la cual se dictan disposiciones para la adopción obligatoria de la Política Nacional de Salud Sanguínea y la implementación territorial de la Gestión de la Sangre del Paciente y se dictan otras disposiciones.</v>
          </cell>
          <cell r="D962" t="str">
            <v>Bajo</v>
          </cell>
          <cell r="E962" t="str">
            <v>Publicación</v>
          </cell>
          <cell r="F962" t="str">
            <v>0</v>
          </cell>
          <cell r="G962" t="str">
            <v/>
          </cell>
          <cell r="H962" t="str">
            <v/>
          </cell>
          <cell r="I962" t="str">
            <v/>
          </cell>
          <cell r="J962" t="str">
            <v/>
          </cell>
          <cell r="K962" t="str">
            <v/>
          </cell>
          <cell r="L962" t="str">
            <v>IVON YULIETH CARVAJAL MORENO</v>
          </cell>
        </row>
        <row r="963">
          <cell r="B963" t="str">
            <v>Proyecto de Ley Numero 346 de 2025  Cámara</v>
          </cell>
          <cell r="C963" t="str">
            <v>Por medio del cual se modifica la Ley 599 de 2000; en sus artículos 220 y 221.</v>
          </cell>
          <cell r="D963" t="str">
            <v>Bajo</v>
          </cell>
          <cell r="E963" t="str">
            <v>Ponencia</v>
          </cell>
          <cell r="F963" t="str">
            <v>1</v>
          </cell>
          <cell r="G963" t="str">
            <v/>
          </cell>
          <cell r="H963" t="str">
            <v/>
          </cell>
          <cell r="I963" t="str">
            <v/>
          </cell>
          <cell r="J963" t="str">
            <v/>
          </cell>
          <cell r="K963" t="str">
            <v/>
          </cell>
          <cell r="L963" t="str">
            <v>IVON YULIETH CARVAJAL MORENO</v>
          </cell>
        </row>
        <row r="964">
          <cell r="B964" t="str">
            <v>Proyecto de Ley Numero 347 de 2025  Cámara</v>
          </cell>
          <cell r="C964" t="str">
            <v>por medio de la cual se establecen medidas para garantizar la libre movilidad en vías de importancia estratégica que asegure la continuidad de la cadena de suministros; el comercio nacional e internacional y la seguridad alimentaria en el país y se dictan otras disposiciones.</v>
          </cell>
          <cell r="D964" t="str">
            <v>Bajo</v>
          </cell>
          <cell r="E964" t="str">
            <v>Ponencia</v>
          </cell>
          <cell r="F964" t="str">
            <v>1</v>
          </cell>
          <cell r="G964" t="str">
            <v/>
          </cell>
          <cell r="H964" t="str">
            <v/>
          </cell>
          <cell r="I964" t="str">
            <v/>
          </cell>
          <cell r="J964" t="str">
            <v/>
          </cell>
          <cell r="K964" t="str">
            <v/>
          </cell>
          <cell r="L964" t="str">
            <v>IVON YULIETH CARVAJAL MORENO</v>
          </cell>
        </row>
        <row r="965">
          <cell r="B965" t="str">
            <v>Proyecto de Ley Numero 348 de 2026  Senado</v>
          </cell>
          <cell r="C965" t="str">
            <v>Por medio de la cual se establecen criterios especiales de calificación; recategorización y permanencia en el Sistema de Identificación de Potenciales Beneficiarios de Programas Sociales (Sisbén); se protege el mejoramiento progresivo de las condiciones de vida y se dictan otras disposiciones.</v>
          </cell>
          <cell r="D965" t="str">
            <v>Medio</v>
          </cell>
          <cell r="E965" t="str">
            <v>Publicación</v>
          </cell>
          <cell r="F965" t="str">
            <v>0</v>
          </cell>
          <cell r="G965" t="str">
            <v>DESPACHO VICEMINISTRO TÉCNICO;DGPM;DGRESS;DAF;DGPPN</v>
          </cell>
          <cell r="H965" t="str">
            <v>DESPACHO VICEMINISTRO TÉCNICO; DGPPN</v>
          </cell>
          <cell r="I965" t="str">
            <v/>
          </cell>
          <cell r="J965" t="str">
            <v/>
          </cell>
          <cell r="K965" t="str">
            <v/>
          </cell>
          <cell r="L965" t="str">
            <v>SONIA LORENA IBAGON AVILA</v>
          </cell>
        </row>
        <row r="966">
          <cell r="B966" t="str">
            <v>-Proyecto de ley estatutaria Numero 348 de 2025  Cámara</v>
          </cell>
          <cell r="C966" t="str">
            <v>por medio del cual se derogan los artículos 30; 32; 33 y se modifica el parágrafo único del artículo 38 de la Ley 996 de 2005; por medio de la cual se reglamenta la elección de Presidente de la República; de conformidad con el artículo 152 literal f) de la Constitución Política de Colombia; y de acuerdo con lo establecido en el Acto Legislativo 02 de 2004; y se dictan otras disposiciones.</v>
          </cell>
          <cell r="D966" t="str">
            <v>Bajo</v>
          </cell>
          <cell r="E966" t="str">
            <v>Ponencia</v>
          </cell>
          <cell r="F966" t="str">
            <v>1</v>
          </cell>
          <cell r="G966" t="str">
            <v/>
          </cell>
          <cell r="H966" t="str">
            <v/>
          </cell>
          <cell r="I966" t="str">
            <v/>
          </cell>
          <cell r="J966" t="str">
            <v/>
          </cell>
          <cell r="K966" t="str">
            <v/>
          </cell>
          <cell r="L966" t="str">
            <v>IVON YULIETH CARVAJAL MORENO</v>
          </cell>
        </row>
        <row r="967">
          <cell r="B967" t="str">
            <v>Proyecto de Ley Numero 349 de 2025  Cámara</v>
          </cell>
          <cell r="C967" t="str">
            <v>por medio del cual se promueve el impulso y el fortalecimiento de la economía popular de colombianas y colombianos en el exterior.</v>
          </cell>
          <cell r="D967" t="str">
            <v>Bajo</v>
          </cell>
          <cell r="E967" t="str">
            <v>Ponencia</v>
          </cell>
          <cell r="F967" t="str">
            <v>1</v>
          </cell>
          <cell r="G967" t="str">
            <v/>
          </cell>
          <cell r="H967" t="str">
            <v/>
          </cell>
          <cell r="I967" t="str">
            <v/>
          </cell>
          <cell r="J967" t="str">
            <v/>
          </cell>
          <cell r="K967" t="str">
            <v/>
          </cell>
          <cell r="L967" t="str">
            <v>IVON YULIETH CARVAJAL MORENO</v>
          </cell>
        </row>
        <row r="968">
          <cell r="B968" t="str">
            <v>Proyecto de Ley Numero 349 de 2026  Senado</v>
          </cell>
          <cell r="C968" t="str">
            <v>Por medio del cual se reconoce capacidad para contratar con el Estado al grupo étnico Rrom o gitano modificándose el Estatuto General de la Contratación Pública Administrativa y se dictan otras disposiciones.</v>
          </cell>
          <cell r="D968" t="str">
            <v>Bajo</v>
          </cell>
          <cell r="E968" t="str">
            <v>Publicación</v>
          </cell>
          <cell r="F968" t="str">
            <v>0</v>
          </cell>
          <cell r="G968" t="str">
            <v/>
          </cell>
          <cell r="H968" t="str">
            <v/>
          </cell>
          <cell r="I968" t="str">
            <v/>
          </cell>
          <cell r="J968" t="str">
            <v/>
          </cell>
          <cell r="K968" t="str">
            <v/>
          </cell>
          <cell r="L968" t="str">
            <v>SONIA LORENA IBAGON AVILA</v>
          </cell>
        </row>
        <row r="969">
          <cell r="B969" t="str">
            <v>Proyecto de Ley Numero 350 de 2025  Cámara</v>
          </cell>
          <cell r="C969" t="str">
            <v>Por medio del cual se modifica la Ley 1566 del 2012; se dan lineamientos para una política de reducción de riesgos y daños en el consumo de sustancias psicoactivas y se dictan otras disposiciones</v>
          </cell>
          <cell r="D969" t="str">
            <v>Medio</v>
          </cell>
          <cell r="E969" t="str">
            <v>Ponencia</v>
          </cell>
          <cell r="F969" t="str">
            <v>1</v>
          </cell>
          <cell r="G969" t="str">
            <v>DGPPN;DGRESS;DAF</v>
          </cell>
          <cell r="H969" t="str">
            <v>DGPPN</v>
          </cell>
          <cell r="I969" t="str">
            <v/>
          </cell>
          <cell r="J969" t="str">
            <v/>
          </cell>
          <cell r="K969" t="str">
            <v/>
          </cell>
          <cell r="L969" t="str">
            <v>SONIA LORENA IBAGON AVILA</v>
          </cell>
        </row>
        <row r="970">
          <cell r="B970" t="str">
            <v>Proyecto de Ley Numero 351 de 2025  Cámara</v>
          </cell>
          <cell r="C970" t="str">
            <v>Por medio de la cual se dictan disposiciones para reducir los volúmenes de residuos eléctricos y electrónicos en Colombia</v>
          </cell>
          <cell r="D970" t="str">
            <v>Bajo</v>
          </cell>
          <cell r="E970" t="str">
            <v>Aprobado</v>
          </cell>
          <cell r="F970" t="str">
            <v>1</v>
          </cell>
          <cell r="G970" t="str">
            <v/>
          </cell>
          <cell r="H970" t="str">
            <v/>
          </cell>
          <cell r="I970" t="str">
            <v/>
          </cell>
          <cell r="J970" t="str">
            <v/>
          </cell>
          <cell r="K970" t="str">
            <v/>
          </cell>
          <cell r="L970" t="str">
            <v>IVON YULIETH CARVAJAL MORENO</v>
          </cell>
        </row>
        <row r="971">
          <cell r="B971" t="str">
            <v>Proyecto de Ley Numero 352 de 2025  Cámara</v>
          </cell>
          <cell r="C971" t="str">
            <v>por medio del cual se declara al Sonsureño como Patrimonio Cultural Inmaterial de la Nación</v>
          </cell>
          <cell r="D971" t="str">
            <v>Bajo</v>
          </cell>
          <cell r="E971" t="str">
            <v>Ponencia</v>
          </cell>
          <cell r="F971" t="str">
            <v>1</v>
          </cell>
          <cell r="G971" t="str">
            <v/>
          </cell>
          <cell r="H971" t="str">
            <v/>
          </cell>
          <cell r="I971" t="str">
            <v/>
          </cell>
          <cell r="J971" t="str">
            <v/>
          </cell>
          <cell r="K971" t="str">
            <v/>
          </cell>
          <cell r="L971" t="str">
            <v>IVON YULIETH CARVAJAL MORENO</v>
          </cell>
        </row>
        <row r="972">
          <cell r="B972" t="str">
            <v>Proyecto de Ley Numero 353 de 2025  Cámara</v>
          </cell>
          <cell r="C972" t="str">
            <v>POR LA CUAL SE ESTABLECEN DISPOSICIONES DE REPARACIÓN SIMBÓLICA A LAS VÍCTIMAS DE LA MASACRE DE LAS BANANERAS Y OTRAS FORMAS DE VIOLENCIA ANTISINDICAL Y CONTRA LOS TRABAJADORES DE COLOMBIA</v>
          </cell>
          <cell r="D972" t="str">
            <v>Bajo</v>
          </cell>
          <cell r="E972" t="str">
            <v>Aprobado</v>
          </cell>
          <cell r="F972" t="str">
            <v>1</v>
          </cell>
          <cell r="G972" t="str">
            <v>DGPPN;DAF</v>
          </cell>
          <cell r="H972" t="str">
            <v>DGPPN</v>
          </cell>
          <cell r="I972" t="str">
            <v/>
          </cell>
          <cell r="J972" t="str">
            <v/>
          </cell>
          <cell r="K972" t="str">
            <v/>
          </cell>
          <cell r="L972" t="str">
            <v>OSCAR ALBERTO GARCÍA GOMEZ</v>
          </cell>
        </row>
        <row r="973">
          <cell r="B973" t="str">
            <v>Proyecto de Ley Numero 354 de 2025  Cámara</v>
          </cell>
          <cell r="C973" t="str">
            <v>Por medio de la se reduce la tarifa del impuesto al consumo para el turismo deportivo.</v>
          </cell>
          <cell r="D973" t="str">
            <v>Medio</v>
          </cell>
          <cell r="E973" t="str">
            <v>Publicación</v>
          </cell>
          <cell r="F973" t="str">
            <v>0</v>
          </cell>
          <cell r="G973" t="str">
            <v>DIAN;DGPPN;DAF</v>
          </cell>
          <cell r="H973" t="str">
            <v>DIAN; DGPPN; DAF</v>
          </cell>
          <cell r="I973" t="str">
            <v/>
          </cell>
          <cell r="J973" t="str">
            <v/>
          </cell>
          <cell r="K973" t="str">
            <v/>
          </cell>
          <cell r="L973" t="str">
            <v>WILLIAM FELIPE ORDUZ ANDONOFF</v>
          </cell>
        </row>
        <row r="974">
          <cell r="B974" t="str">
            <v>Proyecto de Ley Numero 355 de 2026  Senado</v>
          </cell>
          <cell r="C974" t="str">
            <v>Por medio de la cual se establecen medidas especiales para la reactivación económica; la recuperación productiva y la reconstrucción de la infraestructura afectada en el departamento de Córdoba y en la subregión del Urabá por la ola invernal; y se dictan otras disposiciones.</v>
          </cell>
          <cell r="D974" t="str">
            <v>Medio</v>
          </cell>
          <cell r="E974" t="str">
            <v>Ponencia</v>
          </cell>
          <cell r="F974" t="str">
            <v>1</v>
          </cell>
          <cell r="G974" t="str">
            <v/>
          </cell>
          <cell r="H974" t="str">
            <v/>
          </cell>
          <cell r="I974" t="str">
            <v/>
          </cell>
          <cell r="J974" t="str">
            <v/>
          </cell>
          <cell r="K974" t="str">
            <v/>
          </cell>
          <cell r="L974" t="str">
            <v>OSCAR ALBERTO GARCÍA GOMEZ</v>
          </cell>
        </row>
        <row r="975">
          <cell r="B975" t="str">
            <v>Proyecto de Ley Numero 355 de 2025  Cámara</v>
          </cell>
          <cell r="C975" t="str">
            <v>Por medio del cual se reglamenta parcialmente y se dignifica la práctica de año rural (Servicio Social Obligatorio - SSO) en Colombia para las profesiones de medicina; enfermería; bacteriología; odontología; fisioterapia; nutrición y dietética; fonoaudiología; optometría; terapia ocupacional; terapia respiratoria; química farmacéutica; instrumentación quirúrgica; y se dictan otras disposiciones.</v>
          </cell>
          <cell r="D975" t="str">
            <v>Bajo</v>
          </cell>
          <cell r="E975" t="str">
            <v>Publicación</v>
          </cell>
          <cell r="F975" t="str">
            <v>0</v>
          </cell>
          <cell r="G975" t="str">
            <v/>
          </cell>
          <cell r="H975" t="str">
            <v/>
          </cell>
          <cell r="I975" t="str">
            <v/>
          </cell>
          <cell r="J975" t="str">
            <v/>
          </cell>
          <cell r="K975" t="str">
            <v/>
          </cell>
          <cell r="L975" t="str">
            <v>IVON YULIETH CARVAJAL MORENO</v>
          </cell>
        </row>
        <row r="976">
          <cell r="B976" t="str">
            <v>Proyecto de Ley Numero 356 de 2026  Senado</v>
          </cell>
          <cell r="C976" t="str">
            <v>Por medio de la cual se reconoce La Abarca Tres Puntá como Patrimonio Cultural Inmaterial de la Nación y se exalta la cultura Ancestral Zenú que conserva esta tradición y se dictan otras disposiciones.</v>
          </cell>
          <cell r="D976" t="str">
            <v>Bajo</v>
          </cell>
          <cell r="E976" t="str">
            <v>Publicación</v>
          </cell>
          <cell r="F976" t="str">
            <v>0</v>
          </cell>
          <cell r="G976" t="str">
            <v/>
          </cell>
          <cell r="H976" t="str">
            <v/>
          </cell>
          <cell r="I976" t="str">
            <v/>
          </cell>
          <cell r="J976" t="str">
            <v/>
          </cell>
          <cell r="K976" t="str">
            <v/>
          </cell>
          <cell r="L976" t="str">
            <v>IVON YULIETH CARVAJAL MORENO</v>
          </cell>
        </row>
        <row r="977">
          <cell r="B977" t="str">
            <v>Proyecto de Ley Numero 357 de 2026  Senado</v>
          </cell>
          <cell r="C977" t="str">
            <v>por medio; del cual se fortalece la sostenibilidad del Seguro Obligatorio de Accidentes de Tránsito (SOAT); se combate la evasión; se incentiva la formalización; la cultura de pago y se dictan otras disposiciones</v>
          </cell>
          <cell r="D977" t="str">
            <v>Medio</v>
          </cell>
          <cell r="E977" t="str">
            <v>Publicación</v>
          </cell>
          <cell r="F977" t="str">
            <v>0</v>
          </cell>
          <cell r="G977" t="str">
            <v>DGPPN;DGPM</v>
          </cell>
          <cell r="H977" t="str">
            <v>DGPPN; DGPM</v>
          </cell>
          <cell r="I977" t="str">
            <v/>
          </cell>
          <cell r="J977" t="str">
            <v/>
          </cell>
          <cell r="K977" t="str">
            <v/>
          </cell>
          <cell r="L977" t="str">
            <v>WILLIAM FELIPE ORDUZ ANDONOFF</v>
          </cell>
        </row>
        <row r="978">
          <cell r="B978" t="str">
            <v>Proyecto de Ley Numero 359 de 2026  Senado</v>
          </cell>
          <cell r="C978" t="str">
            <v>Por la cual se prohíbe el uso de perros en labores de vigilancia y seguridad privada; se establece un régimen de transición y condiciones de retiro de los animales activos; y se dictan otras disposiciones.</v>
          </cell>
          <cell r="D978" t="str">
            <v>Bajo</v>
          </cell>
          <cell r="E978" t="str">
            <v>Publicación</v>
          </cell>
          <cell r="F978" t="str">
            <v>0</v>
          </cell>
          <cell r="G978" t="str">
            <v/>
          </cell>
          <cell r="H978" t="str">
            <v/>
          </cell>
          <cell r="I978" t="str">
            <v/>
          </cell>
          <cell r="J978" t="str">
            <v/>
          </cell>
          <cell r="K978" t="str">
            <v/>
          </cell>
          <cell r="L978" t="str">
            <v>IVON YULIETH CARVAJAL MORENO</v>
          </cell>
        </row>
        <row r="979">
          <cell r="B979" t="str">
            <v>Proyecto de Ley Numero 361 de 2026  Senado</v>
          </cell>
          <cell r="C979" t="str">
            <v>.</v>
          </cell>
          <cell r="D979" t="str">
            <v>Medio</v>
          </cell>
          <cell r="E979" t="str">
            <v>Publicación</v>
          </cell>
          <cell r="F979" t="str">
            <v>0</v>
          </cell>
          <cell r="G979" t="str">
            <v/>
          </cell>
          <cell r="H979" t="str">
            <v/>
          </cell>
          <cell r="I979" t="str">
            <v/>
          </cell>
          <cell r="J979" t="str">
            <v/>
          </cell>
          <cell r="K979" t="str">
            <v/>
          </cell>
          <cell r="L979" t="str">
            <v>WILLIAM FELIPE ORDUZ ANDONOFF</v>
          </cell>
        </row>
        <row r="980">
          <cell r="B980" t="str">
            <v>Proyecto de Ley Numero 361 de 2025  Cámara</v>
          </cell>
          <cell r="C980" t="str">
            <v>Por medio de la cual se establecen principios y parámetros generales para la mejora de la calidad normativa en las entidades de la Rama Ejecutiva del nivel Nacional y Territorial.</v>
          </cell>
          <cell r="D980" t="str">
            <v>Bajo</v>
          </cell>
          <cell r="E980" t="str">
            <v>Publicación</v>
          </cell>
          <cell r="F980" t="str">
            <v>0</v>
          </cell>
          <cell r="G980" t="str">
            <v/>
          </cell>
          <cell r="H980" t="str">
            <v/>
          </cell>
          <cell r="I980" t="str">
            <v/>
          </cell>
          <cell r="J980" t="str">
            <v/>
          </cell>
          <cell r="K980" t="str">
            <v/>
          </cell>
          <cell r="L980" t="str">
            <v>IVON YULIETH CARVAJAL MORENO</v>
          </cell>
        </row>
        <row r="981">
          <cell r="B981" t="str">
            <v>Proyecto de Ley Numero 362 de 2025  Cámara</v>
          </cell>
          <cell r="C981" t="str">
            <v>Por medio de la cual se establecen medidas para promover el uso y aprovechamiento turístico y sostenible de las aguas termominerales “termales” y se dictan otras disposiciones</v>
          </cell>
          <cell r="D981" t="str">
            <v>Medio</v>
          </cell>
          <cell r="E981" t="str">
            <v>Publicación</v>
          </cell>
          <cell r="F981" t="str">
            <v>0</v>
          </cell>
          <cell r="G981" t="str">
            <v>DGPM;DIAN;DAF;DGPPN</v>
          </cell>
          <cell r="H981" t="str">
            <v>DGPPN</v>
          </cell>
          <cell r="I981" t="str">
            <v/>
          </cell>
          <cell r="J981" t="str">
            <v/>
          </cell>
          <cell r="K981" t="str">
            <v/>
          </cell>
          <cell r="L981" t="str">
            <v>SANTIAGO CANO ARIAS</v>
          </cell>
        </row>
        <row r="982">
          <cell r="B982" t="str">
            <v>Proyecto de Ley Numero 363 de 2025  Cámara</v>
          </cell>
          <cell r="C982" t="str">
            <v>POR MEDIO DE LA CUAL SE ESTABLECE EL CURSO OBLIGATORIO PARA LA TENENCIA RESPONSABLE DE ANIMALES DOMÉSTICOS DE COMPAÑÍA; SE CREA EL REGISTRO NACIONAL DE PROPIETARIOS DE ANIMALES DE COMPAÑÍA Y SE DICTAN OTRAS DISPOSICIONES</v>
          </cell>
          <cell r="D982" t="str">
            <v>Bajo</v>
          </cell>
          <cell r="E982" t="str">
            <v>Publicación</v>
          </cell>
          <cell r="F982" t="str">
            <v>0</v>
          </cell>
          <cell r="G982" t="str">
            <v/>
          </cell>
          <cell r="H982" t="str">
            <v/>
          </cell>
          <cell r="I982" t="str">
            <v/>
          </cell>
          <cell r="J982" t="str">
            <v/>
          </cell>
          <cell r="K982" t="str">
            <v/>
          </cell>
          <cell r="L982" t="str">
            <v>IVON YULIETH CARVAJAL MORENO</v>
          </cell>
        </row>
        <row r="983">
          <cell r="B983" t="str">
            <v>Proyecto de Ley Numero 363 de 2026  Senado</v>
          </cell>
          <cell r="C983" t="str">
            <v>Por medio del cual se promueve la investigación científica; producción; y aprovechamiento sostenible de la biodiversidad nacional para el desarrollo de preparaciones farmacéuticas a base de ingredientes naturales y se dictan otras disposiciones.</v>
          </cell>
          <cell r="D983" t="str">
            <v>Bajo</v>
          </cell>
          <cell r="E983" t="str">
            <v>Publicación</v>
          </cell>
          <cell r="F983" t="str">
            <v>0</v>
          </cell>
          <cell r="G983" t="str">
            <v/>
          </cell>
          <cell r="H983" t="str">
            <v/>
          </cell>
          <cell r="I983" t="str">
            <v/>
          </cell>
          <cell r="J983" t="str">
            <v/>
          </cell>
          <cell r="K983" t="str">
            <v/>
          </cell>
          <cell r="L983" t="str">
            <v>IVON YULIETH CARVAJAL MORENO</v>
          </cell>
        </row>
        <row r="984">
          <cell r="B984" t="str">
            <v>Proyecto de Ley Numero 364 de 2026  Senado</v>
          </cell>
          <cell r="C984" t="str">
            <v>Por medio de la cual se fortalecen los mecanismos tecnológicos para prevenir la extorsión y otros delitos cometidos desde establecimientos penitenciarios y carcelarios en Colombia; y se dictan otras disposiciones (Ley No más Extorsión).</v>
          </cell>
          <cell r="D984" t="str">
            <v>Bajo</v>
          </cell>
          <cell r="E984" t="str">
            <v>Publicación</v>
          </cell>
          <cell r="F984" t="str">
            <v>0</v>
          </cell>
          <cell r="G984" t="str">
            <v/>
          </cell>
          <cell r="H984" t="str">
            <v/>
          </cell>
          <cell r="I984" t="str">
            <v/>
          </cell>
          <cell r="J984" t="str">
            <v/>
          </cell>
          <cell r="K984" t="str">
            <v/>
          </cell>
          <cell r="L984" t="str">
            <v>IVON YULIETH CARVAJAL MORENO</v>
          </cell>
        </row>
        <row r="985">
          <cell r="B985" t="str">
            <v>Proyecto de Ley Numero 365 de 2026  Senado</v>
          </cell>
          <cell r="C985" t="str">
            <v>.</v>
          </cell>
          <cell r="D985" t="str">
            <v>Bajo</v>
          </cell>
          <cell r="E985" t="str">
            <v>Publicación</v>
          </cell>
          <cell r="F985" t="str">
            <v>0</v>
          </cell>
          <cell r="G985" t="str">
            <v/>
          </cell>
          <cell r="H985" t="str">
            <v/>
          </cell>
          <cell r="I985" t="str">
            <v/>
          </cell>
          <cell r="J985" t="str">
            <v/>
          </cell>
          <cell r="K985" t="str">
            <v/>
          </cell>
          <cell r="L985" t="str">
            <v>IVON YULIETH CARVAJAL MORENO</v>
          </cell>
        </row>
        <row r="986">
          <cell r="B986" t="str">
            <v>Proyecto de Ley Numero 365 de 2025  Cámara</v>
          </cell>
          <cell r="C986" t="str">
            <v>Por la cual se establecen medidas para garantizar la moralidad administrativa y la protección del erario en los procesos electorales; y se dictan otras disposiciones - ‘No Más Fraude a las Elecciones’.</v>
          </cell>
          <cell r="D986" t="str">
            <v>Bajo</v>
          </cell>
          <cell r="E986" t="str">
            <v>Publicación</v>
          </cell>
          <cell r="F986" t="str">
            <v>0</v>
          </cell>
          <cell r="G986" t="str">
            <v/>
          </cell>
          <cell r="H986" t="str">
            <v/>
          </cell>
          <cell r="I986" t="str">
            <v/>
          </cell>
          <cell r="J986" t="str">
            <v/>
          </cell>
          <cell r="K986" t="str">
            <v/>
          </cell>
          <cell r="L986" t="str">
            <v>IVON YULIETH CARVAJAL MORENO</v>
          </cell>
        </row>
        <row r="987">
          <cell r="B987" t="str">
            <v>Proyecto de Ley Numero 366 de 2025  Cámara</v>
          </cell>
          <cell r="C987" t="str">
            <v>por medio del cual se declara patrimonio cultural inmaterial de la Nación el Festival de Acordeoneros y Compositores de Chinú; en el departamento de Córdoba; y se dictan otras disposiciones.</v>
          </cell>
          <cell r="D987" t="str">
            <v>Bajo</v>
          </cell>
          <cell r="E987" t="str">
            <v>Publicación</v>
          </cell>
          <cell r="F987" t="str">
            <v>0</v>
          </cell>
          <cell r="G987" t="str">
            <v/>
          </cell>
          <cell r="H987" t="str">
            <v/>
          </cell>
          <cell r="I987" t="str">
            <v/>
          </cell>
          <cell r="J987" t="str">
            <v/>
          </cell>
          <cell r="K987" t="str">
            <v/>
          </cell>
          <cell r="L987" t="str">
            <v>IVON YULIETH CARVAJAL MORENO</v>
          </cell>
        </row>
        <row r="988">
          <cell r="B988" t="str">
            <v>Proyecto de Ley Numero 367 de 2025  Cámara</v>
          </cell>
          <cell r="C988" t="str">
            <v>por medio de la cual se reconoce la obesidad y el sobrepeso como enfermedades crónicas y se establecen lineamientos para su prevención; diagnóstico temprano; manejo integral y seguimiento; y se dictan otras disposiciones.</v>
          </cell>
          <cell r="D988" t="str">
            <v>Bajo</v>
          </cell>
          <cell r="E988" t="str">
            <v>Publicación</v>
          </cell>
          <cell r="F988" t="str">
            <v>0</v>
          </cell>
          <cell r="G988" t="str">
            <v/>
          </cell>
          <cell r="H988" t="str">
            <v/>
          </cell>
          <cell r="I988" t="str">
            <v/>
          </cell>
          <cell r="J988" t="str">
            <v/>
          </cell>
          <cell r="K988" t="str">
            <v/>
          </cell>
          <cell r="L988" t="str">
            <v>IVON YULIETH CARVAJAL MORENO</v>
          </cell>
        </row>
        <row r="989">
          <cell r="B989" t="str">
            <v>Proyecto de Ley Numero 368 de 2025  Cámara</v>
          </cell>
          <cell r="C989" t="str">
            <v>Por medio de la cual se prohíbe el uso de los sistemas de armas autónomas letales; se regula el uso de los sistemas de armas semiautónomas letales en el sector de la defensa y seguridad nacional y se dictan otras disposiciones.</v>
          </cell>
          <cell r="D989" t="str">
            <v>Bajo</v>
          </cell>
          <cell r="E989" t="str">
            <v>Ponencia</v>
          </cell>
          <cell r="F989" t="str">
            <v>1</v>
          </cell>
          <cell r="G989" t="str">
            <v/>
          </cell>
          <cell r="H989" t="str">
            <v/>
          </cell>
          <cell r="I989" t="str">
            <v/>
          </cell>
          <cell r="J989" t="str">
            <v/>
          </cell>
          <cell r="K989" t="str">
            <v/>
          </cell>
          <cell r="L989" t="str">
            <v>IVON YULIETH CARVAJAL MORENO</v>
          </cell>
        </row>
        <row r="990">
          <cell r="B990" t="str">
            <v>Proyecto de Ley Numero 369 de 2025  Cámara</v>
          </cell>
          <cell r="C990" t="str">
            <v>Por medio de la cual se crea la Universidad del Macizo Colombiano por la soberanía hídrica; ambiental y agroalimentaria para el mundo.</v>
          </cell>
          <cell r="D990" t="str">
            <v>Medio</v>
          </cell>
          <cell r="E990" t="str">
            <v>Publicación</v>
          </cell>
          <cell r="F990" t="str">
            <v>0</v>
          </cell>
          <cell r="G990" t="str">
            <v>DGPPN</v>
          </cell>
          <cell r="H990" t="str">
            <v>DGPPN</v>
          </cell>
          <cell r="I990" t="str">
            <v/>
          </cell>
          <cell r="J990" t="str">
            <v/>
          </cell>
          <cell r="K990" t="str">
            <v/>
          </cell>
          <cell r="L990" t="str">
            <v>SONIA LORENA IBAGON AVILA</v>
          </cell>
        </row>
        <row r="991">
          <cell r="B991" t="str">
            <v>Proyecto de Ley Numero 370 de 2025  Cámara</v>
          </cell>
          <cell r="C991" t="str">
            <v>por medio de la cual se adopta el ajedrez como herramienta pedagógica transversal y de apoyo terapéutico en salud mental; se crea el Programa Nacional de Ajedrez Social; Educativo y Terapéutico (PNASET) y se dictan otras disposiciones.</v>
          </cell>
          <cell r="D991" t="str">
            <v>Bajo</v>
          </cell>
          <cell r="E991" t="str">
            <v>Ponencia</v>
          </cell>
          <cell r="F991" t="str">
            <v>1</v>
          </cell>
          <cell r="G991" t="str">
            <v/>
          </cell>
          <cell r="H991" t="str">
            <v/>
          </cell>
          <cell r="I991" t="str">
            <v/>
          </cell>
          <cell r="J991" t="str">
            <v/>
          </cell>
          <cell r="K991" t="str">
            <v/>
          </cell>
          <cell r="L991" t="str">
            <v>IVON YULIETH CARVAJAL MORENO</v>
          </cell>
        </row>
        <row r="992">
          <cell r="B992" t="str">
            <v>Proyecto de Ley Numero 372 de 2025  Cámara</v>
          </cell>
          <cell r="C992" t="str">
            <v>Por la cual se modifica el Estatuto Tributario y se dictan otras disposiciones.</v>
          </cell>
          <cell r="D992" t="str">
            <v>Medio</v>
          </cell>
          <cell r="E992" t="str">
            <v>Publicación</v>
          </cell>
          <cell r="F992" t="str">
            <v>0</v>
          </cell>
          <cell r="G992" t="str">
            <v>DIAN;DGPM</v>
          </cell>
          <cell r="H992" t="str">
            <v/>
          </cell>
          <cell r="I992" t="str">
            <v/>
          </cell>
          <cell r="J992" t="str">
            <v/>
          </cell>
          <cell r="K992" t="str">
            <v/>
          </cell>
          <cell r="L992" t="str">
            <v>OSCAR ALBERTO GARCÍA GOMEZ</v>
          </cell>
        </row>
        <row r="993">
          <cell r="B993" t="str">
            <v>Proyecto de Ley Numero 374 de 2025  Cámara</v>
          </cell>
          <cell r="C993" t="str">
            <v>por medio de la cual se establecen medidas para el fortalecimiento de las condiciones laborales y de bienestar de los profesionales biopsicosociales del Instituto Colombiano de Bienestar Familiar (ICBF) y se dictan otras disposiciones.</v>
          </cell>
          <cell r="D993" t="str">
            <v>Medio</v>
          </cell>
          <cell r="E993" t="str">
            <v>Ponencia</v>
          </cell>
          <cell r="F993" t="str">
            <v>1</v>
          </cell>
          <cell r="G993" t="str">
            <v>DGPPN</v>
          </cell>
          <cell r="H993" t="str">
            <v>DGPPN</v>
          </cell>
          <cell r="I993" t="str">
            <v/>
          </cell>
          <cell r="J993" t="str">
            <v/>
          </cell>
          <cell r="K993" t="str">
            <v/>
          </cell>
          <cell r="L993" t="str">
            <v>WILLIAM FELIPE ORDUZ ANDONOFF</v>
          </cell>
        </row>
        <row r="994">
          <cell r="B994" t="str">
            <v>Proyecto de Ley Numero 375 de 2025  Cámara</v>
          </cell>
          <cell r="C994" t="str">
            <v>por medio de la cual se promulgan medidas para la dignificación; desarrollo y progreso del sector de vigilancia y la seguridad privada y se dictan otras disposiciones.</v>
          </cell>
          <cell r="D994" t="str">
            <v>Bajo</v>
          </cell>
          <cell r="E994" t="str">
            <v>Ponencia</v>
          </cell>
          <cell r="F994" t="str">
            <v>1</v>
          </cell>
          <cell r="G994" t="str">
            <v/>
          </cell>
          <cell r="H994" t="str">
            <v/>
          </cell>
          <cell r="I994" t="str">
            <v/>
          </cell>
          <cell r="J994" t="str">
            <v/>
          </cell>
          <cell r="K994" t="str">
            <v/>
          </cell>
          <cell r="L994" t="str">
            <v>IVON YULIETH CARVAJAL MORENO</v>
          </cell>
        </row>
        <row r="995">
          <cell r="B995" t="str">
            <v>Proyecto de Ley Numero 376 de 2025  Cámara</v>
          </cell>
          <cell r="C995" t="str">
            <v>por medio del cual se modifica el artículo 12 de la Ley 1150 de 2007 con el fin de garantizar la aplicación de la limitación a Mipyme en contratos sin erogación presupuestal directa.</v>
          </cell>
          <cell r="D995" t="str">
            <v>Bajo</v>
          </cell>
          <cell r="E995" t="str">
            <v>Publicación</v>
          </cell>
          <cell r="F995" t="str">
            <v>0</v>
          </cell>
          <cell r="G995" t="str">
            <v/>
          </cell>
          <cell r="H995" t="str">
            <v/>
          </cell>
          <cell r="I995" t="str">
            <v/>
          </cell>
          <cell r="J995" t="str">
            <v/>
          </cell>
          <cell r="K995" t="str">
            <v/>
          </cell>
          <cell r="L995" t="str">
            <v>IVON YULIETH CARVAJAL MORENO</v>
          </cell>
        </row>
        <row r="996">
          <cell r="B996" t="str">
            <v>Proyecto de Ley Numero 377 de 2025  Cámara</v>
          </cell>
          <cell r="C996" t="str">
            <v>Por medio de la cual se establecen los lineamientos para la Política Pública en Prevención; Diagnóstico Temprano y Tratamiento Integral de la Menopausia; se promueve la Sensibilización ante esta etapa de la vida; y se dictan otras disposiciones.</v>
          </cell>
          <cell r="D996" t="str">
            <v>Medio</v>
          </cell>
          <cell r="E996" t="str">
            <v>Ponencia</v>
          </cell>
          <cell r="F996" t="str">
            <v>1</v>
          </cell>
          <cell r="G996" t="str">
            <v>DGPPN;DGRESS</v>
          </cell>
          <cell r="H996" t="str">
            <v>DGPPN</v>
          </cell>
          <cell r="I996" t="str">
            <v/>
          </cell>
          <cell r="J996" t="str">
            <v/>
          </cell>
          <cell r="K996" t="str">
            <v/>
          </cell>
          <cell r="L996" t="str">
            <v>SONIA LORENA IBAGON AVILA</v>
          </cell>
        </row>
        <row r="997">
          <cell r="B997" t="str">
            <v>Proyecto de Ley Numero 378 de 2025  Cámara</v>
          </cell>
          <cell r="C997" t="str">
            <v>Por medio de la cual se fortalece la educación cívica para la ciudadanía crítica y democrática mediante un componente transversal en la educación básica secundaria y media; y se dictan otras disposiciones.</v>
          </cell>
          <cell r="D997" t="str">
            <v>Bajo</v>
          </cell>
          <cell r="E997" t="str">
            <v>Publicación</v>
          </cell>
          <cell r="F997" t="str">
            <v>0</v>
          </cell>
          <cell r="G997" t="str">
            <v/>
          </cell>
          <cell r="H997" t="str">
            <v/>
          </cell>
          <cell r="I997" t="str">
            <v/>
          </cell>
          <cell r="J997" t="str">
            <v/>
          </cell>
          <cell r="K997" t="str">
            <v/>
          </cell>
          <cell r="L997" t="str">
            <v>IVON YULIETH CARVAJAL MORENO</v>
          </cell>
        </row>
        <row r="998">
          <cell r="B998" t="str">
            <v>Proyecto de Ley Numero 379 de 2025  Cámara</v>
          </cell>
          <cell r="C998" t="str">
            <v>Por la cual se crea el Mecanismo de Certificación de Cooperación Internacional en la Lucha contra el Narcotráfico; el Consumo de Drogas Ilícitas y el Lavado de Activos; y se dictan otras disposiciones.</v>
          </cell>
          <cell r="D998" t="str">
            <v>Bajo</v>
          </cell>
          <cell r="E998" t="str">
            <v>Publicación</v>
          </cell>
          <cell r="F998" t="str">
            <v>0</v>
          </cell>
          <cell r="G998" t="str">
            <v/>
          </cell>
          <cell r="H998" t="str">
            <v/>
          </cell>
          <cell r="I998" t="str">
            <v/>
          </cell>
          <cell r="J998" t="str">
            <v/>
          </cell>
          <cell r="K998" t="str">
            <v/>
          </cell>
          <cell r="L998" t="str">
            <v>IVON YULIETH CARVAJAL MORENO</v>
          </cell>
        </row>
        <row r="999">
          <cell r="B999" t="str">
            <v>Proyecto de Ley Numero 380 de 2025  Cámara</v>
          </cell>
          <cell r="C999" t="str">
            <v>Por medio de la cual se establecen mecanismos para determinar el valor catastral de los inmuebles y se dictan otras disposiciones.</v>
          </cell>
          <cell r="D999" t="str">
            <v>Medio</v>
          </cell>
          <cell r="E999" t="str">
            <v>Ponencia</v>
          </cell>
          <cell r="F999" t="str">
            <v>1</v>
          </cell>
          <cell r="G999" t="str">
            <v>DAF</v>
          </cell>
          <cell r="H999" t="str">
            <v/>
          </cell>
          <cell r="I999" t="str">
            <v/>
          </cell>
          <cell r="J999" t="str">
            <v/>
          </cell>
          <cell r="K999" t="str">
            <v>-Publicación 0 Debate</v>
          </cell>
          <cell r="L999" t="str">
            <v>OSCAR ALBERTO GARCÍA GOMEZ</v>
          </cell>
        </row>
        <row r="1000">
          <cell r="B1000" t="str">
            <v>-Proyecto de ley estatutaria Numero 381 de 2025  Cámara</v>
          </cell>
          <cell r="C1000" t="str">
            <v>Por medio de la cual se establecen mecanismos para una efectiva participación laboral de las Comunidades Negras; Afrocolombianas; Raizales y Palenqueras; Indígenas y Rom; en los niveles decisorios de las diferentes ramas y órganos del poder público; y se dictan otras disposiciones.</v>
          </cell>
          <cell r="D1000" t="str">
            <v>Bajo</v>
          </cell>
          <cell r="E1000" t="str">
            <v>Publicación</v>
          </cell>
          <cell r="F1000" t="str">
            <v>0</v>
          </cell>
          <cell r="G1000" t="str">
            <v/>
          </cell>
          <cell r="H1000" t="str">
            <v/>
          </cell>
          <cell r="I1000" t="str">
            <v/>
          </cell>
          <cell r="J1000" t="str">
            <v/>
          </cell>
          <cell r="K1000" t="str">
            <v/>
          </cell>
          <cell r="L1000" t="str">
            <v>IVON YULIETH CARVAJAL MORENO</v>
          </cell>
        </row>
        <row r="1001">
          <cell r="B1001" t="str">
            <v>Proyecto de Ley Numero 382 de 2025  Cámara</v>
          </cell>
          <cell r="C1001" t="str">
            <v>por medio de la cual el Estado asume integralmente el deber de memoria y esclarecimiento de la verdad como aporte a la reparación simbólica de las víctimas y se dictan otras disposiciones “LEY DE MEMORIA Y JUSTICIA HISTÓRICA”.</v>
          </cell>
          <cell r="D1001" t="str">
            <v>Bajo</v>
          </cell>
          <cell r="E1001" t="str">
            <v>Publicación</v>
          </cell>
          <cell r="F1001" t="str">
            <v>0</v>
          </cell>
          <cell r="G1001" t="str">
            <v/>
          </cell>
          <cell r="H1001" t="str">
            <v/>
          </cell>
          <cell r="I1001" t="str">
            <v/>
          </cell>
          <cell r="J1001" t="str">
            <v/>
          </cell>
          <cell r="K1001" t="str">
            <v/>
          </cell>
          <cell r="L1001" t="str">
            <v>IVON YULIETH CARVAJAL MORENO</v>
          </cell>
        </row>
        <row r="1002">
          <cell r="B1002" t="str">
            <v>Proyecto de Ley Numero 383 de 2025  Cámara</v>
          </cell>
          <cell r="C1002" t="str">
            <v>Por medio del cual la nación se asocia a la celebración del quinto centenario de fundación de la ciudad de Valledupar; ciudad de los santos reyes y del Valle del Cacique Upar y se dictan otras disposiciones.</v>
          </cell>
          <cell r="D1002" t="str">
            <v>Bajo</v>
          </cell>
          <cell r="E1002" t="str">
            <v>Publicación</v>
          </cell>
          <cell r="F1002" t="str">
            <v>0</v>
          </cell>
          <cell r="G1002" t="str">
            <v/>
          </cell>
          <cell r="H1002" t="str">
            <v/>
          </cell>
          <cell r="I1002" t="str">
            <v/>
          </cell>
          <cell r="J1002" t="str">
            <v/>
          </cell>
          <cell r="K1002" t="str">
            <v/>
          </cell>
          <cell r="L1002" t="str">
            <v>IVON YULIETH CARVAJAL MORENO</v>
          </cell>
        </row>
        <row r="1003">
          <cell r="B1003" t="str">
            <v>Proyecto de Ley Numero 384 de 2025  Cámara</v>
          </cell>
          <cell r="C1003" t="str">
            <v>por medio de la cual se regula el acceso y uso de plataformas digitales de Inteligencia Artificial en niños; niñas y adolescentes y se dictan otras disposiciones.</v>
          </cell>
          <cell r="D1003" t="str">
            <v>Bajo</v>
          </cell>
          <cell r="E1003" t="str">
            <v>Ponencia</v>
          </cell>
          <cell r="F1003" t="str">
            <v>1</v>
          </cell>
          <cell r="G1003" t="str">
            <v/>
          </cell>
          <cell r="H1003" t="str">
            <v/>
          </cell>
          <cell r="I1003" t="str">
            <v/>
          </cell>
          <cell r="J1003" t="str">
            <v/>
          </cell>
          <cell r="K1003" t="str">
            <v/>
          </cell>
          <cell r="L1003" t="str">
            <v>IVON YULIETH CARVAJAL MORENO</v>
          </cell>
        </row>
        <row r="1004">
          <cell r="B1004" t="str">
            <v>Proyecto de Ley Numero 385 de 2025  Cámara</v>
          </cell>
          <cell r="C1004" t="str">
            <v>por medio de la cual se crea un programa de apoyo psicológico integral y continuo para las víctimas de delitos sexuales contra menores de edad.</v>
          </cell>
          <cell r="D1004" t="str">
            <v>Medio</v>
          </cell>
          <cell r="E1004" t="str">
            <v>Publicación</v>
          </cell>
          <cell r="F1004" t="str">
            <v>0</v>
          </cell>
          <cell r="G1004" t="str">
            <v>DGPPN;DGRESS</v>
          </cell>
          <cell r="H1004" t="str">
            <v>DGPPN</v>
          </cell>
          <cell r="I1004" t="str">
            <v/>
          </cell>
          <cell r="J1004" t="str">
            <v/>
          </cell>
          <cell r="K1004" t="str">
            <v/>
          </cell>
          <cell r="L1004" t="str">
            <v>OSCAR ALBERTO GARCÍA GOMEZ</v>
          </cell>
        </row>
        <row r="1005">
          <cell r="B1005" t="str">
            <v>Proyecto de Ley Numero 386 de 2025  Cámara</v>
          </cell>
          <cell r="C1005" t="str">
            <v>Por medio de la cual se amplía el término de la vigencia de las licencias de conducción para vehículos de servicio público y se incentiva el buen comportamiento en seguridad vial</v>
          </cell>
          <cell r="D1005" t="str">
            <v>Bajo</v>
          </cell>
          <cell r="E1005" t="str">
            <v>Publicación</v>
          </cell>
          <cell r="F1005" t="str">
            <v>0</v>
          </cell>
          <cell r="G1005" t="str">
            <v/>
          </cell>
          <cell r="H1005" t="str">
            <v/>
          </cell>
          <cell r="I1005" t="str">
            <v/>
          </cell>
          <cell r="J1005" t="str">
            <v/>
          </cell>
          <cell r="K1005" t="str">
            <v/>
          </cell>
          <cell r="L1005" t="str">
            <v>IVON YULIETH CARVAJAL MORENO</v>
          </cell>
        </row>
        <row r="1006">
          <cell r="B1006" t="str">
            <v>Proyecto de Ley Numero 387 de 2025  Cámara</v>
          </cell>
          <cell r="C1006" t="str">
            <v>por medio de la cual se reduce progresivamente el IVA a los aceites vegetales comestibles y margarinas; alimentos de primera necesidad de los hogares colombianos</v>
          </cell>
          <cell r="D1006" t="str">
            <v>Medio</v>
          </cell>
          <cell r="E1006" t="str">
            <v>Publicación</v>
          </cell>
          <cell r="F1006" t="str">
            <v>0</v>
          </cell>
          <cell r="G1006" t="str">
            <v>DIAN;DGPM</v>
          </cell>
          <cell r="H1006" t="str">
            <v/>
          </cell>
          <cell r="I1006" t="str">
            <v>Publicación 0 Debate, OSCAR ALBERTO GARCÍA GOMEZ</v>
          </cell>
          <cell r="J1006" t="str">
            <v/>
          </cell>
          <cell r="K1006" t="str">
            <v/>
          </cell>
          <cell r="L1006" t="str">
            <v>OSCAR ALBERTO GARCÍA GOMEZ</v>
          </cell>
        </row>
        <row r="1007">
          <cell r="B1007" t="str">
            <v>Proyecto de Ley Numero 388 de 2025  Cámara</v>
          </cell>
          <cell r="C1007" t="str">
            <v>Por medio de la cual se habilita la creación de beneficios en el impuesto predial para proteger la vivienda familiar de las personas mayores.</v>
          </cell>
          <cell r="D1007" t="str">
            <v>Medio</v>
          </cell>
          <cell r="E1007" t="str">
            <v>Publicación</v>
          </cell>
          <cell r="F1007" t="str">
            <v>0</v>
          </cell>
          <cell r="G1007" t="str">
            <v>DAF</v>
          </cell>
          <cell r="H1007" t="str">
            <v/>
          </cell>
          <cell r="I1007" t="str">
            <v>Publicación 0 Debate, SANTIAGO CANO ARIAS</v>
          </cell>
          <cell r="J1007" t="str">
            <v/>
          </cell>
          <cell r="K1007" t="str">
            <v/>
          </cell>
          <cell r="L1007" t="str">
            <v>SANTIAGO CANO ARIAS</v>
          </cell>
        </row>
        <row r="1008">
          <cell r="B1008" t="str">
            <v>Proyecto de Ley Numero 389 de 2025  Cámara</v>
          </cell>
          <cell r="C1008" t="str">
            <v>Por medio de la cual se impulsa el turismo como Sector Estratégico de la Economía Nacional.</v>
          </cell>
          <cell r="D1008" t="str">
            <v>Medio</v>
          </cell>
          <cell r="E1008" t="str">
            <v>Publicación</v>
          </cell>
          <cell r="F1008" t="str">
            <v>0</v>
          </cell>
          <cell r="G1008" t="str">
            <v>DGPM;DIAN</v>
          </cell>
          <cell r="H1008" t="str">
            <v/>
          </cell>
          <cell r="I1008" t="str">
            <v>Publicación 0 Debate, SANTIAGO CANO ARIAS</v>
          </cell>
          <cell r="J1008" t="str">
            <v/>
          </cell>
          <cell r="K1008" t="str">
            <v/>
          </cell>
          <cell r="L1008" t="str">
            <v>SANTIAGO CANO ARIAS</v>
          </cell>
        </row>
        <row r="1009">
          <cell r="B1009" t="str">
            <v>Proyecto de Ley Numero 390 de 2025  Cámara</v>
          </cell>
          <cell r="C1009" t="str">
            <v>Por medio de la cual la nación se asocia a la celebración de los quinientos (500) años de fundación del municipio de Simití en el departamento de Bolívar; y se dictan otras disposiciones.</v>
          </cell>
          <cell r="D1009" t="str">
            <v>Bajo</v>
          </cell>
          <cell r="E1009" t="str">
            <v>Ponencia</v>
          </cell>
          <cell r="F1009" t="str">
            <v>1</v>
          </cell>
          <cell r="G1009" t="str">
            <v/>
          </cell>
          <cell r="H1009" t="str">
            <v/>
          </cell>
          <cell r="I1009" t="str">
            <v/>
          </cell>
          <cell r="J1009" t="str">
            <v/>
          </cell>
          <cell r="K1009" t="str">
            <v/>
          </cell>
          <cell r="L1009" t="str">
            <v>IVON YULIETH CARVAJAL MORENO</v>
          </cell>
        </row>
        <row r="1010">
          <cell r="B1010" t="str">
            <v>Proyecto de Ley Numero 391 de 2025  Cámara</v>
          </cell>
          <cell r="C1010" t="str">
            <v>Por la cual se crea la estampilla para el fortalecimiento de la Justicia Familiar “en pro de la niñez y la adolescencia” en Colombia.</v>
          </cell>
          <cell r="D1010" t="str">
            <v>Bajo</v>
          </cell>
          <cell r="E1010" t="str">
            <v>Publicación</v>
          </cell>
          <cell r="F1010" t="str">
            <v>0</v>
          </cell>
          <cell r="G1010" t="str">
            <v/>
          </cell>
          <cell r="H1010" t="str">
            <v/>
          </cell>
          <cell r="I1010" t="str">
            <v/>
          </cell>
          <cell r="J1010" t="str">
            <v/>
          </cell>
          <cell r="K1010" t="str">
            <v/>
          </cell>
          <cell r="L1010" t="str">
            <v>IVON YULIETH CARVAJAL MORENO</v>
          </cell>
        </row>
        <row r="1011">
          <cell r="B1011" t="str">
            <v>Proyecto de Ley Numero 392 de 2025  Cámara</v>
          </cell>
          <cell r="C1011" t="str">
            <v>Por medio de la cual se modifica la Ley 136 de 1994 y se dictan otras disposiciones.</v>
          </cell>
          <cell r="D1011" t="str">
            <v>Bajo</v>
          </cell>
          <cell r="E1011" t="str">
            <v>Publicación</v>
          </cell>
          <cell r="F1011" t="str">
            <v>0</v>
          </cell>
          <cell r="G1011" t="str">
            <v/>
          </cell>
          <cell r="H1011" t="str">
            <v/>
          </cell>
          <cell r="I1011" t="str">
            <v/>
          </cell>
          <cell r="J1011" t="str">
            <v/>
          </cell>
          <cell r="K1011" t="str">
            <v/>
          </cell>
          <cell r="L1011" t="str">
            <v>IVON YULIETH CARVAJAL MORENO</v>
          </cell>
        </row>
        <row r="1012">
          <cell r="B1012" t="str">
            <v>-Proyecto de ley estatutaria Numero 393 de 2025  Cámara</v>
          </cell>
          <cell r="C1012" t="str">
            <v>Por la cual se reforma el Sistema Nacional para la Garantía Progresiva del Derecho Humano a la Alimentación; se reestructura la Comisión Intersectorial de Derecho Humano a la Alimentación y se dictan otras disposiciones.</v>
          </cell>
          <cell r="D1012" t="str">
            <v>Medio</v>
          </cell>
          <cell r="E1012" t="str">
            <v>Publicación</v>
          </cell>
          <cell r="F1012" t="str">
            <v>0</v>
          </cell>
          <cell r="G1012" t="str">
            <v>DGPPN;DAF</v>
          </cell>
          <cell r="H1012" t="str">
            <v>DGPPN</v>
          </cell>
          <cell r="I1012" t="str">
            <v/>
          </cell>
          <cell r="J1012" t="str">
            <v/>
          </cell>
          <cell r="K1012" t="str">
            <v/>
          </cell>
          <cell r="L1012" t="str">
            <v>SONIA LORENA IBAGON AVILA</v>
          </cell>
        </row>
        <row r="1013">
          <cell r="B1013" t="str">
            <v>Proyecto de Ley Numero 394 de 2025  Cámara</v>
          </cell>
          <cell r="C1013" t="str">
            <v>Por medio de la cual se adoptan disposiciones para la elección de los Representantes a la Cámara por las Circunscripciones Transitorias Especiales de Paz</v>
          </cell>
          <cell r="D1013" t="str">
            <v>Medio</v>
          </cell>
          <cell r="E1013" t="str">
            <v>Publicación</v>
          </cell>
          <cell r="F1013" t="str">
            <v>0</v>
          </cell>
          <cell r="G1013" t="str">
            <v/>
          </cell>
          <cell r="H1013" t="str">
            <v/>
          </cell>
          <cell r="I1013" t="str">
            <v/>
          </cell>
          <cell r="J1013" t="str">
            <v/>
          </cell>
          <cell r="K1013" t="str">
            <v>-Publicación 0 Debate</v>
          </cell>
          <cell r="L1013" t="str">
            <v>JEAN MARCO FERIA PEROZO</v>
          </cell>
        </row>
        <row r="1014">
          <cell r="B1014" t="str">
            <v>Proyecto de Ley Numero 395 de 2025  Cámara</v>
          </cell>
          <cell r="C1014" t="str">
            <v>por medio de la cual se garantiza la plena protección de los derechos laborales de las personas trabajadoras del arte; se fomenta su formalización laboral y se dictan otras disposiciones.</v>
          </cell>
          <cell r="D1014" t="str">
            <v>Bajo</v>
          </cell>
          <cell r="E1014" t="str">
            <v>Publicación</v>
          </cell>
          <cell r="F1014" t="str">
            <v>0</v>
          </cell>
          <cell r="G1014" t="str">
            <v/>
          </cell>
          <cell r="H1014" t="str">
            <v/>
          </cell>
          <cell r="I1014" t="str">
            <v/>
          </cell>
          <cell r="J1014" t="str">
            <v/>
          </cell>
          <cell r="K1014" t="str">
            <v/>
          </cell>
          <cell r="L1014" t="str">
            <v>IVON YULIETH CARVAJAL MORENO</v>
          </cell>
        </row>
        <row r="1015">
          <cell r="B1015" t="str">
            <v>Proyecto de Ley Numero 396 de 2025  Cámara</v>
          </cell>
          <cell r="C1015" t="str">
            <v>Por medio de la cual se crea la licencia especial por diagnóstico oncológico y se dictan otras disposiciones.</v>
          </cell>
          <cell r="D1015" t="str">
            <v>Bajo</v>
          </cell>
          <cell r="E1015" t="str">
            <v>Ponencia</v>
          </cell>
          <cell r="F1015" t="str">
            <v>1</v>
          </cell>
          <cell r="G1015" t="str">
            <v>DGPPN</v>
          </cell>
          <cell r="H1015" t="str">
            <v>DGPPN</v>
          </cell>
          <cell r="I1015" t="str">
            <v/>
          </cell>
          <cell r="J1015" t="str">
            <v/>
          </cell>
          <cell r="K1015" t="str">
            <v/>
          </cell>
          <cell r="L1015" t="str">
            <v>JOHANNA ALEJANDRA ARIAS JARAMILLO</v>
          </cell>
        </row>
        <row r="1016">
          <cell r="B1016" t="str">
            <v>Proyecto de Ley Numero 397 de 2025  Cámara</v>
          </cell>
          <cell r="C1016" t="str">
            <v>Por medio del cual se establecen lineamientos para fortalecimiento de la economía campesina y social solidaria en el sector rural en Colombia; y se dictan otras disposiciones.</v>
          </cell>
          <cell r="D1016" t="str">
            <v>Medio</v>
          </cell>
          <cell r="E1016" t="str">
            <v>Publicación</v>
          </cell>
          <cell r="F1016" t="str">
            <v>0</v>
          </cell>
          <cell r="G1016" t="str">
            <v>DGRESS;URF;DGPPN;DAF</v>
          </cell>
          <cell r="H1016" t="str">
            <v>DGPPN</v>
          </cell>
          <cell r="I1016" t="str">
            <v/>
          </cell>
          <cell r="J1016" t="str">
            <v/>
          </cell>
          <cell r="K1016" t="str">
            <v/>
          </cell>
          <cell r="L1016" t="str">
            <v>SONIA LORENA IBAGON AVILA</v>
          </cell>
        </row>
        <row r="1017">
          <cell r="B1017" t="str">
            <v>Proyecto de Ley Numero 399 de 2025  Cámara</v>
          </cell>
          <cell r="C1017" t="str">
            <v>Por medio de la cual se autoriza la emisión de la “Estampilla Politécnico Colombiano Jaime Isaza Cadavid”</v>
          </cell>
          <cell r="D1017" t="str">
            <v>Bajo</v>
          </cell>
          <cell r="E1017" t="str">
            <v>Publicación</v>
          </cell>
          <cell r="F1017" t="str">
            <v>0</v>
          </cell>
          <cell r="G1017" t="str">
            <v/>
          </cell>
          <cell r="H1017" t="str">
            <v/>
          </cell>
          <cell r="I1017" t="str">
            <v/>
          </cell>
          <cell r="J1017" t="str">
            <v/>
          </cell>
          <cell r="K1017" t="str">
            <v/>
          </cell>
          <cell r="L1017" t="str">
            <v>IVON YULIETH CARVAJAL MORENO</v>
          </cell>
        </row>
        <row r="1018">
          <cell r="B1018" t="str">
            <v>Proyecto de Ley Numero 400 de 2025  Cámara</v>
          </cell>
          <cell r="C1018" t="str">
            <v>Por medio de la cual se implementa la educación bilingüe bicultural para personas sordas; se salvaguarda la lengua de señas colombiana en las instituciones educativas con presencia de población sorda y se dictan otras disposiciones.</v>
          </cell>
          <cell r="D1018" t="str">
            <v>Bajo</v>
          </cell>
          <cell r="E1018" t="str">
            <v>Publicación</v>
          </cell>
          <cell r="F1018" t="str">
            <v>0</v>
          </cell>
          <cell r="G1018" t="str">
            <v/>
          </cell>
          <cell r="H1018" t="str">
            <v/>
          </cell>
          <cell r="I1018" t="str">
            <v/>
          </cell>
          <cell r="J1018" t="str">
            <v/>
          </cell>
          <cell r="K1018" t="str">
            <v/>
          </cell>
          <cell r="L1018" t="str">
            <v>IVON YULIETH CARVAJAL MORENO</v>
          </cell>
        </row>
        <row r="1019">
          <cell r="B1019" t="str">
            <v>Proyecto de Ley Numero 401 de 2025  Cámara</v>
          </cell>
          <cell r="C1019" t="str">
            <v>Por medio de la cual se modifica la Ley 2009 de 2019 y se dictan otras disposiciones.</v>
          </cell>
          <cell r="D1019" t="str">
            <v>Bajo</v>
          </cell>
          <cell r="E1019" t="str">
            <v>Publicación</v>
          </cell>
          <cell r="F1019" t="str">
            <v>0</v>
          </cell>
          <cell r="G1019" t="str">
            <v/>
          </cell>
          <cell r="H1019" t="str">
            <v/>
          </cell>
          <cell r="I1019" t="str">
            <v/>
          </cell>
          <cell r="J1019" t="str">
            <v/>
          </cell>
          <cell r="K1019" t="str">
            <v/>
          </cell>
          <cell r="L1019" t="str">
            <v>IVON YULIETH CARVAJAL MORENO</v>
          </cell>
        </row>
        <row r="1020">
          <cell r="B1020" t="str">
            <v>Proyecto de Ley Numero 402 de 2025  Cámara</v>
          </cell>
          <cell r="C1020" t="str">
            <v>Por medio de la cual se regula la proyección de contenidos audiovisuales en vehículos de transporte público terrestre; fluvial; marítimo y aéreo; y se dictan otras disposiciones para la protección de la salud mental; el desarrollo emocional y los derechos de los menores de edad y demás pasajeros vulnerables</v>
          </cell>
          <cell r="D1020" t="str">
            <v>Bajo</v>
          </cell>
          <cell r="E1020" t="str">
            <v>Publicación</v>
          </cell>
          <cell r="F1020" t="str">
            <v>0</v>
          </cell>
          <cell r="G1020" t="str">
            <v/>
          </cell>
          <cell r="H1020" t="str">
            <v/>
          </cell>
          <cell r="I1020" t="str">
            <v/>
          </cell>
          <cell r="J1020" t="str">
            <v/>
          </cell>
          <cell r="K1020" t="str">
            <v/>
          </cell>
          <cell r="L1020" t="str">
            <v>IVON YULIETH CARVAJAL MORENO</v>
          </cell>
        </row>
        <row r="1021">
          <cell r="B1021" t="str">
            <v>Proyecto de Ley Numero 403 de 2025  Cámara</v>
          </cell>
          <cell r="C1021" t="str">
            <v>por medio de la cual se modifica el artículo 5° de la Ley 1274 de 2009; en lo referente a la autorización de ocupación provisional de predios en los procesos de servidumbre de hidrocarburos</v>
          </cell>
          <cell r="D1021" t="str">
            <v>Bajo</v>
          </cell>
          <cell r="E1021" t="str">
            <v>Ponencia</v>
          </cell>
          <cell r="F1021" t="str">
            <v>1</v>
          </cell>
          <cell r="G1021" t="str">
            <v/>
          </cell>
          <cell r="H1021" t="str">
            <v/>
          </cell>
          <cell r="I1021" t="str">
            <v/>
          </cell>
          <cell r="J1021" t="str">
            <v/>
          </cell>
          <cell r="K1021" t="str">
            <v/>
          </cell>
          <cell r="L1021" t="str">
            <v>IVON YULIETH CARVAJAL MORENO</v>
          </cell>
        </row>
        <row r="1022">
          <cell r="B1022" t="str">
            <v>Proyecto de Ley Numero 404 de 2025  Cámara</v>
          </cell>
          <cell r="C1022" t="str">
            <v>Por medio del cual se autoriza la creación de Fondos Territoriales para la Defensa Civil en departamentos y municipios; se fortalecen los mecanismos de financiación del voluntariado y se dictan otras disposiciones.</v>
          </cell>
          <cell r="D1022" t="str">
            <v>Medio</v>
          </cell>
          <cell r="E1022" t="str">
            <v>Publicación</v>
          </cell>
          <cell r="F1022" t="str">
            <v>0</v>
          </cell>
          <cell r="G1022" t="str">
            <v>DAF</v>
          </cell>
          <cell r="H1022" t="str">
            <v/>
          </cell>
          <cell r="I1022" t="str">
            <v/>
          </cell>
          <cell r="J1022" t="str">
            <v>Publicación 0 Debate</v>
          </cell>
          <cell r="K1022" t="str">
            <v/>
          </cell>
          <cell r="L1022" t="str">
            <v>SONIA LORENA IBAGON AVILA</v>
          </cell>
        </row>
        <row r="1023">
          <cell r="B1023" t="str">
            <v>Proyecto de Ley Numero 407 de 2025  Cámara</v>
          </cell>
          <cell r="C1023" t="str">
            <v>Por medio de la cual se declara a la Cuenca Hidrográfica Ciénaga de Mallorquín como sujeto especial de derechos; se establecen medidas para su protección integral y se dictan otras disposiciones.</v>
          </cell>
          <cell r="D1023" t="str">
            <v>Medio</v>
          </cell>
          <cell r="E1023" t="str">
            <v>Publicación</v>
          </cell>
          <cell r="F1023" t="str">
            <v>0</v>
          </cell>
          <cell r="G1023" t="str">
            <v>DGPPN;DAF</v>
          </cell>
          <cell r="H1023" t="str">
            <v>DGPPN</v>
          </cell>
          <cell r="I1023" t="str">
            <v/>
          </cell>
          <cell r="J1023" t="str">
            <v/>
          </cell>
          <cell r="K1023" t="str">
            <v/>
          </cell>
          <cell r="L1023" t="str">
            <v>SONIA LORENA IBAGON AVILA</v>
          </cell>
        </row>
        <row r="1024">
          <cell r="B1024" t="str">
            <v>Proyecto de Ley Numero 408 de 2025  Cámara</v>
          </cell>
          <cell r="C1024" t="str">
            <v>Por medio de la cual se modifica la Ley 706 de 2001; con el fin de fortalecer la salvaguardia de los carnavales de Barranquilla y de Negros y Blancos de Pasto; incorporando un enfoque territorial; étnico y de género; y se dictan otras disposiciones</v>
          </cell>
          <cell r="D1024" t="str">
            <v>Bajo</v>
          </cell>
          <cell r="E1024" t="str">
            <v>Publicación</v>
          </cell>
          <cell r="F1024" t="str">
            <v>0</v>
          </cell>
          <cell r="G1024" t="str">
            <v/>
          </cell>
          <cell r="H1024" t="str">
            <v/>
          </cell>
          <cell r="I1024" t="str">
            <v/>
          </cell>
          <cell r="J1024" t="str">
            <v/>
          </cell>
          <cell r="K1024" t="str">
            <v/>
          </cell>
          <cell r="L1024" t="str">
            <v>IVON YULIETH CARVAJAL MORENO</v>
          </cell>
        </row>
        <row r="1025">
          <cell r="B1025" t="str">
            <v>Proyecto de Ley Numero 409 de 2025  Cámara</v>
          </cell>
          <cell r="C1025" t="str">
            <v>POR MEDIO DE LA CUAL SE ESTABLECE LA CÁTEDRA AGRARIA COMO EJE TRANSVERSAL DEL SISTEMA EDUCATIVO COLOMBIANO Y SE DICTAN OTRAS DISPOSICIONES</v>
          </cell>
          <cell r="D1025" t="str">
            <v>Bajo</v>
          </cell>
          <cell r="E1025" t="str">
            <v>Publicación</v>
          </cell>
          <cell r="F1025" t="str">
            <v>0</v>
          </cell>
          <cell r="G1025" t="str">
            <v/>
          </cell>
          <cell r="H1025" t="str">
            <v/>
          </cell>
          <cell r="I1025" t="str">
            <v/>
          </cell>
          <cell r="J1025" t="str">
            <v/>
          </cell>
          <cell r="K1025" t="str">
            <v/>
          </cell>
          <cell r="L1025" t="str">
            <v>IVON YULIETH CARVAJAL MORENO</v>
          </cell>
        </row>
        <row r="1026">
          <cell r="B1026" t="str">
            <v>Proyecto de Ley Numero 410 de 2025  Cámara</v>
          </cell>
          <cell r="C1026" t="str">
            <v>Por medio de la cual se crea la estrategia nacional de fortalecimiento a la comercialización de la Agricultura Campesina; Familiar; y Comunitaria (ACFC); se incentiva la productividad del campo y se dictan otras disposiciones.</v>
          </cell>
          <cell r="D1026" t="str">
            <v>Medio</v>
          </cell>
          <cell r="E1026" t="str">
            <v>Ponencia</v>
          </cell>
          <cell r="F1026" t="str">
            <v>1</v>
          </cell>
          <cell r="G1026" t="str">
            <v>DGPPN;DAF</v>
          </cell>
          <cell r="H1026" t="str">
            <v>DGPPN</v>
          </cell>
          <cell r="I1026" t="str">
            <v/>
          </cell>
          <cell r="J1026" t="str">
            <v/>
          </cell>
          <cell r="K1026" t="str">
            <v/>
          </cell>
          <cell r="L1026" t="str">
            <v>SONIA LORENA IBAGON AVILA</v>
          </cell>
        </row>
        <row r="1027">
          <cell r="B1027" t="str">
            <v>-Proyecto de ley estatutaria Numero 411 de 2025  Cámara</v>
          </cell>
          <cell r="C1027" t="str">
            <v>Por medio de la cual se adiciona un artículo 402A a la Ley 599 del 2000.</v>
          </cell>
          <cell r="D1027" t="str">
            <v>Bajo</v>
          </cell>
          <cell r="E1027" t="str">
            <v>Publicación</v>
          </cell>
          <cell r="F1027" t="str">
            <v>0</v>
          </cell>
          <cell r="G1027" t="str">
            <v/>
          </cell>
          <cell r="H1027" t="str">
            <v/>
          </cell>
          <cell r="I1027" t="str">
            <v/>
          </cell>
          <cell r="J1027" t="str">
            <v/>
          </cell>
          <cell r="K1027" t="str">
            <v/>
          </cell>
          <cell r="L1027" t="str">
            <v>IVON YULIETH CARVAJAL MORENO</v>
          </cell>
        </row>
        <row r="1028">
          <cell r="B1028" t="str">
            <v>Proyecto de Ley Numero 412 de 2025  Cámara</v>
          </cell>
          <cell r="C1028" t="str">
            <v>proyecto de ley por medio de la cual se declara la arepa Patrimonio Cultural Inmaterial de la Nación; se establece el Día Nacional de la Arepa; se declara al municipio de Ramiriquí como capital nacional de la arepa y se dictan otras disposiciones.</v>
          </cell>
          <cell r="D1028" t="str">
            <v>Bajo</v>
          </cell>
          <cell r="E1028" t="str">
            <v>Ponencia</v>
          </cell>
          <cell r="F1028" t="str">
            <v>1</v>
          </cell>
          <cell r="G1028" t="str">
            <v/>
          </cell>
          <cell r="H1028" t="str">
            <v/>
          </cell>
          <cell r="I1028" t="str">
            <v/>
          </cell>
          <cell r="J1028" t="str">
            <v/>
          </cell>
          <cell r="K1028" t="str">
            <v/>
          </cell>
          <cell r="L1028" t="str">
            <v>IVON YULIETH CARVAJAL MORENO</v>
          </cell>
        </row>
        <row r="1029">
          <cell r="B1029" t="str">
            <v>Proyecto de Ley Numero 413 de 2025  Cámara</v>
          </cell>
          <cell r="C1029" t="str">
            <v>Por medio del cual se modifica la Ley 1448 de 2011 y se dictan disposiciones para la reparación integral de los Sujetos de Reparación Colectiva bajo la modalidad de restitución en materia tributaria.</v>
          </cell>
          <cell r="D1029" t="str">
            <v>Medio</v>
          </cell>
          <cell r="E1029" t="str">
            <v>Publicación</v>
          </cell>
          <cell r="F1029" t="str">
            <v>0</v>
          </cell>
          <cell r="G1029" t="str">
            <v>DGPPN;DGPM;DIAN</v>
          </cell>
          <cell r="H1029" t="str">
            <v>DGPPN</v>
          </cell>
          <cell r="I1029" t="str">
            <v/>
          </cell>
          <cell r="J1029" t="str">
            <v/>
          </cell>
          <cell r="K1029" t="str">
            <v/>
          </cell>
          <cell r="L1029" t="str">
            <v>SANTIAGO CANO ARIAS</v>
          </cell>
        </row>
        <row r="1030">
          <cell r="B1030" t="str">
            <v>Proyecto de Ley Numero 414 de 2025  Cámara</v>
          </cell>
          <cell r="C1030" t="str">
            <v>Por medio del cual la nación se vincula a la celebración del Centenario y Bicentenario de Turbo; Antioquia; se exalta su contribución histórica; presente y futura al desarrollo de Colombia y el Mundo; y se dictan otras disposiciones</v>
          </cell>
          <cell r="D1030" t="str">
            <v>Bajo</v>
          </cell>
          <cell r="E1030" t="str">
            <v>Publicación</v>
          </cell>
          <cell r="F1030" t="str">
            <v>0</v>
          </cell>
          <cell r="G1030" t="str">
            <v/>
          </cell>
          <cell r="H1030" t="str">
            <v/>
          </cell>
          <cell r="I1030" t="str">
            <v/>
          </cell>
          <cell r="J1030" t="str">
            <v/>
          </cell>
          <cell r="K1030" t="str">
            <v/>
          </cell>
          <cell r="L1030" t="str">
            <v>IVON YULIETH CARVAJAL MORENO</v>
          </cell>
        </row>
        <row r="1031">
          <cell r="B1031" t="str">
            <v>-Proyecto de ley estatutaria Numero 415 de 2025  Cámara</v>
          </cell>
          <cell r="C1031" t="str">
            <v>POR LA CUAL SE MODIFICA LA LEY 1757 DE 2015 Y SE ESTABLECEN MEDIDAS PARA LA PROMOCIÓN; PROTECCIÓN Y GARANTÍA DEL DERECHO A LA PARTICIPACIÓN DEMOCRÁTICA</v>
          </cell>
          <cell r="D1031" t="str">
            <v>Bajo</v>
          </cell>
          <cell r="E1031" t="str">
            <v>Ponencia</v>
          </cell>
          <cell r="F1031" t="str">
            <v>1</v>
          </cell>
          <cell r="G1031" t="str">
            <v/>
          </cell>
          <cell r="H1031" t="str">
            <v/>
          </cell>
          <cell r="I1031" t="str">
            <v/>
          </cell>
          <cell r="J1031" t="str">
            <v/>
          </cell>
          <cell r="K1031" t="str">
            <v/>
          </cell>
          <cell r="L1031" t="str">
            <v>IVON YULIETH CARVAJAL MORENO</v>
          </cell>
        </row>
        <row r="1032">
          <cell r="B1032" t="str">
            <v>Proyecto de Ley Numero 416 de 2025  Cámara</v>
          </cell>
          <cell r="C1032" t="str">
            <v>Por medio de la cual se actualiza; moderniza y estandariza la reglamentación del uniforme de los agentes de tránsito y transporte en Colombia; y se dictan otras disposiciones.</v>
          </cell>
          <cell r="D1032" t="str">
            <v>Medio</v>
          </cell>
          <cell r="E1032" t="str">
            <v>Ponencia</v>
          </cell>
          <cell r="F1032" t="str">
            <v>1</v>
          </cell>
          <cell r="G1032" t="str">
            <v>DGPPN;DAF</v>
          </cell>
          <cell r="H1032" t="str">
            <v>DGPPN</v>
          </cell>
          <cell r="I1032" t="str">
            <v/>
          </cell>
          <cell r="J1032" t="str">
            <v/>
          </cell>
          <cell r="K1032" t="str">
            <v/>
          </cell>
          <cell r="L1032" t="str">
            <v>SONIA LORENA IBAGON AVILA</v>
          </cell>
        </row>
        <row r="1033">
          <cell r="B1033" t="str">
            <v>Proyecto de Ley Numero 417 de 2025  Cámara</v>
          </cell>
          <cell r="C1033" t="str">
            <v>por medio de la cual se regula e implementa el uso de la Inteligencia Artificial en la gestión de Peticiones; Quejas; Reclamos; Sugerencias y Denuncias (PQRSD) en las entidades públicas del Estado colombiano; y se dictan otras disposiciones.</v>
          </cell>
          <cell r="D1033" t="str">
            <v>Medio</v>
          </cell>
          <cell r="E1033" t="str">
            <v>Publicación</v>
          </cell>
          <cell r="F1033" t="str">
            <v>0</v>
          </cell>
          <cell r="G1033" t="str">
            <v>DGPPN</v>
          </cell>
          <cell r="H1033" t="str">
            <v>DGPPN</v>
          </cell>
          <cell r="I1033" t="str">
            <v/>
          </cell>
          <cell r="J1033" t="str">
            <v/>
          </cell>
          <cell r="K1033" t="str">
            <v/>
          </cell>
          <cell r="L1033" t="str">
            <v>JEAN MARCO FERIA PEROZO</v>
          </cell>
        </row>
        <row r="1034">
          <cell r="B1034" t="str">
            <v>Proyecto de Ley Numero 418 de 2025  Cámara</v>
          </cell>
          <cell r="C1034" t="str">
            <v>Por el cual se reconoce al Colegio de la Abogacía Colombiana – CORPOABOCOL; se asignan funciones públicas y se dictan otras disposiciones</v>
          </cell>
          <cell r="D1034" t="str">
            <v>Bajo</v>
          </cell>
          <cell r="E1034" t="str">
            <v>Publicación</v>
          </cell>
          <cell r="F1034" t="str">
            <v>0</v>
          </cell>
          <cell r="G1034" t="str">
            <v/>
          </cell>
          <cell r="H1034" t="str">
            <v/>
          </cell>
          <cell r="I1034" t="str">
            <v/>
          </cell>
          <cell r="J1034" t="str">
            <v/>
          </cell>
          <cell r="K1034" t="str">
            <v/>
          </cell>
          <cell r="L1034" t="str">
            <v>IVON YULIETH CARVAJAL MORENO</v>
          </cell>
        </row>
        <row r="1035">
          <cell r="B1035" t="str">
            <v>Proyecto de Ley Numero 431 de 2025  Cámara</v>
          </cell>
          <cell r="C1035" t="str">
            <v>por medio de la cual se crea la compensación económica como reconocimiento al trabajo de cuidado en el hogar mitigando el desequilibrio económico derivado del divorcio o la disolución de la unión marital de hecho.</v>
          </cell>
          <cell r="D1035" t="str">
            <v>Bajo</v>
          </cell>
          <cell r="E1035" t="str">
            <v>Publicación</v>
          </cell>
          <cell r="F1035" t="str">
            <v>0</v>
          </cell>
          <cell r="G1035" t="str">
            <v/>
          </cell>
          <cell r="H1035" t="str">
            <v/>
          </cell>
          <cell r="I1035" t="str">
            <v/>
          </cell>
          <cell r="J1035" t="str">
            <v/>
          </cell>
          <cell r="K1035" t="str">
            <v/>
          </cell>
          <cell r="L1035" t="str">
            <v>IVON YULIETH CARVAJAL MORENO</v>
          </cell>
        </row>
        <row r="1036">
          <cell r="B1036" t="str">
            <v>Proyecto de Ley Numero 432 de 2025  Cámara</v>
          </cell>
          <cell r="C1036" t="str">
            <v>Por medio del cual se establecen mecanismos para la regulación justa y la democratización del sector energético.</v>
          </cell>
          <cell r="D1036" t="str">
            <v>Medio</v>
          </cell>
          <cell r="E1036" t="str">
            <v>Aprobado</v>
          </cell>
          <cell r="F1036" t="str">
            <v>1</v>
          </cell>
          <cell r="G1036" t="str">
            <v>DGPM;DAF;DGPPN</v>
          </cell>
          <cell r="H1036" t="str">
            <v>DGPPN</v>
          </cell>
          <cell r="I1036" t="str">
            <v/>
          </cell>
          <cell r="J1036" t="str">
            <v/>
          </cell>
          <cell r="K1036" t="str">
            <v/>
          </cell>
          <cell r="L1036" t="str">
            <v>WILLIAM FELIPE ORDUZ ANDONOFF</v>
          </cell>
        </row>
        <row r="1037">
          <cell r="B1037" t="str">
            <v>Proyecto de Ley Numero 433 de 2025  Cámara</v>
          </cell>
          <cell r="C1037" t="str">
            <v>Por medio de la cual se otorga a las personas con discapacidad en Colombia un descuento en el pago del impuesto predial y se dictan otras disposiciones.</v>
          </cell>
          <cell r="D1037" t="str">
            <v>Medio</v>
          </cell>
          <cell r="E1037" t="str">
            <v>Publicación</v>
          </cell>
          <cell r="F1037" t="str">
            <v>0</v>
          </cell>
          <cell r="G1037" t="str">
            <v>DGPPN;DAF</v>
          </cell>
          <cell r="H1037" t="str">
            <v>DGPPN</v>
          </cell>
          <cell r="I1037" t="str">
            <v/>
          </cell>
          <cell r="J1037" t="str">
            <v/>
          </cell>
          <cell r="K1037" t="str">
            <v/>
          </cell>
          <cell r="L1037" t="str">
            <v>SONIA LORENA IBAGON AVILA</v>
          </cell>
        </row>
        <row r="1038">
          <cell r="B1038" t="str">
            <v>Proyecto de Ley Numero 434 de 2025  Cámara</v>
          </cell>
          <cell r="C1038" t="str">
            <v>Por medio del cual se deroga el artículo 32 de la Ley 2294 de 2023 Por el cual se expide el Plan Nacional de Desarrollo 2022-2026</v>
          </cell>
          <cell r="D1038" t="str">
            <v>Medio</v>
          </cell>
          <cell r="E1038" t="str">
            <v>Ponencia</v>
          </cell>
          <cell r="F1038" t="str">
            <v>1</v>
          </cell>
          <cell r="G1038" t="str">
            <v>DAF;DGPPN</v>
          </cell>
          <cell r="H1038" t="str">
            <v>DGPPN</v>
          </cell>
          <cell r="I1038" t="str">
            <v/>
          </cell>
          <cell r="J1038" t="str">
            <v/>
          </cell>
          <cell r="K1038" t="str">
            <v/>
          </cell>
          <cell r="L1038" t="str">
            <v>SONIA LORENA IBAGON AVILA</v>
          </cell>
        </row>
        <row r="1039">
          <cell r="B1039" t="str">
            <v>Proyecto de Ley Numero 435 de 2025  Cámara</v>
          </cell>
          <cell r="C1039" t="str">
            <v>Por medio de la cual se prorroga el Régimen de Tributación ZOMAC para la creación de nuevas empresas; con el fin de promover el desarrollo económico y social en las Zonas Más Afectadas por el Conflicto Armado (ZOMAC); y se dictan otras disposiciones.</v>
          </cell>
          <cell r="D1039" t="str">
            <v>Medio</v>
          </cell>
          <cell r="E1039" t="str">
            <v>Publicación</v>
          </cell>
          <cell r="F1039" t="str">
            <v>0</v>
          </cell>
          <cell r="G1039" t="str">
            <v>DIAN;DGPM;DGPPN</v>
          </cell>
          <cell r="H1039" t="str">
            <v>DGPPN</v>
          </cell>
          <cell r="I1039" t="str">
            <v/>
          </cell>
          <cell r="J1039" t="str">
            <v/>
          </cell>
          <cell r="K1039" t="str">
            <v/>
          </cell>
          <cell r="L1039" t="str">
            <v>OSCAR ALBERTO GARCÍA GOMEZ</v>
          </cell>
        </row>
        <row r="1040">
          <cell r="B1040" t="str">
            <v>Proyecto de Ley Numero 436 de 2025  Cámara</v>
          </cell>
          <cell r="C1040" t="str">
            <v>Por medio de la cual se generan alternativas de responsabilidad social empresarial para la transformación integral de las víctimas del conflicto armado y se dictan otras disposiciones.</v>
          </cell>
          <cell r="D1040" t="str">
            <v>Bajo</v>
          </cell>
          <cell r="E1040" t="str">
            <v>Publicación</v>
          </cell>
          <cell r="F1040" t="str">
            <v>0</v>
          </cell>
          <cell r="G1040" t="str">
            <v>DAF;DGPPN</v>
          </cell>
          <cell r="H1040" t="str">
            <v>DGPPN</v>
          </cell>
          <cell r="I1040" t="str">
            <v/>
          </cell>
          <cell r="J1040" t="str">
            <v/>
          </cell>
          <cell r="K1040" t="str">
            <v/>
          </cell>
          <cell r="L1040" t="str">
            <v>JESUS DAVID MUÑOZ CACERES</v>
          </cell>
        </row>
        <row r="1041">
          <cell r="B1041" t="str">
            <v>Proyecto de Ley Numero 437 de 2025  Cámara</v>
          </cell>
          <cell r="C1041" t="str">
            <v>por medio del cual se fortalece la estructura administrativa y la planta de personal de la Comisión Legal de Vigilancia de los Organismos de Control Público del Congreso de la República y se dictan otras disposiciones</v>
          </cell>
          <cell r="D1041" t="str">
            <v>Bajo</v>
          </cell>
          <cell r="E1041" t="str">
            <v>Publicación</v>
          </cell>
          <cell r="F1041" t="str">
            <v>0</v>
          </cell>
          <cell r="G1041" t="str">
            <v/>
          </cell>
          <cell r="H1041" t="str">
            <v/>
          </cell>
          <cell r="I1041" t="str">
            <v/>
          </cell>
          <cell r="J1041" t="str">
            <v/>
          </cell>
          <cell r="K1041" t="str">
            <v/>
          </cell>
          <cell r="L1041" t="str">
            <v>IVON YULIETH CARVAJAL MORENO</v>
          </cell>
        </row>
        <row r="1042">
          <cell r="B1042" t="str">
            <v>Proyecto de Ley Numero 438 de 2025  Cámara</v>
          </cell>
          <cell r="C1042" t="str">
            <v>Por medio de la cual se aumentan los honorarios de los defensores públicos equiparándolos al salario de los fiscales y se dictan otras disposiciones</v>
          </cell>
          <cell r="D1042" t="str">
            <v>Medio</v>
          </cell>
          <cell r="E1042" t="str">
            <v>Publicación</v>
          </cell>
          <cell r="F1042" t="str">
            <v>0</v>
          </cell>
          <cell r="G1042" t="str">
            <v>DGPPN</v>
          </cell>
          <cell r="H1042" t="str">
            <v>DGPPN</v>
          </cell>
          <cell r="I1042" t="str">
            <v/>
          </cell>
          <cell r="J1042" t="str">
            <v/>
          </cell>
          <cell r="K1042" t="str">
            <v/>
          </cell>
          <cell r="L1042" t="str">
            <v>WILLIAM FELIPE ORDUZ ANDONOFF</v>
          </cell>
        </row>
        <row r="1043">
          <cell r="B1043" t="str">
            <v>Proyecto de Ley Numero 439 de 2025  Cámara</v>
          </cell>
          <cell r="C1043" t="str">
            <v>" Por la cual se regulan los honorarios de los conjueces y se dictan otras disposiciones "</v>
          </cell>
          <cell r="D1043" t="str">
            <v>Bajo</v>
          </cell>
          <cell r="E1043" t="str">
            <v>Publicación</v>
          </cell>
          <cell r="F1043" t="str">
            <v>0</v>
          </cell>
          <cell r="G1043" t="str">
            <v>DGRESS;DGPPN</v>
          </cell>
          <cell r="H1043" t="str">
            <v>DGRESS; DGPPN</v>
          </cell>
          <cell r="I1043" t="str">
            <v/>
          </cell>
          <cell r="J1043" t="str">
            <v/>
          </cell>
          <cell r="K1043" t="str">
            <v/>
          </cell>
          <cell r="L1043" t="str">
            <v>JESUS DAVID MUÑOZ CACERES</v>
          </cell>
        </row>
        <row r="1044">
          <cell r="B1044" t="str">
            <v>Proyecto de Ley Numero 440 de 2025  Cámara</v>
          </cell>
          <cell r="C1044" t="str">
            <v>Por medio de la cual se reconoce a la ciénaga de Zapatosa y al río Cesar; sus cuencas y afluentes; como sujetos de derecho; se establecen medidas para su protección y conservación y se dictan otras disposiciones.</v>
          </cell>
          <cell r="D1044" t="str">
            <v>Medio</v>
          </cell>
          <cell r="E1044" t="str">
            <v>Publicación</v>
          </cell>
          <cell r="F1044" t="str">
            <v>0</v>
          </cell>
          <cell r="G1044" t="str">
            <v>DGPPN;DAF</v>
          </cell>
          <cell r="H1044" t="str">
            <v>DGPPN</v>
          </cell>
          <cell r="I1044" t="str">
            <v/>
          </cell>
          <cell r="J1044" t="str">
            <v/>
          </cell>
          <cell r="K1044" t="str">
            <v/>
          </cell>
          <cell r="L1044" t="str">
            <v>SANTIAGO CANO ARIAS</v>
          </cell>
        </row>
        <row r="1045">
          <cell r="B1045" t="str">
            <v>Proyecto de Ley Numero 441 de 2025  Cámara</v>
          </cell>
          <cell r="C1045" t="str">
            <v>Por medio del cual la Nación se vincula a la conmemoración del Centenario del nacimiento del escritor Gabriel García Márquez (1927–2027) y se dictan otras disposiciones.</v>
          </cell>
          <cell r="D1045" t="str">
            <v>Bajo</v>
          </cell>
          <cell r="E1045" t="str">
            <v>Publicación</v>
          </cell>
          <cell r="F1045" t="str">
            <v>0</v>
          </cell>
          <cell r="G1045" t="str">
            <v/>
          </cell>
          <cell r="H1045" t="str">
            <v/>
          </cell>
          <cell r="I1045" t="str">
            <v/>
          </cell>
          <cell r="J1045" t="str">
            <v/>
          </cell>
          <cell r="K1045" t="str">
            <v/>
          </cell>
          <cell r="L1045" t="str">
            <v>IVON YULIETH CARVAJAL MORENO</v>
          </cell>
        </row>
        <row r="1046">
          <cell r="B1046" t="str">
            <v>Proyecto de Ley Numero 442 de 2025  Cámara</v>
          </cell>
          <cell r="C1046" t="str">
            <v>Por medio de la cual se establecen disposiciones para la regulación; operación y control de los sistemas tecnológicos de detección de infracciones de tránsito; y se modifican la Ley 769 de 2002 y la Ley 1843 de 2017.</v>
          </cell>
          <cell r="D1046" t="str">
            <v>Bajo</v>
          </cell>
          <cell r="E1046" t="str">
            <v>Publicación</v>
          </cell>
          <cell r="F1046" t="str">
            <v>0</v>
          </cell>
          <cell r="G1046" t="str">
            <v/>
          </cell>
          <cell r="H1046" t="str">
            <v/>
          </cell>
          <cell r="I1046" t="str">
            <v/>
          </cell>
          <cell r="J1046" t="str">
            <v/>
          </cell>
          <cell r="K1046" t="str">
            <v/>
          </cell>
          <cell r="L1046" t="str">
            <v>IVON YULIETH CARVAJAL MORENO</v>
          </cell>
        </row>
        <row r="1047">
          <cell r="B1047" t="str">
            <v>Proyecto de Ley Numero 443 de 2025  Cámara</v>
          </cell>
          <cell r="C1047" t="str">
            <v>por medio de la cual se modifica la Ley 2166 de 2021 se reconoce el subsidio de transporte y viáticos a los presidentes de las Juntas de Acción Comunal</v>
          </cell>
          <cell r="D1047" t="str">
            <v>Medio</v>
          </cell>
          <cell r="E1047" t="str">
            <v>Publicación</v>
          </cell>
          <cell r="F1047" t="str">
            <v>0</v>
          </cell>
          <cell r="G1047" t="str">
            <v>DGPPN;DAF</v>
          </cell>
          <cell r="H1047" t="str">
            <v>DGPPN</v>
          </cell>
          <cell r="I1047" t="str">
            <v/>
          </cell>
          <cell r="J1047" t="str">
            <v/>
          </cell>
          <cell r="K1047" t="str">
            <v/>
          </cell>
          <cell r="L1047" t="str">
            <v>EDGAR FEDERICO RODRIGUEZ ARANDA</v>
          </cell>
        </row>
        <row r="1048">
          <cell r="B1048" t="str">
            <v>Proyecto de Ley Numero 444 de 2025  Cámara</v>
          </cell>
          <cell r="C1048" t="str">
            <v>Mediante la cual se crea el programa ‘Becas Retorno’ y se dictan otras disposiciones.</v>
          </cell>
          <cell r="D1048" t="str">
            <v>Medio</v>
          </cell>
          <cell r="E1048" t="str">
            <v>Publicación</v>
          </cell>
          <cell r="F1048" t="str">
            <v>0</v>
          </cell>
          <cell r="G1048" t="str">
            <v>DGPPN</v>
          </cell>
          <cell r="H1048" t="str">
            <v>DGPPN</v>
          </cell>
          <cell r="I1048" t="str">
            <v/>
          </cell>
          <cell r="J1048" t="str">
            <v/>
          </cell>
          <cell r="K1048" t="str">
            <v/>
          </cell>
          <cell r="L1048" t="str">
            <v>SONIA LORENA IBAGON AVILA</v>
          </cell>
        </row>
        <row r="1049">
          <cell r="B1049" t="str">
            <v>Proyecto de Ley Numero 445 de 2025  Cámara</v>
          </cell>
          <cell r="C1049" t="str">
            <v>Proyecto mediante la cual se dictan disposiciones para la protección de los habitantes de las zonas de frontera.</v>
          </cell>
          <cell r="D1049" t="str">
            <v>Bajo</v>
          </cell>
          <cell r="E1049" t="str">
            <v>Publicación</v>
          </cell>
          <cell r="F1049" t="str">
            <v>0</v>
          </cell>
          <cell r="G1049" t="str">
            <v/>
          </cell>
          <cell r="H1049" t="str">
            <v/>
          </cell>
          <cell r="I1049" t="str">
            <v/>
          </cell>
          <cell r="J1049" t="str">
            <v/>
          </cell>
          <cell r="K1049" t="str">
            <v/>
          </cell>
          <cell r="L1049" t="str">
            <v>IVON YULIETH CARVAJAL MORENO</v>
          </cell>
        </row>
        <row r="1050">
          <cell r="B1050" t="str">
            <v>Proyecto de Ley Numero 448 de 2025  Cámara</v>
          </cell>
          <cell r="C1050" t="str">
            <v>Por la cual se establecen medidas administrativas para prevenir y combatir la piratería digital; proteger los contenidos audiovisuales y las emisiones de los organismos de radiodifusión; y se otorgan facultades para el bloqueo exprés de transmisiones deportivas en vivo.</v>
          </cell>
          <cell r="D1050" t="str">
            <v>Bajo</v>
          </cell>
          <cell r="E1050" t="str">
            <v>Publicación</v>
          </cell>
          <cell r="F1050" t="str">
            <v>0</v>
          </cell>
          <cell r="G1050" t="str">
            <v/>
          </cell>
          <cell r="H1050" t="str">
            <v/>
          </cell>
          <cell r="I1050" t="str">
            <v/>
          </cell>
          <cell r="J1050" t="str">
            <v/>
          </cell>
          <cell r="K1050" t="str">
            <v/>
          </cell>
          <cell r="L1050" t="str">
            <v>IVON YULIETH CARVAJAL MORENO</v>
          </cell>
        </row>
        <row r="1051">
          <cell r="B1051" t="str">
            <v>Proyecto de Ley Numero 449 de 2025  Cámara</v>
          </cell>
          <cell r="C1051" t="str">
            <v>por medio de la cual se reconoce el carácter militar de los soldados profesionales e infantes de marina y se establecen criterios de equidad en sus condiciones laborales.</v>
          </cell>
          <cell r="D1051" t="str">
            <v>Medio</v>
          </cell>
          <cell r="E1051" t="str">
            <v>Publicación</v>
          </cell>
          <cell r="F1051" t="str">
            <v>0</v>
          </cell>
          <cell r="G1051" t="str">
            <v>DGPPN</v>
          </cell>
          <cell r="H1051" t="str">
            <v>DGPPN</v>
          </cell>
          <cell r="I1051" t="str">
            <v/>
          </cell>
          <cell r="J1051" t="str">
            <v/>
          </cell>
          <cell r="K1051" t="str">
            <v/>
          </cell>
          <cell r="L1051" t="str">
            <v>OSCAR ALBERTO GARCÍA GOMEZ</v>
          </cell>
        </row>
        <row r="1052">
          <cell r="B1052" t="str">
            <v>Proyecto de Ley Numero 450 de 2025  Cámara</v>
          </cell>
          <cell r="C1052" t="str">
            <v>Por medio de la cual se crea la tarjeta digital de uso de estacionamientos accesibles para la población en situación de discapacidad y se dictan otras disposiciones</v>
          </cell>
          <cell r="D1052" t="str">
            <v>Bajo</v>
          </cell>
          <cell r="E1052" t="str">
            <v>Publicación</v>
          </cell>
          <cell r="F1052" t="str">
            <v>0</v>
          </cell>
          <cell r="G1052" t="str">
            <v/>
          </cell>
          <cell r="H1052" t="str">
            <v/>
          </cell>
          <cell r="I1052" t="str">
            <v/>
          </cell>
          <cell r="J1052" t="str">
            <v/>
          </cell>
          <cell r="K1052" t="str">
            <v/>
          </cell>
          <cell r="L1052" t="str">
            <v>IVON YULIETH CARVAJAL MORENO</v>
          </cell>
        </row>
        <row r="1053">
          <cell r="B1053" t="str">
            <v>Proyecto de Ley Numero 451 de 2025  Cámara</v>
          </cell>
          <cell r="C1053" t="str">
            <v>Por medio del cual se promueve el desarrollo de los fertilizantes derivados del hidrógeno verde y/o de bajas emisiones en Colombia y se dictan otras disposiciones</v>
          </cell>
          <cell r="D1053" t="str">
            <v>Bajo</v>
          </cell>
          <cell r="E1053" t="str">
            <v>Publicación</v>
          </cell>
          <cell r="F1053" t="str">
            <v>0</v>
          </cell>
          <cell r="G1053" t="str">
            <v/>
          </cell>
          <cell r="H1053" t="str">
            <v/>
          </cell>
          <cell r="I1053" t="str">
            <v/>
          </cell>
          <cell r="J1053" t="str">
            <v/>
          </cell>
          <cell r="K1053" t="str">
            <v/>
          </cell>
          <cell r="L1053" t="str">
            <v>JESUS DAVID MUÑOZ CACERES</v>
          </cell>
        </row>
        <row r="1054">
          <cell r="B1054" t="str">
            <v>Proyecto de Ley Numero 452 de 2025  Cámara</v>
          </cell>
          <cell r="C1054" t="str">
            <v>Por medio de la cual se priorizan acciones de conservación; protección; mantenimiento y restauración de ríos declarados como sujetos de derechos y se dictan otras disposiciones.</v>
          </cell>
          <cell r="D1054" t="str">
            <v>Medio</v>
          </cell>
          <cell r="E1054" t="str">
            <v>Publicación</v>
          </cell>
          <cell r="F1054" t="str">
            <v>0</v>
          </cell>
          <cell r="G1054" t="str">
            <v>DESPACHO VICEMINISTRO TÉCNICO;DIAN;DGPM;DGPPN</v>
          </cell>
          <cell r="H1054" t="str">
            <v>DGPPN</v>
          </cell>
          <cell r="I1054" t="str">
            <v/>
          </cell>
          <cell r="J1054" t="str">
            <v/>
          </cell>
          <cell r="K1054" t="str">
            <v/>
          </cell>
          <cell r="L1054" t="str">
            <v>SONIA LORENA IBAGON AVILA</v>
          </cell>
        </row>
        <row r="1055">
          <cell r="B1055" t="str">
            <v>Proyecto de Ley Numero 453 de 2025  Cámara</v>
          </cell>
          <cell r="C1055" t="str">
            <v>Por medio del cual se reforman disposiciones del Código Penal – Ley 599 de 2000 – se protege la cadena de suministro del gas combustible y se dictan otras disposiciones.</v>
          </cell>
          <cell r="D1055" t="str">
            <v>Bajo</v>
          </cell>
          <cell r="E1055" t="str">
            <v>Publicación</v>
          </cell>
          <cell r="F1055" t="str">
            <v>0</v>
          </cell>
          <cell r="G1055" t="str">
            <v/>
          </cell>
          <cell r="H1055" t="str">
            <v/>
          </cell>
          <cell r="I1055" t="str">
            <v/>
          </cell>
          <cell r="J1055" t="str">
            <v/>
          </cell>
          <cell r="K1055" t="str">
            <v/>
          </cell>
          <cell r="L1055" t="str">
            <v>IVON YULIETH CARVAJAL MORENO</v>
          </cell>
        </row>
        <row r="1056">
          <cell r="B1056" t="str">
            <v>Proyecto de Ley Numero 454 de 2025  Cámara</v>
          </cell>
          <cell r="C1056" t="str">
            <v>Por medio de la cual se modifica el artículo 34 de la Ley 685 de 2001 del Código de Minas; se reconoce al Paisaje Cultural Cafetero de Colombia como zona excluible de minería y se dictan otras disposiciones.</v>
          </cell>
          <cell r="D1056" t="str">
            <v>Bajo</v>
          </cell>
          <cell r="E1056" t="str">
            <v>Publicación</v>
          </cell>
          <cell r="F1056" t="str">
            <v>0</v>
          </cell>
          <cell r="G1056" t="str">
            <v/>
          </cell>
          <cell r="H1056" t="str">
            <v/>
          </cell>
          <cell r="I1056" t="str">
            <v/>
          </cell>
          <cell r="J1056" t="str">
            <v/>
          </cell>
          <cell r="K1056" t="str">
            <v/>
          </cell>
          <cell r="L1056" t="str">
            <v>IVON YULIETH CARVAJAL MORENO</v>
          </cell>
        </row>
        <row r="1057">
          <cell r="B1057" t="str">
            <v>Proyecto de Ley Numero 455 de 2025  Cámara</v>
          </cell>
          <cell r="C1057" t="str">
            <v>por medio de la cual se busca proteger a las personas naturales Contratistas de prestación de servicios y se dictan otras disposiciones para evitar el encubrimiento de relaciones laborales bajo la modalidad de contratos de prestación de servicios en el sector público y la modernización estatal de las plantas de personal</v>
          </cell>
          <cell r="D1057" t="str">
            <v>Medio</v>
          </cell>
          <cell r="E1057" t="str">
            <v>Ponencia</v>
          </cell>
          <cell r="F1057" t="str">
            <v>1</v>
          </cell>
          <cell r="G1057" t="str">
            <v>DGPPN;DGRESS;DGCPTN</v>
          </cell>
          <cell r="H1057" t="str">
            <v>DGPPN</v>
          </cell>
          <cell r="I1057" t="str">
            <v/>
          </cell>
          <cell r="J1057" t="str">
            <v/>
          </cell>
          <cell r="K1057" t="str">
            <v/>
          </cell>
          <cell r="L1057" t="str">
            <v>JEAN MARCO FERIA PEROZO</v>
          </cell>
        </row>
        <row r="1058">
          <cell r="B1058" t="str">
            <v>Proyecto de Ley Numero 457 de 2025  Cámara</v>
          </cell>
          <cell r="C1058" t="str">
            <v>Por la cual se reforma el código de comercio para establecer reglas en materia de comerciantes y sociedades; se modifica la Ley 1563 de 2012 y se adoptan otras disposiciones</v>
          </cell>
          <cell r="D1058" t="str">
            <v>Bajo</v>
          </cell>
          <cell r="E1058" t="str">
            <v>Publicación</v>
          </cell>
          <cell r="F1058" t="str">
            <v>0</v>
          </cell>
          <cell r="G1058" t="str">
            <v/>
          </cell>
          <cell r="H1058" t="str">
            <v/>
          </cell>
          <cell r="I1058" t="str">
            <v/>
          </cell>
          <cell r="J1058" t="str">
            <v/>
          </cell>
          <cell r="K1058" t="str">
            <v/>
          </cell>
          <cell r="L1058" t="str">
            <v>IVON YULIETH CARVAJAL MORENO</v>
          </cell>
        </row>
        <row r="1059">
          <cell r="B1059" t="str">
            <v>Proyecto de Ley Numero 458 de 2025  Cámara</v>
          </cell>
          <cell r="C1059" t="str">
            <v>Por medio del cual se establecen lineamientos para el acompañamiento institucional a las comunidades que habitan Asentamientos Humanos de Origen Informal (AHOI) y se dictan otras disposiciones</v>
          </cell>
          <cell r="D1059" t="str">
            <v>Bajo</v>
          </cell>
          <cell r="E1059" t="str">
            <v>Publicación</v>
          </cell>
          <cell r="F1059" t="str">
            <v>0</v>
          </cell>
          <cell r="G1059" t="str">
            <v/>
          </cell>
          <cell r="H1059" t="str">
            <v/>
          </cell>
          <cell r="I1059" t="str">
            <v/>
          </cell>
          <cell r="J1059" t="str">
            <v/>
          </cell>
          <cell r="K1059" t="str">
            <v/>
          </cell>
          <cell r="L1059" t="str">
            <v>IVON YULIETH CARVAJAL MORENO</v>
          </cell>
        </row>
        <row r="1060">
          <cell r="B1060" t="str">
            <v>Proyecto de Ley Numero 460 de 2025  Cámara</v>
          </cell>
          <cell r="C1060" t="str">
            <v>Por medio del cual se declara Patrimonio Cultural Inmaterial de la Nación el Encuentro de la Décima del municipio de Soledad y el Festival de la Décima del municipio de Campo de la Cruz; en el departamento del Atlántico; se rinde homenaje a la tradición oral del Caribe colombiano y se dictan otras disposiciones.</v>
          </cell>
          <cell r="D1060" t="str">
            <v>Bajo</v>
          </cell>
          <cell r="E1060" t="str">
            <v>Publicación</v>
          </cell>
          <cell r="F1060" t="str">
            <v>0</v>
          </cell>
          <cell r="G1060" t="str">
            <v/>
          </cell>
          <cell r="H1060" t="str">
            <v/>
          </cell>
          <cell r="I1060" t="str">
            <v/>
          </cell>
          <cell r="J1060" t="str">
            <v/>
          </cell>
          <cell r="K1060" t="str">
            <v/>
          </cell>
          <cell r="L1060" t="str">
            <v>IVON YULIETH CARVAJAL MORENO</v>
          </cell>
        </row>
        <row r="1061">
          <cell r="B1061" t="str">
            <v>Proyecto de Ley Numero 461 de 2025  Cámara</v>
          </cell>
          <cell r="C1061" t="str">
            <v>Por medio de la cual se crea el Fondo Nacional para el Desarrollo de la Acción Comunal (FONAC) y se dictan otras disposiciones.</v>
          </cell>
          <cell r="D1061" t="str">
            <v>Bajo</v>
          </cell>
          <cell r="E1061" t="str">
            <v>Publicación</v>
          </cell>
          <cell r="F1061" t="str">
            <v>0</v>
          </cell>
          <cell r="G1061" t="str">
            <v/>
          </cell>
          <cell r="H1061" t="str">
            <v/>
          </cell>
          <cell r="I1061" t="str">
            <v/>
          </cell>
          <cell r="J1061" t="str">
            <v/>
          </cell>
          <cell r="K1061" t="str">
            <v/>
          </cell>
          <cell r="L1061" t="str">
            <v>IVON YULIETH CARVAJAL MORENO</v>
          </cell>
        </row>
        <row r="1062">
          <cell r="B1062" t="str">
            <v>Proyecto de Ley Numero 464 de 2025  Cámara</v>
          </cell>
          <cell r="C1062" t="str">
            <v>Por medio de la cual se modifica la Ley 2385 de 2024 y se dictan otras disposiciones.</v>
          </cell>
          <cell r="D1062" t="str">
            <v>Bajo</v>
          </cell>
          <cell r="E1062" t="str">
            <v>Publicación</v>
          </cell>
          <cell r="F1062" t="str">
            <v>0</v>
          </cell>
          <cell r="G1062" t="str">
            <v/>
          </cell>
          <cell r="H1062" t="str">
            <v/>
          </cell>
          <cell r="I1062" t="str">
            <v/>
          </cell>
          <cell r="J1062" t="str">
            <v/>
          </cell>
          <cell r="K1062" t="str">
            <v/>
          </cell>
          <cell r="L1062" t="str">
            <v>IVON YULIETH CARVAJAL MORENO</v>
          </cell>
        </row>
        <row r="1063">
          <cell r="B1063" t="str">
            <v>Proyecto de Ley Numero 465 de 2025  Cámara</v>
          </cell>
          <cell r="C1063" t="str">
            <v>Por medio de la cual se establece el acompañamiento integral en la gestión del duelo para niños; niñas y adolescentes y se dictan otras disposiciones –Ley Panda-.</v>
          </cell>
          <cell r="D1063" t="str">
            <v>Bajo</v>
          </cell>
          <cell r="E1063" t="str">
            <v>Publicación</v>
          </cell>
          <cell r="F1063" t="str">
            <v>0</v>
          </cell>
          <cell r="G1063" t="str">
            <v/>
          </cell>
          <cell r="H1063" t="str">
            <v/>
          </cell>
          <cell r="I1063" t="str">
            <v/>
          </cell>
          <cell r="J1063" t="str">
            <v/>
          </cell>
          <cell r="K1063" t="str">
            <v/>
          </cell>
          <cell r="L1063" t="str">
            <v>IVON YULIETH CARVAJAL MORENO</v>
          </cell>
        </row>
        <row r="1064">
          <cell r="B1064" t="str">
            <v>Proyecto de Ley Numero 466 de 2025  Cámara</v>
          </cell>
          <cell r="C1064" t="str">
            <v>Por medio de la cual se modifica la exención del Impuesto sobre las Ventas (IVA) a la importación de productos bajo la modalidad de tráfico postal y envíos urgentes; se modifica parcialmente el Estatuto Tributario y se dictan otras disposiciones.</v>
          </cell>
          <cell r="D1064" t="str">
            <v>Bajo</v>
          </cell>
          <cell r="E1064" t="str">
            <v>Aprobado</v>
          </cell>
          <cell r="F1064" t="str">
            <v>1</v>
          </cell>
          <cell r="G1064" t="str">
            <v/>
          </cell>
          <cell r="H1064" t="str">
            <v/>
          </cell>
          <cell r="I1064" t="str">
            <v/>
          </cell>
          <cell r="J1064" t="str">
            <v/>
          </cell>
          <cell r="K1064" t="str">
            <v/>
          </cell>
          <cell r="L1064" t="str">
            <v>IVON YULIETH CARVAJAL MORENO</v>
          </cell>
        </row>
        <row r="1065">
          <cell r="B1065" t="str">
            <v>Proyecto de Ley Numero 467 de 2025  Cámara</v>
          </cell>
          <cell r="C1065" t="str">
            <v>Por la cual se modifica la Ley 1508 de 2012 y se fortalece la transparencia; la rendición de cuentas y el acceso a la información en materia de asociaciones público privadas y se dictan otras disposiciones” - Ley Peajes sin Secretos.</v>
          </cell>
          <cell r="D1065" t="str">
            <v>Bajo</v>
          </cell>
          <cell r="E1065" t="str">
            <v>Publicación</v>
          </cell>
          <cell r="F1065" t="str">
            <v>0</v>
          </cell>
          <cell r="G1065" t="str">
            <v/>
          </cell>
          <cell r="H1065" t="str">
            <v/>
          </cell>
          <cell r="I1065" t="str">
            <v/>
          </cell>
          <cell r="J1065" t="str">
            <v/>
          </cell>
          <cell r="K1065" t="str">
            <v/>
          </cell>
          <cell r="L1065" t="str">
            <v>IVON YULIETH CARVAJAL MORENO</v>
          </cell>
        </row>
        <row r="1066">
          <cell r="B1066" t="str">
            <v>Proyecto de Ley Numero 468 de 2025  Cámara</v>
          </cell>
          <cell r="C1066" t="str">
            <v>Por medio del cual se sustituye el Impuesto al Valor Agregado (IVA) por un Impuesto al Consumo y se dictan otras disposiciones</v>
          </cell>
          <cell r="D1066" t="str">
            <v>Alto</v>
          </cell>
          <cell r="E1066" t="str">
            <v>Ponencia</v>
          </cell>
          <cell r="F1066" t="str">
            <v>1</v>
          </cell>
          <cell r="G1066" t="str">
            <v>DIAN;DGPM</v>
          </cell>
          <cell r="H1066" t="str">
            <v>DIAN</v>
          </cell>
          <cell r="I1066" t="str">
            <v/>
          </cell>
          <cell r="J1066" t="str">
            <v/>
          </cell>
          <cell r="K1066" t="str">
            <v/>
          </cell>
          <cell r="L1066" t="str">
            <v>OSCAR ALBERTO GARCÍA GOMEZ</v>
          </cell>
        </row>
        <row r="1067">
          <cell r="B1067" t="str">
            <v>Proyecto de Ley Numero 469 de 2025  Cámara</v>
          </cell>
          <cell r="C1067" t="str">
            <v>Por medio del cual se ordena el pago del Impuesto sobre vehículos automotores según su tiempo de uso.</v>
          </cell>
          <cell r="D1067" t="str">
            <v>Medio</v>
          </cell>
          <cell r="E1067" t="str">
            <v>Ponencia</v>
          </cell>
          <cell r="F1067" t="str">
            <v>1</v>
          </cell>
          <cell r="G1067" t="str">
            <v>DAF</v>
          </cell>
          <cell r="H1067" t="str">
            <v/>
          </cell>
          <cell r="I1067" t="str">
            <v>Ponencia 1 Debate, OSCAR ALBERTO GARCÍA GOMEZ</v>
          </cell>
          <cell r="J1067" t="str">
            <v/>
          </cell>
          <cell r="K1067" t="str">
            <v/>
          </cell>
          <cell r="L1067" t="str">
            <v>OSCAR ALBERTO GARCÍA GOMEZ</v>
          </cell>
        </row>
        <row r="1068">
          <cell r="B1068" t="str">
            <v>Proyecto de Ley Numero 470 de 2025  Cámara</v>
          </cell>
          <cell r="C1068" t="str">
            <v>Por medio de la cual se modifican y adicionan algunos artículos de la Ley 2200 de 2022; y se dictan otras disposiciones</v>
          </cell>
          <cell r="D1068" t="str">
            <v>Bajo</v>
          </cell>
          <cell r="E1068" t="str">
            <v>Publicación</v>
          </cell>
          <cell r="F1068" t="str">
            <v>0</v>
          </cell>
          <cell r="G1068" t="str">
            <v/>
          </cell>
          <cell r="H1068" t="str">
            <v/>
          </cell>
          <cell r="I1068" t="str">
            <v/>
          </cell>
          <cell r="J1068" t="str">
            <v/>
          </cell>
          <cell r="K1068" t="str">
            <v/>
          </cell>
          <cell r="L1068" t="str">
            <v>IVON YULIETH CARVAJAL MORENO</v>
          </cell>
        </row>
        <row r="1069">
          <cell r="B1069" t="str">
            <v>Proyecto de Ley Numero 471 de 2025  Cámara</v>
          </cell>
          <cell r="C1069" t="str">
            <v>Por medio del cual se reconoce las Artes Marciales Mixtas (MMA) como disciplina deportiva en Colombia y se dictan otras disposiciones.</v>
          </cell>
          <cell r="D1069" t="str">
            <v>Bajo</v>
          </cell>
          <cell r="E1069" t="str">
            <v>Publicación</v>
          </cell>
          <cell r="F1069" t="str">
            <v>0</v>
          </cell>
          <cell r="G1069" t="str">
            <v/>
          </cell>
          <cell r="H1069" t="str">
            <v/>
          </cell>
          <cell r="I1069" t="str">
            <v/>
          </cell>
          <cell r="J1069" t="str">
            <v/>
          </cell>
          <cell r="K1069" t="str">
            <v/>
          </cell>
          <cell r="L1069" t="str">
            <v>IVON YULIETH CARVAJAL MORENO</v>
          </cell>
        </row>
        <row r="1070">
          <cell r="B1070" t="str">
            <v>Proyecto de Ley Numero 472 de 2025  Cámara</v>
          </cell>
          <cell r="C1070" t="str">
            <v>Por medio de la cual se fortalece la implementación y la institucionalidad del Catastro Multipropósito en Colombia; como función social; se garantiza su articulación e interoperabilidad con los sistemas de información nacional; la política de tierras; la planeación y ordenamiento territorial y la protección de poblaciones vulnerables; se establece la progresividad de los tributos derivados de dicho catastro y se dictan otras disposiciones.</v>
          </cell>
          <cell r="D1070" t="str">
            <v>Medio</v>
          </cell>
          <cell r="E1070" t="str">
            <v>Publicación</v>
          </cell>
          <cell r="F1070" t="str">
            <v>0</v>
          </cell>
          <cell r="G1070" t="str">
            <v>DGPM;DIAN;DAF</v>
          </cell>
          <cell r="H1070" t="str">
            <v/>
          </cell>
          <cell r="I1070" t="str">
            <v/>
          </cell>
          <cell r="J1070" t="str">
            <v/>
          </cell>
          <cell r="K1070" t="str">
            <v/>
          </cell>
          <cell r="L1070" t="str">
            <v>SANTIAGO CANO ARIAS</v>
          </cell>
        </row>
        <row r="1071">
          <cell r="B1071" t="str">
            <v>Proyecto de Ley Numero 473 de 2025  Cámara</v>
          </cell>
          <cell r="C1071" t="str">
            <v>Por medio de la cual se declara Patrimonio Cultural Inmaterial de la Nación el traje típico veleño; se exalta la labor de las bordadoras y bordadores y se dictan otras disposiciones</v>
          </cell>
          <cell r="D1071" t="str">
            <v>Bajo</v>
          </cell>
          <cell r="E1071" t="str">
            <v>Publicación</v>
          </cell>
          <cell r="F1071" t="str">
            <v>0</v>
          </cell>
          <cell r="G1071" t="str">
            <v/>
          </cell>
          <cell r="H1071" t="str">
            <v/>
          </cell>
          <cell r="I1071" t="str">
            <v/>
          </cell>
          <cell r="J1071" t="str">
            <v/>
          </cell>
          <cell r="K1071" t="str">
            <v/>
          </cell>
          <cell r="L1071" t="str">
            <v>IVON YULIETH CARVAJAL MORENO</v>
          </cell>
        </row>
        <row r="1072">
          <cell r="B1072" t="str">
            <v>Proyecto de Ley Numero 474 de 2025  Cámara</v>
          </cell>
          <cell r="C1072" t="str">
            <v>por medio de la cual se fortalecen las defensorías de familia y se dictan otras disposiciones</v>
          </cell>
          <cell r="D1072" t="str">
            <v>Medio</v>
          </cell>
          <cell r="E1072" t="str">
            <v>Publicación</v>
          </cell>
          <cell r="F1072" t="str">
            <v>0</v>
          </cell>
          <cell r="G1072" t="str">
            <v>DGPPN</v>
          </cell>
          <cell r="H1072" t="str">
            <v>DGPPN</v>
          </cell>
          <cell r="I1072" t="str">
            <v/>
          </cell>
          <cell r="J1072" t="str">
            <v/>
          </cell>
          <cell r="K1072" t="str">
            <v/>
          </cell>
          <cell r="L1072" t="str">
            <v>WILLIAM FELIPE ORDUZ ANDONOFF</v>
          </cell>
        </row>
        <row r="1073">
          <cell r="B1073" t="str">
            <v>Proyecto de Ley Numero 475 de 2025  Cámara</v>
          </cell>
          <cell r="C1073" t="str">
            <v>por medio del cual se declara al Liceo Integrado de Bachillerato de la Universidad de Nariño como Patrimonio Cultural de la Nación y se dictan otras disposiciones.</v>
          </cell>
          <cell r="D1073" t="str">
            <v>Bajo</v>
          </cell>
          <cell r="E1073" t="str">
            <v>Publicación</v>
          </cell>
          <cell r="F1073" t="str">
            <v>0</v>
          </cell>
          <cell r="G1073" t="str">
            <v/>
          </cell>
          <cell r="H1073" t="str">
            <v/>
          </cell>
          <cell r="I1073" t="str">
            <v/>
          </cell>
          <cell r="J1073" t="str">
            <v/>
          </cell>
          <cell r="K1073" t="str">
            <v/>
          </cell>
          <cell r="L1073" t="str">
            <v>IVON YULIETH CARVAJAL MORENO</v>
          </cell>
        </row>
        <row r="1074">
          <cell r="B1074" t="str">
            <v>Proyecto de Ley Numero 476 de 2025  Cámara</v>
          </cell>
          <cell r="C1074" t="str">
            <v>Por la cual se adoptan medidas de protección para personas naturales frente al reporte o denuncia de presuntos actos y/o hechos de corrupción.</v>
          </cell>
          <cell r="D1074" t="str">
            <v>Medio</v>
          </cell>
          <cell r="E1074" t="str">
            <v>Ponencia</v>
          </cell>
          <cell r="F1074" t="str">
            <v>1</v>
          </cell>
          <cell r="G1074" t="str">
            <v>DGPPN</v>
          </cell>
          <cell r="H1074" t="str">
            <v>DGPPN</v>
          </cell>
          <cell r="I1074" t="str">
            <v/>
          </cell>
          <cell r="J1074" t="str">
            <v/>
          </cell>
          <cell r="K1074" t="str">
            <v/>
          </cell>
          <cell r="L1074" t="str">
            <v>SANTIAGO CANO ARIAS</v>
          </cell>
        </row>
        <row r="1075">
          <cell r="B1075" t="str">
            <v>Proyecto de Ley Numero 477 de 2025  Cámara</v>
          </cell>
          <cell r="C1075" t="str">
            <v>Por medio de la cual se modifica el inciso segundo del artículo 3° de la Ley 923 de 2004 y se dictan otras disposiciones.</v>
          </cell>
          <cell r="D1075" t="str">
            <v>Medio</v>
          </cell>
          <cell r="E1075" t="str">
            <v>Publicación</v>
          </cell>
          <cell r="F1075" t="str">
            <v>0</v>
          </cell>
          <cell r="G1075" t="str">
            <v>DGPPN</v>
          </cell>
          <cell r="H1075" t="str">
            <v>DGPPN</v>
          </cell>
          <cell r="I1075" t="str">
            <v/>
          </cell>
          <cell r="J1075" t="str">
            <v/>
          </cell>
          <cell r="K1075" t="str">
            <v/>
          </cell>
          <cell r="L1075" t="str">
            <v>SONIA LORENA IBAGON AVILA</v>
          </cell>
        </row>
        <row r="1076">
          <cell r="B1076" t="str">
            <v>Proyecto de Ley Numero 478 de 2025  Cámara</v>
          </cell>
          <cell r="C1076" t="str">
            <v>Por medio del cual se autoriza a las asambleas departamentales; concejos distritales y municipales la emisión de la Estampilla Pro Participación Juvenil; con destino a la financiación de los escenarios de participación juvenil; y se dictan otras disposiciones</v>
          </cell>
          <cell r="D1076" t="str">
            <v>Bajo</v>
          </cell>
          <cell r="E1076" t="str">
            <v>Publicación</v>
          </cell>
          <cell r="F1076" t="str">
            <v>0</v>
          </cell>
          <cell r="G1076" t="str">
            <v/>
          </cell>
          <cell r="H1076" t="str">
            <v/>
          </cell>
          <cell r="I1076" t="str">
            <v/>
          </cell>
          <cell r="J1076" t="str">
            <v/>
          </cell>
          <cell r="K1076" t="str">
            <v/>
          </cell>
          <cell r="L1076" t="str">
            <v>IVON YULIETH CARVAJAL MORENO</v>
          </cell>
        </row>
        <row r="1077">
          <cell r="B1077" t="str">
            <v>Proyecto de Ley Numero 479 de 2025  Cámara</v>
          </cell>
          <cell r="C1077" t="str">
            <v>Por medio de la cual se reglamenta el ejercicio de la profesión de Trabajo Social; se expide el Código deontológico y se dictan otras disposiciones</v>
          </cell>
          <cell r="D1077" t="str">
            <v>Bajo</v>
          </cell>
          <cell r="E1077" t="str">
            <v>Publicación</v>
          </cell>
          <cell r="F1077" t="str">
            <v>0</v>
          </cell>
          <cell r="G1077" t="str">
            <v/>
          </cell>
          <cell r="H1077" t="str">
            <v/>
          </cell>
          <cell r="I1077" t="str">
            <v/>
          </cell>
          <cell r="J1077" t="str">
            <v/>
          </cell>
          <cell r="K1077" t="str">
            <v/>
          </cell>
          <cell r="L1077" t="str">
            <v>IVON YULIETH CARVAJAL MORENO</v>
          </cell>
        </row>
        <row r="1078">
          <cell r="B1078" t="str">
            <v>Proyecto de Ley Numero 480 de 2025  Cámara</v>
          </cell>
          <cell r="C1078" t="str">
            <v>Por medio del cual se modifica el artículo 39 de la Ley 152 de 1994 y el artículo 32 de la Ley 136 de 1994; y se fortalecen las competencias de los concejos municipales y distritales en la participación y observación de las metas e indicadores del plan de desarrollo y el presupuesto local</v>
          </cell>
          <cell r="D1078" t="str">
            <v>Bajo</v>
          </cell>
          <cell r="E1078" t="str">
            <v>Publicación</v>
          </cell>
          <cell r="F1078" t="str">
            <v>0</v>
          </cell>
          <cell r="G1078" t="str">
            <v/>
          </cell>
          <cell r="H1078" t="str">
            <v/>
          </cell>
          <cell r="I1078" t="str">
            <v/>
          </cell>
          <cell r="J1078" t="str">
            <v/>
          </cell>
          <cell r="K1078" t="str">
            <v/>
          </cell>
          <cell r="L1078" t="str">
            <v>IVON YULIETH CARVAJAL MORENO</v>
          </cell>
        </row>
        <row r="1079">
          <cell r="B1079" t="str">
            <v>Proyecto de Ley Numero 481 de 2025  Cámara</v>
          </cell>
          <cell r="C1079" t="str">
            <v>Por medio de la cual se establece el marco jurídico y los instrumentos institucionales; fiscales y tecnológicos para el aprovechamiento energético de residuos sólidos; se promueve la economía circular en el sector energético y se dictan otras disposiciones.</v>
          </cell>
          <cell r="D1079" t="str">
            <v>Medio</v>
          </cell>
          <cell r="E1079" t="str">
            <v>Publicación</v>
          </cell>
          <cell r="F1079" t="str">
            <v>0</v>
          </cell>
          <cell r="G1079" t="str">
            <v>DESPACHO VICEMINISTRO TÉCNICO;GRUPO SISTEMA GENERAL DE REGALÍAS;DGPPN;DIAN;URF</v>
          </cell>
          <cell r="H1079" t="str">
            <v>DESPACHO VICEMINISTRO TÉCNICO; DGPPN; DIAN; URF</v>
          </cell>
          <cell r="I1079" t="str">
            <v/>
          </cell>
          <cell r="J1079" t="str">
            <v/>
          </cell>
          <cell r="K1079" t="str">
            <v/>
          </cell>
          <cell r="L1079" t="str">
            <v>WILLIAM FELIPE ORDUZ ANDONOFF</v>
          </cell>
        </row>
        <row r="1080">
          <cell r="B1080" t="str">
            <v>Proyecto de Ley Numero 482 de 2025  Cámara</v>
          </cell>
          <cell r="C1080" t="str">
            <v>por medio de la cual se actualizan los sistemas asociados al Comercio Exterior en Colombia y se dictan otras disposiciones.</v>
          </cell>
          <cell r="D1080" t="str">
            <v>Medio</v>
          </cell>
          <cell r="E1080" t="str">
            <v>Ponencia</v>
          </cell>
          <cell r="F1080" t="str">
            <v>1</v>
          </cell>
          <cell r="G1080" t="str">
            <v>DIAN</v>
          </cell>
          <cell r="H1080" t="str">
            <v>DIAN</v>
          </cell>
          <cell r="I1080" t="str">
            <v/>
          </cell>
          <cell r="J1080" t="str">
            <v/>
          </cell>
          <cell r="K1080" t="str">
            <v/>
          </cell>
          <cell r="L1080" t="str">
            <v>WILLIAM FELIPE ORDUZ ANDONOFF</v>
          </cell>
        </row>
        <row r="1081">
          <cell r="B1081" t="str">
            <v>Proyecto de Ley Numero 484 de 2025  Cámara</v>
          </cell>
          <cell r="C1081" t="str">
            <v>Por medio del cual se ajusta el calendario electoral de los organismos de acción comunal y se modifica el artículo 36 de la Ley 2166 de 2021</v>
          </cell>
          <cell r="D1081" t="str">
            <v>Bajo</v>
          </cell>
          <cell r="E1081" t="str">
            <v>Publicación</v>
          </cell>
          <cell r="F1081" t="str">
            <v>0</v>
          </cell>
          <cell r="G1081" t="str">
            <v/>
          </cell>
          <cell r="H1081" t="str">
            <v/>
          </cell>
          <cell r="I1081" t="str">
            <v/>
          </cell>
          <cell r="J1081" t="str">
            <v/>
          </cell>
          <cell r="K1081" t="str">
            <v/>
          </cell>
          <cell r="L1081" t="str">
            <v>IVON YULIETH CARVAJAL MORENO</v>
          </cell>
        </row>
        <row r="1082">
          <cell r="B1082" t="str">
            <v>Proyecto de Ley Numero 485 de 2025  Cámara</v>
          </cell>
          <cell r="C1082" t="str">
            <v>Por medio del cual se establece el etiquetado frontal de advertencia obligatorio en productos lácteos que contengan lactosuero; sucedáneos u otros insumos que reduzcan su calidad nutricional o puedan afectar la salud pública; y se dictan otras disposiciones para la protección de la niñez; la soberanía alimentaria; el derecho a la alimentación y la competencia leal.</v>
          </cell>
          <cell r="D1082" t="str">
            <v>Bajo</v>
          </cell>
          <cell r="E1082" t="str">
            <v>Publicación</v>
          </cell>
          <cell r="F1082" t="str">
            <v>0</v>
          </cell>
          <cell r="G1082" t="str">
            <v/>
          </cell>
          <cell r="H1082" t="str">
            <v/>
          </cell>
          <cell r="I1082" t="str">
            <v/>
          </cell>
          <cell r="J1082" t="str">
            <v/>
          </cell>
          <cell r="K1082" t="str">
            <v/>
          </cell>
          <cell r="L1082" t="str">
            <v>IVON YULIETH CARVAJAL MORENO</v>
          </cell>
        </row>
        <row r="1083">
          <cell r="B1083" t="str">
            <v>Proyecto de Ley Numero 486 de 2025  Cámara</v>
          </cell>
          <cell r="C1083" t="str">
            <v>Por medio de la cual se modifican y adicionan la Ley 47 de 1993; la Ley 915 de 2004 y Ley 2189 de 2022 y se dictan otras disposiciones; para fortalecer el régimen económico especial del Archipiélago de San Andrés; Providencia y Santa Catalina en materia de producción; logística y competitividad.</v>
          </cell>
          <cell r="D1083" t="str">
            <v>Medio</v>
          </cell>
          <cell r="E1083" t="str">
            <v>Publicación</v>
          </cell>
          <cell r="F1083" t="str">
            <v>0</v>
          </cell>
          <cell r="G1083" t="str">
            <v>DGPPN;DGPM</v>
          </cell>
          <cell r="H1083" t="str">
            <v>DGPPN</v>
          </cell>
          <cell r="I1083" t="str">
            <v/>
          </cell>
          <cell r="J1083" t="str">
            <v/>
          </cell>
          <cell r="K1083" t="str">
            <v/>
          </cell>
          <cell r="L1083" t="str">
            <v>OSCAR ALBERTO GARCÍA GOMEZ</v>
          </cell>
        </row>
        <row r="1084">
          <cell r="B1084" t="str">
            <v>Proyecto de Ley Numero 487 de 2025  Cámara</v>
          </cell>
          <cell r="C1084" t="str">
            <v>Por medio del cual se modifica la Ley 909 de 2004; en lo relacionado con el acceso a empleos de carrera administrativa en el departamento Archipiélago de San Andrés; Providencia y Santa Catalina; y se dictan otras disposiciones.</v>
          </cell>
          <cell r="D1084" t="str">
            <v>Bajo</v>
          </cell>
          <cell r="E1084" t="str">
            <v>Publicación</v>
          </cell>
          <cell r="F1084" t="str">
            <v>0</v>
          </cell>
          <cell r="G1084" t="str">
            <v/>
          </cell>
          <cell r="H1084" t="str">
            <v/>
          </cell>
          <cell r="I1084" t="str">
            <v/>
          </cell>
          <cell r="J1084" t="str">
            <v/>
          </cell>
          <cell r="K1084" t="str">
            <v/>
          </cell>
          <cell r="L1084" t="str">
            <v>IVON YULIETH CARVAJAL MORENO</v>
          </cell>
        </row>
        <row r="1085">
          <cell r="B1085" t="str">
            <v>Proyecto de Ley Numero 488 de 2025  Cámara</v>
          </cell>
          <cell r="C1085" t="str">
            <v>por medio del cual garantizar el derecho fundamental a la salud; la financiación adecuada y prioritaria de la promoción; prevención y atención de salud para la infancia y adolescencia; estableciendo subsidios de oferta y demanda y tarifas diferenciadas para los servicios obstétricos; pediátricos y neonatales; y promoviendo la creación de códigos específicos para el tratamiento de las gestantes; los recién nacidos; niños; niñas y adolescentes.</v>
          </cell>
          <cell r="D1085" t="str">
            <v>Medio</v>
          </cell>
          <cell r="E1085" t="str">
            <v>Publicación</v>
          </cell>
          <cell r="F1085" t="str">
            <v>0</v>
          </cell>
          <cell r="G1085" t="str">
            <v>DGPPN;DGRESS</v>
          </cell>
          <cell r="H1085" t="str">
            <v>DGPPN</v>
          </cell>
          <cell r="I1085" t="str">
            <v/>
          </cell>
          <cell r="J1085" t="str">
            <v/>
          </cell>
          <cell r="K1085" t="str">
            <v/>
          </cell>
          <cell r="L1085" t="str">
            <v>JEAN MARCO FERIA PEROZO</v>
          </cell>
        </row>
        <row r="1086">
          <cell r="B1086" t="str">
            <v>Proyecto de Ley Numero 489 de 2025  Cámara</v>
          </cell>
          <cell r="C1086" t="str">
            <v>por medio de la cual se regula la gestión integral de residuos; se promueven la producción y el consumo responsables y se impulsa la economía circular.</v>
          </cell>
          <cell r="D1086" t="str">
            <v>Medio</v>
          </cell>
          <cell r="E1086" t="str">
            <v>Publicación</v>
          </cell>
          <cell r="F1086" t="str">
            <v>0</v>
          </cell>
          <cell r="G1086" t="str">
            <v>GRUPO DEL SISTEMA GENERAL DE REGALÍAS - DGPN;DGPPN;DAF;DGPM</v>
          </cell>
          <cell r="H1086" t="str">
            <v>DGPPN; DGPM</v>
          </cell>
          <cell r="I1086" t="str">
            <v/>
          </cell>
          <cell r="J1086" t="str">
            <v/>
          </cell>
          <cell r="K1086" t="str">
            <v/>
          </cell>
          <cell r="L1086" t="str">
            <v>WILLIAM FELIPE ORDUZ ANDONOFF</v>
          </cell>
        </row>
        <row r="1087">
          <cell r="B1087" t="str">
            <v>Proyecto de Ley Numero 490 de 2025  Cámara</v>
          </cell>
          <cell r="C1087" t="str">
            <v>Por medio de la cual se establecen medidas para promover la participación y el reconocimiento de las mujeres artistas del vallenato en eventos culturales; folclóricos y artísticos financiados con recursos públicos y se dictan otras disposiciones para la salvaguardia del patrimonio cultural inmaterial y la equidad de género.</v>
          </cell>
          <cell r="D1087" t="str">
            <v>Bajo</v>
          </cell>
          <cell r="E1087" t="str">
            <v>Publicación</v>
          </cell>
          <cell r="F1087" t="str">
            <v>0</v>
          </cell>
          <cell r="G1087" t="str">
            <v/>
          </cell>
          <cell r="H1087" t="str">
            <v/>
          </cell>
          <cell r="I1087" t="str">
            <v/>
          </cell>
          <cell r="J1087" t="str">
            <v/>
          </cell>
          <cell r="K1087" t="str">
            <v/>
          </cell>
          <cell r="L1087" t="str">
            <v>IVON YULIETH CARVAJAL MORENO</v>
          </cell>
        </row>
        <row r="1088">
          <cell r="B1088" t="str">
            <v>Proyecto de Ley Numero 491 de 2025  Cámara</v>
          </cell>
          <cell r="C1088" t="str">
            <v>Por medio del cual se penaliza de manera autónoma el tráfico; la fabricación; el desvío; y el porte ilegal de fentanilo y sus análogos; se fortalecen las medidas de prevención; control y vigilancia; y se dictan otras disposiciones.</v>
          </cell>
          <cell r="D1088" t="str">
            <v>Bajo</v>
          </cell>
          <cell r="E1088" t="str">
            <v>Publicación</v>
          </cell>
          <cell r="F1088" t="str">
            <v>0</v>
          </cell>
          <cell r="G1088" t="str">
            <v/>
          </cell>
          <cell r="H1088" t="str">
            <v/>
          </cell>
          <cell r="I1088" t="str">
            <v/>
          </cell>
          <cell r="J1088" t="str">
            <v/>
          </cell>
          <cell r="K1088" t="str">
            <v/>
          </cell>
          <cell r="L1088" t="str">
            <v>IVON YULIETH CARVAJAL MORENO</v>
          </cell>
        </row>
        <row r="1089">
          <cell r="B1089" t="str">
            <v>Proyecto de Ley Numero 492 de 2025  Cámara</v>
          </cell>
          <cell r="C1089" t="str">
            <v>Por medio del cual se modifica el artículo 79 de la Ley 1757 de 2015; en relación con la conformación del Consejo Nacional de Participación Democrática y se dictan otras disposiciones.</v>
          </cell>
          <cell r="D1089" t="str">
            <v>Bajo</v>
          </cell>
          <cell r="E1089" t="str">
            <v>Publicación</v>
          </cell>
          <cell r="F1089" t="str">
            <v>0</v>
          </cell>
          <cell r="G1089" t="str">
            <v/>
          </cell>
          <cell r="H1089" t="str">
            <v/>
          </cell>
          <cell r="I1089" t="str">
            <v/>
          </cell>
          <cell r="J1089" t="str">
            <v/>
          </cell>
          <cell r="K1089" t="str">
            <v/>
          </cell>
          <cell r="L1089" t="str">
            <v>IVON YULIETH CARVAJAL MORENO</v>
          </cell>
        </row>
        <row r="1090">
          <cell r="B1090" t="str">
            <v>Proyecto de Ley Numero 493 de 2025  Cámara</v>
          </cell>
          <cell r="C1090" t="str">
            <v>por medio del cual se establece el Sistema Nacional para la Protección Integral de la Salud Visual y Ocular; se crea la Política Nacional en Salud Visual y Ocular; y se dictan otras disposiciones.</v>
          </cell>
          <cell r="D1090" t="str">
            <v>Medio</v>
          </cell>
          <cell r="E1090" t="str">
            <v>Ponencia</v>
          </cell>
          <cell r="F1090" t="str">
            <v>1</v>
          </cell>
          <cell r="G1090" t="str">
            <v>DAF;DGPPN;DGRESS</v>
          </cell>
          <cell r="H1090" t="str">
            <v>DGPPN</v>
          </cell>
          <cell r="I1090" t="str">
            <v/>
          </cell>
          <cell r="J1090" t="str">
            <v/>
          </cell>
          <cell r="K1090" t="str">
            <v/>
          </cell>
          <cell r="L1090" t="str">
            <v>EDGAR FEDERICO RODRIGUEZ ARANDA</v>
          </cell>
        </row>
        <row r="1091">
          <cell r="B1091" t="str">
            <v>Proyecto de Ley Numero 494 de 2025  Cámara</v>
          </cell>
          <cell r="C1091" t="str">
            <v>Por medio de la cual se crea el Programa Nacional de Reintegración Social y Económica; se establece la Ruta Nacional de Reintegración; se crea el Subsidio de Segunda Oportunidad y se dictan otras disposiciones – Ley de Segundas Oportunidades 2.0.</v>
          </cell>
          <cell r="D1091" t="str">
            <v>Medio</v>
          </cell>
          <cell r="E1091" t="str">
            <v>Publicación</v>
          </cell>
          <cell r="F1091" t="str">
            <v>0</v>
          </cell>
          <cell r="G1091" t="str">
            <v>DGPPN</v>
          </cell>
          <cell r="H1091" t="str">
            <v>DGPPN</v>
          </cell>
          <cell r="I1091" t="str">
            <v/>
          </cell>
          <cell r="J1091" t="str">
            <v/>
          </cell>
          <cell r="K1091" t="str">
            <v/>
          </cell>
          <cell r="L1091" t="str">
            <v>SONIA LORENA IBAGON AVILA</v>
          </cell>
        </row>
        <row r="1092">
          <cell r="B1092" t="str">
            <v>Proyecto de Ley Numero 498 de 2025  Cámara</v>
          </cell>
          <cell r="C1092" t="str">
            <v>Por medio de la cual se reconocen los petroglifos del municipio de Támesis; Antioquia; como Patrimonio Cultural de la Nación; se exalta a sus habitantes por su conservación y se dictan otras disposiciones</v>
          </cell>
          <cell r="D1092" t="str">
            <v>Bajo</v>
          </cell>
          <cell r="E1092" t="str">
            <v>Publicación</v>
          </cell>
          <cell r="F1092" t="str">
            <v>0</v>
          </cell>
          <cell r="G1092" t="str">
            <v/>
          </cell>
          <cell r="H1092" t="str">
            <v/>
          </cell>
          <cell r="I1092" t="str">
            <v/>
          </cell>
          <cell r="J1092" t="str">
            <v/>
          </cell>
          <cell r="K1092" t="str">
            <v/>
          </cell>
          <cell r="L1092" t="str">
            <v>IVON YULIETH CARVAJAL MORENO</v>
          </cell>
        </row>
        <row r="1093">
          <cell r="B1093" t="str">
            <v>Proyecto de Ley Numero 499 de 2025  Cámara</v>
          </cell>
          <cell r="C1093" t="str">
            <v>Por medio de la cual se adoptan medidas para la recuperación económica de los micronegocios barriales y vecinales del país y se dictan otras disposiciones</v>
          </cell>
          <cell r="D1093" t="str">
            <v>Medio</v>
          </cell>
          <cell r="E1093" t="str">
            <v>Publicación</v>
          </cell>
          <cell r="F1093" t="str">
            <v>0</v>
          </cell>
          <cell r="G1093" t="str">
            <v/>
          </cell>
          <cell r="H1093" t="str">
            <v/>
          </cell>
          <cell r="I1093" t="str">
            <v/>
          </cell>
          <cell r="J1093" t="str">
            <v/>
          </cell>
          <cell r="K1093" t="str">
            <v/>
          </cell>
          <cell r="L1093" t="str">
            <v>OSCAR ALBERTO GARCÍA GOMEZ</v>
          </cell>
        </row>
        <row r="1094">
          <cell r="B1094" t="str">
            <v>-Proyecto de ley estatutaria Numero 501 de 2025  Cámara</v>
          </cell>
          <cell r="C1094" t="str">
            <v>.</v>
          </cell>
          <cell r="D1094" t="str">
            <v>Bajo</v>
          </cell>
          <cell r="E1094" t="str">
            <v>Publicación</v>
          </cell>
          <cell r="F1094" t="str">
            <v>0</v>
          </cell>
          <cell r="G1094" t="str">
            <v/>
          </cell>
          <cell r="H1094" t="str">
            <v/>
          </cell>
          <cell r="I1094" t="str">
            <v/>
          </cell>
          <cell r="J1094" t="str">
            <v/>
          </cell>
          <cell r="K1094" t="str">
            <v/>
          </cell>
          <cell r="L1094" t="str">
            <v>WILLIAM FELIPE ORDUZ ANDONOFF</v>
          </cell>
        </row>
        <row r="1095">
          <cell r="B1095" t="str">
            <v>-Proyecto de ley Orgánica Numero 502 de 2025  Cámara</v>
          </cell>
          <cell r="C1095" t="str">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ell>
          <cell r="D1095" t="str">
            <v>No impacto</v>
          </cell>
          <cell r="E1095" t="str">
            <v>Publicación</v>
          </cell>
          <cell r="F1095" t="str">
            <v>0</v>
          </cell>
          <cell r="G1095" t="str">
            <v/>
          </cell>
          <cell r="H1095" t="str">
            <v/>
          </cell>
          <cell r="I1095" t="str">
            <v/>
          </cell>
          <cell r="J1095" t="str">
            <v/>
          </cell>
          <cell r="K1095" t="str">
            <v/>
          </cell>
          <cell r="L1095" t="str">
            <v>JUANITA ALEJANDRA JARAMILLO DIAZ</v>
          </cell>
        </row>
        <row r="1096">
          <cell r="B1096" t="str">
            <v>Proyecto de Ley Numero 503 de 2025  Cámara</v>
          </cell>
          <cell r="C1096" t="str">
            <v>Por medio de la cual se modifica la Ley 599 de 2000 para tipificar las conductas de ataques a la educación y se dictan otras disposiciones.</v>
          </cell>
          <cell r="D1096" t="str">
            <v>Bajo</v>
          </cell>
          <cell r="E1096" t="str">
            <v>Publicación</v>
          </cell>
          <cell r="F1096" t="str">
            <v>0</v>
          </cell>
          <cell r="G1096" t="str">
            <v/>
          </cell>
          <cell r="H1096" t="str">
            <v/>
          </cell>
          <cell r="I1096" t="str">
            <v/>
          </cell>
          <cell r="J1096" t="str">
            <v/>
          </cell>
          <cell r="K1096" t="str">
            <v/>
          </cell>
          <cell r="L1096" t="str">
            <v>IVON YULIETH CARVAJAL MORENO</v>
          </cell>
        </row>
        <row r="1097">
          <cell r="B1097" t="str">
            <v>Proyecto de Ley Numero 504 de 2025  Cámara</v>
          </cell>
          <cell r="C1097" t="str">
            <v>Por medio de la cual se crea el contrato y jornal agropecuario; se promueve la formalización y la protección integral del trabajo rural; y se dictan otras disposiciones.</v>
          </cell>
          <cell r="D1097" t="str">
            <v>Bajo</v>
          </cell>
          <cell r="E1097" t="str">
            <v>Publicación</v>
          </cell>
          <cell r="F1097" t="str">
            <v>0</v>
          </cell>
          <cell r="G1097" t="str">
            <v/>
          </cell>
          <cell r="H1097" t="str">
            <v/>
          </cell>
          <cell r="I1097" t="str">
            <v/>
          </cell>
          <cell r="J1097" t="str">
            <v/>
          </cell>
          <cell r="K1097" t="str">
            <v/>
          </cell>
          <cell r="L1097" t="str">
            <v>OSCAR ALBERTO GARCÍA GOMEZ</v>
          </cell>
        </row>
        <row r="1098">
          <cell r="B1098" t="str">
            <v>Proyecto de Ley Numero 505 de 2025  Cámara</v>
          </cell>
          <cell r="C1098" t="str">
            <v>Por medio de la cual se adoptan medidas para la eficiencia tributaria del transporte de carga terrestre en materia del Impuesto de Industria y Comercio y sus complementarios.</v>
          </cell>
          <cell r="D1098" t="str">
            <v>Bajo</v>
          </cell>
          <cell r="E1098" t="str">
            <v>Publicación</v>
          </cell>
          <cell r="F1098" t="str">
            <v>0</v>
          </cell>
          <cell r="G1098" t="str">
            <v/>
          </cell>
          <cell r="H1098" t="str">
            <v/>
          </cell>
          <cell r="I1098" t="str">
            <v/>
          </cell>
          <cell r="J1098" t="str">
            <v/>
          </cell>
          <cell r="K1098" t="str">
            <v/>
          </cell>
          <cell r="L1098" t="str">
            <v>IVON YULIETH CARVAJAL MORENO</v>
          </cell>
        </row>
        <row r="1099">
          <cell r="B1099" t="str">
            <v>Proyecto de Ley Numero 506 de 2025  Cámara</v>
          </cell>
          <cell r="C1099" t="str">
            <v>Por medio del cual se adiciona un artículo a la Ley 361 de 1997 y se dictan otras disposiciones para la protección y estabilidad de las y los trabajadoras y trabajadores.</v>
          </cell>
          <cell r="D1099" t="str">
            <v>Bajo</v>
          </cell>
          <cell r="E1099" t="str">
            <v>Publicación</v>
          </cell>
          <cell r="F1099" t="str">
            <v>0</v>
          </cell>
          <cell r="G1099" t="str">
            <v/>
          </cell>
          <cell r="H1099" t="str">
            <v/>
          </cell>
          <cell r="I1099" t="str">
            <v/>
          </cell>
          <cell r="J1099" t="str">
            <v/>
          </cell>
          <cell r="K1099" t="str">
            <v/>
          </cell>
          <cell r="L1099" t="str">
            <v>IVON YULIETH CARVAJAL MORENO</v>
          </cell>
        </row>
        <row r="1100">
          <cell r="B1100" t="str">
            <v>Proyecto de Ley Numero 507 de 2025  Cámara</v>
          </cell>
          <cell r="C1100" t="str">
            <v>Por medio del cual se modifican los artículos 481; 482 y 448 del Código Sustantivo del Trabajo.</v>
          </cell>
          <cell r="D1100" t="str">
            <v>Bajo</v>
          </cell>
          <cell r="E1100" t="str">
            <v>Publicación</v>
          </cell>
          <cell r="F1100" t="str">
            <v>0</v>
          </cell>
          <cell r="G1100" t="str">
            <v/>
          </cell>
          <cell r="H1100" t="str">
            <v/>
          </cell>
          <cell r="I1100" t="str">
            <v/>
          </cell>
          <cell r="J1100" t="str">
            <v/>
          </cell>
          <cell r="K1100" t="str">
            <v/>
          </cell>
          <cell r="L1100" t="str">
            <v>IVON YULIETH CARVAJAL MORENO</v>
          </cell>
        </row>
        <row r="1101">
          <cell r="B1101" t="str">
            <v>Proyecto de Ley Numero 508 de 2025  Cámara</v>
          </cell>
          <cell r="C1101" t="str">
            <v>.</v>
          </cell>
          <cell r="D1101" t="str">
            <v>Bajo</v>
          </cell>
          <cell r="E1101" t="str">
            <v>Publicación</v>
          </cell>
          <cell r="F1101" t="str">
            <v>0</v>
          </cell>
          <cell r="G1101" t="str">
            <v/>
          </cell>
          <cell r="H1101" t="str">
            <v/>
          </cell>
          <cell r="I1101" t="str">
            <v/>
          </cell>
          <cell r="J1101" t="str">
            <v/>
          </cell>
          <cell r="K1101" t="str">
            <v/>
          </cell>
          <cell r="L1101" t="str">
            <v>IVON YULIETH CARVAJAL MORENO</v>
          </cell>
        </row>
        <row r="1102">
          <cell r="B1102" t="str">
            <v>Proyecto de Ley Numero 520 de 2026  Cámara</v>
          </cell>
          <cell r="C1102" t="str">
            <v>Por medio de la cual se incluye la atención a animales (domésticos; amansados; silvestres vertebrados o exóticos vertebrados) que resulten víctimas de un accidente de tránsito; y se dictan otras disposiciones.- Ley huellas vivas.</v>
          </cell>
          <cell r="D1102" t="str">
            <v>Bajo</v>
          </cell>
          <cell r="E1102" t="str">
            <v>Publicación</v>
          </cell>
          <cell r="F1102" t="str">
            <v>0</v>
          </cell>
          <cell r="G1102" t="str">
            <v/>
          </cell>
          <cell r="H1102" t="str">
            <v/>
          </cell>
          <cell r="I1102" t="str">
            <v/>
          </cell>
          <cell r="J1102" t="str">
            <v/>
          </cell>
          <cell r="K1102" t="str">
            <v/>
          </cell>
          <cell r="L1102" t="str">
            <v>IVON YULIETH CARVAJAL MORENO</v>
          </cell>
        </row>
        <row r="1103">
          <cell r="B1103" t="str">
            <v>Proyecto de Ley Numero 525 de 2025  Cámara</v>
          </cell>
          <cell r="C1103" t="str">
            <v>Por medio del cual se modifica el artículo 132 de la Ley 1448 de 2011; adicionando un parágrafo y se modifica el artículo 208 de la Ley 1448 de 2011.</v>
          </cell>
          <cell r="D1103" t="str">
            <v>Medio</v>
          </cell>
          <cell r="E1103" t="str">
            <v>Publicación</v>
          </cell>
          <cell r="F1103" t="str">
            <v>0</v>
          </cell>
          <cell r="G1103" t="str">
            <v>DAF;DGPPN</v>
          </cell>
          <cell r="H1103" t="str">
            <v>DGPPN</v>
          </cell>
          <cell r="I1103" t="str">
            <v/>
          </cell>
          <cell r="J1103" t="str">
            <v/>
          </cell>
          <cell r="K1103" t="str">
            <v/>
          </cell>
          <cell r="L1103" t="str">
            <v>SONIA LORENA IBAGON AVILA</v>
          </cell>
        </row>
        <row r="1104">
          <cell r="B1104" t="str">
            <v>Proyecto de Ley Numero 526 de 2026  Cámara</v>
          </cell>
          <cell r="C1104" t="str">
            <v>.</v>
          </cell>
          <cell r="D1104" t="str">
            <v>Bajo</v>
          </cell>
          <cell r="E1104" t="str">
            <v>Publicación</v>
          </cell>
          <cell r="F1104" t="str">
            <v>0</v>
          </cell>
          <cell r="G1104" t="str">
            <v/>
          </cell>
          <cell r="H1104" t="str">
            <v/>
          </cell>
          <cell r="I1104" t="str">
            <v/>
          </cell>
          <cell r="J1104" t="str">
            <v/>
          </cell>
          <cell r="K1104" t="str">
            <v/>
          </cell>
          <cell r="L1104" t="str">
            <v>IVON YULIETH CARVAJAL MORENO</v>
          </cell>
        </row>
        <row r="1105">
          <cell r="B1105" t="str">
            <v>Proyecto de Ley Numero 527 de 2026  Cámara</v>
          </cell>
          <cell r="C1105" t="str">
            <v>por medio de la cual se modifican y adicionan algunos artículos de la Ley 2200 de 2022. y se dictan otras disposiciones.</v>
          </cell>
          <cell r="D1105" t="str">
            <v>Bajo</v>
          </cell>
          <cell r="E1105" t="str">
            <v>Publicación</v>
          </cell>
          <cell r="F1105" t="str">
            <v>0</v>
          </cell>
          <cell r="G1105" t="str">
            <v/>
          </cell>
          <cell r="H1105" t="str">
            <v/>
          </cell>
          <cell r="I1105" t="str">
            <v/>
          </cell>
          <cell r="J1105" t="str">
            <v/>
          </cell>
          <cell r="K1105" t="str">
            <v/>
          </cell>
          <cell r="L1105" t="str">
            <v>EDGAR FEDERICO RODRIGUEZ ARANDA</v>
          </cell>
        </row>
        <row r="1106">
          <cell r="B1106" t="str">
            <v>Proyecto de Ley Numero 528 de 2026  Cámara</v>
          </cell>
          <cell r="C1106" t="str">
            <v>.</v>
          </cell>
          <cell r="D1106" t="str">
            <v>Bajo</v>
          </cell>
          <cell r="E1106" t="str">
            <v>Publicación</v>
          </cell>
          <cell r="F1106" t="str">
            <v>0</v>
          </cell>
          <cell r="G1106" t="str">
            <v/>
          </cell>
          <cell r="H1106" t="str">
            <v/>
          </cell>
          <cell r="I1106" t="str">
            <v/>
          </cell>
          <cell r="J1106" t="str">
            <v/>
          </cell>
          <cell r="K1106" t="str">
            <v/>
          </cell>
          <cell r="L1106" t="str">
            <v>IVON YULIETH CARVAJAL MORENO</v>
          </cell>
        </row>
        <row r="1107">
          <cell r="B1107" t="str">
            <v>Proyecto de Ley Numero 538 de 2026  Cámara</v>
          </cell>
          <cell r="C1107" t="str">
            <v>.</v>
          </cell>
          <cell r="D1107" t="str">
            <v>Bajo</v>
          </cell>
          <cell r="E1107" t="str">
            <v>Publicación</v>
          </cell>
          <cell r="F1107" t="str">
            <v>0</v>
          </cell>
          <cell r="G1107" t="str">
            <v/>
          </cell>
          <cell r="H1107" t="str">
            <v/>
          </cell>
          <cell r="I1107" t="str">
            <v/>
          </cell>
          <cell r="J1107" t="str">
            <v/>
          </cell>
          <cell r="K1107" t="str">
            <v/>
          </cell>
          <cell r="L1107" t="str">
            <v>IVON YULIETH CARVAJAL MORENO</v>
          </cell>
        </row>
        <row r="1108">
          <cell r="B1108" t="str">
            <v>Proyecto de Ley Numero 539 de 2026  Cámara</v>
          </cell>
          <cell r="C1108" t="str">
            <v>.</v>
          </cell>
          <cell r="D1108" t="str">
            <v>Bajo</v>
          </cell>
          <cell r="E1108" t="str">
            <v>Publicación</v>
          </cell>
          <cell r="F1108" t="str">
            <v>0</v>
          </cell>
          <cell r="G1108" t="str">
            <v/>
          </cell>
          <cell r="H1108" t="str">
            <v/>
          </cell>
          <cell r="I1108" t="str">
            <v/>
          </cell>
          <cell r="J1108" t="str">
            <v/>
          </cell>
          <cell r="K1108" t="str">
            <v/>
          </cell>
          <cell r="L1108" t="str">
            <v>IVON YULIETH CARVAJAL MORENO</v>
          </cell>
        </row>
        <row r="1109">
          <cell r="B1109" t="str">
            <v>-Proyecto de ley Orgánica Numero 540 de 2026  Cámara</v>
          </cell>
          <cell r="C1109" t="str">
            <v>.</v>
          </cell>
          <cell r="D1109" t="str">
            <v>Bajo</v>
          </cell>
          <cell r="E1109" t="str">
            <v>Publicación</v>
          </cell>
          <cell r="F1109" t="str">
            <v>0</v>
          </cell>
          <cell r="G1109" t="str">
            <v/>
          </cell>
          <cell r="H1109" t="str">
            <v/>
          </cell>
          <cell r="I1109" t="str">
            <v/>
          </cell>
          <cell r="J1109" t="str">
            <v/>
          </cell>
          <cell r="K1109" t="str">
            <v/>
          </cell>
          <cell r="L1109" t="str">
            <v>IVON YULIETH CARVAJAL MORENO</v>
          </cell>
        </row>
        <row r="1110">
          <cell r="B1110" t="str">
            <v>Proyecto de Ley Numero 541 de 2026  Cámara</v>
          </cell>
          <cell r="C1110" t="str">
            <v>.</v>
          </cell>
          <cell r="D1110" t="str">
            <v>Bajo</v>
          </cell>
          <cell r="E1110" t="str">
            <v>Publicación</v>
          </cell>
          <cell r="F1110" t="str">
            <v>0</v>
          </cell>
          <cell r="G1110" t="str">
            <v/>
          </cell>
          <cell r="H1110" t="str">
            <v/>
          </cell>
          <cell r="I1110" t="str">
            <v/>
          </cell>
          <cell r="J1110" t="str">
            <v/>
          </cell>
          <cell r="K1110" t="str">
            <v/>
          </cell>
          <cell r="L1110" t="str">
            <v>IVON YULIETH CARVAJAL MORENO</v>
          </cell>
        </row>
        <row r="1111">
          <cell r="B1111" t="str">
            <v>Proyecto de Ley Numero 543 de 2026  Cámara</v>
          </cell>
          <cell r="C1111" t="str">
            <v>.</v>
          </cell>
          <cell r="D1111" t="str">
            <v>Medio</v>
          </cell>
          <cell r="E1111" t="str">
            <v>Publicación</v>
          </cell>
          <cell r="F1111" t="str">
            <v>0</v>
          </cell>
          <cell r="G1111" t="str">
            <v/>
          </cell>
          <cell r="H1111" t="str">
            <v/>
          </cell>
          <cell r="I1111" t="str">
            <v/>
          </cell>
          <cell r="J1111" t="str">
            <v/>
          </cell>
          <cell r="K1111" t="str">
            <v/>
          </cell>
          <cell r="L1111" t="str">
            <v>OSCAR ALBERTO GARCÍA GOMEZ</v>
          </cell>
        </row>
        <row r="1112">
          <cell r="B1112" t="str">
            <v>Proyecto de Ley Numero 544 de 2026  Cámara</v>
          </cell>
          <cell r="C1112" t="str">
            <v>.</v>
          </cell>
          <cell r="D1112" t="str">
            <v>Bajo</v>
          </cell>
          <cell r="E1112" t="str">
            <v>Publicación</v>
          </cell>
          <cell r="F1112" t="str">
            <v>0</v>
          </cell>
          <cell r="G1112" t="str">
            <v/>
          </cell>
          <cell r="H1112" t="str">
            <v/>
          </cell>
          <cell r="I1112" t="str">
            <v/>
          </cell>
          <cell r="J1112" t="str">
            <v/>
          </cell>
          <cell r="K1112" t="str">
            <v/>
          </cell>
          <cell r="L1112" t="str">
            <v>IVON YULIETH CARVAJAL MORENO</v>
          </cell>
        </row>
        <row r="1113">
          <cell r="B1113" t="str">
            <v>Proyecto de Ley Numero 2026 de 2026  Senado</v>
          </cell>
          <cell r="C1113" t="str">
            <v>Por medio de la cual se institucionaliza el Festival Nacional de la Parranda “Roldanillo; Tierra del Alma” en el municipio de Roldanillo; Valle del Cauca y se dictan otras disposiciones.</v>
          </cell>
          <cell r="D1113" t="str">
            <v>Bajo</v>
          </cell>
          <cell r="E1113" t="str">
            <v>Publicación</v>
          </cell>
          <cell r="F1113" t="str">
            <v>0</v>
          </cell>
          <cell r="G1113" t="str">
            <v/>
          </cell>
          <cell r="H1113" t="str">
            <v/>
          </cell>
          <cell r="I1113" t="str">
            <v/>
          </cell>
          <cell r="J1113" t="str">
            <v/>
          </cell>
          <cell r="K1113" t="str">
            <v/>
          </cell>
          <cell r="L1113" t="str">
            <v>IVON YULIETH CARVAJAL MORENO</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D2" t="str">
            <v>MIN INTERIOR</v>
          </cell>
          <cell r="F2" t="str">
            <v>Proyecto de Ley Numero 349 de 2026  Senado</v>
          </cell>
          <cell r="L2" t="str">
            <v>Complementario</v>
          </cell>
        </row>
        <row r="3">
          <cell r="D3" t="str">
            <v>UIAF</v>
          </cell>
          <cell r="F3" t="str">
            <v>-Proyecto de ley estatutaria Numero 233 de 2025  Cámara</v>
          </cell>
          <cell r="L3" t="str">
            <v>Riesgo</v>
          </cell>
        </row>
        <row r="4">
          <cell r="D4" t="str">
            <v>Ministerio de Comercio,Industria y Turismo</v>
          </cell>
          <cell r="F4" t="str">
            <v>-Proyecto de ley estatutaria Numero 274 de 2025  Cámara</v>
          </cell>
          <cell r="L4" t="str">
            <v>Complementario</v>
          </cell>
        </row>
        <row r="5">
          <cell r="D5" t="str">
            <v>IGUALDAD</v>
          </cell>
          <cell r="F5" t="str">
            <v>-Proyecto de ley estatutaria Numero 274 de 2025  Senado</v>
          </cell>
          <cell r="L5" t="str">
            <v>Complementario</v>
          </cell>
        </row>
        <row r="6">
          <cell r="D6" t="str">
            <v>JUSTICIA</v>
          </cell>
          <cell r="F6" t="str">
            <v>-Proyecto de ley estatutaria Numero 50 de 2025  Senado</v>
          </cell>
          <cell r="L6" t="str">
            <v>Prioritario</v>
          </cell>
        </row>
        <row r="7">
          <cell r="D7" t="str">
            <v>MIN INTERIOR</v>
          </cell>
          <cell r="F7" t="str">
            <v>-Proyecto de ley estatutaria Numero 501 de 2025  Cámara</v>
          </cell>
          <cell r="L7" t="str">
            <v>Complementario</v>
          </cell>
        </row>
        <row r="8">
          <cell r="D8" t="str">
            <v>ANLA</v>
          </cell>
          <cell r="F8" t="str">
            <v>-Proyecto de ley estatutaria Numero 7 de 2025  Cámara</v>
          </cell>
          <cell r="L8" t="str">
            <v>Riesgo</v>
          </cell>
        </row>
        <row r="9">
          <cell r="D9" t="str">
            <v xml:space="preserve">SALUD </v>
          </cell>
          <cell r="F9" t="str">
            <v>Proyecto de Ley Numero 1 de 2025  Senado</v>
          </cell>
          <cell r="L9" t="str">
            <v>Riesgo</v>
          </cell>
        </row>
        <row r="10">
          <cell r="D10" t="str">
            <v>Ministerio de Defensa Nacional</v>
          </cell>
          <cell r="F10" t="str">
            <v>Proyecto de Ley Numero 108 de 2025  Cámara</v>
          </cell>
          <cell r="L10" t="str">
            <v>Complementario</v>
          </cell>
        </row>
        <row r="11">
          <cell r="D11" t="str">
            <v>Ministerio de Defensa Nacional</v>
          </cell>
          <cell r="F11" t="str">
            <v>Proyecto de Ley Numero 109 de 2025  Cámara</v>
          </cell>
          <cell r="L11" t="str">
            <v>Complementario</v>
          </cell>
        </row>
        <row r="12">
          <cell r="D12" t="str">
            <v xml:space="preserve">TRABAJO </v>
          </cell>
          <cell r="F12" t="str">
            <v>Proyecto de Ley Numero 119 de 2024  Senado</v>
          </cell>
          <cell r="L12" t="str">
            <v>Riesgo</v>
          </cell>
        </row>
        <row r="13">
          <cell r="D13" t="str">
            <v>Minas</v>
          </cell>
          <cell r="F13" t="str">
            <v>Proyecto de Ley Numero 119 de 2025  Senado</v>
          </cell>
          <cell r="L13" t="str">
            <v>Riesgo</v>
          </cell>
        </row>
        <row r="14">
          <cell r="D14" t="str">
            <v>ANLA</v>
          </cell>
          <cell r="F14" t="str">
            <v>Proyecto de Ley Numero 12 de 2024  Cámara</v>
          </cell>
          <cell r="L14" t="str">
            <v>Riesgo</v>
          </cell>
        </row>
        <row r="15">
          <cell r="D15" t="str">
            <v>ANLA</v>
          </cell>
          <cell r="F15" t="str">
            <v>Proyecto de Ley Numero 12 de 2025  Cámara</v>
          </cell>
          <cell r="L15" t="str">
            <v>Riesgo</v>
          </cell>
        </row>
        <row r="16">
          <cell r="D16" t="str">
            <v>VIVIENDA</v>
          </cell>
          <cell r="F16" t="str">
            <v>Proyecto de Ley Numero 122 de 2024  Cámara</v>
          </cell>
          <cell r="L16" t="str">
            <v>Riesgo</v>
          </cell>
        </row>
        <row r="17">
          <cell r="D17" t="str">
            <v>EDUCACIÓN</v>
          </cell>
          <cell r="F17" t="str">
            <v>Proyecto de Ley Numero 13 de 2024  Senado</v>
          </cell>
          <cell r="L17" t="str">
            <v>Prioritario</v>
          </cell>
        </row>
        <row r="18">
          <cell r="D18" t="str">
            <v>ANLA</v>
          </cell>
          <cell r="F18" t="str">
            <v>Proyecto de Ley Numero 131 de 2024  Senado</v>
          </cell>
          <cell r="L18" t="str">
            <v>Riesgo</v>
          </cell>
        </row>
        <row r="19">
          <cell r="D19" t="str">
            <v>Minas</v>
          </cell>
          <cell r="F19" t="str">
            <v>Proyecto de Ley Numero 131 de 2024  Senado</v>
          </cell>
          <cell r="L19" t="str">
            <v>Riesgo</v>
          </cell>
        </row>
        <row r="20">
          <cell r="D20" t="str">
            <v>ANLA</v>
          </cell>
          <cell r="F20" t="str">
            <v>Proyecto de Ley Numero 134 de 2024  Senado</v>
          </cell>
          <cell r="L20" t="str">
            <v>Prioritario</v>
          </cell>
        </row>
        <row r="21">
          <cell r="D21" t="str">
            <v>Minas</v>
          </cell>
          <cell r="F21" t="str">
            <v>Proyecto de Ley Numero 134 de 2024  Senado</v>
          </cell>
          <cell r="L21" t="str">
            <v>Prioritario</v>
          </cell>
        </row>
        <row r="22">
          <cell r="D22" t="str">
            <v xml:space="preserve">TRABAJO </v>
          </cell>
          <cell r="F22" t="str">
            <v>Proyecto de Ley Numero 135 de 2025  Cámara</v>
          </cell>
          <cell r="L22" t="str">
            <v>Riesgo</v>
          </cell>
        </row>
        <row r="23">
          <cell r="D23" t="str">
            <v xml:space="preserve">SALUD </v>
          </cell>
          <cell r="F23" t="str">
            <v>Proyecto de Ley Numero 14 de 2024  Senado</v>
          </cell>
          <cell r="L23" t="str">
            <v>Riesgo</v>
          </cell>
        </row>
        <row r="24">
          <cell r="D24" t="str">
            <v>ANLA</v>
          </cell>
          <cell r="F24" t="str">
            <v>Proyecto de Ley Numero 142 de 2024  Senado</v>
          </cell>
          <cell r="L24" t="str">
            <v>Riesgo</v>
          </cell>
        </row>
        <row r="25">
          <cell r="D25" t="str">
            <v>Ambiente</v>
          </cell>
          <cell r="F25" t="str">
            <v>Proyecto de Ley Numero 143 de 2024  Senado</v>
          </cell>
          <cell r="L25" t="str">
            <v>Riesgo</v>
          </cell>
        </row>
        <row r="26">
          <cell r="D26" t="str">
            <v>TRANSPORTE</v>
          </cell>
          <cell r="F26" t="str">
            <v>Proyecto de Ley Numero 143 de 2024  Senado</v>
          </cell>
          <cell r="L26" t="str">
            <v>Riesgo</v>
          </cell>
        </row>
        <row r="27">
          <cell r="D27" t="str">
            <v xml:space="preserve">SALUD </v>
          </cell>
          <cell r="F27" t="str">
            <v>Proyecto de Ley Numero 145 de 2024  Cámara</v>
          </cell>
          <cell r="L27" t="str">
            <v>Prioritario</v>
          </cell>
        </row>
        <row r="28">
          <cell r="D28" t="str">
            <v>JUSTICIA</v>
          </cell>
          <cell r="F28" t="str">
            <v>Proyecto de Ley Numero 145 de 2024  Senado</v>
          </cell>
          <cell r="L28" t="str">
            <v>Riesgo</v>
          </cell>
        </row>
        <row r="29">
          <cell r="D29" t="str">
            <v>VIVIENDA</v>
          </cell>
          <cell r="F29" t="str">
            <v>Proyecto de Ley Numero 149 de 2024  Senado</v>
          </cell>
          <cell r="L29" t="str">
            <v>Prioritario</v>
          </cell>
        </row>
        <row r="30">
          <cell r="D30" t="str">
            <v xml:space="preserve">SALUD </v>
          </cell>
          <cell r="F30" t="str">
            <v>Proyecto de Ley Numero 149 de 2025  Cámara</v>
          </cell>
          <cell r="L30" t="str">
            <v>Complementario</v>
          </cell>
        </row>
        <row r="31">
          <cell r="D31" t="str">
            <v>ANLA</v>
          </cell>
          <cell r="F31" t="str">
            <v>Proyecto de Ley Numero 150 de 2024  Cámara</v>
          </cell>
          <cell r="L31" t="str">
            <v>Riesgo</v>
          </cell>
        </row>
        <row r="32">
          <cell r="D32" t="str">
            <v xml:space="preserve">SALUD </v>
          </cell>
          <cell r="F32" t="str">
            <v>Proyecto de Ley Numero 155 de 2024  Senado</v>
          </cell>
          <cell r="L32" t="str">
            <v>Riesgo</v>
          </cell>
        </row>
        <row r="33">
          <cell r="D33" t="str">
            <v>VIVIENDA</v>
          </cell>
          <cell r="F33" t="str">
            <v>Proyecto de Ley Numero 158 de 2024  Cámara</v>
          </cell>
          <cell r="L33" t="str">
            <v>Riesgo</v>
          </cell>
        </row>
        <row r="34">
          <cell r="D34" t="str">
            <v xml:space="preserve">Ambiente </v>
          </cell>
          <cell r="F34" t="str">
            <v>Proyecto de Ley Numero 158 de 2024  Cámara</v>
          </cell>
          <cell r="L34" t="str">
            <v>Riesgo</v>
          </cell>
        </row>
        <row r="35">
          <cell r="D35" t="str">
            <v xml:space="preserve">SALUD </v>
          </cell>
          <cell r="F35" t="str">
            <v>Proyecto de Ley Numero 159 de 2025  Senado</v>
          </cell>
          <cell r="L35" t="str">
            <v>Riesgo</v>
          </cell>
        </row>
        <row r="36">
          <cell r="D36" t="str">
            <v xml:space="preserve">SALUD </v>
          </cell>
          <cell r="F36" t="str">
            <v>Proyecto de Ley Numero 165 de 2025  Cámara</v>
          </cell>
          <cell r="L36" t="str">
            <v>Complementario</v>
          </cell>
        </row>
        <row r="37">
          <cell r="D37" t="str">
            <v>Minas</v>
          </cell>
          <cell r="F37" t="str">
            <v>Proyecto de Ley Numero 172 de 2024  Senado</v>
          </cell>
          <cell r="L37" t="str">
            <v>Riesgo</v>
          </cell>
        </row>
        <row r="38">
          <cell r="D38" t="str">
            <v>ANLA</v>
          </cell>
          <cell r="F38" t="str">
            <v>Proyecto de Ley Numero 176 de 2025  Senado</v>
          </cell>
          <cell r="L38" t="str">
            <v>Riesgo</v>
          </cell>
        </row>
        <row r="39">
          <cell r="D39" t="str">
            <v>ANLA</v>
          </cell>
          <cell r="F39" t="str">
            <v>Proyecto de Ley Numero 177 de 2025  Cámara</v>
          </cell>
          <cell r="L39" t="str">
            <v>Riesgo</v>
          </cell>
        </row>
        <row r="40">
          <cell r="D40" t="str">
            <v>Ministerio de Defensa Nacional</v>
          </cell>
          <cell r="F40" t="str">
            <v>Proyecto de Ley Numero 179 de 2025  Senado</v>
          </cell>
          <cell r="L40" t="str">
            <v>Complementario</v>
          </cell>
        </row>
        <row r="41">
          <cell r="D41" t="str">
            <v>Ministerio de Defensa Nacional</v>
          </cell>
          <cell r="F41" t="str">
            <v>Proyecto de Ley Numero 180 de 2025  Senado</v>
          </cell>
          <cell r="L41" t="str">
            <v>Prioritario</v>
          </cell>
        </row>
        <row r="42">
          <cell r="D42" t="str">
            <v>JUSTICIA</v>
          </cell>
          <cell r="F42" t="str">
            <v>Proyecto de Ley Numero 180 de 2025  Senado</v>
          </cell>
          <cell r="L42" t="str">
            <v>Prioritario</v>
          </cell>
        </row>
        <row r="43">
          <cell r="D43" t="str">
            <v>Ministerio de Defensa Nacional</v>
          </cell>
          <cell r="F43" t="str">
            <v>Proyecto de Ley Numero 181 de 2025  Senado</v>
          </cell>
          <cell r="L43" t="str">
            <v>Complementario</v>
          </cell>
        </row>
        <row r="44">
          <cell r="D44" t="str">
            <v>Agricultura y Desarrollo Rural</v>
          </cell>
          <cell r="F44" t="str">
            <v>Proyecto de Ley Numero 183 de 2024  Senado</v>
          </cell>
          <cell r="L44" t="str">
            <v>Prioritario</v>
          </cell>
        </row>
        <row r="45">
          <cell r="D45" t="str">
            <v>JUSTICIA</v>
          </cell>
          <cell r="F45" t="str">
            <v>Proyecto de Ley Numero 183 de 2024  Senado</v>
          </cell>
          <cell r="L45" t="str">
            <v>Prioritario</v>
          </cell>
        </row>
        <row r="46">
          <cell r="D46" t="str">
            <v xml:space="preserve">SALUD </v>
          </cell>
          <cell r="F46" t="str">
            <v>Proyecto de Ley Numero 184 de 2024  Senado</v>
          </cell>
          <cell r="L46" t="str">
            <v>Riesgo</v>
          </cell>
        </row>
        <row r="47">
          <cell r="D47" t="str">
            <v xml:space="preserve">TRABAJO </v>
          </cell>
          <cell r="F47" t="str">
            <v>Proyecto de Ley Numero 186 de 2025  Senado</v>
          </cell>
          <cell r="L47" t="str">
            <v>Riesgo</v>
          </cell>
        </row>
        <row r="48">
          <cell r="D48" t="str">
            <v xml:space="preserve">TRABAJO </v>
          </cell>
          <cell r="F48" t="str">
            <v>Proyecto de Ley Numero 188 de 2024  Senado</v>
          </cell>
          <cell r="L48" t="str">
            <v>Prioritario</v>
          </cell>
        </row>
        <row r="49">
          <cell r="D49" t="str">
            <v xml:space="preserve">Ambiente </v>
          </cell>
          <cell r="F49" t="str">
            <v>Proyecto de Ley Numero 19 de 2025  Cámara</v>
          </cell>
          <cell r="L49" t="str">
            <v>Prioritario</v>
          </cell>
        </row>
        <row r="50">
          <cell r="D50" t="str">
            <v xml:space="preserve">TRABAJO </v>
          </cell>
          <cell r="F50" t="str">
            <v>Proyecto de Ley Numero 194 de 2024  Senado</v>
          </cell>
          <cell r="L50" t="str">
            <v>Prioritario</v>
          </cell>
        </row>
        <row r="51">
          <cell r="D51" t="str">
            <v xml:space="preserve">DIAN </v>
          </cell>
          <cell r="F51" t="str">
            <v>Proyecto de Ley Numero 194 de 2025  Cámara</v>
          </cell>
          <cell r="L51" t="str">
            <v>Riesgo</v>
          </cell>
        </row>
        <row r="52">
          <cell r="D52" t="str">
            <v>Superintendencia Financiera</v>
          </cell>
          <cell r="F52" t="str">
            <v>Proyecto de Ley Numero 195 de 2024  Cámara</v>
          </cell>
          <cell r="L52" t="str">
            <v>Riesgo</v>
          </cell>
        </row>
        <row r="53">
          <cell r="D53" t="str">
            <v>ANLA</v>
          </cell>
          <cell r="F53" t="str">
            <v>Proyecto de Ley Numero 196 de 2024  Cámara</v>
          </cell>
          <cell r="L53" t="str">
            <v>Riesgo</v>
          </cell>
        </row>
        <row r="54">
          <cell r="D54" t="str">
            <v xml:space="preserve">Ambiente </v>
          </cell>
          <cell r="F54" t="str">
            <v>Proyecto de Ley Numero 196 de 2024  Cámara</v>
          </cell>
          <cell r="L54" t="str">
            <v>Riesgo</v>
          </cell>
        </row>
        <row r="55">
          <cell r="D55" t="str">
            <v>JUSTICIA</v>
          </cell>
          <cell r="F55" t="str">
            <v>Proyecto de Ley Numero 2 de 2025  Cámara</v>
          </cell>
          <cell r="L55" t="str">
            <v>Complementario</v>
          </cell>
        </row>
        <row r="56">
          <cell r="D56" t="str">
            <v>IGUALDAD</v>
          </cell>
          <cell r="F56" t="str">
            <v>Proyecto de Ley Numero 20 de 2025  Cámara</v>
          </cell>
          <cell r="L56" t="str">
            <v>Prioritario</v>
          </cell>
        </row>
        <row r="57">
          <cell r="D57" t="str">
            <v xml:space="preserve">SALUD </v>
          </cell>
          <cell r="F57" t="str">
            <v>Proyecto de Ley Numero 204 de 2024  Cámara</v>
          </cell>
          <cell r="L57" t="str">
            <v>Complementario</v>
          </cell>
        </row>
        <row r="58">
          <cell r="D58" t="str">
            <v xml:space="preserve">SALUD </v>
          </cell>
          <cell r="F58" t="str">
            <v>Proyecto de Ley Numero 204 de 2024  Senado</v>
          </cell>
          <cell r="L58" t="str">
            <v>Riesgo</v>
          </cell>
        </row>
        <row r="59">
          <cell r="D59" t="str">
            <v xml:space="preserve">SALUD </v>
          </cell>
          <cell r="F59" t="str">
            <v>Proyecto de Ley Numero 205 de 2024  Senado</v>
          </cell>
          <cell r="L59" t="str">
            <v>Prioritario</v>
          </cell>
        </row>
        <row r="60">
          <cell r="D60" t="str">
            <v>ANLA</v>
          </cell>
          <cell r="F60" t="str">
            <v>Proyecto de Ley Numero 205 de 2024  Senado</v>
          </cell>
          <cell r="L60" t="str">
            <v>Prioritario</v>
          </cell>
        </row>
        <row r="61">
          <cell r="D61" t="str">
            <v>VIVIENDA</v>
          </cell>
          <cell r="F61" t="str">
            <v>Proyecto de Ley Numero 206 de 2025  Senado</v>
          </cell>
          <cell r="L61" t="str">
            <v>Complementario</v>
          </cell>
        </row>
        <row r="62">
          <cell r="D62" t="str">
            <v xml:space="preserve">SALUD </v>
          </cell>
          <cell r="F62" t="str">
            <v>Proyecto de Ley Numero 21 de 2024  Cámara</v>
          </cell>
          <cell r="L62" t="str">
            <v>Riesgo</v>
          </cell>
        </row>
        <row r="63">
          <cell r="D63" t="str">
            <v>VIVIENDA</v>
          </cell>
          <cell r="F63" t="str">
            <v>Proyecto de Ley Numero 222 de 2024  Senado</v>
          </cell>
          <cell r="L63" t="str">
            <v>Riesgo</v>
          </cell>
        </row>
        <row r="64">
          <cell r="D64" t="str">
            <v xml:space="preserve">Superintendencia de Servicios Publicos </v>
          </cell>
          <cell r="F64" t="str">
            <v>Proyecto de Ley Numero 222 de 2024  Senado</v>
          </cell>
          <cell r="L64" t="str">
            <v>Riesgo</v>
          </cell>
        </row>
        <row r="65">
          <cell r="D65" t="str">
            <v>Minas</v>
          </cell>
          <cell r="F65" t="str">
            <v>Proyecto de Ley Numero 222 de 2024  Senado</v>
          </cell>
          <cell r="L65" t="str">
            <v>Riesgo</v>
          </cell>
        </row>
        <row r="66">
          <cell r="D66" t="str">
            <v xml:space="preserve">Ambiente </v>
          </cell>
          <cell r="F66" t="str">
            <v>Proyecto de Ley Numero 223 de 2024  Senado</v>
          </cell>
          <cell r="L66" t="str">
            <v>Riesgo</v>
          </cell>
        </row>
        <row r="67">
          <cell r="D67" t="str">
            <v>ANLA</v>
          </cell>
          <cell r="F67" t="str">
            <v>Proyecto de Ley Numero 224 de 2024  Senado</v>
          </cell>
          <cell r="L67" t="str">
            <v>Riesgo</v>
          </cell>
        </row>
        <row r="68">
          <cell r="D68" t="str">
            <v>DEPORTE</v>
          </cell>
          <cell r="F68" t="str">
            <v>Proyecto de Ley Numero 227 de 2025  Cámara</v>
          </cell>
          <cell r="L68" t="str">
            <v>Riesgo</v>
          </cell>
        </row>
        <row r="69">
          <cell r="D69" t="str">
            <v xml:space="preserve">SALUD </v>
          </cell>
          <cell r="F69" t="str">
            <v>Proyecto de Ley Numero 23 de 2025  Cámara</v>
          </cell>
          <cell r="L69" t="str">
            <v>Complementario</v>
          </cell>
        </row>
        <row r="70">
          <cell r="D70" t="str">
            <v>TRANSPORTE</v>
          </cell>
          <cell r="F70" t="str">
            <v>Proyecto de Ley Numero 231 de 2024  Cámara</v>
          </cell>
          <cell r="L70" t="str">
            <v>Riesgo</v>
          </cell>
        </row>
        <row r="71">
          <cell r="D71" t="str">
            <v>TRANSPORTE</v>
          </cell>
          <cell r="F71" t="str">
            <v>Proyecto de Ley Numero 232 de 2024  Senado</v>
          </cell>
          <cell r="L71" t="str">
            <v>Prioritario</v>
          </cell>
        </row>
        <row r="72">
          <cell r="D72" t="str">
            <v>ANLA</v>
          </cell>
          <cell r="F72" t="str">
            <v>Proyecto de Ley Numero 232 de 2024  Senado</v>
          </cell>
          <cell r="L72" t="str">
            <v>Prioritario</v>
          </cell>
        </row>
        <row r="73">
          <cell r="D73" t="str">
            <v xml:space="preserve">TRABAJO </v>
          </cell>
          <cell r="F73" t="str">
            <v>Proyecto de Ley Numero 236 de 2024  Cámara</v>
          </cell>
          <cell r="L73" t="str">
            <v>Riesgo</v>
          </cell>
        </row>
        <row r="74">
          <cell r="D74" t="str">
            <v>Agricultura y Desarrollo Rural</v>
          </cell>
          <cell r="F74" t="str">
            <v>Proyecto de Ley Numero 238 de 2025  Cámara</v>
          </cell>
          <cell r="L74" t="str">
            <v>Riesgo</v>
          </cell>
        </row>
        <row r="75">
          <cell r="D75" t="str">
            <v>JUSTICIA</v>
          </cell>
          <cell r="F75" t="str">
            <v>Proyecto de Ley Numero 239 de 2025  Senado</v>
          </cell>
          <cell r="L75" t="str">
            <v>Complementario</v>
          </cell>
        </row>
        <row r="76">
          <cell r="D76" t="str">
            <v>Ambiente</v>
          </cell>
          <cell r="F76" t="str">
            <v>Proyecto de Ley Numero 244 de 2024  Senado</v>
          </cell>
          <cell r="L76" t="str">
            <v>Riesgo</v>
          </cell>
        </row>
        <row r="77">
          <cell r="D77" t="str">
            <v>ANLA</v>
          </cell>
          <cell r="F77" t="str">
            <v>Proyecto de Ley Numero 247 de 2025  Senado</v>
          </cell>
          <cell r="L77" t="str">
            <v>Riesgo</v>
          </cell>
        </row>
        <row r="78">
          <cell r="D78" t="str">
            <v xml:space="preserve">Ambiente </v>
          </cell>
          <cell r="F78" t="str">
            <v>Proyecto de Ley Numero 25 de 2025  Senado</v>
          </cell>
          <cell r="L78" t="str">
            <v>Riesgo</v>
          </cell>
        </row>
        <row r="79">
          <cell r="D79" t="str">
            <v xml:space="preserve">Agencia Nacional de Contratación Pública Colombia Compra Eficiente </v>
          </cell>
          <cell r="F79" t="str">
            <v>Proyecto de Ley Numero 250 de 2025  Senado</v>
          </cell>
          <cell r="L79" t="str">
            <v>Riesgo</v>
          </cell>
        </row>
        <row r="80">
          <cell r="D80" t="str">
            <v>ANLA</v>
          </cell>
          <cell r="F80" t="str">
            <v>Proyecto de Ley Numero 252 de 2024  Cámara</v>
          </cell>
          <cell r="L80" t="str">
            <v>Riesgo</v>
          </cell>
        </row>
        <row r="81">
          <cell r="D81" t="str">
            <v>Cancillería</v>
          </cell>
          <cell r="F81" t="str">
            <v>Proyecto de Ley Numero 254 de 2024  Senado</v>
          </cell>
          <cell r="L81" t="str">
            <v>Complementario</v>
          </cell>
        </row>
        <row r="82">
          <cell r="D82" t="str">
            <v>MIN INTERIOR</v>
          </cell>
          <cell r="F82" t="str">
            <v>Proyecto de Ley Numero 256 de 2025  Senado</v>
          </cell>
          <cell r="L82" t="str">
            <v>Complementario</v>
          </cell>
        </row>
        <row r="83">
          <cell r="D83" t="str">
            <v xml:space="preserve">TRABAJO </v>
          </cell>
          <cell r="F83" t="str">
            <v>Proyecto de Ley Numero 257 de 2024  Senado</v>
          </cell>
          <cell r="L83" t="str">
            <v>Riesgo</v>
          </cell>
        </row>
        <row r="84">
          <cell r="D84" t="str">
            <v>FNA</v>
          </cell>
          <cell r="F84" t="str">
            <v>Proyecto de Ley Numero 257 de 2024  Senado</v>
          </cell>
          <cell r="L84" t="str">
            <v>Riesgo</v>
          </cell>
        </row>
        <row r="85">
          <cell r="D85" t="str">
            <v>Minas</v>
          </cell>
          <cell r="F85" t="str">
            <v>Proyecto de Ley Numero 259 de 2025  Senado</v>
          </cell>
          <cell r="L85" t="str">
            <v>Riesgo</v>
          </cell>
        </row>
        <row r="86">
          <cell r="D86" t="str">
            <v xml:space="preserve">Ambiente </v>
          </cell>
          <cell r="F86" t="str">
            <v>Proyecto de Ley Numero 261 de 2024  Senado</v>
          </cell>
          <cell r="L86" t="str">
            <v>Riesgo</v>
          </cell>
        </row>
        <row r="87">
          <cell r="D87" t="str">
            <v xml:space="preserve">SALUD </v>
          </cell>
          <cell r="F87" t="str">
            <v>Proyecto de Ley Numero 267 de 2025  Cámara</v>
          </cell>
          <cell r="L87" t="str">
            <v>Complementario</v>
          </cell>
        </row>
        <row r="88">
          <cell r="D88" t="str">
            <v>ANLA</v>
          </cell>
          <cell r="F88" t="str">
            <v>Proyecto de Ley Numero 270 de 2025  Senado</v>
          </cell>
          <cell r="L88" t="str">
            <v>Riesgo</v>
          </cell>
        </row>
        <row r="89">
          <cell r="D89" t="str">
            <v xml:space="preserve">Grupo Bicentenario </v>
          </cell>
          <cell r="F89" t="str">
            <v>Proyecto de Ley Numero 280 de 2025  Senado</v>
          </cell>
          <cell r="L89" t="str">
            <v>Riesgo</v>
          </cell>
        </row>
        <row r="90">
          <cell r="D90" t="str">
            <v>Minas</v>
          </cell>
          <cell r="F90" t="str">
            <v>Proyecto de Ley Numero 282 de 2025  Senado</v>
          </cell>
          <cell r="L90" t="str">
            <v>Prioritario</v>
          </cell>
        </row>
        <row r="91">
          <cell r="D91" t="str">
            <v>ANLA</v>
          </cell>
          <cell r="F91" t="str">
            <v>Proyecto de Ley Numero 284 de 2024  Cámara</v>
          </cell>
          <cell r="L91" t="str">
            <v>Riesgo</v>
          </cell>
        </row>
        <row r="92">
          <cell r="D92" t="str">
            <v>Ambiente</v>
          </cell>
          <cell r="F92" t="str">
            <v>Proyecto de Ley Numero 286 de 2024  Cámara</v>
          </cell>
          <cell r="L92" t="str">
            <v>Riesgo</v>
          </cell>
        </row>
        <row r="93">
          <cell r="D93" t="str">
            <v>ANLA</v>
          </cell>
          <cell r="F93" t="str">
            <v>Proyecto de Ley Numero 286 de 2025  Senado</v>
          </cell>
          <cell r="L93" t="str">
            <v>Riesgo</v>
          </cell>
        </row>
        <row r="94">
          <cell r="D94" t="str">
            <v xml:space="preserve">SALUD </v>
          </cell>
          <cell r="F94" t="str">
            <v>Proyecto de Ley Numero 292 de 2024  Senado</v>
          </cell>
          <cell r="L94" t="str">
            <v>Riesgo</v>
          </cell>
        </row>
        <row r="95">
          <cell r="D95" t="str">
            <v xml:space="preserve">TRABAJO </v>
          </cell>
          <cell r="F95" t="str">
            <v>Proyecto de Ley Numero 296 de 2024  Senado</v>
          </cell>
          <cell r="L95" t="str">
            <v>.</v>
          </cell>
        </row>
        <row r="96">
          <cell r="D96" t="str">
            <v>JUSTICIA</v>
          </cell>
          <cell r="F96" t="str">
            <v>Proyecto de Ley Numero 296 de 2024  Senado</v>
          </cell>
          <cell r="L96" t="str">
            <v>.</v>
          </cell>
        </row>
        <row r="97">
          <cell r="D97" t="str">
            <v>ANLA</v>
          </cell>
          <cell r="F97" t="str">
            <v>Proyecto de Ley Numero 297 de 2025  Cámara</v>
          </cell>
          <cell r="L97" t="str">
            <v>Riesgo</v>
          </cell>
        </row>
        <row r="98">
          <cell r="D98" t="str">
            <v xml:space="preserve">SALUD </v>
          </cell>
          <cell r="F98" t="str">
            <v>Proyecto de Ley Numero 298 de 2024  Senado</v>
          </cell>
          <cell r="L98" t="str">
            <v>Riesgo</v>
          </cell>
        </row>
        <row r="99">
          <cell r="D99" t="str">
            <v xml:space="preserve">SALUD </v>
          </cell>
          <cell r="F99" t="str">
            <v>Proyecto de Ley Numero 3 de 2024  Senado</v>
          </cell>
          <cell r="L99" t="str">
            <v>Complementario</v>
          </cell>
        </row>
        <row r="100">
          <cell r="D100" t="str">
            <v>ANLA</v>
          </cell>
          <cell r="F100" t="str">
            <v>Proyecto de Ley Numero 3 de 2024  Senado</v>
          </cell>
          <cell r="L100" t="str">
            <v>Complementario</v>
          </cell>
        </row>
        <row r="101">
          <cell r="D101" t="str">
            <v>ANLA</v>
          </cell>
          <cell r="F101" t="str">
            <v>Proyecto de Ley Numero 30 de 2024  Senado</v>
          </cell>
          <cell r="L101" t="str">
            <v>Riesgo</v>
          </cell>
        </row>
        <row r="102">
          <cell r="D102" t="str">
            <v>TRANSPORTE</v>
          </cell>
          <cell r="F102" t="str">
            <v>Proyecto de Ley Numero 303 de 2024  Cámara</v>
          </cell>
          <cell r="L102" t="str">
            <v>Riesgo</v>
          </cell>
        </row>
        <row r="103">
          <cell r="D103" t="str">
            <v>ANLA</v>
          </cell>
          <cell r="F103" t="str">
            <v>Proyecto de Ley Numero 305 de 2024  Senado</v>
          </cell>
          <cell r="L103" t="str">
            <v>Riesgo</v>
          </cell>
        </row>
        <row r="104">
          <cell r="D104" t="str">
            <v>ANLA</v>
          </cell>
          <cell r="F104" t="str">
            <v>Proyecto de Ley Numero 306 de 2025  Senado</v>
          </cell>
          <cell r="L104" t="str">
            <v>Riesgo</v>
          </cell>
        </row>
        <row r="105">
          <cell r="D105" t="str">
            <v>TRANSPORTE</v>
          </cell>
          <cell r="F105" t="str">
            <v>Proyecto de Ley Numero 31 de 2024  Cámara</v>
          </cell>
          <cell r="L105" t="str">
            <v>Riesgo</v>
          </cell>
        </row>
        <row r="106">
          <cell r="D106" t="str">
            <v>UGPP</v>
          </cell>
          <cell r="F106" t="str">
            <v>Proyecto de Ley Numero 31 de 2025  Cámara</v>
          </cell>
          <cell r="L106" t="str">
            <v>Riesgo</v>
          </cell>
        </row>
        <row r="107">
          <cell r="D107" t="str">
            <v xml:space="preserve">Ministerio Hacienda </v>
          </cell>
          <cell r="F107" t="str">
            <v>Proyecto de Ley Numero 31 de 2025  Cámara</v>
          </cell>
          <cell r="L107" t="str">
            <v>Riesgo</v>
          </cell>
        </row>
        <row r="108">
          <cell r="D108" t="str">
            <v>ANLA</v>
          </cell>
          <cell r="F108" t="str">
            <v>Proyecto de Ley Numero 31 de 2025  Cámara</v>
          </cell>
          <cell r="L108" t="str">
            <v>Riesgo</v>
          </cell>
        </row>
        <row r="109">
          <cell r="D109" t="str">
            <v>ANLA</v>
          </cell>
          <cell r="F109" t="str">
            <v>Proyecto de Ley Numero 31 de 2025  Senado</v>
          </cell>
          <cell r="L109" t="str">
            <v>Riesgo</v>
          </cell>
        </row>
        <row r="110">
          <cell r="D110" t="str">
            <v xml:space="preserve">SALUD </v>
          </cell>
          <cell r="F110" t="str">
            <v>Proyecto de Ley Numero 310 de 2025  Senado</v>
          </cell>
          <cell r="L110" t="str">
            <v>Riesgo</v>
          </cell>
        </row>
        <row r="111">
          <cell r="D111" t="str">
            <v xml:space="preserve">SALUD </v>
          </cell>
          <cell r="F111" t="str">
            <v>Proyecto de Ley Numero 312 de 2024  Cámara</v>
          </cell>
          <cell r="L111" t="str">
            <v>Prioritario</v>
          </cell>
        </row>
        <row r="112">
          <cell r="D112" t="str">
            <v>MinHacienda-DIAN</v>
          </cell>
          <cell r="F112" t="str">
            <v>Proyecto de Ley Numero 312 de 2025  Senado</v>
          </cell>
          <cell r="L112" t="str">
            <v>Prioritario</v>
          </cell>
        </row>
        <row r="113">
          <cell r="D113" t="str">
            <v>Ministerio de Comercio,Industria y Turismo</v>
          </cell>
          <cell r="F113" t="str">
            <v>Proyecto de Ley Numero 312 de 2025  Senado</v>
          </cell>
          <cell r="L113" t="str">
            <v>Prioritario</v>
          </cell>
        </row>
        <row r="114">
          <cell r="D114" t="str">
            <v xml:space="preserve">SALUD </v>
          </cell>
          <cell r="F114" t="str">
            <v>Proyecto de Ley Numero 314 de 2025  Cámara</v>
          </cell>
          <cell r="L114" t="str">
            <v>Complementario</v>
          </cell>
        </row>
        <row r="115">
          <cell r="D115" t="str">
            <v>ANLA</v>
          </cell>
          <cell r="F115" t="str">
            <v>Proyecto de Ley Numero 315 de 2024  Senado</v>
          </cell>
          <cell r="L115" t="str">
            <v>Riesgo</v>
          </cell>
        </row>
        <row r="116">
          <cell r="D116" t="str">
            <v>Cancillería</v>
          </cell>
          <cell r="F116" t="str">
            <v>Proyecto de Ley Numero 318 de 2024  Senado</v>
          </cell>
          <cell r="L116" t="str">
            <v>Complementario</v>
          </cell>
        </row>
        <row r="117">
          <cell r="D117" t="str">
            <v>Cancillería</v>
          </cell>
          <cell r="F117" t="str">
            <v>Proyecto de Ley Numero 319 de 2024  Senado</v>
          </cell>
          <cell r="L117" t="str">
            <v>Complementario</v>
          </cell>
        </row>
        <row r="118">
          <cell r="D118" t="str">
            <v>Cancillería</v>
          </cell>
          <cell r="F118" t="str">
            <v>Proyecto de Ley Numero 320 de 2024  Senado</v>
          </cell>
          <cell r="L118" t="str">
            <v>Complementario</v>
          </cell>
        </row>
        <row r="119">
          <cell r="D119" t="str">
            <v>JUSTICIA</v>
          </cell>
          <cell r="F119" t="str">
            <v>Proyecto de Ley Numero 321 de 2024  Cámara</v>
          </cell>
          <cell r="L119" t="str">
            <v>Prioritario</v>
          </cell>
        </row>
        <row r="120">
          <cell r="D120" t="str">
            <v>Cancillería</v>
          </cell>
          <cell r="F120" t="str">
            <v>Proyecto de Ley Numero 321 de 2024  Senado</v>
          </cell>
          <cell r="L120" t="str">
            <v>Complementario</v>
          </cell>
        </row>
        <row r="121">
          <cell r="D121" t="str">
            <v>Cancillería</v>
          </cell>
          <cell r="F121" t="str">
            <v>Proyecto de Ley Numero 322 de 2024  Senado</v>
          </cell>
          <cell r="L121" t="str">
            <v>Complementario</v>
          </cell>
        </row>
        <row r="122">
          <cell r="D122" t="str">
            <v>Cancillería</v>
          </cell>
          <cell r="F122" t="str">
            <v>Proyecto de Ley Numero 323 de 2024  Senado</v>
          </cell>
          <cell r="L122" t="str">
            <v>Complementario</v>
          </cell>
        </row>
        <row r="123">
          <cell r="D123" t="str">
            <v>Cancillería</v>
          </cell>
          <cell r="F123" t="str">
            <v>Proyecto de Ley Numero 324 de 2025  Senado</v>
          </cell>
          <cell r="L123" t="str">
            <v>Prioritario</v>
          </cell>
        </row>
        <row r="124">
          <cell r="D124" t="str">
            <v>Minhacienda y Cancilleria</v>
          </cell>
          <cell r="F124" t="str">
            <v>Proyecto de Ley Numero 324 de 2025  Senado</v>
          </cell>
          <cell r="L124" t="str">
            <v>Prioritario</v>
          </cell>
        </row>
        <row r="125">
          <cell r="D125" t="str">
            <v>ANLA</v>
          </cell>
          <cell r="F125" t="str">
            <v>Proyecto de Ley Numero 325 de 2024  Cámara</v>
          </cell>
          <cell r="L125" t="str">
            <v>Riesgo</v>
          </cell>
        </row>
        <row r="126">
          <cell r="D126" t="str">
            <v>ANLA</v>
          </cell>
          <cell r="F126" t="str">
            <v>Proyecto de Ley Numero 326 de 2024  Senado</v>
          </cell>
          <cell r="L126" t="str">
            <v>Riesgo</v>
          </cell>
        </row>
        <row r="127">
          <cell r="D127" t="str">
            <v>ANLA</v>
          </cell>
          <cell r="F127" t="str">
            <v>Proyecto de Ley Numero 328 de 2024  Cámara</v>
          </cell>
          <cell r="L127" t="str">
            <v>Riesgo</v>
          </cell>
        </row>
        <row r="128">
          <cell r="D128" t="str">
            <v>ANLA</v>
          </cell>
          <cell r="F128" t="str">
            <v>Proyecto de Ley Numero 329 de 2024  Cámara</v>
          </cell>
          <cell r="L128" t="str">
            <v>Riesgo</v>
          </cell>
        </row>
        <row r="129">
          <cell r="D129" t="str">
            <v xml:space="preserve">DIAN </v>
          </cell>
          <cell r="F129" t="str">
            <v>Proyecto de Ley Numero 331 de 2025  Senado</v>
          </cell>
          <cell r="L129" t="str">
            <v>Prioritario</v>
          </cell>
        </row>
        <row r="130">
          <cell r="D130" t="str">
            <v>DNP</v>
          </cell>
          <cell r="F130" t="str">
            <v>Proyecto de Ley Numero 333 de 2024  Senado</v>
          </cell>
          <cell r="L130" t="str">
            <v>Riesgo</v>
          </cell>
        </row>
        <row r="131">
          <cell r="D131" t="str">
            <v>TRANSPORTE</v>
          </cell>
          <cell r="F131" t="str">
            <v>Proyecto de Ley Numero 335 de 2024  Senado</v>
          </cell>
          <cell r="L131" t="str">
            <v>Riesgo</v>
          </cell>
        </row>
        <row r="132">
          <cell r="D132" t="str">
            <v xml:space="preserve">SALUD </v>
          </cell>
          <cell r="F132" t="str">
            <v>Proyecto de Ley Numero 34 de 2025  Senado</v>
          </cell>
          <cell r="L132" t="str">
            <v>Complementario</v>
          </cell>
        </row>
        <row r="133">
          <cell r="D133" t="str">
            <v xml:space="preserve">SALUD </v>
          </cell>
          <cell r="F133" t="str">
            <v>Proyecto de Ley Numero 341 de 2024  Senado</v>
          </cell>
          <cell r="L133" t="str">
            <v>Riesgo</v>
          </cell>
        </row>
        <row r="134">
          <cell r="D134" t="str">
            <v xml:space="preserve">TRABAJO </v>
          </cell>
          <cell r="F134" t="str">
            <v>Proyecto de Ley Numero 343 de 2024  Cámara</v>
          </cell>
          <cell r="L134" t="str">
            <v>Riesgo</v>
          </cell>
        </row>
        <row r="135">
          <cell r="D135" t="str">
            <v>ANLA</v>
          </cell>
          <cell r="F135" t="str">
            <v>Proyecto de Ley Numero 344 de 2024  Cámara</v>
          </cell>
          <cell r="L135" t="str">
            <v>Riesgo</v>
          </cell>
        </row>
        <row r="136">
          <cell r="D136" t="str">
            <v>ANLA</v>
          </cell>
          <cell r="F136" t="str">
            <v>Proyecto de Ley Numero 347 de 2024  Cámara</v>
          </cell>
          <cell r="L136" t="str">
            <v>Riesgo</v>
          </cell>
        </row>
        <row r="137">
          <cell r="D137" t="str">
            <v>DNP</v>
          </cell>
          <cell r="F137" t="str">
            <v>Proyecto de Ley Numero 348 de 2026  Senado</v>
          </cell>
          <cell r="L137" t="str">
            <v>Riesgo</v>
          </cell>
        </row>
        <row r="138">
          <cell r="D138" t="str">
            <v xml:space="preserve">Grupo Bicentenario </v>
          </cell>
          <cell r="F138" t="str">
            <v>Proyecto de Ley Numero 35 de 2024  Cámara</v>
          </cell>
          <cell r="L138" t="str">
            <v>Riesgo</v>
          </cell>
        </row>
        <row r="139">
          <cell r="D139" t="str">
            <v xml:space="preserve">SALUD </v>
          </cell>
          <cell r="F139" t="str">
            <v>Proyecto de Ley Numero 350 de 2025  Cámara</v>
          </cell>
          <cell r="L139" t="str">
            <v>Complementario</v>
          </cell>
        </row>
        <row r="140">
          <cell r="D140" t="str">
            <v>Ministerio de Defensa Nacional</v>
          </cell>
          <cell r="F140" t="str">
            <v>Proyecto de Ley Numero 351 de 2024  Cámara</v>
          </cell>
          <cell r="L140" t="str">
            <v>Complementario</v>
          </cell>
        </row>
        <row r="141">
          <cell r="D141" t="str">
            <v>FNG</v>
          </cell>
          <cell r="F141" t="str">
            <v>Proyecto de Ley Numero 351 de 2024  Senado</v>
          </cell>
          <cell r="L141" t="str">
            <v>Riesgo</v>
          </cell>
        </row>
        <row r="142">
          <cell r="D142" t="str">
            <v xml:space="preserve">TRABAJO </v>
          </cell>
          <cell r="F142" t="str">
            <v>Proyecto de Ley Numero 353 de 2025  Cámara</v>
          </cell>
          <cell r="L142" t="str">
            <v>Prioritario</v>
          </cell>
        </row>
        <row r="143">
          <cell r="D143" t="str">
            <v>Cancillería</v>
          </cell>
          <cell r="F143" t="str">
            <v>Proyecto de Ley Numero 358 de 2024  Senado</v>
          </cell>
          <cell r="L143" t="str">
            <v>Complementario</v>
          </cell>
        </row>
        <row r="144">
          <cell r="D144" t="str">
            <v>ANLA</v>
          </cell>
          <cell r="F144" t="str">
            <v>Proyecto de Ley Numero 36 de 2025  Cámara</v>
          </cell>
          <cell r="L144" t="str">
            <v>Riesgo</v>
          </cell>
        </row>
        <row r="145">
          <cell r="D145" t="str">
            <v>Cancillería</v>
          </cell>
          <cell r="F145" t="str">
            <v>Proyecto de Ley Numero 360 de 2024  Senado</v>
          </cell>
          <cell r="L145" t="str">
            <v>Prioritario</v>
          </cell>
        </row>
        <row r="146">
          <cell r="D146" t="str">
            <v>DNP</v>
          </cell>
          <cell r="F146" t="str">
            <v>Proyecto de Ley Numero 365 de 2025  Cámara</v>
          </cell>
          <cell r="L146" t="str">
            <v>Riesgo</v>
          </cell>
        </row>
        <row r="147">
          <cell r="D147" t="str">
            <v>EDUCACIÓN</v>
          </cell>
          <cell r="F147" t="str">
            <v>Proyecto de Ley Numero 369 de 2025  Cámara</v>
          </cell>
          <cell r="L147" t="str">
            <v>Prioritario</v>
          </cell>
        </row>
        <row r="148">
          <cell r="D148" t="str">
            <v>JUSTICIA</v>
          </cell>
          <cell r="F148" t="str">
            <v>Proyecto de Ley Numero 378 de 2025  Senado</v>
          </cell>
          <cell r="L148" t="str">
            <v>Riesgo</v>
          </cell>
        </row>
        <row r="149">
          <cell r="D149" t="str">
            <v>UGPP</v>
          </cell>
          <cell r="F149" t="str">
            <v>Proyecto de Ley Numero 381 de 2024  Cámara</v>
          </cell>
          <cell r="L149" t="str">
            <v>Complementario</v>
          </cell>
        </row>
        <row r="150">
          <cell r="D150" t="str">
            <v>TRANSPORTE</v>
          </cell>
          <cell r="F150" t="str">
            <v>Proyecto de Ley Numero 382 de 2025  Senado</v>
          </cell>
          <cell r="L150" t="str">
            <v>Riesgo</v>
          </cell>
        </row>
        <row r="151">
          <cell r="D151" t="str">
            <v>ANLA</v>
          </cell>
          <cell r="F151" t="str">
            <v>Proyecto de Ley Numero 382 de 2025  Senado</v>
          </cell>
          <cell r="L151" t="str">
            <v>Riesgo</v>
          </cell>
        </row>
        <row r="152">
          <cell r="D152" t="str">
            <v>Ambiente</v>
          </cell>
          <cell r="F152" t="str">
            <v>Proyecto de Ley Numero 382 de 2025  Senado</v>
          </cell>
          <cell r="L152" t="str">
            <v>Riesgo</v>
          </cell>
        </row>
        <row r="153">
          <cell r="D153" t="str">
            <v>DNP</v>
          </cell>
          <cell r="F153" t="str">
            <v>Proyecto de Ley Numero 382 de 2025  Senado</v>
          </cell>
          <cell r="L153" t="str">
            <v>Prioritario</v>
          </cell>
        </row>
        <row r="154">
          <cell r="D154" t="str">
            <v>ANLA</v>
          </cell>
          <cell r="F154" t="str">
            <v>Proyecto de Ley Numero 385 de 2024  Cámara</v>
          </cell>
          <cell r="L154" t="str">
            <v>Riesgo</v>
          </cell>
        </row>
        <row r="155">
          <cell r="D155" t="str">
            <v>ANLA</v>
          </cell>
          <cell r="F155" t="str">
            <v>Proyecto de Ley Numero 386 de 2024  Cámara</v>
          </cell>
          <cell r="L155" t="str">
            <v>Riesgo</v>
          </cell>
        </row>
        <row r="156">
          <cell r="D156" t="str">
            <v>ANLA</v>
          </cell>
          <cell r="F156" t="str">
            <v>Proyecto de Ley Numero 387 de 2024  Cámara</v>
          </cell>
          <cell r="L156" t="str">
            <v>Riesgo</v>
          </cell>
        </row>
        <row r="157">
          <cell r="D157" t="str">
            <v>MIN INTERIOR</v>
          </cell>
          <cell r="F157" t="str">
            <v>Proyecto de Ley Numero 394 de 2025  Cámara</v>
          </cell>
          <cell r="L157" t="str">
            <v>Complementario</v>
          </cell>
        </row>
        <row r="158">
          <cell r="D158" t="str">
            <v xml:space="preserve">SALUD </v>
          </cell>
          <cell r="F158" t="str">
            <v>Proyecto de Ley Numero 396 de 2025  Cámara</v>
          </cell>
          <cell r="L158" t="str">
            <v>Complementario</v>
          </cell>
        </row>
        <row r="159">
          <cell r="D159" t="str">
            <v>ANLA</v>
          </cell>
          <cell r="F159" t="str">
            <v>Proyecto de Ley Numero 4 de 2025  Cámara</v>
          </cell>
          <cell r="L159" t="str">
            <v>Riesgo</v>
          </cell>
        </row>
        <row r="160">
          <cell r="D160" t="str">
            <v>ANLA</v>
          </cell>
          <cell r="F160" t="str">
            <v>Proyecto de Ley Numero 407 de 2025  Cámara</v>
          </cell>
          <cell r="L160" t="str">
            <v>Riesgo</v>
          </cell>
        </row>
        <row r="161">
          <cell r="D161" t="str">
            <v>ANLA</v>
          </cell>
          <cell r="F161" t="str">
            <v>Proyecto de Ley Numero 407 de 2025  Senado</v>
          </cell>
          <cell r="L161" t="str">
            <v>Riesgo</v>
          </cell>
        </row>
        <row r="162">
          <cell r="D162" t="str">
            <v>TRANSPORTE</v>
          </cell>
          <cell r="F162" t="str">
            <v>Proyecto de Ley Numero 42 de 2024  Senado</v>
          </cell>
          <cell r="L162" t="str">
            <v>Riesgo</v>
          </cell>
        </row>
        <row r="163">
          <cell r="D163" t="str">
            <v>ANLA</v>
          </cell>
          <cell r="F163" t="str">
            <v>Proyecto de Ley Numero 43 de 2024  Cámara</v>
          </cell>
          <cell r="L163" t="str">
            <v>Riesgo</v>
          </cell>
        </row>
        <row r="164">
          <cell r="D164" t="str">
            <v xml:space="preserve">Ambiente </v>
          </cell>
          <cell r="F164" t="str">
            <v>Proyecto de Ley Numero 43 de 2024  Cámara</v>
          </cell>
          <cell r="L164" t="str">
            <v>Riesgo</v>
          </cell>
        </row>
        <row r="165">
          <cell r="D165" t="str">
            <v>Ambiente</v>
          </cell>
          <cell r="F165" t="str">
            <v>Proyecto de Ley Numero 43 de 2025  Cámara</v>
          </cell>
          <cell r="L165" t="str">
            <v>Riesgo</v>
          </cell>
        </row>
        <row r="166">
          <cell r="D166" t="str">
            <v>TRANSPORTE</v>
          </cell>
          <cell r="F166" t="str">
            <v>Proyecto de Ley Numero 432 de 2024  Cámara</v>
          </cell>
          <cell r="L166" t="str">
            <v>Riesgo</v>
          </cell>
        </row>
        <row r="167">
          <cell r="D167" t="str">
            <v>JUSTICIA</v>
          </cell>
          <cell r="F167" t="str">
            <v>Proyecto de Ley Numero 432 de 2024  Cámara</v>
          </cell>
          <cell r="L167" t="str">
            <v>Riesgo</v>
          </cell>
        </row>
        <row r="168">
          <cell r="D168" t="str">
            <v>Minas</v>
          </cell>
          <cell r="F168" t="str">
            <v>Proyecto de Ley Numero 432 de 2025  Cámara</v>
          </cell>
          <cell r="L168" t="str">
            <v>Prioritario</v>
          </cell>
        </row>
        <row r="169">
          <cell r="D169" t="str">
            <v>Superintendencia de Servicios Publicos,  Minhacienda  y Mininterior</v>
          </cell>
          <cell r="F169" t="str">
            <v>Proyecto de Ley Numero 432 de 2025  Cámara</v>
          </cell>
          <cell r="L169" t="str">
            <v>Prioritario</v>
          </cell>
        </row>
        <row r="170">
          <cell r="D170" t="str">
            <v>VIVIENDA</v>
          </cell>
          <cell r="F170" t="str">
            <v>Proyecto de Ley Numero 434 de 2025  Cámara</v>
          </cell>
          <cell r="L170" t="str">
            <v>Riesgo</v>
          </cell>
        </row>
        <row r="171">
          <cell r="D171" t="str">
            <v>ANLA</v>
          </cell>
          <cell r="F171" t="str">
            <v>Proyecto de Ley Numero 439 de 2024  Cámara</v>
          </cell>
          <cell r="L171" t="str">
            <v>Riesgo</v>
          </cell>
        </row>
        <row r="172">
          <cell r="D172" t="str">
            <v>Minas</v>
          </cell>
          <cell r="F172" t="str">
            <v>Proyecto de Ley Numero 439 de 2024  Cámara</v>
          </cell>
          <cell r="L172" t="str">
            <v>Prioritario</v>
          </cell>
        </row>
        <row r="173">
          <cell r="D173" t="str">
            <v>ANLA</v>
          </cell>
          <cell r="F173" t="str">
            <v>Proyecto de Ley Numero 440 de 2024  Cámara</v>
          </cell>
          <cell r="L173" t="str">
            <v>Riesgo</v>
          </cell>
        </row>
        <row r="174">
          <cell r="D174" t="str">
            <v>ANLA</v>
          </cell>
          <cell r="F174" t="str">
            <v>Proyecto de Ley Numero 440 de 2025  Cámara</v>
          </cell>
          <cell r="L174" t="str">
            <v>Riesgo</v>
          </cell>
        </row>
        <row r="175">
          <cell r="D175" t="str">
            <v>ANLA</v>
          </cell>
          <cell r="F175" t="str">
            <v>Proyecto de Ley Numero 441 de 2024  Cámara</v>
          </cell>
          <cell r="L175" t="str">
            <v>Riesgo</v>
          </cell>
        </row>
        <row r="176">
          <cell r="D176" t="str">
            <v>FNG</v>
          </cell>
          <cell r="F176" t="str">
            <v>Proyecto de Ley Numero 450 de 2024  Cámara</v>
          </cell>
          <cell r="L176" t="str">
            <v>Prioritario</v>
          </cell>
        </row>
        <row r="177">
          <cell r="D177" t="str">
            <v>Ambiente</v>
          </cell>
          <cell r="F177" t="str">
            <v>Proyecto de Ley Numero 451 de 2024  Cámara</v>
          </cell>
          <cell r="L177" t="str">
            <v>Riesgo</v>
          </cell>
        </row>
        <row r="178">
          <cell r="D178" t="str">
            <v>TRANSPORTE</v>
          </cell>
          <cell r="F178" t="str">
            <v>Proyecto de Ley Numero 451 de 2024  Cámara</v>
          </cell>
          <cell r="L178" t="str">
            <v>Riesgo</v>
          </cell>
        </row>
        <row r="179">
          <cell r="D179" t="str">
            <v>Minas</v>
          </cell>
          <cell r="F179" t="str">
            <v>Proyecto de Ley Numero 451 de 2024  Cámara</v>
          </cell>
          <cell r="L179" t="str">
            <v>Prioritario</v>
          </cell>
        </row>
        <row r="180">
          <cell r="D180" t="str">
            <v>ANLA</v>
          </cell>
          <cell r="F180" t="str">
            <v>Proyecto de Ley Numero 453 de 2024  Cámara</v>
          </cell>
          <cell r="L180" t="str">
            <v>Riesgo</v>
          </cell>
        </row>
        <row r="181">
          <cell r="D181" t="str">
            <v>UGPP</v>
          </cell>
          <cell r="F181" t="str">
            <v>Proyecto de Ley Numero 454 de 2024  Cámara</v>
          </cell>
          <cell r="L181" t="str">
            <v>Riesgo</v>
          </cell>
        </row>
        <row r="182">
          <cell r="D182" t="str">
            <v>ANLA</v>
          </cell>
          <cell r="F182" t="str">
            <v>Proyecto de Ley Numero 458 de 2024  Cámara</v>
          </cell>
          <cell r="L182" t="str">
            <v>Riesgo</v>
          </cell>
        </row>
        <row r="183">
          <cell r="D183" t="str">
            <v xml:space="preserve">SALUD </v>
          </cell>
          <cell r="F183" t="str">
            <v>Proyecto de Ley Numero 46 de 2025  Senado</v>
          </cell>
          <cell r="L183" t="str">
            <v>Riesgo</v>
          </cell>
        </row>
        <row r="184">
          <cell r="D184" t="str">
            <v>DNP</v>
          </cell>
          <cell r="F184" t="str">
            <v>Proyecto de Ley Numero 466 de 2024  Cámara</v>
          </cell>
          <cell r="L184" t="str">
            <v>Prioritario</v>
          </cell>
        </row>
        <row r="185">
          <cell r="D185" t="str">
            <v>MIN INTERIOR</v>
          </cell>
          <cell r="F185" t="str">
            <v>Proyecto de Ley Numero 466 de 2024  Cámara</v>
          </cell>
          <cell r="L185" t="str">
            <v>Prioritario</v>
          </cell>
        </row>
        <row r="186">
          <cell r="D186" t="str">
            <v xml:space="preserve">SALUD </v>
          </cell>
          <cell r="F186" t="str">
            <v>Proyecto de Ley Numero 47 de 2025  Senado</v>
          </cell>
          <cell r="L186" t="str">
            <v>Complementario</v>
          </cell>
        </row>
        <row r="187">
          <cell r="D187" t="str">
            <v>DNP</v>
          </cell>
          <cell r="F187" t="str">
            <v>Proyecto de Ley Numero 472 de 2025  Cámara</v>
          </cell>
          <cell r="L187" t="str">
            <v>Riesgo</v>
          </cell>
        </row>
        <row r="188">
          <cell r="D188" t="str">
            <v>EDUCACIÓN</v>
          </cell>
          <cell r="F188" t="str">
            <v>Proyecto de Ley Numero 475 de 2025  Cámara</v>
          </cell>
          <cell r="L188" t="str">
            <v>Prioritario</v>
          </cell>
        </row>
        <row r="189">
          <cell r="D189" t="str">
            <v>JUSTICIA</v>
          </cell>
          <cell r="F189" t="str">
            <v>Proyecto de Ley Numero 476 de 2025  Cámara</v>
          </cell>
          <cell r="L189" t="str">
            <v>Complementario</v>
          </cell>
        </row>
        <row r="190">
          <cell r="D190" t="str">
            <v>TRANSPORTE</v>
          </cell>
          <cell r="F190" t="str">
            <v>Proyecto de Ley Numero 48 de 2024  Senado</v>
          </cell>
          <cell r="L190" t="str">
            <v>Riesgo</v>
          </cell>
        </row>
        <row r="191">
          <cell r="D191" t="str">
            <v>VIVIENDA</v>
          </cell>
          <cell r="F191" t="str">
            <v>Proyecto de Ley Numero 489 de 2025  Cámara</v>
          </cell>
          <cell r="L191" t="str">
            <v>Riesgo</v>
          </cell>
        </row>
        <row r="192">
          <cell r="D192" t="str">
            <v>ANLA</v>
          </cell>
          <cell r="F192" t="str">
            <v>Proyecto de Ley Numero 489 de 2025  Cámara</v>
          </cell>
          <cell r="L192" t="str">
            <v>Riesgo</v>
          </cell>
        </row>
        <row r="193">
          <cell r="D193" t="str">
            <v xml:space="preserve">SALUD </v>
          </cell>
          <cell r="F193" t="str">
            <v>Proyecto de Ley Numero 49 de 2024  Cámara</v>
          </cell>
          <cell r="L193" t="str">
            <v>Riesgo</v>
          </cell>
        </row>
        <row r="194">
          <cell r="D194" t="str">
            <v>JUSTICIA</v>
          </cell>
          <cell r="F194" t="str">
            <v>Proyecto de Ley Numero 491 de 2025  Cámara</v>
          </cell>
          <cell r="L194" t="str">
            <v>Prioritario</v>
          </cell>
        </row>
        <row r="195">
          <cell r="D195" t="str">
            <v xml:space="preserve">SALUD </v>
          </cell>
          <cell r="F195" t="str">
            <v>Proyecto de Ley Numero 491 de 2025  Cámara</v>
          </cell>
          <cell r="L195" t="str">
            <v>Prioritario</v>
          </cell>
        </row>
        <row r="196">
          <cell r="D196" t="str">
            <v xml:space="preserve">SALUD </v>
          </cell>
          <cell r="F196" t="str">
            <v>Proyecto de Ley Numero 5 de 2024  Senado</v>
          </cell>
          <cell r="L196" t="str">
            <v>Complementario</v>
          </cell>
        </row>
        <row r="197">
          <cell r="D197" t="str">
            <v xml:space="preserve">TRABAJO </v>
          </cell>
          <cell r="F197" t="str">
            <v>Proyecto de Ley Numero 504 de 2025  Cámara</v>
          </cell>
          <cell r="L197" t="str">
            <v>Complementario</v>
          </cell>
        </row>
        <row r="198">
          <cell r="D198" t="str">
            <v>Agricultura y Desarrollo Rural</v>
          </cell>
          <cell r="F198" t="str">
            <v>Proyecto de Ley Numero 504 de 2025  Cámara</v>
          </cell>
          <cell r="L198" t="str">
            <v>Complementario</v>
          </cell>
        </row>
        <row r="199">
          <cell r="D199" t="str">
            <v>ANLA</v>
          </cell>
          <cell r="F199" t="str">
            <v>Proyecto de Ley Numero 51 de 2025  Cámara</v>
          </cell>
          <cell r="L199" t="str">
            <v>Riesgo</v>
          </cell>
        </row>
        <row r="200">
          <cell r="D200" t="str">
            <v xml:space="preserve">SALUD </v>
          </cell>
          <cell r="F200" t="str">
            <v>Proyecto de Ley Numero 51 de 2025  Senado</v>
          </cell>
          <cell r="L200" t="str">
            <v>Riesgo</v>
          </cell>
        </row>
        <row r="201">
          <cell r="D201" t="str">
            <v xml:space="preserve">1.Superintendencia Financiera 
2.UIAF 
3. SAE
 4.Sociedad de Activos
</v>
          </cell>
          <cell r="F201" t="str">
            <v>Proyecto de Ley Numero 510 de 2025  Cámara</v>
          </cell>
          <cell r="L201" t="str">
            <v>Riesgo</v>
          </cell>
        </row>
        <row r="202">
          <cell r="D202" t="str">
            <v xml:space="preserve">SALUD </v>
          </cell>
          <cell r="F202" t="str">
            <v>Proyecto de Ley Numero 52 de 2025  Senado</v>
          </cell>
          <cell r="L202" t="str">
            <v>Riesgo</v>
          </cell>
        </row>
        <row r="203">
          <cell r="D203" t="str">
            <v>Ambiente</v>
          </cell>
          <cell r="F203" t="str">
            <v>Proyecto de Ley Numero 53 de 2025  Cámara</v>
          </cell>
          <cell r="L203" t="str">
            <v>Prioritario</v>
          </cell>
        </row>
        <row r="204">
          <cell r="D204" t="str">
            <v>Minas</v>
          </cell>
          <cell r="F204" t="str">
            <v>Proyecto de Ley Numero 53 de 2025  Cámara</v>
          </cell>
          <cell r="L204" t="str">
            <v>Prioritario</v>
          </cell>
        </row>
        <row r="205">
          <cell r="D205" t="str">
            <v xml:space="preserve">TRABAJO </v>
          </cell>
          <cell r="F205" t="str">
            <v>Proyecto de Ley Numero 55 de 2024  Senado</v>
          </cell>
          <cell r="L205" t="str">
            <v>Riesgo</v>
          </cell>
        </row>
        <row r="206">
          <cell r="D206" t="str">
            <v>ANLA</v>
          </cell>
          <cell r="F206" t="str">
            <v>Proyecto de Ley Numero 55 de 2024  Senado</v>
          </cell>
          <cell r="L206" t="str">
            <v>Riesgo</v>
          </cell>
        </row>
        <row r="207">
          <cell r="D207" t="str">
            <v>ANLA</v>
          </cell>
          <cell r="F207" t="str">
            <v>Proyecto de Ley Numero 557 de 2025  Cámara</v>
          </cell>
          <cell r="L207" t="str">
            <v>Riesgo</v>
          </cell>
        </row>
        <row r="208">
          <cell r="D208" t="str">
            <v>FNG</v>
          </cell>
          <cell r="F208" t="str">
            <v>Proyecto de Ley Numero 56 de 2024  Cámara</v>
          </cell>
          <cell r="L208" t="str">
            <v>Riesgo</v>
          </cell>
        </row>
        <row r="209">
          <cell r="D209" t="str">
            <v>EDUCACIÓN</v>
          </cell>
          <cell r="F209" t="str">
            <v>Proyecto de Ley Numero 56 de 2024  Senado</v>
          </cell>
          <cell r="L209" t="str">
            <v>Riesgo</v>
          </cell>
        </row>
        <row r="210">
          <cell r="D210" t="str">
            <v>Minas</v>
          </cell>
          <cell r="F210" t="str">
            <v>Proyecto de Ley Numero 560 de 2025  Cámara</v>
          </cell>
          <cell r="L210" t="str">
            <v>Riesgo</v>
          </cell>
        </row>
        <row r="211">
          <cell r="D211" t="str">
            <v>TRANSPORTE</v>
          </cell>
          <cell r="F211" t="str">
            <v>Proyecto de Ley Numero 57 de 2024  Senado</v>
          </cell>
          <cell r="L211" t="str">
            <v>Riesgo</v>
          </cell>
        </row>
        <row r="212">
          <cell r="D212" t="str">
            <v>TRANSPORTE</v>
          </cell>
          <cell r="F212" t="str">
            <v>Proyecto de Ley Numero 58 de 2024  Cámara</v>
          </cell>
          <cell r="L212" t="str">
            <v>Riesgo</v>
          </cell>
        </row>
        <row r="213">
          <cell r="D213" t="str">
            <v>Agricultura y Desarrollo Rural</v>
          </cell>
          <cell r="F213" t="str">
            <v>Proyecto de Ley Numero 58 de 2025  Cámara</v>
          </cell>
          <cell r="L213" t="str">
            <v>Riesgo</v>
          </cell>
        </row>
        <row r="214">
          <cell r="D214" t="str">
            <v>EDUCACIÓN</v>
          </cell>
          <cell r="F214" t="str">
            <v>Proyecto de Ley Numero 587 de 2025  Cámara</v>
          </cell>
          <cell r="L214" t="str">
            <v>Riesgo</v>
          </cell>
        </row>
        <row r="215">
          <cell r="D215" t="str">
            <v>Superintendencia Financiera</v>
          </cell>
          <cell r="F215" t="str">
            <v>Proyecto de Ley Numero 587 de 2025  Cámara</v>
          </cell>
          <cell r="L215" t="str">
            <v>Riesgo</v>
          </cell>
        </row>
        <row r="216">
          <cell r="D216" t="str">
            <v>EDUCACIÓN</v>
          </cell>
          <cell r="F216" t="str">
            <v>Proyecto de Ley Numero 589 de 2025  Cámara</v>
          </cell>
          <cell r="L216" t="str">
            <v>Prioritario</v>
          </cell>
        </row>
        <row r="217">
          <cell r="D217" t="str">
            <v>ANLA</v>
          </cell>
          <cell r="F217" t="str">
            <v>Proyecto de Ley Numero 59 de 2024  Cámara</v>
          </cell>
          <cell r="L217" t="str">
            <v>Riesgo</v>
          </cell>
        </row>
        <row r="218">
          <cell r="D218" t="str">
            <v xml:space="preserve">TRABAJO </v>
          </cell>
          <cell r="F218" t="str">
            <v>Proyecto de Ley Numero 59 de 2025  Cámara</v>
          </cell>
          <cell r="L218" t="str">
            <v>Riesgo</v>
          </cell>
        </row>
        <row r="219">
          <cell r="D219" t="str">
            <v>VIVIENDA</v>
          </cell>
          <cell r="F219" t="str">
            <v>Proyecto de Ley Numero 63 de 2024  Senado</v>
          </cell>
          <cell r="L219" t="str">
            <v>Prioritario</v>
          </cell>
        </row>
        <row r="220">
          <cell r="D220" t="str">
            <v>TRANSPORTE</v>
          </cell>
          <cell r="F220" t="str">
            <v>Proyecto de Ley Numero 66 de 2024  Senado</v>
          </cell>
          <cell r="L220" t="str">
            <v>Riesgo</v>
          </cell>
        </row>
        <row r="221">
          <cell r="D221" t="str">
            <v>ANLA</v>
          </cell>
          <cell r="F221" t="str">
            <v>Proyecto de Ley Numero 67 de 2025  Senado</v>
          </cell>
          <cell r="L221" t="str">
            <v>Riesgo</v>
          </cell>
        </row>
        <row r="222">
          <cell r="D222" t="str">
            <v>ANLA</v>
          </cell>
          <cell r="F222" t="str">
            <v>Proyecto de Ley Numero 68 de 2024  Cámara</v>
          </cell>
          <cell r="L222" t="str">
            <v>Riesgo</v>
          </cell>
        </row>
        <row r="223">
          <cell r="D223" t="str">
            <v>Ambiente</v>
          </cell>
          <cell r="F223" t="str">
            <v>Proyecto de Ley Numero 68 de 2024  Cámara</v>
          </cell>
          <cell r="L223" t="str">
            <v>Riesgo</v>
          </cell>
        </row>
        <row r="224">
          <cell r="D224" t="str">
            <v xml:space="preserve">SALUD </v>
          </cell>
          <cell r="F224" t="str">
            <v>Proyecto de Ley Numero 72 de 2025  Senado</v>
          </cell>
          <cell r="L224" t="str">
            <v>Complementario</v>
          </cell>
        </row>
        <row r="225">
          <cell r="D225" t="str">
            <v>TRANSPORTE</v>
          </cell>
          <cell r="F225" t="str">
            <v>Proyecto de Ley Numero 75 de 2025  Senado</v>
          </cell>
          <cell r="L225" t="str">
            <v>Complementario</v>
          </cell>
        </row>
        <row r="226">
          <cell r="D226" t="str">
            <v>Ministerio de Defensa Nacional</v>
          </cell>
          <cell r="F226" t="str">
            <v>Proyecto de Ley Numero 75 de 2025  Senado</v>
          </cell>
          <cell r="L226" t="str">
            <v>Complementario</v>
          </cell>
        </row>
        <row r="227">
          <cell r="D227" t="str">
            <v xml:space="preserve">Grupo Bicentenario </v>
          </cell>
          <cell r="F227" t="str">
            <v>Proyecto de Ley Numero 76 de 2024  Senado</v>
          </cell>
          <cell r="L227" t="str">
            <v>Riesgo</v>
          </cell>
        </row>
        <row r="228">
          <cell r="D228" t="str">
            <v>VIVIENDA</v>
          </cell>
          <cell r="F228" t="str">
            <v>Proyecto de Ley Numero 78 de 2024  Senado</v>
          </cell>
          <cell r="L228" t="str">
            <v>Complementario</v>
          </cell>
        </row>
        <row r="229">
          <cell r="D229" t="str">
            <v>ANLA</v>
          </cell>
          <cell r="F229" t="str">
            <v>Proyecto de Ley Numero 79 de 2024  Senado</v>
          </cell>
          <cell r="L229" t="str">
            <v>Riesgo</v>
          </cell>
        </row>
        <row r="230">
          <cell r="D230" t="str">
            <v>ANLA</v>
          </cell>
          <cell r="F230" t="str">
            <v>Proyecto de Ley Numero 80 de 2024  Cámara</v>
          </cell>
          <cell r="L230" t="str">
            <v>Riesgo</v>
          </cell>
        </row>
        <row r="231">
          <cell r="D231" t="str">
            <v>SAE</v>
          </cell>
          <cell r="F231" t="str">
            <v>Proyecto de Ley Numero 86 de 2025  Senado</v>
          </cell>
          <cell r="L231" t="str">
            <v>Complementario</v>
          </cell>
        </row>
        <row r="232">
          <cell r="D232" t="str">
            <v>FOGACOOP Y Superintendencia Solidaria</v>
          </cell>
          <cell r="F232" t="str">
            <v>Proyecto de Ley Numero 88 de 2024  Senado</v>
          </cell>
          <cell r="L232" t="str">
            <v>Prioritario</v>
          </cell>
        </row>
        <row r="233">
          <cell r="D233" t="str">
            <v>ANLA</v>
          </cell>
          <cell r="F233" t="str">
            <v>Proyecto de Ley Numero 89 de 2024  Cámara</v>
          </cell>
          <cell r="L233" t="str">
            <v>Riesgo</v>
          </cell>
        </row>
        <row r="234">
          <cell r="D234" t="str">
            <v>ANLA</v>
          </cell>
          <cell r="F234" t="str">
            <v>Proyecto de Ley Numero 89 de 2025  Senado</v>
          </cell>
          <cell r="L234" t="str">
            <v>Riesgo</v>
          </cell>
        </row>
        <row r="235">
          <cell r="D235" t="str">
            <v>FNG</v>
          </cell>
          <cell r="F235" t="str">
            <v>Proyecto de Ley Numero 98 de 2025  Senado</v>
          </cell>
          <cell r="L235" t="str">
            <v>Riesgo</v>
          </cell>
        </row>
        <row r="236">
          <cell r="D236" t="str">
            <v>Superintendencia de Servicios Publicos,  Minhacienda  y Mininterior</v>
          </cell>
          <cell r="F236" t="str">
            <v>-Proyecto de ley Orgánica Numero 502 de 2025  Cámara</v>
          </cell>
          <cell r="L236" t="str">
            <v>Prioritario</v>
          </cell>
        </row>
        <row r="237">
          <cell r="D237" t="str">
            <v>MIN INTERIOR</v>
          </cell>
          <cell r="F237" t="str">
            <v>-Proyecto de ley Orgánica Numero 502 de 2025  Cámara</v>
          </cell>
          <cell r="L237" t="str">
            <v>Prioritario</v>
          </cell>
        </row>
        <row r="238">
          <cell r="D238" t="str">
            <v>EDUCACIÓN</v>
          </cell>
          <cell r="F238" t="str">
            <v>-Proyecto de ley Orgánica Numero 502 de 2025  Cámara</v>
          </cell>
          <cell r="L238" t="str">
            <v>Prioritario</v>
          </cell>
        </row>
        <row r="239">
          <cell r="D239" t="str">
            <v xml:space="preserve">SALUD </v>
          </cell>
          <cell r="F239" t="str">
            <v>-Proyecto de ley Orgánica Numero 502 de 2025  Cámara</v>
          </cell>
          <cell r="L239" t="str">
            <v>Prioritario</v>
          </cell>
        </row>
        <row r="240">
          <cell r="D240" t="str">
            <v>VIVIENDA</v>
          </cell>
          <cell r="F240" t="str">
            <v>-Proyecto de ley Orgánica Numero 502 de 2025  Cámara</v>
          </cell>
          <cell r="L240" t="str">
            <v>Prioritario</v>
          </cell>
        </row>
        <row r="241">
          <cell r="D241" t="str">
            <v>Ministerio de Defensa Nacional</v>
          </cell>
          <cell r="F241" t="str">
            <v>Archivado</v>
          </cell>
          <cell r="L241" t="str">
            <v>Archivado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DAE9-C22D-4F35-9B0A-4CE01303530C}">
  <dimension ref="A2:S374"/>
  <sheetViews>
    <sheetView tabSelected="1" zoomScale="70" zoomScaleNormal="70" workbookViewId="0">
      <selection activeCell="V12" sqref="V12"/>
    </sheetView>
  </sheetViews>
  <sheetFormatPr baseColWidth="10" defaultRowHeight="14.4" x14ac:dyDescent="0.3"/>
  <cols>
    <col min="2" max="2" width="13" customWidth="1"/>
    <col min="3" max="3" width="22.21875" customWidth="1"/>
    <col min="6" max="6" width="17.109375" customWidth="1"/>
    <col min="7" max="7" width="35.109375" customWidth="1"/>
    <col min="8" max="8" width="13.109375" customWidth="1"/>
    <col min="10" max="10" width="15.33203125" customWidth="1"/>
    <col min="11" max="11" width="58.44140625" customWidth="1"/>
  </cols>
  <sheetData>
    <row r="2" spans="1:19" ht="18" x14ac:dyDescent="0.35">
      <c r="A2" s="1" t="s">
        <v>0</v>
      </c>
      <c r="B2" s="1"/>
      <c r="C2" s="1"/>
      <c r="D2" s="1"/>
      <c r="E2" s="1"/>
    </row>
    <row r="3" spans="1:19" ht="15" thickBot="1" x14ac:dyDescent="0.35"/>
    <row r="4" spans="1:19" ht="19.95" customHeight="1" x14ac:dyDescent="0.3">
      <c r="A4" s="2" t="s">
        <v>1</v>
      </c>
      <c r="B4" s="3" t="s">
        <v>2</v>
      </c>
      <c r="C4" s="4" t="s">
        <v>3</v>
      </c>
      <c r="D4" s="3" t="s">
        <v>4</v>
      </c>
      <c r="E4" s="5" t="s">
        <v>5</v>
      </c>
      <c r="F4" s="3" t="s">
        <v>6</v>
      </c>
      <c r="G4" s="3" t="s">
        <v>7</v>
      </c>
      <c r="H4" s="3" t="s">
        <v>8</v>
      </c>
      <c r="I4" s="3" t="s">
        <v>9</v>
      </c>
      <c r="J4" s="3" t="s">
        <v>10</v>
      </c>
      <c r="K4" s="6" t="s">
        <v>11</v>
      </c>
      <c r="L4" s="6" t="s">
        <v>12</v>
      </c>
      <c r="M4" s="6" t="s">
        <v>13</v>
      </c>
      <c r="N4" s="6" t="s">
        <v>14</v>
      </c>
      <c r="O4" s="6" t="s">
        <v>15</v>
      </c>
      <c r="P4" s="6" t="s">
        <v>16</v>
      </c>
      <c r="Q4" s="6" t="s">
        <v>17</v>
      </c>
      <c r="R4" s="6" t="s">
        <v>18</v>
      </c>
      <c r="S4" s="6" t="s">
        <v>19</v>
      </c>
    </row>
    <row r="5" spans="1:19" ht="51" x14ac:dyDescent="0.3">
      <c r="A5" s="7">
        <v>1</v>
      </c>
      <c r="B5" s="8" t="s">
        <v>20</v>
      </c>
      <c r="C5" s="9">
        <v>46153</v>
      </c>
      <c r="D5" s="10" t="s">
        <v>21</v>
      </c>
      <c r="E5" s="11" t="s">
        <v>22</v>
      </c>
      <c r="F5" s="8" t="s">
        <v>23</v>
      </c>
      <c r="G5" s="12" t="s">
        <v>24</v>
      </c>
      <c r="H5" s="12" t="str">
        <f>_xlfn.XLOOKUP(G5,[1]Priorizados!F$2:F$241,[1]Priorizados!L$2:L$241,"NO CRITERIO",0,1)</f>
        <v>Prioritario</v>
      </c>
      <c r="I5" s="13" t="str">
        <f>_xlfn.XLOOKUP(G5,[1]Priorizados!F$2:F$241,[1]Priorizados!D$2:D$241,"NO ENTIDAD",0,1)</f>
        <v>Superintendencia de Servicios Publicos,  Minhacienda  y Mininterior</v>
      </c>
      <c r="J5" s="14" t="s">
        <v>25</v>
      </c>
      <c r="K5" s="15" t="str">
        <f>VLOOKUP($G5,'[1]Base PL'!B$1:L$1113,2,0)</f>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
      <c r="L5" s="12" t="str">
        <f>VLOOKUP($G5,'[1]Base PL'!B$1:L$1113,3,0)</f>
        <v>No impacto</v>
      </c>
      <c r="M5" s="12" t="str">
        <f>VLOOKUP($G5,'[1]Base PL'!B$1:L$1113,4,0)</f>
        <v>Publicación</v>
      </c>
      <c r="N5" s="12" t="str">
        <f>VLOOKUP($G5,'[1]Base PL'!B$1:L$1113,5,0)</f>
        <v>0</v>
      </c>
      <c r="O5" s="12" t="str">
        <f>VLOOKUP($G5,'[1]Base PL'!B$1:L$1113,6,0)</f>
        <v/>
      </c>
      <c r="P5" s="12" t="str">
        <f>VLOOKUP($G5,'[1]Base PL'!B$1:L$1113,7,0)</f>
        <v/>
      </c>
      <c r="Q5" s="12" t="str">
        <f>VLOOKUP($G5,'[1]Base PL'!B$1:L$1113,8,0)</f>
        <v/>
      </c>
      <c r="R5" s="12" t="str">
        <f>VLOOKUP($G5,'[1]Base PL'!B$1:L$1113,9,0)</f>
        <v/>
      </c>
      <c r="S5" s="12" t="str">
        <f>VLOOKUP($G5,'[1]Base PL'!B$1:L$1113,10,0)</f>
        <v/>
      </c>
    </row>
    <row r="6" spans="1:19" ht="30" customHeight="1" x14ac:dyDescent="0.3">
      <c r="A6" s="7">
        <v>0</v>
      </c>
      <c r="B6" s="8" t="s">
        <v>20</v>
      </c>
      <c r="C6" s="16">
        <v>46154</v>
      </c>
      <c r="D6" s="10">
        <v>0.41666666666666669</v>
      </c>
      <c r="E6" s="11" t="s">
        <v>26</v>
      </c>
      <c r="F6" s="8" t="s">
        <v>27</v>
      </c>
      <c r="G6" s="12" t="s">
        <v>28</v>
      </c>
      <c r="H6" s="12" t="str">
        <f>_xlfn.XLOOKUP(G6,[1]Priorizados!F$2:F$241,[1]Priorizados!L$2:L$241,"NO CRITERIO",0,1)</f>
        <v>NO CRITERIO</v>
      </c>
      <c r="I6" s="13" t="str">
        <f>_xlfn.XLOOKUP(G6,[1]Priorizados!F$2:F$241,[1]Priorizados!D$2:D$241,"NO ENTIDAD",0,1)</f>
        <v>NO ENTIDAD</v>
      </c>
      <c r="J6" s="17"/>
      <c r="K6" s="15" t="e">
        <f>VLOOKUP($G6,'[1]Base PL'!B$1:L$1113,2,0)</f>
        <v>#N/A</v>
      </c>
      <c r="L6" s="12" t="e">
        <f>VLOOKUP($G6,'[1]Base PL'!B$1:L$1113,3,0)</f>
        <v>#N/A</v>
      </c>
      <c r="M6" s="12" t="e">
        <f>VLOOKUP($G6,'[1]Base PL'!B$1:L$1113,4,0)</f>
        <v>#N/A</v>
      </c>
      <c r="N6" s="12" t="e">
        <f>VLOOKUP($G6,'[1]Base PL'!B$1:L$1113,5,0)</f>
        <v>#N/A</v>
      </c>
      <c r="O6" s="12" t="e">
        <f>VLOOKUP($G6,'[1]Base PL'!B$1:L$1113,6,0)</f>
        <v>#N/A</v>
      </c>
      <c r="P6" s="12" t="e">
        <f>VLOOKUP($G6,'[1]Base PL'!B$1:L$1113,7,0)</f>
        <v>#N/A</v>
      </c>
      <c r="Q6" s="12" t="e">
        <f>VLOOKUP($G6,'[1]Base PL'!B$1:L$1113,8,0)</f>
        <v>#N/A</v>
      </c>
      <c r="R6" s="12" t="e">
        <f>VLOOKUP($G6,'[1]Base PL'!B$1:L$1113,9,0)</f>
        <v>#N/A</v>
      </c>
      <c r="S6" s="12" t="e">
        <f>VLOOKUP($G6,'[1]Base PL'!B$1:L$1113,10,0)</f>
        <v>#N/A</v>
      </c>
    </row>
    <row r="7" spans="1:19" ht="30" customHeight="1" x14ac:dyDescent="0.3">
      <c r="A7" s="7">
        <v>0</v>
      </c>
      <c r="B7" s="8" t="s">
        <v>20</v>
      </c>
      <c r="C7" s="16">
        <v>46154</v>
      </c>
      <c r="D7" s="10">
        <v>0.41666666666666669</v>
      </c>
      <c r="E7" s="11" t="s">
        <v>26</v>
      </c>
      <c r="F7" s="8" t="s">
        <v>27</v>
      </c>
      <c r="G7" s="12" t="s">
        <v>29</v>
      </c>
      <c r="H7" s="12" t="str">
        <f>_xlfn.XLOOKUP(G7,[1]Priorizados!F$2:F$241,[1]Priorizados!L$2:L$241,"NO CRITERIO",0,1)</f>
        <v>NO CRITERIO</v>
      </c>
      <c r="I7" s="13" t="str">
        <f>_xlfn.XLOOKUP(G7,[1]Priorizados!F$2:F$241,[1]Priorizados!D$2:D$241,"NO ENTIDAD",0,1)</f>
        <v>NO ENTIDAD</v>
      </c>
      <c r="J7" s="17"/>
      <c r="K7" s="15" t="e">
        <f>VLOOKUP($G7,'[1]Base PL'!B$1:L$1113,2,0)</f>
        <v>#N/A</v>
      </c>
      <c r="L7" s="12" t="e">
        <f>VLOOKUP($G7,'[1]Base PL'!B$1:L$1113,3,0)</f>
        <v>#N/A</v>
      </c>
      <c r="M7" s="12" t="e">
        <f>VLOOKUP($G7,'[1]Base PL'!B$1:L$1113,4,0)</f>
        <v>#N/A</v>
      </c>
      <c r="N7" s="12" t="e">
        <f>VLOOKUP($G7,'[1]Base PL'!B$1:L$1113,5,0)</f>
        <v>#N/A</v>
      </c>
      <c r="O7" s="12" t="e">
        <f>VLOOKUP($G7,'[1]Base PL'!B$1:L$1113,6,0)</f>
        <v>#N/A</v>
      </c>
      <c r="P7" s="12" t="e">
        <f>VLOOKUP($G7,'[1]Base PL'!B$1:L$1113,7,0)</f>
        <v>#N/A</v>
      </c>
      <c r="Q7" s="12" t="e">
        <f>VLOOKUP($G7,'[1]Base PL'!B$1:L$1113,8,0)</f>
        <v>#N/A</v>
      </c>
      <c r="R7" s="12" t="e">
        <f>VLOOKUP($G7,'[1]Base PL'!B$1:L$1113,9,0)</f>
        <v>#N/A</v>
      </c>
      <c r="S7" s="12" t="e">
        <f>VLOOKUP($G7,'[1]Base PL'!B$1:L$1113,10,0)</f>
        <v>#N/A</v>
      </c>
    </row>
    <row r="8" spans="1:19" ht="30" customHeight="1" x14ac:dyDescent="0.3">
      <c r="A8" s="7">
        <v>0</v>
      </c>
      <c r="B8" s="8" t="s">
        <v>20</v>
      </c>
      <c r="C8" s="16">
        <v>46154</v>
      </c>
      <c r="D8" s="10">
        <v>0.41666666666666669</v>
      </c>
      <c r="E8" s="11" t="s">
        <v>26</v>
      </c>
      <c r="F8" s="8" t="s">
        <v>27</v>
      </c>
      <c r="G8" s="12" t="s">
        <v>30</v>
      </c>
      <c r="H8" s="12" t="str">
        <f>_xlfn.XLOOKUP(G8,[1]Priorizados!F$2:F$241,[1]Priorizados!L$2:L$241,"NO CRITERIO",0,1)</f>
        <v>NO CRITERIO</v>
      </c>
      <c r="I8" s="13" t="str">
        <f>_xlfn.XLOOKUP(G8,[1]Priorizados!F$2:F$241,[1]Priorizados!D$2:D$241,"NO ENTIDAD",0,1)</f>
        <v>NO ENTIDAD</v>
      </c>
      <c r="J8" s="17"/>
      <c r="K8" s="15" t="e">
        <f>VLOOKUP($G8,'[1]Base PL'!B$1:L$1113,2,0)</f>
        <v>#N/A</v>
      </c>
      <c r="L8" s="12" t="e">
        <f>VLOOKUP($G8,'[1]Base PL'!B$1:L$1113,3,0)</f>
        <v>#N/A</v>
      </c>
      <c r="M8" s="12" t="e">
        <f>VLOOKUP($G8,'[1]Base PL'!B$1:L$1113,4,0)</f>
        <v>#N/A</v>
      </c>
      <c r="N8" s="12" t="e">
        <f>VLOOKUP($G8,'[1]Base PL'!B$1:L$1113,5,0)</f>
        <v>#N/A</v>
      </c>
      <c r="O8" s="12" t="e">
        <f>VLOOKUP($G8,'[1]Base PL'!B$1:L$1113,6,0)</f>
        <v>#N/A</v>
      </c>
      <c r="P8" s="12" t="e">
        <f>VLOOKUP($G8,'[1]Base PL'!B$1:L$1113,7,0)</f>
        <v>#N/A</v>
      </c>
      <c r="Q8" s="12" t="e">
        <f>VLOOKUP($G8,'[1]Base PL'!B$1:L$1113,8,0)</f>
        <v>#N/A</v>
      </c>
      <c r="R8" s="12" t="e">
        <f>VLOOKUP($G8,'[1]Base PL'!B$1:L$1113,9,0)</f>
        <v>#N/A</v>
      </c>
      <c r="S8" s="12" t="e">
        <f>VLOOKUP($G8,'[1]Base PL'!B$1:L$1113,10,0)</f>
        <v>#N/A</v>
      </c>
    </row>
    <row r="9" spans="1:19" ht="30" customHeight="1" x14ac:dyDescent="0.3">
      <c r="A9" s="7">
        <v>0</v>
      </c>
      <c r="B9" s="8" t="s">
        <v>20</v>
      </c>
      <c r="C9" s="16">
        <v>46154</v>
      </c>
      <c r="D9" s="10">
        <v>0.41666666666666669</v>
      </c>
      <c r="E9" s="11" t="s">
        <v>26</v>
      </c>
      <c r="F9" s="8" t="s">
        <v>27</v>
      </c>
      <c r="G9" s="12" t="s">
        <v>31</v>
      </c>
      <c r="H9" s="12" t="str">
        <f>_xlfn.XLOOKUP(G9,[1]Priorizados!F$2:F$241,[1]Priorizados!L$2:L$241,"NO CRITERIO",0,1)</f>
        <v>NO CRITERIO</v>
      </c>
      <c r="I9" s="13" t="str">
        <f>_xlfn.XLOOKUP(G9,[1]Priorizados!F$2:F$241,[1]Priorizados!D$2:D$241,"NO ENTIDAD",0,1)</f>
        <v>NO ENTIDAD</v>
      </c>
      <c r="J9" s="17"/>
      <c r="K9" s="15" t="e">
        <f>VLOOKUP($G9,'[1]Base PL'!B$1:L$1113,2,0)</f>
        <v>#N/A</v>
      </c>
      <c r="L9" s="12" t="e">
        <f>VLOOKUP($G9,'[1]Base PL'!B$1:L$1113,3,0)</f>
        <v>#N/A</v>
      </c>
      <c r="M9" s="12" t="e">
        <f>VLOOKUP($G9,'[1]Base PL'!B$1:L$1113,4,0)</f>
        <v>#N/A</v>
      </c>
      <c r="N9" s="12" t="e">
        <f>VLOOKUP($G9,'[1]Base PL'!B$1:L$1113,5,0)</f>
        <v>#N/A</v>
      </c>
      <c r="O9" s="12" t="e">
        <f>VLOOKUP($G9,'[1]Base PL'!B$1:L$1113,6,0)</f>
        <v>#N/A</v>
      </c>
      <c r="P9" s="12" t="e">
        <f>VLOOKUP($G9,'[1]Base PL'!B$1:L$1113,7,0)</f>
        <v>#N/A</v>
      </c>
      <c r="Q9" s="12" t="e">
        <f>VLOOKUP($G9,'[1]Base PL'!B$1:L$1113,8,0)</f>
        <v>#N/A</v>
      </c>
      <c r="R9" s="12" t="e">
        <f>VLOOKUP($G9,'[1]Base PL'!B$1:L$1113,9,0)</f>
        <v>#N/A</v>
      </c>
      <c r="S9" s="12" t="e">
        <f>VLOOKUP($G9,'[1]Base PL'!B$1:L$1113,10,0)</f>
        <v>#N/A</v>
      </c>
    </row>
    <row r="10" spans="1:19" ht="30" customHeight="1" x14ac:dyDescent="0.3">
      <c r="A10" s="7">
        <v>0</v>
      </c>
      <c r="B10" s="8" t="s">
        <v>20</v>
      </c>
      <c r="C10" s="16">
        <v>46154</v>
      </c>
      <c r="D10" s="10">
        <v>0.41666666666666669</v>
      </c>
      <c r="E10" s="11" t="s">
        <v>26</v>
      </c>
      <c r="F10" s="8" t="s">
        <v>27</v>
      </c>
      <c r="G10" s="12" t="s">
        <v>32</v>
      </c>
      <c r="H10" s="12" t="str">
        <f>_xlfn.XLOOKUP(G10,[1]Priorizados!F$2:F$241,[1]Priorizados!L$2:L$241,"NO CRITERIO",0,1)</f>
        <v>NO CRITERIO</v>
      </c>
      <c r="I10" s="13" t="str">
        <f>_xlfn.XLOOKUP(G10,[1]Priorizados!F$2:F$241,[1]Priorizados!D$2:D$241,"NO ENTIDAD",0,1)</f>
        <v>NO ENTIDAD</v>
      </c>
      <c r="J10" s="17"/>
      <c r="K10" s="15" t="e">
        <f>VLOOKUP($G10,'[1]Base PL'!B$1:L$1113,2,0)</f>
        <v>#N/A</v>
      </c>
      <c r="L10" s="12" t="e">
        <f>VLOOKUP($G10,'[1]Base PL'!B$1:L$1113,3,0)</f>
        <v>#N/A</v>
      </c>
      <c r="M10" s="12" t="e">
        <f>VLOOKUP($G10,'[1]Base PL'!B$1:L$1113,4,0)</f>
        <v>#N/A</v>
      </c>
      <c r="N10" s="12" t="e">
        <f>VLOOKUP($G10,'[1]Base PL'!B$1:L$1113,5,0)</f>
        <v>#N/A</v>
      </c>
      <c r="O10" s="12" t="e">
        <f>VLOOKUP($G10,'[1]Base PL'!B$1:L$1113,6,0)</f>
        <v>#N/A</v>
      </c>
      <c r="P10" s="12" t="e">
        <f>VLOOKUP($G10,'[1]Base PL'!B$1:L$1113,7,0)</f>
        <v>#N/A</v>
      </c>
      <c r="Q10" s="12" t="e">
        <f>VLOOKUP($G10,'[1]Base PL'!B$1:L$1113,8,0)</f>
        <v>#N/A</v>
      </c>
      <c r="R10" s="12" t="e">
        <f>VLOOKUP($G10,'[1]Base PL'!B$1:L$1113,9,0)</f>
        <v>#N/A</v>
      </c>
      <c r="S10" s="12" t="e">
        <f>VLOOKUP($G10,'[1]Base PL'!B$1:L$1113,10,0)</f>
        <v>#N/A</v>
      </c>
    </row>
    <row r="11" spans="1:19" ht="30" customHeight="1" x14ac:dyDescent="0.3">
      <c r="A11" s="18">
        <v>1</v>
      </c>
      <c r="B11" s="8" t="s">
        <v>20</v>
      </c>
      <c r="C11" s="16">
        <v>46154</v>
      </c>
      <c r="D11" s="10">
        <v>0.41666666666666669</v>
      </c>
      <c r="E11" s="11" t="s">
        <v>26</v>
      </c>
      <c r="F11" s="8" t="s">
        <v>33</v>
      </c>
      <c r="G11" s="12" t="s">
        <v>34</v>
      </c>
      <c r="H11" s="12" t="str">
        <f>_xlfn.XLOOKUP(G11,[1]Priorizados!F$2:F$241,[1]Priorizados!L$2:L$241,"NO CRITERIO",0,1)</f>
        <v>Riesgo</v>
      </c>
      <c r="I11" s="13" t="str">
        <f>_xlfn.XLOOKUP(G11,[1]Priorizados!F$2:F$241,[1]Priorizados!D$2:D$241,"NO ENTIDAD",0,1)</f>
        <v>EDUCACIÓN</v>
      </c>
      <c r="J11" s="17"/>
      <c r="K11" s="15" t="str">
        <f>VLOOKUP($G11,'[1]Base PL'!B$1:L$1113,2,0)</f>
        <v>Por medio del cual se adopta una reforma estructural al ICETEX y se dictan otras disposiciones.</v>
      </c>
      <c r="L11" s="12" t="str">
        <f>VLOOKUP($G11,'[1]Base PL'!B$1:L$1113,3,0)</f>
        <v>Alto</v>
      </c>
      <c r="M11" s="12" t="str">
        <f>VLOOKUP($G11,'[1]Base PL'!B$1:L$1113,4,0)</f>
        <v>Ponencia</v>
      </c>
      <c r="N11" s="12" t="str">
        <f>VLOOKUP($G11,'[1]Base PL'!B$1:L$1113,5,0)</f>
        <v>3</v>
      </c>
      <c r="O11" s="12" t="str">
        <f>VLOOKUP($G11,'[1]Base PL'!B$1:L$1113,6,0)</f>
        <v>DGPPN;DGPE;DGCPTN;DGPM;DAF;URF</v>
      </c>
      <c r="P11" s="12" t="str">
        <f>VLOOKUP($G11,'[1]Base PL'!B$1:L$1113,7,0)</f>
        <v>DGPPN; DGPE</v>
      </c>
      <c r="Q11" s="12" t="str">
        <f>VLOOKUP($G11,'[1]Base PL'!B$1:L$1113,8,0)</f>
        <v/>
      </c>
      <c r="R11" s="12" t="str">
        <f>VLOOKUP($G11,'[1]Base PL'!B$1:L$1113,9,0)</f>
        <v/>
      </c>
      <c r="S11" s="12" t="str">
        <f>VLOOKUP($G11,'[1]Base PL'!B$1:L$1113,10,0)</f>
        <v>-Ponencia 2 Debate</v>
      </c>
    </row>
    <row r="12" spans="1:19" ht="30" customHeight="1" x14ac:dyDescent="0.3">
      <c r="A12" s="18">
        <v>2</v>
      </c>
      <c r="B12" s="8" t="s">
        <v>20</v>
      </c>
      <c r="C12" s="16">
        <v>46154</v>
      </c>
      <c r="D12" s="10">
        <v>0.41666666666666669</v>
      </c>
      <c r="E12" s="11" t="s">
        <v>26</v>
      </c>
      <c r="F12" s="8" t="s">
        <v>33</v>
      </c>
      <c r="G12" s="12" t="s">
        <v>35</v>
      </c>
      <c r="H12" s="12" t="str">
        <f>_xlfn.XLOOKUP(G12,[1]Priorizados!F$2:F$241,[1]Priorizados!L$2:L$241,"NO CRITERIO",0,1)</f>
        <v>NO CRITERIO</v>
      </c>
      <c r="I12" s="13" t="str">
        <f>_xlfn.XLOOKUP(G12,[1]Priorizados!F$2:F$241,[1]Priorizados!D$2:D$241,"NO ENTIDAD",0,1)</f>
        <v>NO ENTIDAD</v>
      </c>
      <c r="J12" s="17"/>
      <c r="K12" s="15" t="str">
        <f>VLOOKUP($G12,'[1]Base PL'!B$1:L$1113,2,0)</f>
        <v>Por medio de la cual se modifica la Ley 5a de 1992; en lo relativo al periodo de los Directores del Congreso de la República.</v>
      </c>
      <c r="L12" s="12" t="str">
        <f>VLOOKUP($G12,'[1]Base PL'!B$1:L$1113,3,0)</f>
        <v>Bajo</v>
      </c>
      <c r="M12" s="12" t="str">
        <f>VLOOKUP($G12,'[1]Base PL'!B$1:L$1113,4,0)</f>
        <v>Ponencia</v>
      </c>
      <c r="N12" s="12" t="str">
        <f>VLOOKUP($G12,'[1]Base PL'!B$1:L$1113,5,0)</f>
        <v>1</v>
      </c>
      <c r="O12" s="12" t="str">
        <f>VLOOKUP($G12,'[1]Base PL'!B$1:L$1113,6,0)</f>
        <v>DGPPN</v>
      </c>
      <c r="P12" s="12" t="str">
        <f>VLOOKUP($G12,'[1]Base PL'!B$1:L$1113,7,0)</f>
        <v>DGPPN</v>
      </c>
      <c r="Q12" s="12" t="str">
        <f>VLOOKUP($G12,'[1]Base PL'!B$1:L$1113,8,0)</f>
        <v/>
      </c>
      <c r="R12" s="12" t="str">
        <f>VLOOKUP($G12,'[1]Base PL'!B$1:L$1113,9,0)</f>
        <v/>
      </c>
      <c r="S12" s="12" t="str">
        <f>VLOOKUP($G12,'[1]Base PL'!B$1:L$1113,10,0)</f>
        <v/>
      </c>
    </row>
    <row r="13" spans="1:19" ht="30" customHeight="1" x14ac:dyDescent="0.3">
      <c r="A13" s="18">
        <v>3</v>
      </c>
      <c r="B13" s="8" t="s">
        <v>20</v>
      </c>
      <c r="C13" s="16">
        <v>46154</v>
      </c>
      <c r="D13" s="10">
        <v>0.41666666666666669</v>
      </c>
      <c r="E13" s="11" t="s">
        <v>26</v>
      </c>
      <c r="F13" s="8" t="s">
        <v>33</v>
      </c>
      <c r="G13" s="12" t="s">
        <v>36</v>
      </c>
      <c r="H13" s="12" t="str">
        <f>_xlfn.XLOOKUP(G13,[1]Priorizados!F$2:F$241,[1]Priorizados!L$2:L$241,"NO CRITERIO",0,1)</f>
        <v>NO CRITERIO</v>
      </c>
      <c r="I13" s="13" t="str">
        <f>_xlfn.XLOOKUP(G13,[1]Priorizados!F$2:F$241,[1]Priorizados!D$2:D$241,"NO ENTIDAD",0,1)</f>
        <v>NO ENTIDAD</v>
      </c>
      <c r="J13" s="17"/>
      <c r="K13" s="15" t="str">
        <f>VLOOKUP($G13,'[1]Base PL'!B$1:L$1113,2,0)</f>
        <v>Por medio de la cual se modifica el artículo 19 de la Ley 1625 de 2013 y se dictan otras disposiciones - Ley por decisiones más equilibradas.</v>
      </c>
      <c r="L13" s="12" t="str">
        <f>VLOOKUP($G13,'[1]Base PL'!B$1:L$1113,3,0)</f>
        <v>Bajo</v>
      </c>
      <c r="M13" s="12" t="str">
        <f>VLOOKUP($G13,'[1]Base PL'!B$1:L$1113,4,0)</f>
        <v>Ponencia</v>
      </c>
      <c r="N13" s="12" t="str">
        <f>VLOOKUP($G13,'[1]Base PL'!B$1:L$1113,5,0)</f>
        <v>1</v>
      </c>
      <c r="O13" s="12" t="str">
        <f>VLOOKUP($G13,'[1]Base PL'!B$1:L$1113,6,0)</f>
        <v>DAF</v>
      </c>
      <c r="P13" s="12" t="str">
        <f>VLOOKUP($G13,'[1]Base PL'!B$1:L$1113,7,0)</f>
        <v/>
      </c>
      <c r="Q13" s="12" t="str">
        <f>VLOOKUP($G13,'[1]Base PL'!B$1:L$1113,8,0)</f>
        <v/>
      </c>
      <c r="R13" s="12" t="str">
        <f>VLOOKUP($G13,'[1]Base PL'!B$1:L$1113,9,0)</f>
        <v/>
      </c>
      <c r="S13" s="12" t="str">
        <f>VLOOKUP($G13,'[1]Base PL'!B$1:L$1113,10,0)</f>
        <v/>
      </c>
    </row>
    <row r="14" spans="1:19" ht="30" customHeight="1" x14ac:dyDescent="0.3">
      <c r="A14" s="18">
        <v>4</v>
      </c>
      <c r="B14" s="8" t="s">
        <v>20</v>
      </c>
      <c r="C14" s="16">
        <v>46154</v>
      </c>
      <c r="D14" s="10">
        <v>0.41666666666666669</v>
      </c>
      <c r="E14" s="11" t="s">
        <v>26</v>
      </c>
      <c r="F14" s="8" t="s">
        <v>33</v>
      </c>
      <c r="G14" s="12" t="s">
        <v>37</v>
      </c>
      <c r="H14" s="12" t="str">
        <f>_xlfn.XLOOKUP(G14,[1]Priorizados!F$2:F$241,[1]Priorizados!L$2:L$241,"NO CRITERIO",0,1)</f>
        <v>NO CRITERIO</v>
      </c>
      <c r="I14" s="13" t="str">
        <f>_xlfn.XLOOKUP(G14,[1]Priorizados!F$2:F$241,[1]Priorizados!D$2:D$241,"NO ENTIDAD",0,1)</f>
        <v>NO ENTIDAD</v>
      </c>
      <c r="J14" s="17"/>
      <c r="K14" s="15" t="str">
        <f>VLOOKUP($G14,'[1]Base PL'!B$1:L$1113,2,0)</f>
        <v>por medio de la cual se reconoce la articulación regional entre el Pacífico; los Andes y la Amazonía – Ley de reconocimiento a la Panamazonía Colombiana</v>
      </c>
      <c r="L14" s="12" t="str">
        <f>VLOOKUP($G14,'[1]Base PL'!B$1:L$1113,3,0)</f>
        <v>Bajo</v>
      </c>
      <c r="M14" s="12" t="str">
        <f>VLOOKUP($G14,'[1]Base PL'!B$1:L$1113,4,0)</f>
        <v>Ponencia</v>
      </c>
      <c r="N14" s="12" t="str">
        <f>VLOOKUP($G14,'[1]Base PL'!B$1:L$1113,5,0)</f>
        <v>1</v>
      </c>
      <c r="O14" s="12" t="str">
        <f>VLOOKUP($G14,'[1]Base PL'!B$1:L$1113,6,0)</f>
        <v/>
      </c>
      <c r="P14" s="12" t="str">
        <f>VLOOKUP($G14,'[1]Base PL'!B$1:L$1113,7,0)</f>
        <v/>
      </c>
      <c r="Q14" s="12" t="str">
        <f>VLOOKUP($G14,'[1]Base PL'!B$1:L$1113,8,0)</f>
        <v/>
      </c>
      <c r="R14" s="12" t="str">
        <f>VLOOKUP($G14,'[1]Base PL'!B$1:L$1113,9,0)</f>
        <v/>
      </c>
      <c r="S14" s="12" t="str">
        <f>VLOOKUP($G14,'[1]Base PL'!B$1:L$1113,10,0)</f>
        <v/>
      </c>
    </row>
    <row r="15" spans="1:19" ht="30" customHeight="1" x14ac:dyDescent="0.3">
      <c r="A15" s="18">
        <v>5</v>
      </c>
      <c r="B15" s="8" t="s">
        <v>20</v>
      </c>
      <c r="C15" s="16">
        <v>46154</v>
      </c>
      <c r="D15" s="10">
        <v>0.41666666666666669</v>
      </c>
      <c r="E15" s="11" t="s">
        <v>26</v>
      </c>
      <c r="F15" s="8" t="s">
        <v>33</v>
      </c>
      <c r="G15" s="12" t="s">
        <v>38</v>
      </c>
      <c r="H15" s="12" t="str">
        <f>_xlfn.XLOOKUP(G15,[1]Priorizados!F$2:F$241,[1]Priorizados!L$2:L$241,"NO CRITERIO",0,1)</f>
        <v>NO CRITERIO</v>
      </c>
      <c r="I15" s="13" t="str">
        <f>_xlfn.XLOOKUP(G15,[1]Priorizados!F$2:F$241,[1]Priorizados!D$2:D$241,"NO ENTIDAD",0,1)</f>
        <v>NO ENTIDAD</v>
      </c>
      <c r="J15" s="17"/>
      <c r="K15" s="15" t="str">
        <f>VLOOKUP($G15,'[1]Base PL'!B$1:L$1113,2,0)</f>
        <v>POR MEDIO DE LA CUAL SE REGLAMENTA; GARANTIZA Y PROTEGE EL DERECHO A LA REUNIÓN; MANIFESTACIÓN Y PROTESTA SOCIAL; PÚBLICA Y PACÍFICA Y SE DICTAN OTRAS DISPOSICIONES</v>
      </c>
      <c r="L15" s="12" t="str">
        <f>VLOOKUP($G15,'[1]Base PL'!B$1:L$1113,3,0)</f>
        <v>Bajo</v>
      </c>
      <c r="M15" s="12" t="str">
        <f>VLOOKUP($G15,'[1]Base PL'!B$1:L$1113,4,0)</f>
        <v>Publicación</v>
      </c>
      <c r="N15" s="12" t="str">
        <f>VLOOKUP($G15,'[1]Base PL'!B$1:L$1113,5,0)</f>
        <v>0</v>
      </c>
      <c r="O15" s="12" t="str">
        <f>VLOOKUP($G15,'[1]Base PL'!B$1:L$1113,6,0)</f>
        <v/>
      </c>
      <c r="P15" s="12" t="str">
        <f>VLOOKUP($G15,'[1]Base PL'!B$1:L$1113,7,0)</f>
        <v/>
      </c>
      <c r="Q15" s="12" t="str">
        <f>VLOOKUP($G15,'[1]Base PL'!B$1:L$1113,8,0)</f>
        <v/>
      </c>
      <c r="R15" s="12" t="str">
        <f>VLOOKUP($G15,'[1]Base PL'!B$1:L$1113,9,0)</f>
        <v/>
      </c>
      <c r="S15" s="12" t="str">
        <f>VLOOKUP($G15,'[1]Base PL'!B$1:L$1113,10,0)</f>
        <v/>
      </c>
    </row>
    <row r="16" spans="1:19" ht="30" customHeight="1" x14ac:dyDescent="0.3">
      <c r="A16" s="18">
        <v>6</v>
      </c>
      <c r="B16" s="8" t="s">
        <v>20</v>
      </c>
      <c r="C16" s="16">
        <v>46154</v>
      </c>
      <c r="D16" s="10">
        <v>0.41666666666666669</v>
      </c>
      <c r="E16" s="11" t="s">
        <v>26</v>
      </c>
      <c r="F16" s="8" t="s">
        <v>33</v>
      </c>
      <c r="G16" s="19" t="s">
        <v>39</v>
      </c>
      <c r="H16" s="12" t="str">
        <f>_xlfn.XLOOKUP(G16,[1]Priorizados!F$2:F$241,[1]Priorizados!L$2:L$241,"NO CRITERIO",0,1)</f>
        <v>NO CRITERIO</v>
      </c>
      <c r="I16" s="13" t="str">
        <f>_xlfn.XLOOKUP(G16,[1]Priorizados!F$2:F$241,[1]Priorizados!D$2:D$241,"NO ENTIDAD",0,1)</f>
        <v>NO ENTIDAD</v>
      </c>
      <c r="J16" s="17"/>
      <c r="K16" s="15" t="e">
        <f>VLOOKUP($G16,'[1]Base PL'!B$1:L$1113,2,0)</f>
        <v>#N/A</v>
      </c>
      <c r="L16" s="12" t="e">
        <f>VLOOKUP($G16,'[1]Base PL'!B$1:L$1113,3,0)</f>
        <v>#N/A</v>
      </c>
      <c r="M16" s="12" t="e">
        <f>VLOOKUP($G16,'[1]Base PL'!B$1:L$1113,4,0)</f>
        <v>#N/A</v>
      </c>
      <c r="N16" s="12" t="e">
        <f>VLOOKUP($G16,'[1]Base PL'!B$1:L$1113,5,0)</f>
        <v>#N/A</v>
      </c>
      <c r="O16" s="12" t="e">
        <f>VLOOKUP($G16,'[1]Base PL'!B$1:L$1113,6,0)</f>
        <v>#N/A</v>
      </c>
      <c r="P16" s="12" t="e">
        <f>VLOOKUP($G16,'[1]Base PL'!B$1:L$1113,7,0)</f>
        <v>#N/A</v>
      </c>
      <c r="Q16" s="12" t="e">
        <f>VLOOKUP($G16,'[1]Base PL'!B$1:L$1113,8,0)</f>
        <v>#N/A</v>
      </c>
      <c r="R16" s="12" t="e">
        <f>VLOOKUP($G16,'[1]Base PL'!B$1:L$1113,9,0)</f>
        <v>#N/A</v>
      </c>
      <c r="S16" s="12" t="e">
        <f>VLOOKUP($G16,'[1]Base PL'!B$1:L$1113,10,0)</f>
        <v>#N/A</v>
      </c>
    </row>
    <row r="17" spans="1:19" ht="30" customHeight="1" x14ac:dyDescent="0.3">
      <c r="A17" s="18">
        <v>7</v>
      </c>
      <c r="B17" s="8" t="s">
        <v>20</v>
      </c>
      <c r="C17" s="16">
        <v>46154</v>
      </c>
      <c r="D17" s="10">
        <v>0.41666666666666669</v>
      </c>
      <c r="E17" s="11" t="s">
        <v>26</v>
      </c>
      <c r="F17" s="8" t="s">
        <v>33</v>
      </c>
      <c r="G17" s="12" t="s">
        <v>40</v>
      </c>
      <c r="H17" s="12" t="str">
        <f>_xlfn.XLOOKUP(G17,[1]Priorizados!F$2:F$241,[1]Priorizados!L$2:L$241,"NO CRITERIO",0,1)</f>
        <v>Riesgo</v>
      </c>
      <c r="I17" s="13" t="str">
        <f>_xlfn.XLOOKUP(G17,[1]Priorizados!F$2:F$241,[1]Priorizados!D$2:D$241,"NO ENTIDAD",0,1)</f>
        <v>TRANSPORTE</v>
      </c>
      <c r="J17" s="17"/>
      <c r="K17" s="15" t="str">
        <f>VLOOKUP($G17,'[1]Base PL'!B$1:L$1113,2,0)</f>
        <v>Por la cual se reforma el Código Penal para cambiar la regla de responsabilidad de las personas que cometan los delitos de homicidio o lesiones personales conduciendo en estado de embriaguez. (Proyecto de Ley Arles Arbeláez Morales)</v>
      </c>
      <c r="L17" s="12" t="str">
        <f>VLOOKUP($G17,'[1]Base PL'!B$1:L$1113,3,0)</f>
        <v>Bajo</v>
      </c>
      <c r="M17" s="12" t="str">
        <f>VLOOKUP($G17,'[1]Base PL'!B$1:L$1113,4,0)</f>
        <v>Ponencia</v>
      </c>
      <c r="N17" s="12" t="str">
        <f>VLOOKUP($G17,'[1]Base PL'!B$1:L$1113,5,0)</f>
        <v>3</v>
      </c>
      <c r="O17" s="12" t="str">
        <f>VLOOKUP($G17,'[1]Base PL'!B$1:L$1113,6,0)</f>
        <v>DGPPN</v>
      </c>
      <c r="P17" s="12" t="str">
        <f>VLOOKUP($G17,'[1]Base PL'!B$1:L$1113,7,0)</f>
        <v>DGPPN</v>
      </c>
      <c r="Q17" s="12" t="str">
        <f>VLOOKUP($G17,'[1]Base PL'!B$1:L$1113,8,0)</f>
        <v/>
      </c>
      <c r="R17" s="12" t="str">
        <f>VLOOKUP($G17,'[1]Base PL'!B$1:L$1113,9,0)</f>
        <v/>
      </c>
      <c r="S17" s="12" t="str">
        <f>VLOOKUP($G17,'[1]Base PL'!B$1:L$1113,10,0)</f>
        <v/>
      </c>
    </row>
    <row r="18" spans="1:19" ht="30" customHeight="1" x14ac:dyDescent="0.3">
      <c r="A18" s="18">
        <v>8</v>
      </c>
      <c r="B18" s="8" t="s">
        <v>20</v>
      </c>
      <c r="C18" s="16">
        <v>46154</v>
      </c>
      <c r="D18" s="10">
        <v>0.41666666666666669</v>
      </c>
      <c r="E18" s="11" t="s">
        <v>26</v>
      </c>
      <c r="F18" s="8" t="s">
        <v>33</v>
      </c>
      <c r="G18" s="12" t="s">
        <v>41</v>
      </c>
      <c r="H18" s="12" t="str">
        <f>_xlfn.XLOOKUP(G18,[1]Priorizados!F$2:F$241,[1]Priorizados!L$2:L$241,"NO CRITERIO",0,1)</f>
        <v>NO CRITERIO</v>
      </c>
      <c r="I18" s="13" t="str">
        <f>_xlfn.XLOOKUP(G18,[1]Priorizados!F$2:F$241,[1]Priorizados!D$2:D$241,"NO ENTIDAD",0,1)</f>
        <v>NO ENTIDAD</v>
      </c>
      <c r="J18" s="17"/>
      <c r="K18" s="15" t="str">
        <f>VLOOKUP($G18,'[1]Base PL'!B$1:L$1113,2,0)</f>
        <v>"por medio de la cual se regula; en la Ley 1448 de 2011; la situación jurídica de los segundos ocupantes de predios objeto de restitución."</v>
      </c>
      <c r="L18" s="12" t="str">
        <f>VLOOKUP($G18,'[1]Base PL'!B$1:L$1113,3,0)</f>
        <v>Bajo</v>
      </c>
      <c r="M18" s="12" t="str">
        <f>VLOOKUP($G18,'[1]Base PL'!B$1:L$1113,4,0)</f>
        <v>Ponencia</v>
      </c>
      <c r="N18" s="12" t="str">
        <f>VLOOKUP($G18,'[1]Base PL'!B$1:L$1113,5,0)</f>
        <v>1</v>
      </c>
      <c r="O18" s="12" t="str">
        <f>VLOOKUP($G18,'[1]Base PL'!B$1:L$1113,6,0)</f>
        <v>DGPPN</v>
      </c>
      <c r="P18" s="12" t="str">
        <f>VLOOKUP($G18,'[1]Base PL'!B$1:L$1113,7,0)</f>
        <v>DGPPN</v>
      </c>
      <c r="Q18" s="12" t="str">
        <f>VLOOKUP($G18,'[1]Base PL'!B$1:L$1113,8,0)</f>
        <v/>
      </c>
      <c r="R18" s="12" t="str">
        <f>VLOOKUP($G18,'[1]Base PL'!B$1:L$1113,9,0)</f>
        <v/>
      </c>
      <c r="S18" s="12" t="str">
        <f>VLOOKUP($G18,'[1]Base PL'!B$1:L$1113,10,0)</f>
        <v/>
      </c>
    </row>
    <row r="19" spans="1:19" ht="30" customHeight="1" x14ac:dyDescent="0.3">
      <c r="A19" s="18">
        <v>9</v>
      </c>
      <c r="B19" s="8" t="s">
        <v>20</v>
      </c>
      <c r="C19" s="16">
        <v>46154</v>
      </c>
      <c r="D19" s="10">
        <v>0.41666666666666669</v>
      </c>
      <c r="E19" s="11" t="s">
        <v>26</v>
      </c>
      <c r="F19" s="8" t="s">
        <v>33</v>
      </c>
      <c r="G19" s="12" t="s">
        <v>42</v>
      </c>
      <c r="H19" s="12" t="str">
        <f>_xlfn.XLOOKUP(G19,[1]Priorizados!F$2:F$241,[1]Priorizados!L$2:L$241,"NO CRITERIO",0,1)</f>
        <v>NO CRITERIO</v>
      </c>
      <c r="I19" s="13" t="str">
        <f>_xlfn.XLOOKUP(G19,[1]Priorizados!F$2:F$241,[1]Priorizados!D$2:D$241,"NO ENTIDAD",0,1)</f>
        <v>NO ENTIDAD</v>
      </c>
      <c r="J19" s="17"/>
      <c r="K19" s="15" t="str">
        <f>VLOOKUP($G19,'[1]Base PL'!B$1:L$1113,2,0)</f>
        <v>por medio del cual se modifica la Ley 2137 de 2021; se establecen lineamientos para el desarrollo del Sistema Nacional de Alertas Tempranas para la prevención de la violencia sexual contra niños; niñas y adolescentes y se dictan otras disposiciones.</v>
      </c>
      <c r="L19" s="12" t="str">
        <f>VLOOKUP($G19,'[1]Base PL'!B$1:L$1113,3,0)</f>
        <v>Bajo</v>
      </c>
      <c r="M19" s="12" t="str">
        <f>VLOOKUP($G19,'[1]Base PL'!B$1:L$1113,4,0)</f>
        <v>Ponencia</v>
      </c>
      <c r="N19" s="12" t="str">
        <f>VLOOKUP($G19,'[1]Base PL'!B$1:L$1113,5,0)</f>
        <v>1</v>
      </c>
      <c r="O19" s="12" t="str">
        <f>VLOOKUP($G19,'[1]Base PL'!B$1:L$1113,6,0)</f>
        <v>DGPPN;DAF</v>
      </c>
      <c r="P19" s="12" t="str">
        <f>VLOOKUP($G19,'[1]Base PL'!B$1:L$1113,7,0)</f>
        <v>DGPPN</v>
      </c>
      <c r="Q19" s="12" t="str">
        <f>VLOOKUP($G19,'[1]Base PL'!B$1:L$1113,8,0)</f>
        <v/>
      </c>
      <c r="R19" s="12" t="str">
        <f>VLOOKUP($G19,'[1]Base PL'!B$1:L$1113,9,0)</f>
        <v/>
      </c>
      <c r="S19" s="12" t="str">
        <f>VLOOKUP($G19,'[1]Base PL'!B$1:L$1113,10,0)</f>
        <v/>
      </c>
    </row>
    <row r="20" spans="1:19" ht="30" customHeight="1" x14ac:dyDescent="0.3">
      <c r="A20" s="18">
        <v>10</v>
      </c>
      <c r="B20" s="8" t="s">
        <v>20</v>
      </c>
      <c r="C20" s="16">
        <v>46154</v>
      </c>
      <c r="D20" s="10">
        <v>0.41666666666666669</v>
      </c>
      <c r="E20" s="11" t="s">
        <v>26</v>
      </c>
      <c r="F20" s="8" t="s">
        <v>33</v>
      </c>
      <c r="G20" s="12" t="s">
        <v>43</v>
      </c>
      <c r="H20" s="12" t="str">
        <f>_xlfn.XLOOKUP(G20,[1]Priorizados!F$2:F$241,[1]Priorizados!L$2:L$241,"NO CRITERIO",0,1)</f>
        <v>NO CRITERIO</v>
      </c>
      <c r="I20" s="13" t="str">
        <f>_xlfn.XLOOKUP(G20,[1]Priorizados!F$2:F$241,[1]Priorizados!D$2:D$241,"NO ENTIDAD",0,1)</f>
        <v>NO ENTIDAD</v>
      </c>
      <c r="J20" s="17"/>
      <c r="K20" s="15" t="str">
        <f>VLOOKUP($G20,'[1]Base PL'!B$1:L$1113,2,0)</f>
        <v>Por medio de la cual se modifica el artículo 79 de la Ley 906 de 2004 -Código de Procedimiento Penal- en relación con la orden de archivo y el derecho de la víctima a solicitar la reanudación de la investigación</v>
      </c>
      <c r="L20" s="12" t="str">
        <f>VLOOKUP($G20,'[1]Base PL'!B$1:L$1113,3,0)</f>
        <v>Bajo</v>
      </c>
      <c r="M20" s="12" t="str">
        <f>VLOOKUP($G20,'[1]Base PL'!B$1:L$1113,4,0)</f>
        <v>Ponencia</v>
      </c>
      <c r="N20" s="12" t="str">
        <f>VLOOKUP($G20,'[1]Base PL'!B$1:L$1113,5,0)</f>
        <v>1</v>
      </c>
      <c r="O20" s="12" t="str">
        <f>VLOOKUP($G20,'[1]Base PL'!B$1:L$1113,6,0)</f>
        <v/>
      </c>
      <c r="P20" s="12" t="str">
        <f>VLOOKUP($G20,'[1]Base PL'!B$1:L$1113,7,0)</f>
        <v/>
      </c>
      <c r="Q20" s="12" t="str">
        <f>VLOOKUP($G20,'[1]Base PL'!B$1:L$1113,8,0)</f>
        <v/>
      </c>
      <c r="R20" s="12" t="str">
        <f>VLOOKUP($G20,'[1]Base PL'!B$1:L$1113,9,0)</f>
        <v/>
      </c>
      <c r="S20" s="12" t="str">
        <f>VLOOKUP($G20,'[1]Base PL'!B$1:L$1113,10,0)</f>
        <v/>
      </c>
    </row>
    <row r="21" spans="1:19" ht="30" customHeight="1" x14ac:dyDescent="0.3">
      <c r="A21" s="18">
        <v>11</v>
      </c>
      <c r="B21" s="8" t="s">
        <v>20</v>
      </c>
      <c r="C21" s="16">
        <v>46154</v>
      </c>
      <c r="D21" s="10">
        <v>0.41666666666666669</v>
      </c>
      <c r="E21" s="11" t="s">
        <v>26</v>
      </c>
      <c r="F21" s="8" t="s">
        <v>33</v>
      </c>
      <c r="G21" s="12" t="s">
        <v>44</v>
      </c>
      <c r="H21" s="12" t="str">
        <f>_xlfn.XLOOKUP(G21,[1]Priorizados!F$2:F$241,[1]Priorizados!L$2:L$241,"NO CRITERIO",0,1)</f>
        <v>NO CRITERIO</v>
      </c>
      <c r="I21" s="13" t="str">
        <f>_xlfn.XLOOKUP(G21,[1]Priorizados!F$2:F$241,[1]Priorizados!D$2:D$241,"NO ENTIDAD",0,1)</f>
        <v>NO ENTIDAD</v>
      </c>
      <c r="J21" s="17"/>
      <c r="K21" s="15" t="str">
        <f>VLOOKUP($G21,'[1]Base PL'!B$1:L$1113,2,0)</f>
        <v>por medio de la cual se incorpora el sistema de información individual de procesos penales al Sistema de Información Estadística de la Rama Judicial y se dictan otras disposiciones.</v>
      </c>
      <c r="L21" s="12" t="str">
        <f>VLOOKUP($G21,'[1]Base PL'!B$1:L$1113,3,0)</f>
        <v>Bajo</v>
      </c>
      <c r="M21" s="12" t="str">
        <f>VLOOKUP($G21,'[1]Base PL'!B$1:L$1113,4,0)</f>
        <v>Ponencia</v>
      </c>
      <c r="N21" s="12" t="str">
        <f>VLOOKUP($G21,'[1]Base PL'!B$1:L$1113,5,0)</f>
        <v>1</v>
      </c>
      <c r="O21" s="12" t="str">
        <f>VLOOKUP($G21,'[1]Base PL'!B$1:L$1113,6,0)</f>
        <v>DGPPN</v>
      </c>
      <c r="P21" s="12" t="str">
        <f>VLOOKUP($G21,'[1]Base PL'!B$1:L$1113,7,0)</f>
        <v>DGPPN</v>
      </c>
      <c r="Q21" s="12" t="str">
        <f>VLOOKUP($G21,'[1]Base PL'!B$1:L$1113,8,0)</f>
        <v/>
      </c>
      <c r="R21" s="12" t="str">
        <f>VLOOKUP($G21,'[1]Base PL'!B$1:L$1113,9,0)</f>
        <v/>
      </c>
      <c r="S21" s="12" t="str">
        <f>VLOOKUP($G21,'[1]Base PL'!B$1:L$1113,10,0)</f>
        <v/>
      </c>
    </row>
    <row r="22" spans="1:19" ht="30" customHeight="1" x14ac:dyDescent="0.3">
      <c r="A22" s="18">
        <v>24</v>
      </c>
      <c r="B22" s="8" t="s">
        <v>20</v>
      </c>
      <c r="C22" s="16">
        <v>46154</v>
      </c>
      <c r="D22" s="10">
        <v>0.41666666666666669</v>
      </c>
      <c r="E22" s="11" t="s">
        <v>26</v>
      </c>
      <c r="F22" s="8" t="s">
        <v>33</v>
      </c>
      <c r="G22" s="12" t="s">
        <v>45</v>
      </c>
      <c r="H22" s="12" t="str">
        <f>_xlfn.XLOOKUP(G22,[1]Priorizados!F$2:F$241,[1]Priorizados!L$2:L$241,"NO CRITERIO",0,1)</f>
        <v>NO CRITERIO</v>
      </c>
      <c r="I22" s="13" t="str">
        <f>_xlfn.XLOOKUP(G22,[1]Priorizados!F$2:F$241,[1]Priorizados!D$2:D$241,"NO ENTIDAD",0,1)</f>
        <v>NO ENTIDAD</v>
      </c>
      <c r="J22" s="17"/>
      <c r="K22" s="15" t="str">
        <f>VLOOKUP($G22,'[1]Base PL'!B$1:L$1113,2,0)</f>
        <v>Por la cual se expiden las normas para la organización y funcionamiento de las Provincias Administrativas y de Planificación (PAP).</v>
      </c>
      <c r="L22" s="12" t="str">
        <f>VLOOKUP($G22,'[1]Base PL'!B$1:L$1113,3,0)</f>
        <v>Alto</v>
      </c>
      <c r="M22" s="12" t="str">
        <f>VLOOKUP($G22,'[1]Base PL'!B$1:L$1113,4,0)</f>
        <v>Ponencia</v>
      </c>
      <c r="N22" s="12" t="str">
        <f>VLOOKUP($G22,'[1]Base PL'!B$1:L$1113,5,0)</f>
        <v>1</v>
      </c>
      <c r="O22" s="12" t="str">
        <f>VLOOKUP($G22,'[1]Base PL'!B$1:L$1113,6,0)</f>
        <v>DAF;DGPPN</v>
      </c>
      <c r="P22" s="12" t="str">
        <f>VLOOKUP($G22,'[1]Base PL'!B$1:L$1113,7,0)</f>
        <v>DGPPN</v>
      </c>
      <c r="Q22" s="12" t="str">
        <f>VLOOKUP($G22,'[1]Base PL'!B$1:L$1113,8,0)</f>
        <v/>
      </c>
      <c r="R22" s="12" t="str">
        <f>VLOOKUP($G22,'[1]Base PL'!B$1:L$1113,9,0)</f>
        <v/>
      </c>
      <c r="S22" s="12" t="str">
        <f>VLOOKUP($G22,'[1]Base PL'!B$1:L$1113,10,0)</f>
        <v/>
      </c>
    </row>
    <row r="23" spans="1:19" ht="30" customHeight="1" x14ac:dyDescent="0.3">
      <c r="A23" s="18">
        <v>13</v>
      </c>
      <c r="B23" s="8" t="s">
        <v>20</v>
      </c>
      <c r="C23" s="16">
        <v>46154</v>
      </c>
      <c r="D23" s="10">
        <v>0.41666666666666669</v>
      </c>
      <c r="E23" s="11" t="s">
        <v>26</v>
      </c>
      <c r="F23" s="8" t="s">
        <v>33</v>
      </c>
      <c r="G23" s="12" t="s">
        <v>46</v>
      </c>
      <c r="H23" s="12" t="str">
        <f>_xlfn.XLOOKUP(G23,[1]Priorizados!F$2:F$241,[1]Priorizados!L$2:L$241,"NO CRITERIO",0,1)</f>
        <v>Complementario</v>
      </c>
      <c r="I23" s="13" t="str">
        <f>_xlfn.XLOOKUP(G23,[1]Priorizados!F$2:F$241,[1]Priorizados!D$2:D$241,"NO ENTIDAD",0,1)</f>
        <v>JUSTICIA</v>
      </c>
      <c r="J23" s="17"/>
      <c r="K23" s="15" t="str">
        <f>VLOOKUP($G23,'[1]Base PL'!B$1:L$1113,2,0)</f>
        <v>POR MEDIO DE LA CUAL SE DA CUMPLIMIENTO A LA SENTENCIA DE LA CORTE INTERAMERICANA DE DERECHOS HUMANOS CASO GUZMÁN MEDINA Y OTROS VS COLOMBIA; SE MODIFICA EL CÓDIGO GENERAL DISCIPLINARIO Y SE CREA UNA CAUSAL DE FALTA DISCIPLINARIA. (LEY ARLES)</v>
      </c>
      <c r="L23" s="12" t="str">
        <f>VLOOKUP($G23,'[1]Base PL'!B$1:L$1113,3,0)</f>
        <v>No impacto</v>
      </c>
      <c r="M23" s="12" t="str">
        <f>VLOOKUP($G23,'[1]Base PL'!B$1:L$1113,4,0)</f>
        <v>Ponencia</v>
      </c>
      <c r="N23" s="12" t="str">
        <f>VLOOKUP($G23,'[1]Base PL'!B$1:L$1113,5,0)</f>
        <v>1</v>
      </c>
      <c r="O23" s="12" t="str">
        <f>VLOOKUP($G23,'[1]Base PL'!B$1:L$1113,6,0)</f>
        <v/>
      </c>
      <c r="P23" s="12" t="str">
        <f>VLOOKUP($G23,'[1]Base PL'!B$1:L$1113,7,0)</f>
        <v/>
      </c>
      <c r="Q23" s="12" t="str">
        <f>VLOOKUP($G23,'[1]Base PL'!B$1:L$1113,8,0)</f>
        <v/>
      </c>
      <c r="R23" s="12" t="str">
        <f>VLOOKUP($G23,'[1]Base PL'!B$1:L$1113,9,0)</f>
        <v/>
      </c>
      <c r="S23" s="12" t="str">
        <f>VLOOKUP($G23,'[1]Base PL'!B$1:L$1113,10,0)</f>
        <v/>
      </c>
    </row>
    <row r="24" spans="1:19" ht="30" customHeight="1" x14ac:dyDescent="0.3">
      <c r="A24" s="18">
        <v>2</v>
      </c>
      <c r="B24" s="8" t="s">
        <v>20</v>
      </c>
      <c r="C24" s="16">
        <v>46154</v>
      </c>
      <c r="D24" s="10">
        <v>0.41666666666666669</v>
      </c>
      <c r="E24" s="11" t="s">
        <v>22</v>
      </c>
      <c r="F24" s="8" t="s">
        <v>33</v>
      </c>
      <c r="G24" s="12" t="s">
        <v>47</v>
      </c>
      <c r="H24" s="12" t="str">
        <f>_xlfn.XLOOKUP(G24,[1]Priorizados!F$2:F$241,[1]Priorizados!L$2:L$241,"NO CRITERIO",0,1)</f>
        <v>NO CRITERIO</v>
      </c>
      <c r="I24" s="13" t="str">
        <f>_xlfn.XLOOKUP(G24,[1]Priorizados!F$2:F$241,[1]Priorizados!D$2:D$241,"NO ENTIDAD",0,1)</f>
        <v>NO ENTIDAD</v>
      </c>
      <c r="J24" s="17"/>
      <c r="K24" s="15" t="str">
        <f>VLOOKUP($G24,'[1]Base PL'!B$1:L$1113,2,0)</f>
        <v>Por medio de la cual se reconoce el carácter de factor salarial a la bonificación judicial de los servidores públicos de la Fiscalía General de la Nación; la Rama Judicial y la Justicia Penal Militar; la Dirección Ejecutiva de Administración Judicial y las direcciones seccionales de la Rama Judicial</v>
      </c>
      <c r="L24" s="12" t="str">
        <f>VLOOKUP($G24,'[1]Base PL'!B$1:L$1113,3,0)</f>
        <v>Alto</v>
      </c>
      <c r="M24" s="12" t="str">
        <f>VLOOKUP($G24,'[1]Base PL'!B$1:L$1113,4,0)</f>
        <v>Aprobado</v>
      </c>
      <c r="N24" s="12" t="str">
        <f>VLOOKUP($G24,'[1]Base PL'!B$1:L$1113,5,0)</f>
        <v>2</v>
      </c>
      <c r="O24" s="12" t="str">
        <f>VLOOKUP($G24,'[1]Base PL'!B$1:L$1113,6,0)</f>
        <v>DGRESS;DGPPN</v>
      </c>
      <c r="P24" s="12" t="str">
        <f>VLOOKUP($G24,'[1]Base PL'!B$1:L$1113,7,0)</f>
        <v>DGPPN; DGRESS</v>
      </c>
      <c r="Q24" s="12" t="str">
        <f>VLOOKUP($G24,'[1]Base PL'!B$1:L$1113,8,0)</f>
        <v/>
      </c>
      <c r="R24" s="12" t="str">
        <f>VLOOKUP($G24,'[1]Base PL'!B$1:L$1113,9,0)</f>
        <v/>
      </c>
      <c r="S24" s="12" t="str">
        <f>VLOOKUP($G24,'[1]Base PL'!B$1:L$1113,10,0)</f>
        <v>-Ponencia 2 Debate</v>
      </c>
    </row>
    <row r="25" spans="1:19" ht="30" customHeight="1" x14ac:dyDescent="0.3">
      <c r="A25" s="18">
        <v>15</v>
      </c>
      <c r="B25" s="8" t="s">
        <v>20</v>
      </c>
      <c r="C25" s="16">
        <v>46154</v>
      </c>
      <c r="D25" s="10">
        <v>0.41666666666666669</v>
      </c>
      <c r="E25" s="11" t="s">
        <v>26</v>
      </c>
      <c r="F25" s="8" t="s">
        <v>33</v>
      </c>
      <c r="G25" s="12" t="s">
        <v>48</v>
      </c>
      <c r="H25" s="12" t="str">
        <f>_xlfn.XLOOKUP(G25,[1]Priorizados!F$2:F$241,[1]Priorizados!L$2:L$241,"NO CRITERIO",0,1)</f>
        <v>NO CRITERIO</v>
      </c>
      <c r="I25" s="13" t="str">
        <f>_xlfn.XLOOKUP(G25,[1]Priorizados!F$2:F$241,[1]Priorizados!D$2:D$241,"NO ENTIDAD",0,1)</f>
        <v>NO ENTIDAD</v>
      </c>
      <c r="J25" s="17"/>
      <c r="K25" s="15" t="str">
        <f>VLOOKUP($G25,'[1]Base PL'!B$1:L$1113,2,0)</f>
        <v>por medio de la cual se fortalecen las reglas normativas en materia de responsabilidad fiscal y se dictan otras disposiciones.</v>
      </c>
      <c r="L25" s="12" t="str">
        <f>VLOOKUP($G25,'[1]Base PL'!B$1:L$1113,3,0)</f>
        <v>Bajo</v>
      </c>
      <c r="M25" s="12" t="str">
        <f>VLOOKUP($G25,'[1]Base PL'!B$1:L$1113,4,0)</f>
        <v>Ponencia</v>
      </c>
      <c r="N25" s="12" t="str">
        <f>VLOOKUP($G25,'[1]Base PL'!B$1:L$1113,5,0)</f>
        <v>1</v>
      </c>
      <c r="O25" s="12" t="str">
        <f>VLOOKUP($G25,'[1]Base PL'!B$1:L$1113,6,0)</f>
        <v>DGPPN</v>
      </c>
      <c r="P25" s="12" t="str">
        <f>VLOOKUP($G25,'[1]Base PL'!B$1:L$1113,7,0)</f>
        <v>DGPPN</v>
      </c>
      <c r="Q25" s="12" t="str">
        <f>VLOOKUP($G25,'[1]Base PL'!B$1:L$1113,8,0)</f>
        <v/>
      </c>
      <c r="R25" s="12" t="str">
        <f>VLOOKUP($G25,'[1]Base PL'!B$1:L$1113,9,0)</f>
        <v/>
      </c>
      <c r="S25" s="12" t="str">
        <f>VLOOKUP($G25,'[1]Base PL'!B$1:L$1113,10,0)</f>
        <v/>
      </c>
    </row>
    <row r="26" spans="1:19" ht="30" customHeight="1" x14ac:dyDescent="0.3">
      <c r="A26" s="18">
        <v>16</v>
      </c>
      <c r="B26" s="8" t="s">
        <v>20</v>
      </c>
      <c r="C26" s="16">
        <v>46154</v>
      </c>
      <c r="D26" s="10">
        <v>0.41666666666666669</v>
      </c>
      <c r="E26" s="11" t="s">
        <v>26</v>
      </c>
      <c r="F26" s="8" t="s">
        <v>33</v>
      </c>
      <c r="G26" s="12" t="s">
        <v>49</v>
      </c>
      <c r="H26" s="12" t="str">
        <f>_xlfn.XLOOKUP(G26,[1]Priorizados!F$2:F$241,[1]Priorizados!L$2:L$241,"NO CRITERIO",0,1)</f>
        <v>NO CRITERIO</v>
      </c>
      <c r="I26" s="13" t="str">
        <f>_xlfn.XLOOKUP(G26,[1]Priorizados!F$2:F$241,[1]Priorizados!D$2:D$241,"NO ENTIDAD",0,1)</f>
        <v>NO ENTIDAD</v>
      </c>
      <c r="J26" s="17"/>
      <c r="K26" s="15" t="str">
        <f>VLOOKUP($G26,'[1]Base PL'!B$1:L$1113,2,0)</f>
        <v>por medio de la cual se reconoce la importancia del Barrismo Social; se fomenta la paz y convivencia en el fútbol y se dictan otras disposiciones.</v>
      </c>
      <c r="L26" s="12" t="str">
        <f>VLOOKUP($G26,'[1]Base PL'!B$1:L$1113,3,0)</f>
        <v>Bajo</v>
      </c>
      <c r="M26" s="12" t="str">
        <f>VLOOKUP($G26,'[1]Base PL'!B$1:L$1113,4,0)</f>
        <v>Ponencia</v>
      </c>
      <c r="N26" s="12" t="str">
        <f>VLOOKUP($G26,'[1]Base PL'!B$1:L$1113,5,0)</f>
        <v>1</v>
      </c>
      <c r="O26" s="12" t="str">
        <f>VLOOKUP($G26,'[1]Base PL'!B$1:L$1113,6,0)</f>
        <v>DGPPN</v>
      </c>
      <c r="P26" s="12" t="str">
        <f>VLOOKUP($G26,'[1]Base PL'!B$1:L$1113,7,0)</f>
        <v>DGPPN</v>
      </c>
      <c r="Q26" s="12" t="str">
        <f>VLOOKUP($G26,'[1]Base PL'!B$1:L$1113,8,0)</f>
        <v/>
      </c>
      <c r="R26" s="12" t="str">
        <f>VLOOKUP($G26,'[1]Base PL'!B$1:L$1113,9,0)</f>
        <v/>
      </c>
      <c r="S26" s="12" t="str">
        <f>VLOOKUP($G26,'[1]Base PL'!B$1:L$1113,10,0)</f>
        <v/>
      </c>
    </row>
    <row r="27" spans="1:19" ht="30" customHeight="1" x14ac:dyDescent="0.3">
      <c r="A27" s="18">
        <v>17</v>
      </c>
      <c r="B27" s="8" t="s">
        <v>20</v>
      </c>
      <c r="C27" s="16">
        <v>46154</v>
      </c>
      <c r="D27" s="10">
        <v>0.41666666666666669</v>
      </c>
      <c r="E27" s="11" t="s">
        <v>26</v>
      </c>
      <c r="F27" s="8" t="s">
        <v>33</v>
      </c>
      <c r="G27" s="12" t="s">
        <v>50</v>
      </c>
      <c r="H27" s="12" t="str">
        <f>_xlfn.XLOOKUP(G27,[1]Priorizados!F$2:F$241,[1]Priorizados!L$2:L$241,"NO CRITERIO",0,1)</f>
        <v>NO CRITERIO</v>
      </c>
      <c r="I27" s="13" t="str">
        <f>_xlfn.XLOOKUP(G27,[1]Priorizados!F$2:F$241,[1]Priorizados!D$2:D$241,"NO ENTIDAD",0,1)</f>
        <v>NO ENTIDAD</v>
      </c>
      <c r="J27" s="17"/>
      <c r="K27" s="15" t="str">
        <f>VLOOKUP($G27,'[1]Base PL'!B$1:L$1113,2,0)</f>
        <v>Por medio de la cual se fortalece el procedimiento de multas de inasistencia en la propiedad horizontal</v>
      </c>
      <c r="L27" s="12" t="str">
        <f>VLOOKUP($G27,'[1]Base PL'!B$1:L$1113,3,0)</f>
        <v>Bajo</v>
      </c>
      <c r="M27" s="12" t="str">
        <f>VLOOKUP($G27,'[1]Base PL'!B$1:L$1113,4,0)</f>
        <v>Ponencia</v>
      </c>
      <c r="N27" s="12" t="str">
        <f>VLOOKUP($G27,'[1]Base PL'!B$1:L$1113,5,0)</f>
        <v>1</v>
      </c>
      <c r="O27" s="12" t="str">
        <f>VLOOKUP($G27,'[1]Base PL'!B$1:L$1113,6,0)</f>
        <v>DGPPN</v>
      </c>
      <c r="P27" s="12" t="str">
        <f>VLOOKUP($G27,'[1]Base PL'!B$1:L$1113,7,0)</f>
        <v>DGPPN</v>
      </c>
      <c r="Q27" s="12" t="str">
        <f>VLOOKUP($G27,'[1]Base PL'!B$1:L$1113,8,0)</f>
        <v/>
      </c>
      <c r="R27" s="12" t="str">
        <f>VLOOKUP($G27,'[1]Base PL'!B$1:L$1113,9,0)</f>
        <v/>
      </c>
      <c r="S27" s="12" t="str">
        <f>VLOOKUP($G27,'[1]Base PL'!B$1:L$1113,10,0)</f>
        <v/>
      </c>
    </row>
    <row r="28" spans="1:19" ht="30" customHeight="1" x14ac:dyDescent="0.3">
      <c r="A28" s="18">
        <v>18</v>
      </c>
      <c r="B28" s="8" t="s">
        <v>20</v>
      </c>
      <c r="C28" s="16">
        <v>46154</v>
      </c>
      <c r="D28" s="10">
        <v>0.41666666666666669</v>
      </c>
      <c r="E28" s="11" t="s">
        <v>26</v>
      </c>
      <c r="F28" s="8" t="s">
        <v>33</v>
      </c>
      <c r="G28" s="12" t="s">
        <v>51</v>
      </c>
      <c r="H28" s="12" t="str">
        <f>_xlfn.XLOOKUP(G28,[1]Priorizados!F$2:F$241,[1]Priorizados!L$2:L$241,"NO CRITERIO",0,1)</f>
        <v>Riesgo</v>
      </c>
      <c r="I28" s="13" t="str">
        <f>_xlfn.XLOOKUP(G28,[1]Priorizados!F$2:F$241,[1]Priorizados!D$2:D$241,"NO ENTIDAD",0,1)</f>
        <v xml:space="preserve">SALUD </v>
      </c>
      <c r="J28" s="17"/>
      <c r="K28" s="15" t="str">
        <f>VLOOKUP($G28,'[1]Base PL'!B$1:L$1113,2,0)</f>
        <v>Por medio de la cual se crea el Comité Técnico Asesor en Salud para la Rama Judicial y se dictan otras disposiciones.</v>
      </c>
      <c r="L28" s="12" t="str">
        <f>VLOOKUP($G28,'[1]Base PL'!B$1:L$1113,3,0)</f>
        <v>Bajo</v>
      </c>
      <c r="M28" s="12" t="str">
        <f>VLOOKUP($G28,'[1]Base PL'!B$1:L$1113,4,0)</f>
        <v>Ponencia</v>
      </c>
      <c r="N28" s="12" t="str">
        <f>VLOOKUP($G28,'[1]Base PL'!B$1:L$1113,5,0)</f>
        <v>1</v>
      </c>
      <c r="O28" s="12" t="str">
        <f>VLOOKUP($G28,'[1]Base PL'!B$1:L$1113,6,0)</f>
        <v>DGPPN</v>
      </c>
      <c r="P28" s="12" t="str">
        <f>VLOOKUP($G28,'[1]Base PL'!B$1:L$1113,7,0)</f>
        <v>DGPPN</v>
      </c>
      <c r="Q28" s="12" t="str">
        <f>VLOOKUP($G28,'[1]Base PL'!B$1:L$1113,8,0)</f>
        <v/>
      </c>
      <c r="R28" s="12" t="str">
        <f>VLOOKUP($G28,'[1]Base PL'!B$1:L$1113,9,0)</f>
        <v/>
      </c>
      <c r="S28" s="12" t="str">
        <f>VLOOKUP($G28,'[1]Base PL'!B$1:L$1113,10,0)</f>
        <v/>
      </c>
    </row>
    <row r="29" spans="1:19" ht="30" customHeight="1" x14ac:dyDescent="0.3">
      <c r="A29" s="18">
        <v>19</v>
      </c>
      <c r="B29" s="8" t="s">
        <v>20</v>
      </c>
      <c r="C29" s="16">
        <v>46154</v>
      </c>
      <c r="D29" s="10">
        <v>0.41666666666666669</v>
      </c>
      <c r="E29" s="11" t="s">
        <v>26</v>
      </c>
      <c r="F29" s="8" t="s">
        <v>33</v>
      </c>
      <c r="G29" s="12" t="s">
        <v>52</v>
      </c>
      <c r="H29" s="12" t="str">
        <f>_xlfn.XLOOKUP(G29,[1]Priorizados!F$2:F$241,[1]Priorizados!L$2:L$241,"NO CRITERIO",0,1)</f>
        <v>NO CRITERIO</v>
      </c>
      <c r="I29" s="13" t="str">
        <f>_xlfn.XLOOKUP(G29,[1]Priorizados!F$2:F$241,[1]Priorizados!D$2:D$241,"NO ENTIDAD",0,1)</f>
        <v>NO ENTIDAD</v>
      </c>
      <c r="J29" s="17"/>
      <c r="K29" s="15" t="str">
        <f>VLOOKUP($G29,'[1]Base PL'!B$1:L$1113,2,0)</f>
        <v>Por medio de la cual se incorpora en el ordenamiento jurídico colombiano la violencia vicaria y se dictan disposiciones en materia de prevención; atención y protección.</v>
      </c>
      <c r="L29" s="12" t="str">
        <f>VLOOKUP($G29,'[1]Base PL'!B$1:L$1113,3,0)</f>
        <v>Bajo</v>
      </c>
      <c r="M29" s="12" t="str">
        <f>VLOOKUP($G29,'[1]Base PL'!B$1:L$1113,4,0)</f>
        <v>Ponencia</v>
      </c>
      <c r="N29" s="12" t="str">
        <f>VLOOKUP($G29,'[1]Base PL'!B$1:L$1113,5,0)</f>
        <v>1</v>
      </c>
      <c r="O29" s="12" t="str">
        <f>VLOOKUP($G29,'[1]Base PL'!B$1:L$1113,6,0)</f>
        <v>DGPPN</v>
      </c>
      <c r="P29" s="12" t="str">
        <f>VLOOKUP($G29,'[1]Base PL'!B$1:L$1113,7,0)</f>
        <v>DGPPN</v>
      </c>
      <c r="Q29" s="12" t="str">
        <f>VLOOKUP($G29,'[1]Base PL'!B$1:L$1113,8,0)</f>
        <v/>
      </c>
      <c r="R29" s="12" t="str">
        <f>VLOOKUP($G29,'[1]Base PL'!B$1:L$1113,9,0)</f>
        <v/>
      </c>
      <c r="S29" s="12" t="str">
        <f>VLOOKUP($G29,'[1]Base PL'!B$1:L$1113,10,0)</f>
        <v/>
      </c>
    </row>
    <row r="30" spans="1:19" ht="30" customHeight="1" x14ac:dyDescent="0.3">
      <c r="A30" s="18">
        <v>20</v>
      </c>
      <c r="B30" s="8" t="s">
        <v>20</v>
      </c>
      <c r="C30" s="16">
        <v>46154</v>
      </c>
      <c r="D30" s="10">
        <v>0.41666666666666669</v>
      </c>
      <c r="E30" s="11" t="s">
        <v>26</v>
      </c>
      <c r="F30" s="8" t="s">
        <v>33</v>
      </c>
      <c r="G30" s="12" t="s">
        <v>53</v>
      </c>
      <c r="H30" s="12" t="str">
        <f>_xlfn.XLOOKUP(G30,[1]Priorizados!F$2:F$241,[1]Priorizados!L$2:L$241,"NO CRITERIO",0,1)</f>
        <v>NO CRITERIO</v>
      </c>
      <c r="I30" s="13" t="str">
        <f>_xlfn.XLOOKUP(G30,[1]Priorizados!F$2:F$241,[1]Priorizados!D$2:D$241,"NO ENTIDAD",0,1)</f>
        <v>NO ENTIDAD</v>
      </c>
      <c r="J30" s="17"/>
      <c r="K30" s="15" t="str">
        <f>VLOOKUP($G30,'[1]Base PL'!B$1:L$1113,2,0)</f>
        <v>por la cual se regula el ejercicio de cabildeo; se crea el registro público y se garantiza el proceso de toma de decisiones en el sector público.</v>
      </c>
      <c r="L30" s="12" t="str">
        <f>VLOOKUP($G30,'[1]Base PL'!B$1:L$1113,3,0)</f>
        <v>Bajo</v>
      </c>
      <c r="M30" s="12" t="str">
        <f>VLOOKUP($G30,'[1]Base PL'!B$1:L$1113,4,0)</f>
        <v>Ponencia</v>
      </c>
      <c r="N30" s="12" t="str">
        <f>VLOOKUP($G30,'[1]Base PL'!B$1:L$1113,5,0)</f>
        <v>1</v>
      </c>
      <c r="O30" s="12" t="str">
        <f>VLOOKUP($G30,'[1]Base PL'!B$1:L$1113,6,0)</f>
        <v>DGPPN</v>
      </c>
      <c r="P30" s="12" t="str">
        <f>VLOOKUP($G30,'[1]Base PL'!B$1:L$1113,7,0)</f>
        <v>DGPPN</v>
      </c>
      <c r="Q30" s="12" t="str">
        <f>VLOOKUP($G30,'[1]Base PL'!B$1:L$1113,8,0)</f>
        <v/>
      </c>
      <c r="R30" s="12" t="str">
        <f>VLOOKUP($G30,'[1]Base PL'!B$1:L$1113,9,0)</f>
        <v/>
      </c>
      <c r="S30" s="12" t="str">
        <f>VLOOKUP($G30,'[1]Base PL'!B$1:L$1113,10,0)</f>
        <v/>
      </c>
    </row>
    <row r="31" spans="1:19" ht="30" customHeight="1" x14ac:dyDescent="0.3">
      <c r="A31" s="18">
        <v>21</v>
      </c>
      <c r="B31" s="8" t="s">
        <v>20</v>
      </c>
      <c r="C31" s="16">
        <v>46154</v>
      </c>
      <c r="D31" s="10">
        <v>0.41666666666666669</v>
      </c>
      <c r="E31" s="11" t="s">
        <v>26</v>
      </c>
      <c r="F31" s="8" t="s">
        <v>33</v>
      </c>
      <c r="G31" s="12" t="s">
        <v>54</v>
      </c>
      <c r="H31" s="12" t="str">
        <f>_xlfn.XLOOKUP(G31,[1]Priorizados!F$2:F$241,[1]Priorizados!L$2:L$241,"NO CRITERIO",0,1)</f>
        <v>NO CRITERIO</v>
      </c>
      <c r="I31" s="13" t="str">
        <f>_xlfn.XLOOKUP(G31,[1]Priorizados!F$2:F$241,[1]Priorizados!D$2:D$241,"NO ENTIDAD",0,1)</f>
        <v>NO ENTIDAD</v>
      </c>
      <c r="J31" s="17"/>
      <c r="K31" s="15" t="str">
        <f>VLOOKUP($G31,'[1]Base PL'!B$1:L$1113,2,0)</f>
        <v>POR MEDIO DE LA CUAL SE MODIFICA EL ARTICULO 49 DE LA LEY 1922 DE 2018; QUE ESTABLECE LAS REGLAS DE PROCEDIMIENTO DE LA JURISDICCIÓN ESPECIAL PARA LA PAZ.</v>
      </c>
      <c r="L31" s="12" t="str">
        <f>VLOOKUP($G31,'[1]Base PL'!B$1:L$1113,3,0)</f>
        <v>Bajo</v>
      </c>
      <c r="M31" s="12" t="str">
        <f>VLOOKUP($G31,'[1]Base PL'!B$1:L$1113,4,0)</f>
        <v>Ponencia</v>
      </c>
      <c r="N31" s="12" t="str">
        <f>VLOOKUP($G31,'[1]Base PL'!B$1:L$1113,5,0)</f>
        <v>1</v>
      </c>
      <c r="O31" s="12" t="str">
        <f>VLOOKUP($G31,'[1]Base PL'!B$1:L$1113,6,0)</f>
        <v>DGPPN</v>
      </c>
      <c r="P31" s="12" t="str">
        <f>VLOOKUP($G31,'[1]Base PL'!B$1:L$1113,7,0)</f>
        <v>DGPPN</v>
      </c>
      <c r="Q31" s="12" t="str">
        <f>VLOOKUP($G31,'[1]Base PL'!B$1:L$1113,8,0)</f>
        <v/>
      </c>
      <c r="R31" s="12" t="str">
        <f>VLOOKUP($G31,'[1]Base PL'!B$1:L$1113,9,0)</f>
        <v/>
      </c>
      <c r="S31" s="12" t="str">
        <f>VLOOKUP($G31,'[1]Base PL'!B$1:L$1113,10,0)</f>
        <v/>
      </c>
    </row>
    <row r="32" spans="1:19" ht="30" customHeight="1" x14ac:dyDescent="0.3">
      <c r="A32" s="18">
        <v>22</v>
      </c>
      <c r="B32" s="8" t="s">
        <v>20</v>
      </c>
      <c r="C32" s="16">
        <v>46154</v>
      </c>
      <c r="D32" s="10">
        <v>0.41666666666666669</v>
      </c>
      <c r="E32" s="11" t="s">
        <v>26</v>
      </c>
      <c r="F32" s="8" t="s">
        <v>33</v>
      </c>
      <c r="G32" s="12" t="s">
        <v>55</v>
      </c>
      <c r="H32" s="12" t="str">
        <f>_xlfn.XLOOKUP(G32,[1]Priorizados!F$2:F$241,[1]Priorizados!L$2:L$241,"NO CRITERIO",0,1)</f>
        <v>NO CRITERIO</v>
      </c>
      <c r="I32" s="13" t="str">
        <f>_xlfn.XLOOKUP(G32,[1]Priorizados!F$2:F$241,[1]Priorizados!D$2:D$241,"NO ENTIDAD",0,1)</f>
        <v>NO ENTIDAD</v>
      </c>
      <c r="J32" s="17"/>
      <c r="K32" s="15" t="str">
        <f>VLOOKUP($G32,'[1]Base PL'!B$1:L$1113,2,0)</f>
        <v>por la cual se regulan principios en materia de neurociencias; neurotecnologías; derechos humanos y se dictan otras disposiciones.</v>
      </c>
      <c r="L32" s="12" t="str">
        <f>VLOOKUP($G32,'[1]Base PL'!B$1:L$1113,3,0)</f>
        <v>Bajo</v>
      </c>
      <c r="M32" s="12" t="str">
        <f>VLOOKUP($G32,'[1]Base PL'!B$1:L$1113,4,0)</f>
        <v>Ponencia</v>
      </c>
      <c r="N32" s="12" t="str">
        <f>VLOOKUP($G32,'[1]Base PL'!B$1:L$1113,5,0)</f>
        <v>1</v>
      </c>
      <c r="O32" s="12" t="str">
        <f>VLOOKUP($G32,'[1]Base PL'!B$1:L$1113,6,0)</f>
        <v>DGPPN</v>
      </c>
      <c r="P32" s="12" t="str">
        <f>VLOOKUP($G32,'[1]Base PL'!B$1:L$1113,7,0)</f>
        <v>DGPPN</v>
      </c>
      <c r="Q32" s="12" t="str">
        <f>VLOOKUP($G32,'[1]Base PL'!B$1:L$1113,8,0)</f>
        <v/>
      </c>
      <c r="R32" s="12" t="str">
        <f>VLOOKUP($G32,'[1]Base PL'!B$1:L$1113,9,0)</f>
        <v/>
      </c>
      <c r="S32" s="12" t="str">
        <f>VLOOKUP($G32,'[1]Base PL'!B$1:L$1113,10,0)</f>
        <v/>
      </c>
    </row>
    <row r="33" spans="1:19" ht="30" customHeight="1" x14ac:dyDescent="0.3">
      <c r="A33" s="18">
        <v>23</v>
      </c>
      <c r="B33" s="8" t="s">
        <v>20</v>
      </c>
      <c r="C33" s="16">
        <v>46154</v>
      </c>
      <c r="D33" s="10">
        <v>0.41666666666666669</v>
      </c>
      <c r="E33" s="11" t="s">
        <v>26</v>
      </c>
      <c r="F33" s="8" t="s">
        <v>33</v>
      </c>
      <c r="G33" s="12" t="s">
        <v>56</v>
      </c>
      <c r="H33" s="12" t="str">
        <f>_xlfn.XLOOKUP(G33,[1]Priorizados!F$2:F$241,[1]Priorizados!L$2:L$241,"NO CRITERIO",0,1)</f>
        <v>NO CRITERIO</v>
      </c>
      <c r="I33" s="13" t="str">
        <f>_xlfn.XLOOKUP(G33,[1]Priorizados!F$2:F$241,[1]Priorizados!D$2:D$241,"NO ENTIDAD",0,1)</f>
        <v>NO ENTIDAD</v>
      </c>
      <c r="J33" s="17"/>
      <c r="K33" s="15" t="str">
        <f>VLOOKUP($G33,'[1]Base PL'!B$1:L$1113,2,0)</f>
        <v>por medio de la cual se modifica el artículo 438 de la Ley 599 de 2000 en lo relacionado con las circunstancias de agravación de la falsa denuncia.</v>
      </c>
      <c r="L33" s="12" t="str">
        <f>VLOOKUP($G33,'[1]Base PL'!B$1:L$1113,3,0)</f>
        <v>Bajo</v>
      </c>
      <c r="M33" s="12" t="str">
        <f>VLOOKUP($G33,'[1]Base PL'!B$1:L$1113,4,0)</f>
        <v>Ponencia</v>
      </c>
      <c r="N33" s="12" t="str">
        <f>VLOOKUP($G33,'[1]Base PL'!B$1:L$1113,5,0)</f>
        <v>1</v>
      </c>
      <c r="O33" s="12" t="str">
        <f>VLOOKUP($G33,'[1]Base PL'!B$1:L$1113,6,0)</f>
        <v/>
      </c>
      <c r="P33" s="12" t="str">
        <f>VLOOKUP($G33,'[1]Base PL'!B$1:L$1113,7,0)</f>
        <v/>
      </c>
      <c r="Q33" s="12" t="str">
        <f>VLOOKUP($G33,'[1]Base PL'!B$1:L$1113,8,0)</f>
        <v/>
      </c>
      <c r="R33" s="12" t="str">
        <f>VLOOKUP($G33,'[1]Base PL'!B$1:L$1113,9,0)</f>
        <v/>
      </c>
      <c r="S33" s="12" t="str">
        <f>VLOOKUP($G33,'[1]Base PL'!B$1:L$1113,10,0)</f>
        <v/>
      </c>
    </row>
    <row r="34" spans="1:19" ht="30" customHeight="1" x14ac:dyDescent="0.3">
      <c r="A34" s="18">
        <v>8</v>
      </c>
      <c r="B34" s="8" t="s">
        <v>57</v>
      </c>
      <c r="C34" s="16">
        <v>46154</v>
      </c>
      <c r="D34" s="10">
        <v>0.41666666666666669</v>
      </c>
      <c r="E34" s="11" t="s">
        <v>26</v>
      </c>
      <c r="F34" s="8" t="s">
        <v>33</v>
      </c>
      <c r="G34" s="12" t="s">
        <v>58</v>
      </c>
      <c r="H34" s="12" t="str">
        <f>_xlfn.XLOOKUP(G34,[1]Priorizados!F$2:F$241,[1]Priorizados!L$2:L$241,"NO CRITERIO",0,1)</f>
        <v>NO CRITERIO</v>
      </c>
      <c r="I34" s="13" t="str">
        <f>_xlfn.XLOOKUP(G34,[1]Priorizados!F$2:F$241,[1]Priorizados!D$2:D$241,"NO ENTIDAD",0,1)</f>
        <v>NO ENTIDAD</v>
      </c>
      <c r="J34" s="17"/>
      <c r="K34" s="15" t="str">
        <f>VLOOKUP($G34,'[1]Base PL'!B$1:L$1113,2,0)</f>
        <v>por la cual se establecen lineamientos para la donación de artículos aprehendidos; decomisados o abandonados por la Dirección de Impuestos y Aduanas Nacionales (DIAN) al Instituto Colombiano de Bienestar Familiar (ICBF); y se dictan otras disposiciones</v>
      </c>
      <c r="L34" s="12" t="str">
        <f>VLOOKUP($G34,'[1]Base PL'!B$1:L$1113,3,0)</f>
        <v>Alto</v>
      </c>
      <c r="M34" s="12" t="str">
        <f>VLOOKUP($G34,'[1]Base PL'!B$1:L$1113,4,0)</f>
        <v>Ponencia</v>
      </c>
      <c r="N34" s="12" t="str">
        <f>VLOOKUP($G34,'[1]Base PL'!B$1:L$1113,5,0)</f>
        <v>1</v>
      </c>
      <c r="O34" s="12" t="str">
        <f>VLOOKUP($G34,'[1]Base PL'!B$1:L$1113,6,0)</f>
        <v>DGPPN;DIAN</v>
      </c>
      <c r="P34" s="12" t="str">
        <f>VLOOKUP($G34,'[1]Base PL'!B$1:L$1113,7,0)</f>
        <v>DGPPN</v>
      </c>
      <c r="Q34" s="12" t="str">
        <f>VLOOKUP($G34,'[1]Base PL'!B$1:L$1113,8,0)</f>
        <v/>
      </c>
      <c r="R34" s="12" t="str">
        <f>VLOOKUP($G34,'[1]Base PL'!B$1:L$1113,9,0)</f>
        <v/>
      </c>
      <c r="S34" s="12" t="str">
        <f>VLOOKUP($G34,'[1]Base PL'!B$1:L$1113,10,0)</f>
        <v/>
      </c>
    </row>
    <row r="35" spans="1:19" ht="30" customHeight="1" x14ac:dyDescent="0.3">
      <c r="A35" s="18">
        <v>25</v>
      </c>
      <c r="B35" s="8" t="s">
        <v>20</v>
      </c>
      <c r="C35" s="16">
        <v>46154</v>
      </c>
      <c r="D35" s="10">
        <v>0.41666666666666669</v>
      </c>
      <c r="E35" s="11" t="s">
        <v>26</v>
      </c>
      <c r="F35" s="8" t="s">
        <v>33</v>
      </c>
      <c r="G35" s="12" t="s">
        <v>59</v>
      </c>
      <c r="H35" s="12" t="str">
        <f>_xlfn.XLOOKUP(G35,[1]Priorizados!F$2:F$241,[1]Priorizados!L$2:L$241,"NO CRITERIO",0,1)</f>
        <v>NO CRITERIO</v>
      </c>
      <c r="I35" s="13" t="str">
        <f>_xlfn.XLOOKUP(G35,[1]Priorizados!F$2:F$241,[1]Priorizados!D$2:D$241,"NO ENTIDAD",0,1)</f>
        <v>NO ENTIDAD</v>
      </c>
      <c r="J35" s="17"/>
      <c r="K35" s="15" t="str">
        <f>VLOOKUP($G35,'[1]Base PL'!B$1:L$1113,2,0)</f>
        <v>por medio de la cual se establece la imprescriptibilidad de la acción penal del delito de feminicidio – Ley Nancy Mariana Maestre</v>
      </c>
      <c r="L35" s="12" t="str">
        <f>VLOOKUP($G35,'[1]Base PL'!B$1:L$1113,3,0)</f>
        <v>Bajo</v>
      </c>
      <c r="M35" s="12" t="str">
        <f>VLOOKUP($G35,'[1]Base PL'!B$1:L$1113,4,0)</f>
        <v>Ponencia</v>
      </c>
      <c r="N35" s="12" t="str">
        <f>VLOOKUP($G35,'[1]Base PL'!B$1:L$1113,5,0)</f>
        <v>1</v>
      </c>
      <c r="O35" s="12" t="str">
        <f>VLOOKUP($G35,'[1]Base PL'!B$1:L$1113,6,0)</f>
        <v>DGPPN</v>
      </c>
      <c r="P35" s="12" t="str">
        <f>VLOOKUP($G35,'[1]Base PL'!B$1:L$1113,7,0)</f>
        <v>DGPPN</v>
      </c>
      <c r="Q35" s="12" t="str">
        <f>VLOOKUP($G35,'[1]Base PL'!B$1:L$1113,8,0)</f>
        <v/>
      </c>
      <c r="R35" s="12" t="str">
        <f>VLOOKUP($G35,'[1]Base PL'!B$1:L$1113,9,0)</f>
        <v/>
      </c>
      <c r="S35" s="12" t="str">
        <f>VLOOKUP($G35,'[1]Base PL'!B$1:L$1113,10,0)</f>
        <v/>
      </c>
    </row>
    <row r="36" spans="1:19" ht="30" customHeight="1" x14ac:dyDescent="0.3">
      <c r="A36" s="18">
        <v>26</v>
      </c>
      <c r="B36" s="8" t="s">
        <v>20</v>
      </c>
      <c r="C36" s="16">
        <v>46154</v>
      </c>
      <c r="D36" s="10">
        <v>0.41666666666666669</v>
      </c>
      <c r="E36" s="11" t="s">
        <v>26</v>
      </c>
      <c r="F36" s="8" t="s">
        <v>33</v>
      </c>
      <c r="G36" s="12" t="s">
        <v>60</v>
      </c>
      <c r="H36" s="12" t="str">
        <f>_xlfn.XLOOKUP(G36,[1]Priorizados!F$2:F$241,[1]Priorizados!L$2:L$241,"NO CRITERIO",0,1)</f>
        <v>NO CRITERIO</v>
      </c>
      <c r="I36" s="13" t="str">
        <f>_xlfn.XLOOKUP(G36,[1]Priorizados!F$2:F$241,[1]Priorizados!D$2:D$241,"NO ENTIDAD",0,1)</f>
        <v>NO ENTIDAD</v>
      </c>
      <c r="J36" s="17"/>
      <c r="K36" s="15" t="str">
        <f>VLOOKUP($G36,'[1]Base PL'!B$1:L$1113,2,0)</f>
        <v>por medio de la cual se adiciona la Sección 7 al capítulo décimo del Título II de la Ley 5a de 1992 - comparecencia de embajadores y representantes designados ante el Congreso de la República</v>
      </c>
      <c r="L36" s="12" t="str">
        <f>VLOOKUP($G36,'[1]Base PL'!B$1:L$1113,3,0)</f>
        <v>Bajo</v>
      </c>
      <c r="M36" s="12" t="str">
        <f>VLOOKUP($G36,'[1]Base PL'!B$1:L$1113,4,0)</f>
        <v>Ponencia</v>
      </c>
      <c r="N36" s="12" t="str">
        <f>VLOOKUP($G36,'[1]Base PL'!B$1:L$1113,5,0)</f>
        <v>1</v>
      </c>
      <c r="O36" s="12" t="str">
        <f>VLOOKUP($G36,'[1]Base PL'!B$1:L$1113,6,0)</f>
        <v>DGPPN</v>
      </c>
      <c r="P36" s="12" t="str">
        <f>VLOOKUP($G36,'[1]Base PL'!B$1:L$1113,7,0)</f>
        <v>DGPPN</v>
      </c>
      <c r="Q36" s="12" t="str">
        <f>VLOOKUP($G36,'[1]Base PL'!B$1:L$1113,8,0)</f>
        <v/>
      </c>
      <c r="R36" s="12" t="str">
        <f>VLOOKUP($G36,'[1]Base PL'!B$1:L$1113,9,0)</f>
        <v/>
      </c>
      <c r="S36" s="12" t="str">
        <f>VLOOKUP($G36,'[1]Base PL'!B$1:L$1113,10,0)</f>
        <v/>
      </c>
    </row>
    <row r="37" spans="1:19" ht="30" customHeight="1" x14ac:dyDescent="0.3">
      <c r="A37" s="18">
        <v>6</v>
      </c>
      <c r="B37" s="8" t="s">
        <v>57</v>
      </c>
      <c r="C37" s="16">
        <v>46154</v>
      </c>
      <c r="D37" s="10" t="s">
        <v>61</v>
      </c>
      <c r="E37" s="11" t="s">
        <v>22</v>
      </c>
      <c r="F37" s="8" t="s">
        <v>33</v>
      </c>
      <c r="G37" s="12" t="s">
        <v>62</v>
      </c>
      <c r="H37" s="12" t="str">
        <f>_xlfn.XLOOKUP(G37,[1]Priorizados!F$2:F$241,[1]Priorizados!L$2:L$241,"NO CRITERIO",0,1)</f>
        <v>Riesgo</v>
      </c>
      <c r="I37" s="13" t="str">
        <f>_xlfn.XLOOKUP(G37,[1]Priorizados!F$2:F$241,[1]Priorizados!D$2:D$241,"NO ENTIDAD",0,1)</f>
        <v>DEPORTE</v>
      </c>
      <c r="J37" s="17"/>
      <c r="K37" s="15" t="str">
        <f>VLOOKUP($G37,'[1]Base PL'!B$1:L$1113,2,0)</f>
        <v>Por la cual se reforma la legislación en materia de Deporte; Actividad Física; Recreación y Educación Física (DAFREF) y se dictan otras disposiciones.</v>
      </c>
      <c r="L37" s="12" t="str">
        <f>VLOOKUP($G37,'[1]Base PL'!B$1:L$1113,3,0)</f>
        <v>Alto</v>
      </c>
      <c r="M37" s="12" t="str">
        <f>VLOOKUP($G37,'[1]Base PL'!B$1:L$1113,4,0)</f>
        <v>Ponencia</v>
      </c>
      <c r="N37" s="12" t="str">
        <f>VLOOKUP($G37,'[1]Base PL'!B$1:L$1113,5,0)</f>
        <v>1</v>
      </c>
      <c r="O37" s="12" t="str">
        <f>VLOOKUP($G37,'[1]Base PL'!B$1:L$1113,6,0)</f>
        <v>GRUPO SISTEMA GENERAL DE REGALÍAS;DGCPTN;DGRESS;DGPPN;DIAN;DGPM;DAF</v>
      </c>
      <c r="P37" s="12" t="str">
        <f>VLOOKUP($G37,'[1]Base PL'!B$1:L$1113,7,0)</f>
        <v>DGPPN</v>
      </c>
      <c r="Q37" s="12" t="str">
        <f>VLOOKUP($G37,'[1]Base PL'!B$1:L$1113,8,0)</f>
        <v/>
      </c>
      <c r="R37" s="12" t="str">
        <f>VLOOKUP($G37,'[1]Base PL'!B$1:L$1113,9,0)</f>
        <v/>
      </c>
      <c r="S37" s="12" t="str">
        <f>VLOOKUP($G37,'[1]Base PL'!B$1:L$1113,10,0)</f>
        <v/>
      </c>
    </row>
    <row r="38" spans="1:19" ht="30" customHeight="1" x14ac:dyDescent="0.3">
      <c r="A38" s="18">
        <v>28</v>
      </c>
      <c r="B38" s="8" t="s">
        <v>20</v>
      </c>
      <c r="C38" s="16">
        <v>46154</v>
      </c>
      <c r="D38" s="10">
        <v>0.41666666666666669</v>
      </c>
      <c r="E38" s="11" t="s">
        <v>26</v>
      </c>
      <c r="F38" s="8" t="s">
        <v>33</v>
      </c>
      <c r="G38" s="12" t="s">
        <v>63</v>
      </c>
      <c r="H38" s="12" t="str">
        <f>_xlfn.XLOOKUP(G38,[1]Priorizados!F$2:F$241,[1]Priorizados!L$2:L$241,"NO CRITERIO",0,1)</f>
        <v>NO CRITERIO</v>
      </c>
      <c r="I38" s="13" t="str">
        <f>_xlfn.XLOOKUP(G38,[1]Priorizados!F$2:F$241,[1]Priorizados!D$2:D$241,"NO ENTIDAD",0,1)</f>
        <v>NO ENTIDAD</v>
      </c>
      <c r="J38" s="17"/>
      <c r="K38" s="15" t="str">
        <f>VLOOKUP($G38,'[1]Base PL'!B$1:L$1113,2,0)</f>
        <v>Por medio de la cual se implementan condiciones que garanticen un efectivo control de asistencia a los congresistas y funcionarios a las sesiones citadas en el Congreso de la República y se dictan otras disposiciones.</v>
      </c>
      <c r="L38" s="12" t="str">
        <f>VLOOKUP($G38,'[1]Base PL'!B$1:L$1113,3,0)</f>
        <v>Bajo</v>
      </c>
      <c r="M38" s="12" t="str">
        <f>VLOOKUP($G38,'[1]Base PL'!B$1:L$1113,4,0)</f>
        <v>Ponencia</v>
      </c>
      <c r="N38" s="12" t="str">
        <f>VLOOKUP($G38,'[1]Base PL'!B$1:L$1113,5,0)</f>
        <v>1</v>
      </c>
      <c r="O38" s="12" t="str">
        <f>VLOOKUP($G38,'[1]Base PL'!B$1:L$1113,6,0)</f>
        <v/>
      </c>
      <c r="P38" s="12" t="str">
        <f>VLOOKUP($G38,'[1]Base PL'!B$1:L$1113,7,0)</f>
        <v/>
      </c>
      <c r="Q38" s="12" t="str">
        <f>VLOOKUP($G38,'[1]Base PL'!B$1:L$1113,8,0)</f>
        <v/>
      </c>
      <c r="R38" s="12" t="str">
        <f>VLOOKUP($G38,'[1]Base PL'!B$1:L$1113,9,0)</f>
        <v/>
      </c>
      <c r="S38" s="12" t="str">
        <f>VLOOKUP($G38,'[1]Base PL'!B$1:L$1113,10,0)</f>
        <v/>
      </c>
    </row>
    <row r="39" spans="1:19" ht="30" customHeight="1" x14ac:dyDescent="0.3">
      <c r="A39" s="18">
        <v>29</v>
      </c>
      <c r="B39" s="8" t="s">
        <v>20</v>
      </c>
      <c r="C39" s="16">
        <v>46154</v>
      </c>
      <c r="D39" s="10">
        <v>0.41666666666666669</v>
      </c>
      <c r="E39" s="11" t="s">
        <v>26</v>
      </c>
      <c r="F39" s="8" t="s">
        <v>33</v>
      </c>
      <c r="G39" s="12" t="s">
        <v>64</v>
      </c>
      <c r="H39" s="12" t="str">
        <f>_xlfn.XLOOKUP(G39,[1]Priorizados!F$2:F$241,[1]Priorizados!L$2:L$241,"NO CRITERIO",0,1)</f>
        <v>NO CRITERIO</v>
      </c>
      <c r="I39" s="13" t="str">
        <f>_xlfn.XLOOKUP(G39,[1]Priorizados!F$2:F$241,[1]Priorizados!D$2:D$241,"NO ENTIDAD",0,1)</f>
        <v>NO ENTIDAD</v>
      </c>
      <c r="J39" s="17"/>
      <c r="K39" s="15" t="str">
        <f>VLOOKUP($G39,'[1]Base PL'!B$1:L$1113,2,0)</f>
        <v>POR MEDIO DE LA CUAL SE ADICIONA EL ARTÍCULO 104A DEL CÓDIGO PENAL EN CUANTO A LA TIPIFICACIÓN DEL DELITO DE TRANSFEMINICIDIO Y SE DICTAN OTRAS DISPOSICIONES -LEY SARA</v>
      </c>
      <c r="L39" s="12" t="str">
        <f>VLOOKUP($G39,'[1]Base PL'!B$1:L$1113,3,0)</f>
        <v>Bajo</v>
      </c>
      <c r="M39" s="12" t="str">
        <f>VLOOKUP($G39,'[1]Base PL'!B$1:L$1113,4,0)</f>
        <v>Ponencia</v>
      </c>
      <c r="N39" s="12" t="str">
        <f>VLOOKUP($G39,'[1]Base PL'!B$1:L$1113,5,0)</f>
        <v>1</v>
      </c>
      <c r="O39" s="12" t="str">
        <f>VLOOKUP($G39,'[1]Base PL'!B$1:L$1113,6,0)</f>
        <v/>
      </c>
      <c r="P39" s="12" t="str">
        <f>VLOOKUP($G39,'[1]Base PL'!B$1:L$1113,7,0)</f>
        <v/>
      </c>
      <c r="Q39" s="12" t="str">
        <f>VLOOKUP($G39,'[1]Base PL'!B$1:L$1113,8,0)</f>
        <v/>
      </c>
      <c r="R39" s="12" t="str">
        <f>VLOOKUP($G39,'[1]Base PL'!B$1:L$1113,9,0)</f>
        <v/>
      </c>
      <c r="S39" s="12" t="str">
        <f>VLOOKUP($G39,'[1]Base PL'!B$1:L$1113,10,0)</f>
        <v/>
      </c>
    </row>
    <row r="40" spans="1:19" ht="30" customHeight="1" x14ac:dyDescent="0.3">
      <c r="A40" s="18">
        <v>2</v>
      </c>
      <c r="B40" s="8" t="s">
        <v>65</v>
      </c>
      <c r="C40" s="16">
        <v>46154</v>
      </c>
      <c r="D40" s="10" t="s">
        <v>66</v>
      </c>
      <c r="E40" s="11" t="s">
        <v>26</v>
      </c>
      <c r="F40" s="8" t="s">
        <v>33</v>
      </c>
      <c r="G40" s="12" t="s">
        <v>67</v>
      </c>
      <c r="H40" s="12" t="str">
        <f>_xlfn.XLOOKUP(G40,[1]Priorizados!F$2:F$241,[1]Priorizados!L$2:L$241,"NO CRITERIO",0,1)</f>
        <v>Riesgo</v>
      </c>
      <c r="I40" s="13" t="str">
        <f>_xlfn.XLOOKUP(G40,[1]Priorizados!F$2:F$241,[1]Priorizados!D$2:D$241,"NO ENTIDAD",0,1)</f>
        <v>EDUCACIÓN</v>
      </c>
      <c r="J40" s="17"/>
      <c r="K40" s="15" t="str">
        <f>VLOOKUP($G40,'[1]Base PL'!B$1:L$1113,2,0)</f>
        <v>Por medio del cual se crea el bono escolar en Colombia y se dictan otras disposiciones.</v>
      </c>
      <c r="L40" s="12" t="str">
        <f>VLOOKUP($G40,'[1]Base PL'!B$1:L$1113,3,0)</f>
        <v>Alto</v>
      </c>
      <c r="M40" s="12" t="str">
        <f>VLOOKUP($G40,'[1]Base PL'!B$1:L$1113,4,0)</f>
        <v>Ponencia</v>
      </c>
      <c r="N40" s="12" t="str">
        <f>VLOOKUP($G40,'[1]Base PL'!B$1:L$1113,5,0)</f>
        <v>2</v>
      </c>
      <c r="O40" s="12" t="str">
        <f>VLOOKUP($G40,'[1]Base PL'!B$1:L$1113,6,0)</f>
        <v>DGPPN;DAF;DGPM</v>
      </c>
      <c r="P40" s="12" t="str">
        <f>VLOOKUP($G40,'[1]Base PL'!B$1:L$1113,7,0)</f>
        <v>DGPPN</v>
      </c>
      <c r="Q40" s="12" t="str">
        <f>VLOOKUP($G40,'[1]Base PL'!B$1:L$1113,8,0)</f>
        <v/>
      </c>
      <c r="R40" s="12" t="str">
        <f>VLOOKUP($G40,'[1]Base PL'!B$1:L$1113,9,0)</f>
        <v/>
      </c>
      <c r="S40" s="12" t="str">
        <f>VLOOKUP($G40,'[1]Base PL'!B$1:L$1113,10,0)</f>
        <v/>
      </c>
    </row>
    <row r="41" spans="1:19" ht="30" customHeight="1" x14ac:dyDescent="0.3">
      <c r="A41" s="18">
        <v>31</v>
      </c>
      <c r="B41" s="8" t="s">
        <v>20</v>
      </c>
      <c r="C41" s="16">
        <v>46154</v>
      </c>
      <c r="D41" s="10">
        <v>0.41666666666666669</v>
      </c>
      <c r="E41" s="11" t="s">
        <v>26</v>
      </c>
      <c r="F41" s="8" t="s">
        <v>33</v>
      </c>
      <c r="G41" s="12" t="s">
        <v>68</v>
      </c>
      <c r="H41" s="12" t="str">
        <f>_xlfn.XLOOKUP(G41,[1]Priorizados!F$2:F$241,[1]Priorizados!L$2:L$241,"NO CRITERIO",0,1)</f>
        <v>NO CRITERIO</v>
      </c>
      <c r="I41" s="13" t="str">
        <f>_xlfn.XLOOKUP(G41,[1]Priorizados!F$2:F$241,[1]Priorizados!D$2:D$241,"NO ENTIDAD",0,1)</f>
        <v>NO ENTIDAD</v>
      </c>
      <c r="J41" s="17"/>
      <c r="K41" s="15" t="str">
        <f>VLOOKUP($G41,'[1]Base PL'!B$1:L$1113,2,0)</f>
        <v>por medio de la cual se reconoce al ser humano en gestación como sujeto de derechos; se modifican los artículos 90 y 93 del Código Civil Colombiano y se dictan otras disposiciones – “Ley Niños Invisibles”</v>
      </c>
      <c r="L41" s="12" t="str">
        <f>VLOOKUP($G41,'[1]Base PL'!B$1:L$1113,3,0)</f>
        <v>Bajo</v>
      </c>
      <c r="M41" s="12" t="str">
        <f>VLOOKUP($G41,'[1]Base PL'!B$1:L$1113,4,0)</f>
        <v>Ponencia</v>
      </c>
      <c r="N41" s="12" t="str">
        <f>VLOOKUP($G41,'[1]Base PL'!B$1:L$1113,5,0)</f>
        <v>1</v>
      </c>
      <c r="O41" s="12" t="str">
        <f>VLOOKUP($G41,'[1]Base PL'!B$1:L$1113,6,0)</f>
        <v/>
      </c>
      <c r="P41" s="12" t="str">
        <f>VLOOKUP($G41,'[1]Base PL'!B$1:L$1113,7,0)</f>
        <v/>
      </c>
      <c r="Q41" s="12" t="str">
        <f>VLOOKUP($G41,'[1]Base PL'!B$1:L$1113,8,0)</f>
        <v/>
      </c>
      <c r="R41" s="12" t="str">
        <f>VLOOKUP($G41,'[1]Base PL'!B$1:L$1113,9,0)</f>
        <v/>
      </c>
      <c r="S41" s="12" t="str">
        <f>VLOOKUP($G41,'[1]Base PL'!B$1:L$1113,10,0)</f>
        <v/>
      </c>
    </row>
    <row r="42" spans="1:19" ht="30" customHeight="1" x14ac:dyDescent="0.3">
      <c r="A42" s="18">
        <v>3</v>
      </c>
      <c r="B42" s="8" t="s">
        <v>65</v>
      </c>
      <c r="C42" s="16">
        <v>46154</v>
      </c>
      <c r="D42" s="10" t="s">
        <v>66</v>
      </c>
      <c r="E42" s="11" t="s">
        <v>26</v>
      </c>
      <c r="F42" s="8" t="s">
        <v>33</v>
      </c>
      <c r="G42" s="12" t="s">
        <v>69</v>
      </c>
      <c r="H42" s="12" t="str">
        <f>_xlfn.XLOOKUP(G42,[1]Priorizados!F$2:F$241,[1]Priorizados!L$2:L$241,"NO CRITERIO",0,1)</f>
        <v>NO CRITERIO</v>
      </c>
      <c r="I42" s="13" t="str">
        <f>_xlfn.XLOOKUP(G42,[1]Priorizados!F$2:F$241,[1]Priorizados!D$2:D$241,"NO ENTIDAD",0,1)</f>
        <v>NO ENTIDAD</v>
      </c>
      <c r="J42" s="17"/>
      <c r="K42" s="15" t="str">
        <f>VLOOKUP($G42,'[1]Base PL'!B$1:L$1113,2,0)</f>
        <v>Por medio del cual se ordena la creación de la política pública de ampliación de la oferta de cupos de educación superior y se crea un auxilio de transporte y alimentación para la política de matrícula 0 y se dictan otras disposiciones.</v>
      </c>
      <c r="L42" s="12" t="str">
        <f>VLOOKUP($G42,'[1]Base PL'!B$1:L$1113,3,0)</f>
        <v>Alto</v>
      </c>
      <c r="M42" s="12" t="str">
        <f>VLOOKUP($G42,'[1]Base PL'!B$1:L$1113,4,0)</f>
        <v>Ponencia</v>
      </c>
      <c r="N42" s="12" t="str">
        <f>VLOOKUP($G42,'[1]Base PL'!B$1:L$1113,5,0)</f>
        <v>2</v>
      </c>
      <c r="O42" s="12" t="str">
        <f>VLOOKUP($G42,'[1]Base PL'!B$1:L$1113,6,0)</f>
        <v>DGPPN;DGPM</v>
      </c>
      <c r="P42" s="12" t="str">
        <f>VLOOKUP($G42,'[1]Base PL'!B$1:L$1113,7,0)</f>
        <v>DGPPN</v>
      </c>
      <c r="Q42" s="12" t="str">
        <f>VLOOKUP($G42,'[1]Base PL'!B$1:L$1113,8,0)</f>
        <v/>
      </c>
      <c r="R42" s="12" t="str">
        <f>VLOOKUP($G42,'[1]Base PL'!B$1:L$1113,9,0)</f>
        <v/>
      </c>
      <c r="S42" s="12" t="str">
        <f>VLOOKUP($G42,'[1]Base PL'!B$1:L$1113,10,0)</f>
        <v/>
      </c>
    </row>
    <row r="43" spans="1:19" ht="30" customHeight="1" x14ac:dyDescent="0.3">
      <c r="A43" s="18">
        <v>12</v>
      </c>
      <c r="B43" s="8" t="s">
        <v>20</v>
      </c>
      <c r="C43" s="16">
        <v>46154</v>
      </c>
      <c r="D43" s="10">
        <v>0.41666666666666669</v>
      </c>
      <c r="E43" s="11" t="s">
        <v>26</v>
      </c>
      <c r="F43" s="8" t="s">
        <v>33</v>
      </c>
      <c r="G43" s="12" t="s">
        <v>70</v>
      </c>
      <c r="H43" s="12" t="str">
        <f>_xlfn.XLOOKUP(G43,[1]Priorizados!F$2:F$241,[1]Priorizados!L$2:L$241,"NO CRITERIO",0,1)</f>
        <v>NO CRITERIO</v>
      </c>
      <c r="I43" s="13" t="str">
        <f>_xlfn.XLOOKUP(G43,[1]Priorizados!F$2:F$241,[1]Priorizados!D$2:D$241,"NO ENTIDAD",0,1)</f>
        <v>NO ENTIDAD</v>
      </c>
      <c r="J43" s="17"/>
      <c r="K43" s="15" t="str">
        <f>VLOOKUP($G43,'[1]Base PL'!B$1:L$1113,2,0)</f>
        <v>Por medio de la cual se fortalecen las medidas de sensibilización; prevención y la ruta de atención de las violencias contra las mujeres; se evite su revictimización y se dictan otras disposiciones.</v>
      </c>
      <c r="L43" s="12" t="str">
        <f>VLOOKUP($G43,'[1]Base PL'!B$1:L$1113,3,0)</f>
        <v>Medio</v>
      </c>
      <c r="M43" s="12" t="str">
        <f>VLOOKUP($G43,'[1]Base PL'!B$1:L$1113,4,0)</f>
        <v>Ponencia</v>
      </c>
      <c r="N43" s="12" t="str">
        <f>VLOOKUP($G43,'[1]Base PL'!B$1:L$1113,5,0)</f>
        <v>3</v>
      </c>
      <c r="O43" s="12" t="str">
        <f>VLOOKUP($G43,'[1]Base PL'!B$1:L$1113,6,0)</f>
        <v>DGPPN;DAF</v>
      </c>
      <c r="P43" s="12" t="str">
        <f>VLOOKUP($G43,'[1]Base PL'!B$1:L$1113,7,0)</f>
        <v>DGPPN</v>
      </c>
      <c r="Q43" s="12" t="str">
        <f>VLOOKUP($G43,'[1]Base PL'!B$1:L$1113,8,0)</f>
        <v/>
      </c>
      <c r="R43" s="12" t="str">
        <f>VLOOKUP($G43,'[1]Base PL'!B$1:L$1113,9,0)</f>
        <v/>
      </c>
      <c r="S43" s="12" t="str">
        <f>VLOOKUP($G43,'[1]Base PL'!B$1:L$1113,10,0)</f>
        <v/>
      </c>
    </row>
    <row r="44" spans="1:19" ht="30" customHeight="1" x14ac:dyDescent="0.3">
      <c r="A44" s="18">
        <v>34</v>
      </c>
      <c r="B44" s="8" t="s">
        <v>20</v>
      </c>
      <c r="C44" s="16">
        <v>46154</v>
      </c>
      <c r="D44" s="10">
        <v>0.41666666666666669</v>
      </c>
      <c r="E44" s="11" t="s">
        <v>26</v>
      </c>
      <c r="F44" s="8" t="s">
        <v>33</v>
      </c>
      <c r="G44" s="12" t="s">
        <v>71</v>
      </c>
      <c r="H44" s="12" t="str">
        <f>_xlfn.XLOOKUP(G44,[1]Priorizados!F$2:F$241,[1]Priorizados!L$2:L$241,"NO CRITERIO",0,1)</f>
        <v>NO CRITERIO</v>
      </c>
      <c r="I44" s="13" t="str">
        <f>_xlfn.XLOOKUP(G44,[1]Priorizados!F$2:F$241,[1]Priorizados!D$2:D$241,"NO ENTIDAD",0,1)</f>
        <v>NO ENTIDAD</v>
      </c>
      <c r="J44" s="17"/>
      <c r="K44" s="15" t="str">
        <f>VLOOKUP($G44,'[1]Base PL'!B$1:L$1113,2,0)</f>
        <v>por la cual se modifica y adiciona la Ley 5ª de 1992; se crea la Comisión Legal para el Desarrollo y Regulación de la Inteligencia Artificial del Congreso de la República de Colombia y se dictan otras disposiciones.</v>
      </c>
      <c r="L44" s="12" t="str">
        <f>VLOOKUP($G44,'[1]Base PL'!B$1:L$1113,3,0)</f>
        <v>Bajo</v>
      </c>
      <c r="M44" s="12" t="str">
        <f>VLOOKUP($G44,'[1]Base PL'!B$1:L$1113,4,0)</f>
        <v>Ponencia</v>
      </c>
      <c r="N44" s="12" t="str">
        <f>VLOOKUP($G44,'[1]Base PL'!B$1:L$1113,5,0)</f>
        <v>1</v>
      </c>
      <c r="O44" s="12" t="str">
        <f>VLOOKUP($G44,'[1]Base PL'!B$1:L$1113,6,0)</f>
        <v>DGPPN</v>
      </c>
      <c r="P44" s="12" t="str">
        <f>VLOOKUP($G44,'[1]Base PL'!B$1:L$1113,7,0)</f>
        <v/>
      </c>
      <c r="Q44" s="12" t="str">
        <f>VLOOKUP($G44,'[1]Base PL'!B$1:L$1113,8,0)</f>
        <v/>
      </c>
      <c r="R44" s="12" t="str">
        <f>VLOOKUP($G44,'[1]Base PL'!B$1:L$1113,9,0)</f>
        <v/>
      </c>
      <c r="S44" s="12" t="str">
        <f>VLOOKUP($G44,'[1]Base PL'!B$1:L$1113,10,0)</f>
        <v>-Ponencia 1 Debate</v>
      </c>
    </row>
    <row r="45" spans="1:19" ht="30" customHeight="1" x14ac:dyDescent="0.3">
      <c r="A45" s="18">
        <v>14</v>
      </c>
      <c r="B45" s="8" t="s">
        <v>20</v>
      </c>
      <c r="C45" s="16">
        <v>46154</v>
      </c>
      <c r="D45" s="10">
        <v>0.41666666666666669</v>
      </c>
      <c r="E45" s="11" t="s">
        <v>26</v>
      </c>
      <c r="F45" s="8" t="s">
        <v>33</v>
      </c>
      <c r="G45" s="12" t="s">
        <v>72</v>
      </c>
      <c r="H45" s="12" t="str">
        <f>_xlfn.XLOOKUP(G45,[1]Priorizados!F$2:F$241,[1]Priorizados!L$2:L$241,"NO CRITERIO",0,1)</f>
        <v>NO CRITERIO</v>
      </c>
      <c r="I45" s="13" t="str">
        <f>_xlfn.XLOOKUP(G45,[1]Priorizados!F$2:F$241,[1]Priorizados!D$2:D$241,"NO ENTIDAD",0,1)</f>
        <v>NO ENTIDAD</v>
      </c>
      <c r="J45" s="17"/>
      <c r="K45" s="15" t="str">
        <f>VLOOKUP($G45,'[1]Base PL'!B$1:L$1113,2,0)</f>
        <v>por medio de la cual se modifica la Ley 2199 de 2022.</v>
      </c>
      <c r="L45" s="12" t="str">
        <f>VLOOKUP($G45,'[1]Base PL'!B$1:L$1113,3,0)</f>
        <v>Medio</v>
      </c>
      <c r="M45" s="12" t="str">
        <f>VLOOKUP($G45,'[1]Base PL'!B$1:L$1113,4,0)</f>
        <v>Ponencia</v>
      </c>
      <c r="N45" s="12" t="str">
        <f>VLOOKUP($G45,'[1]Base PL'!B$1:L$1113,5,0)</f>
        <v>1</v>
      </c>
      <c r="O45" s="12" t="str">
        <f>VLOOKUP($G45,'[1]Base PL'!B$1:L$1113,6,0)</f>
        <v>DGPPN;DAF;DGCPTN</v>
      </c>
      <c r="P45" s="12" t="str">
        <f>VLOOKUP($G45,'[1]Base PL'!B$1:L$1113,7,0)</f>
        <v>DGPPN; DAF</v>
      </c>
      <c r="Q45" s="12" t="str">
        <f>VLOOKUP($G45,'[1]Base PL'!B$1:L$1113,8,0)</f>
        <v/>
      </c>
      <c r="R45" s="12" t="str">
        <f>VLOOKUP($G45,'[1]Base PL'!B$1:L$1113,9,0)</f>
        <v/>
      </c>
      <c r="S45" s="12" t="str">
        <f>VLOOKUP($G45,'[1]Base PL'!B$1:L$1113,10,0)</f>
        <v/>
      </c>
    </row>
    <row r="46" spans="1:19" ht="30" customHeight="1" x14ac:dyDescent="0.3">
      <c r="A46" s="18">
        <v>27</v>
      </c>
      <c r="B46" s="8" t="s">
        <v>20</v>
      </c>
      <c r="C46" s="16">
        <v>46154</v>
      </c>
      <c r="D46" s="10">
        <v>0.41666666666666669</v>
      </c>
      <c r="E46" s="11" t="s">
        <v>26</v>
      </c>
      <c r="F46" s="8" t="s">
        <v>33</v>
      </c>
      <c r="G46" s="12" t="s">
        <v>73</v>
      </c>
      <c r="H46" s="12" t="str">
        <f>_xlfn.XLOOKUP(G46,[1]Priorizados!F$2:F$241,[1]Priorizados!L$2:L$241,"NO CRITERIO",0,1)</f>
        <v>NO CRITERIO</v>
      </c>
      <c r="I46" s="13" t="str">
        <f>_xlfn.XLOOKUP(G46,[1]Priorizados!F$2:F$241,[1]Priorizados!D$2:D$241,"NO ENTIDAD",0,1)</f>
        <v>NO ENTIDAD</v>
      </c>
      <c r="J46" s="17"/>
      <c r="K46" s="15" t="str">
        <f>VLOOKUP($G46,'[1]Base PL'!B$1:L$1113,2,0)</f>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
      <c r="L46" s="12" t="str">
        <f>VLOOKUP($G46,'[1]Base PL'!B$1:L$1113,3,0)</f>
        <v>Medio</v>
      </c>
      <c r="M46" s="12" t="str">
        <f>VLOOKUP($G46,'[1]Base PL'!B$1:L$1113,4,0)</f>
        <v>Ponencia</v>
      </c>
      <c r="N46" s="12" t="str">
        <f>VLOOKUP($G46,'[1]Base PL'!B$1:L$1113,5,0)</f>
        <v>1</v>
      </c>
      <c r="O46" s="12" t="str">
        <f>VLOOKUP($G46,'[1]Base PL'!B$1:L$1113,6,0)</f>
        <v>DGPPN</v>
      </c>
      <c r="P46" s="12" t="str">
        <f>VLOOKUP($G46,'[1]Base PL'!B$1:L$1113,7,0)</f>
        <v>DGPPN</v>
      </c>
      <c r="Q46" s="12" t="str">
        <f>VLOOKUP($G46,'[1]Base PL'!B$1:L$1113,8,0)</f>
        <v/>
      </c>
      <c r="R46" s="12" t="str">
        <f>VLOOKUP($G46,'[1]Base PL'!B$1:L$1113,9,0)</f>
        <v/>
      </c>
      <c r="S46" s="12" t="str">
        <f>VLOOKUP($G46,'[1]Base PL'!B$1:L$1113,10,0)</f>
        <v/>
      </c>
    </row>
    <row r="47" spans="1:19" ht="30" customHeight="1" x14ac:dyDescent="0.3">
      <c r="A47" s="18">
        <v>37</v>
      </c>
      <c r="B47" s="8" t="s">
        <v>20</v>
      </c>
      <c r="C47" s="16">
        <v>46154</v>
      </c>
      <c r="D47" s="10">
        <v>0.41666666666666669</v>
      </c>
      <c r="E47" s="11" t="s">
        <v>26</v>
      </c>
      <c r="F47" s="8" t="s">
        <v>33</v>
      </c>
      <c r="G47" s="12" t="s">
        <v>74</v>
      </c>
      <c r="H47" s="12" t="str">
        <f>_xlfn.XLOOKUP(G47,[1]Priorizados!F$2:F$241,[1]Priorizados!L$2:L$241,"NO CRITERIO",0,1)</f>
        <v>NO CRITERIO</v>
      </c>
      <c r="I47" s="13" t="str">
        <f>_xlfn.XLOOKUP(G47,[1]Priorizados!F$2:F$241,[1]Priorizados!D$2:D$241,"NO ENTIDAD",0,1)</f>
        <v>NO ENTIDAD</v>
      </c>
      <c r="J47" s="17"/>
      <c r="K47" s="15" t="str">
        <f>VLOOKUP($G47,'[1]Base PL'!B$1:L$1113,2,0)</f>
        <v>Por medio de la cual se modifican los artículos 137; 207; 213 y 244 de la Ley 906 de 2004 - por la cual se expide el Código de Procedimiento Penal - para brindar herramientas a las víctimas dentro del proceso penal que les permitan aportar material probatorio clave en la etapa de indagación</v>
      </c>
      <c r="L47" s="12" t="str">
        <f>VLOOKUP($G47,'[1]Base PL'!B$1:L$1113,3,0)</f>
        <v>Bajo</v>
      </c>
      <c r="M47" s="12" t="str">
        <f>VLOOKUP($G47,'[1]Base PL'!B$1:L$1113,4,0)</f>
        <v>Publicación</v>
      </c>
      <c r="N47" s="12" t="str">
        <f>VLOOKUP($G47,'[1]Base PL'!B$1:L$1113,5,0)</f>
        <v>0</v>
      </c>
      <c r="O47" s="12" t="str">
        <f>VLOOKUP($G47,'[1]Base PL'!B$1:L$1113,6,0)</f>
        <v/>
      </c>
      <c r="P47" s="12" t="str">
        <f>VLOOKUP($G47,'[1]Base PL'!B$1:L$1113,7,0)</f>
        <v/>
      </c>
      <c r="Q47" s="12" t="str">
        <f>VLOOKUP($G47,'[1]Base PL'!B$1:L$1113,8,0)</f>
        <v/>
      </c>
      <c r="R47" s="12" t="str">
        <f>VLOOKUP($G47,'[1]Base PL'!B$1:L$1113,9,0)</f>
        <v/>
      </c>
      <c r="S47" s="12" t="str">
        <f>VLOOKUP($G47,'[1]Base PL'!B$1:L$1113,10,0)</f>
        <v/>
      </c>
    </row>
    <row r="48" spans="1:19" ht="30" customHeight="1" x14ac:dyDescent="0.3">
      <c r="A48" s="18">
        <v>38</v>
      </c>
      <c r="B48" s="8" t="s">
        <v>20</v>
      </c>
      <c r="C48" s="16">
        <v>46154</v>
      </c>
      <c r="D48" s="10">
        <v>0.41666666666666669</v>
      </c>
      <c r="E48" s="11" t="s">
        <v>26</v>
      </c>
      <c r="F48" s="8" t="s">
        <v>33</v>
      </c>
      <c r="G48" s="12" t="s">
        <v>75</v>
      </c>
      <c r="H48" s="12" t="str">
        <f>_xlfn.XLOOKUP(G48,[1]Priorizados!F$2:F$241,[1]Priorizados!L$2:L$241,"NO CRITERIO",0,1)</f>
        <v>NO CRITERIO</v>
      </c>
      <c r="I48" s="13" t="str">
        <f>_xlfn.XLOOKUP(G48,[1]Priorizados!F$2:F$241,[1]Priorizados!D$2:D$241,"NO ENTIDAD",0,1)</f>
        <v>NO ENTIDAD</v>
      </c>
      <c r="J48" s="17"/>
      <c r="K48" s="15" t="str">
        <f>VLOOKUP($G48,'[1]Base PL'!B$1:L$1113,2,0)</f>
        <v>Por medio de la cual se modifica parcialmente la Ley 1652 de 2013; el artículo 150 de la Ley 1098 de 2006 y se dictan otras disposiciones.</v>
      </c>
      <c r="L48" s="12" t="str">
        <f>VLOOKUP($G48,'[1]Base PL'!B$1:L$1113,3,0)</f>
        <v>Bajo</v>
      </c>
      <c r="M48" s="12" t="str">
        <f>VLOOKUP($G48,'[1]Base PL'!B$1:L$1113,4,0)</f>
        <v>Publicación</v>
      </c>
      <c r="N48" s="12" t="str">
        <f>VLOOKUP($G48,'[1]Base PL'!B$1:L$1113,5,0)</f>
        <v>0</v>
      </c>
      <c r="O48" s="12" t="str">
        <f>VLOOKUP($G48,'[1]Base PL'!B$1:L$1113,6,0)</f>
        <v/>
      </c>
      <c r="P48" s="12" t="str">
        <f>VLOOKUP($G48,'[1]Base PL'!B$1:L$1113,7,0)</f>
        <v/>
      </c>
      <c r="Q48" s="12" t="str">
        <f>VLOOKUP($G48,'[1]Base PL'!B$1:L$1113,8,0)</f>
        <v/>
      </c>
      <c r="R48" s="12" t="str">
        <f>VLOOKUP($G48,'[1]Base PL'!B$1:L$1113,9,0)</f>
        <v/>
      </c>
      <c r="S48" s="12" t="str">
        <f>VLOOKUP($G48,'[1]Base PL'!B$1:L$1113,10,0)</f>
        <v/>
      </c>
    </row>
    <row r="49" spans="1:19" ht="30" customHeight="1" x14ac:dyDescent="0.3">
      <c r="A49" s="18">
        <v>39</v>
      </c>
      <c r="B49" s="8" t="s">
        <v>20</v>
      </c>
      <c r="C49" s="16">
        <v>46154</v>
      </c>
      <c r="D49" s="10">
        <v>0.41666666666666669</v>
      </c>
      <c r="E49" s="11" t="s">
        <v>26</v>
      </c>
      <c r="F49" s="8" t="s">
        <v>33</v>
      </c>
      <c r="G49" s="12" t="s">
        <v>76</v>
      </c>
      <c r="H49" s="12" t="str">
        <f>_xlfn.XLOOKUP(G49,[1]Priorizados!F$2:F$241,[1]Priorizados!L$2:L$241,"NO CRITERIO",0,1)</f>
        <v>NO CRITERIO</v>
      </c>
      <c r="I49" s="13" t="str">
        <f>_xlfn.XLOOKUP(G49,[1]Priorizados!F$2:F$241,[1]Priorizados!D$2:D$241,"NO ENTIDAD",0,1)</f>
        <v>NO ENTIDAD</v>
      </c>
      <c r="J49" s="17"/>
      <c r="K49" s="15" t="str">
        <f>VLOOKUP($G49,'[1]Base PL'!B$1:L$1113,2,0)</f>
        <v>Por la cual se modifica el artículo 411 del Código Civil</v>
      </c>
      <c r="L49" s="12" t="str">
        <f>VLOOKUP($G49,'[1]Base PL'!B$1:L$1113,3,0)</f>
        <v>Bajo</v>
      </c>
      <c r="M49" s="12" t="str">
        <f>VLOOKUP($G49,'[1]Base PL'!B$1:L$1113,4,0)</f>
        <v>Publicación</v>
      </c>
      <c r="N49" s="12" t="str">
        <f>VLOOKUP($G49,'[1]Base PL'!B$1:L$1113,5,0)</f>
        <v>0</v>
      </c>
      <c r="O49" s="12" t="str">
        <f>VLOOKUP($G49,'[1]Base PL'!B$1:L$1113,6,0)</f>
        <v/>
      </c>
      <c r="P49" s="12" t="str">
        <f>VLOOKUP($G49,'[1]Base PL'!B$1:L$1113,7,0)</f>
        <v/>
      </c>
      <c r="Q49" s="12" t="str">
        <f>VLOOKUP($G49,'[1]Base PL'!B$1:L$1113,8,0)</f>
        <v/>
      </c>
      <c r="R49" s="12" t="str">
        <f>VLOOKUP($G49,'[1]Base PL'!B$1:L$1113,9,0)</f>
        <v/>
      </c>
      <c r="S49" s="12" t="str">
        <f>VLOOKUP($G49,'[1]Base PL'!B$1:L$1113,10,0)</f>
        <v/>
      </c>
    </row>
    <row r="50" spans="1:19" ht="30" customHeight="1" x14ac:dyDescent="0.3">
      <c r="A50" s="18">
        <v>30</v>
      </c>
      <c r="B50" s="8" t="s">
        <v>20</v>
      </c>
      <c r="C50" s="16">
        <v>46154</v>
      </c>
      <c r="D50" s="10">
        <v>0.41666666666666669</v>
      </c>
      <c r="E50" s="11" t="s">
        <v>26</v>
      </c>
      <c r="F50" s="8" t="s">
        <v>33</v>
      </c>
      <c r="G50" s="12" t="s">
        <v>77</v>
      </c>
      <c r="H50" s="12" t="str">
        <f>_xlfn.XLOOKUP(G50,[1]Priorizados!F$2:F$241,[1]Priorizados!L$2:L$241,"NO CRITERIO",0,1)</f>
        <v>Complementario</v>
      </c>
      <c r="I50" s="13" t="str">
        <f>_xlfn.XLOOKUP(G50,[1]Priorizados!F$2:F$241,[1]Priorizados!D$2:D$241,"NO ENTIDAD",0,1)</f>
        <v>Ministerio de Defensa Nacional</v>
      </c>
      <c r="J50" s="17"/>
      <c r="K50" s="15" t="str">
        <f>VLOOKUP($G50,'[1]Base PL'!B$1:L$1113,2,0)</f>
        <v>por la cual se crea la Agencia Espacial de la República de Colombia y se establece su estructura</v>
      </c>
      <c r="L50" s="12" t="str">
        <f>VLOOKUP($G50,'[1]Base PL'!B$1:L$1113,3,0)</f>
        <v>Medio</v>
      </c>
      <c r="M50" s="12" t="str">
        <f>VLOOKUP($G50,'[1]Base PL'!B$1:L$1113,4,0)</f>
        <v>Ponencia</v>
      </c>
      <c r="N50" s="12" t="str">
        <f>VLOOKUP($G50,'[1]Base PL'!B$1:L$1113,5,0)</f>
        <v>1</v>
      </c>
      <c r="O50" s="12" t="str">
        <f>VLOOKUP($G50,'[1]Base PL'!B$1:L$1113,6,0)</f>
        <v>DGPPN</v>
      </c>
      <c r="P50" s="12" t="str">
        <f>VLOOKUP($G50,'[1]Base PL'!B$1:L$1113,7,0)</f>
        <v>DGPPN</v>
      </c>
      <c r="Q50" s="12" t="str">
        <f>VLOOKUP($G50,'[1]Base PL'!B$1:L$1113,8,0)</f>
        <v/>
      </c>
      <c r="R50" s="12" t="str">
        <f>VLOOKUP($G50,'[1]Base PL'!B$1:L$1113,9,0)</f>
        <v/>
      </c>
      <c r="S50" s="12" t="str">
        <f>VLOOKUP($G50,'[1]Base PL'!B$1:L$1113,10,0)</f>
        <v/>
      </c>
    </row>
    <row r="51" spans="1:19" ht="30" customHeight="1" x14ac:dyDescent="0.3">
      <c r="A51" s="18">
        <v>32</v>
      </c>
      <c r="B51" s="8" t="s">
        <v>20</v>
      </c>
      <c r="C51" s="16">
        <v>46154</v>
      </c>
      <c r="D51" s="10">
        <v>0.41666666666666669</v>
      </c>
      <c r="E51" s="11" t="s">
        <v>26</v>
      </c>
      <c r="F51" s="8" t="s">
        <v>33</v>
      </c>
      <c r="G51" s="12" t="s">
        <v>78</v>
      </c>
      <c r="H51" s="12" t="str">
        <f>_xlfn.XLOOKUP(G51,[1]Priorizados!F$2:F$241,[1]Priorizados!L$2:L$241,"NO CRITERIO",0,1)</f>
        <v>NO CRITERIO</v>
      </c>
      <c r="I51" s="13" t="str">
        <f>_xlfn.XLOOKUP(G51,[1]Priorizados!F$2:F$241,[1]Priorizados!D$2:D$241,"NO ENTIDAD",0,1)</f>
        <v>NO ENTIDAD</v>
      </c>
      <c r="J51" s="17"/>
      <c r="K51" s="15" t="str">
        <f>VLOOKUP($G51,'[1]Base PL'!B$1:L$1113,2,0)</f>
        <v>Por medio de la cual se modifica el procedimiento establecido en la Ley 975 de 2005 para definir la situación jurídica de los postulados y la aplicación de acuerdos para la sujeción a la justicia.</v>
      </c>
      <c r="L51" s="12" t="str">
        <f>VLOOKUP($G51,'[1]Base PL'!B$1:L$1113,3,0)</f>
        <v>Medio</v>
      </c>
      <c r="M51" s="12" t="str">
        <f>VLOOKUP($G51,'[1]Base PL'!B$1:L$1113,4,0)</f>
        <v>Ponencia</v>
      </c>
      <c r="N51" s="12" t="str">
        <f>VLOOKUP($G51,'[1]Base PL'!B$1:L$1113,5,0)</f>
        <v>1</v>
      </c>
      <c r="O51" s="12" t="str">
        <f>VLOOKUP($G51,'[1]Base PL'!B$1:L$1113,6,0)</f>
        <v>DGPPN</v>
      </c>
      <c r="P51" s="12" t="str">
        <f>VLOOKUP($G51,'[1]Base PL'!B$1:L$1113,7,0)</f>
        <v>DGPPN</v>
      </c>
      <c r="Q51" s="12" t="str">
        <f>VLOOKUP($G51,'[1]Base PL'!B$1:L$1113,8,0)</f>
        <v/>
      </c>
      <c r="R51" s="12" t="str">
        <f>VLOOKUP($G51,'[1]Base PL'!B$1:L$1113,9,0)</f>
        <v/>
      </c>
      <c r="S51" s="12" t="str">
        <f>VLOOKUP($G51,'[1]Base PL'!B$1:L$1113,10,0)</f>
        <v/>
      </c>
    </row>
    <row r="52" spans="1:19" ht="30" customHeight="1" x14ac:dyDescent="0.3">
      <c r="A52" s="18">
        <v>3</v>
      </c>
      <c r="B52" s="8" t="s">
        <v>20</v>
      </c>
      <c r="C52" s="16">
        <v>46154</v>
      </c>
      <c r="D52" s="10">
        <v>0.41666666666666669</v>
      </c>
      <c r="E52" s="11" t="s">
        <v>22</v>
      </c>
      <c r="F52" s="8" t="s">
        <v>33</v>
      </c>
      <c r="G52" s="12" t="s">
        <v>79</v>
      </c>
      <c r="H52" s="12" t="str">
        <f>_xlfn.XLOOKUP(G52,[1]Priorizados!F$2:F$241,[1]Priorizados!L$2:L$241,"NO CRITERIO",0,1)</f>
        <v>NO CRITERIO</v>
      </c>
      <c r="I52" s="13" t="str">
        <f>_xlfn.XLOOKUP(G52,[1]Priorizados!F$2:F$241,[1]Priorizados!D$2:D$241,"NO ENTIDAD",0,1)</f>
        <v>NO ENTIDAD</v>
      </c>
      <c r="J52" s="17"/>
      <c r="K52" s="15" t="str">
        <f>VLOOKUP($G52,'[1]Base PL'!B$1:L$1113,2,0)</f>
        <v>por medio del cual se fortalece y profesionaliza la función de los secretarios de los cuerpos colegiados territoriales de elección popular y se dictan otras disposiciones.</v>
      </c>
      <c r="L52" s="12" t="str">
        <f>VLOOKUP($G52,'[1]Base PL'!B$1:L$1113,3,0)</f>
        <v>No impacto</v>
      </c>
      <c r="M52" s="12" t="str">
        <f>VLOOKUP($G52,'[1]Base PL'!B$1:L$1113,4,0)</f>
        <v>Aprobado</v>
      </c>
      <c r="N52" s="12" t="str">
        <f>VLOOKUP($G52,'[1]Base PL'!B$1:L$1113,5,0)</f>
        <v>2</v>
      </c>
      <c r="O52" s="12" t="str">
        <f>VLOOKUP($G52,'[1]Base PL'!B$1:L$1113,6,0)</f>
        <v>DAF</v>
      </c>
      <c r="P52" s="12" t="str">
        <f>VLOOKUP($G52,'[1]Base PL'!B$1:L$1113,7,0)</f>
        <v/>
      </c>
      <c r="Q52" s="12" t="str">
        <f>VLOOKUP($G52,'[1]Base PL'!B$1:L$1113,8,0)</f>
        <v/>
      </c>
      <c r="R52" s="12" t="str">
        <f>VLOOKUP($G52,'[1]Base PL'!B$1:L$1113,9,0)</f>
        <v/>
      </c>
      <c r="S52" s="12" t="str">
        <f>VLOOKUP($G52,'[1]Base PL'!B$1:L$1113,10,0)</f>
        <v/>
      </c>
    </row>
    <row r="53" spans="1:19" ht="30" customHeight="1" x14ac:dyDescent="0.3">
      <c r="A53" s="18">
        <v>4</v>
      </c>
      <c r="B53" s="8" t="s">
        <v>20</v>
      </c>
      <c r="C53" s="16">
        <v>46154</v>
      </c>
      <c r="D53" s="10">
        <v>0.41666666666666669</v>
      </c>
      <c r="E53" s="11" t="s">
        <v>22</v>
      </c>
      <c r="F53" s="8" t="s">
        <v>33</v>
      </c>
      <c r="G53" s="12" t="s">
        <v>80</v>
      </c>
      <c r="H53" s="12" t="str">
        <f>_xlfn.XLOOKUP(G53,[1]Priorizados!F$2:F$241,[1]Priorizados!L$2:L$241,"NO CRITERIO",0,1)</f>
        <v>NO CRITERIO</v>
      </c>
      <c r="I53" s="13" t="str">
        <f>_xlfn.XLOOKUP(G53,[1]Priorizados!F$2:F$241,[1]Priorizados!D$2:D$241,"NO ENTIDAD",0,1)</f>
        <v>NO ENTIDAD</v>
      </c>
      <c r="J53" s="17"/>
      <c r="K53" s="15" t="str">
        <f>VLOOKUP($G53,'[1]Base PL'!B$1:L$1113,2,0)</f>
        <v>por medio del cual se crea el delito de ingreso de elementos prohibidos a establecimiento de reclusión.</v>
      </c>
      <c r="L53" s="12" t="str">
        <f>VLOOKUP($G53,'[1]Base PL'!B$1:L$1113,3,0)</f>
        <v>Bajo</v>
      </c>
      <c r="M53" s="12" t="str">
        <f>VLOOKUP($G53,'[1]Base PL'!B$1:L$1113,4,0)</f>
        <v>Ponencia</v>
      </c>
      <c r="N53" s="12" t="str">
        <f>VLOOKUP($G53,'[1]Base PL'!B$1:L$1113,5,0)</f>
        <v>1</v>
      </c>
      <c r="O53" s="12" t="str">
        <f>VLOOKUP($G53,'[1]Base PL'!B$1:L$1113,6,0)</f>
        <v>DGPPN</v>
      </c>
      <c r="P53" s="12" t="str">
        <f>VLOOKUP($G53,'[1]Base PL'!B$1:L$1113,7,0)</f>
        <v>DGPPN</v>
      </c>
      <c r="Q53" s="12" t="str">
        <f>VLOOKUP($G53,'[1]Base PL'!B$1:L$1113,8,0)</f>
        <v/>
      </c>
      <c r="R53" s="12" t="str">
        <f>VLOOKUP($G53,'[1]Base PL'!B$1:L$1113,9,0)</f>
        <v/>
      </c>
      <c r="S53" s="12" t="str">
        <f>VLOOKUP($G53,'[1]Base PL'!B$1:L$1113,10,0)</f>
        <v/>
      </c>
    </row>
    <row r="54" spans="1:19" ht="30" customHeight="1" x14ac:dyDescent="0.3">
      <c r="A54" s="18">
        <v>5</v>
      </c>
      <c r="B54" s="8" t="s">
        <v>20</v>
      </c>
      <c r="C54" s="16">
        <v>46154</v>
      </c>
      <c r="D54" s="10">
        <v>0.41666666666666669</v>
      </c>
      <c r="E54" s="11" t="s">
        <v>22</v>
      </c>
      <c r="F54" s="8" t="s">
        <v>33</v>
      </c>
      <c r="G54" s="12" t="s">
        <v>81</v>
      </c>
      <c r="H54" s="12" t="str">
        <f>_xlfn.XLOOKUP(G54,[1]Priorizados!F$2:F$241,[1]Priorizados!L$2:L$241,"NO CRITERIO",0,1)</f>
        <v>NO CRITERIO</v>
      </c>
      <c r="I54" s="13" t="str">
        <f>_xlfn.XLOOKUP(G54,[1]Priorizados!F$2:F$241,[1]Priorizados!D$2:D$241,"NO ENTIDAD",0,1)</f>
        <v>NO ENTIDAD</v>
      </c>
      <c r="J54" s="17"/>
      <c r="K54" s="15" t="str">
        <f>VLOOKUP($G54,'[1]Base PL'!B$1:L$1113,2,0)</f>
        <v>Por medio de la cual se modifica y adiciona la Ley 5ª de 1992; se crea la Comisión Legal para la Ciencia; Tecnología; Innovación y Estudios de Futuro del Congreso de la República de Colombia y se dictan otras disposicione</v>
      </c>
      <c r="L54" s="12" t="str">
        <f>VLOOKUP($G54,'[1]Base PL'!B$1:L$1113,3,0)</f>
        <v>Bajo</v>
      </c>
      <c r="M54" s="12" t="str">
        <f>VLOOKUP($G54,'[1]Base PL'!B$1:L$1113,4,0)</f>
        <v>Ponencia</v>
      </c>
      <c r="N54" s="12" t="str">
        <f>VLOOKUP($G54,'[1]Base PL'!B$1:L$1113,5,0)</f>
        <v>1</v>
      </c>
      <c r="O54" s="12" t="str">
        <f>VLOOKUP($G54,'[1]Base PL'!B$1:L$1113,6,0)</f>
        <v>DGPPN</v>
      </c>
      <c r="P54" s="12" t="str">
        <f>VLOOKUP($G54,'[1]Base PL'!B$1:L$1113,7,0)</f>
        <v>DGPPN</v>
      </c>
      <c r="Q54" s="12" t="str">
        <f>VLOOKUP($G54,'[1]Base PL'!B$1:L$1113,8,0)</f>
        <v/>
      </c>
      <c r="R54" s="12" t="str">
        <f>VLOOKUP($G54,'[1]Base PL'!B$1:L$1113,9,0)</f>
        <v/>
      </c>
      <c r="S54" s="12" t="str">
        <f>VLOOKUP($G54,'[1]Base PL'!B$1:L$1113,10,0)</f>
        <v/>
      </c>
    </row>
    <row r="55" spans="1:19" ht="30" customHeight="1" x14ac:dyDescent="0.3">
      <c r="A55" s="18">
        <v>6</v>
      </c>
      <c r="B55" s="8" t="s">
        <v>20</v>
      </c>
      <c r="C55" s="16">
        <v>46154</v>
      </c>
      <c r="D55" s="10">
        <v>0.41666666666666669</v>
      </c>
      <c r="E55" s="11" t="s">
        <v>22</v>
      </c>
      <c r="F55" s="8" t="s">
        <v>33</v>
      </c>
      <c r="G55" s="12" t="s">
        <v>82</v>
      </c>
      <c r="H55" s="12" t="str">
        <f>_xlfn.XLOOKUP(G55,[1]Priorizados!F$2:F$241,[1]Priorizados!L$2:L$241,"NO CRITERIO",0,1)</f>
        <v>NO CRITERIO</v>
      </c>
      <c r="I55" s="13" t="str">
        <f>_xlfn.XLOOKUP(G55,[1]Priorizados!F$2:F$241,[1]Priorizados!D$2:D$241,"NO ENTIDAD",0,1)</f>
        <v>NO ENTIDAD</v>
      </c>
      <c r="J55" s="17"/>
      <c r="K55" s="15" t="str">
        <f>VLOOKUP($G55,'[1]Base PL'!B$1:L$1113,2,0)</f>
        <v>Por medio de la cual se modifica la edad del consentimiento sexual para menores de edad; se protege la libertad sexual de niños; niñas y adolescentes en Colombia y se dictan otras disposiciones.</v>
      </c>
      <c r="L55" s="12" t="str">
        <f>VLOOKUP($G55,'[1]Base PL'!B$1:L$1113,3,0)</f>
        <v>Bajo</v>
      </c>
      <c r="M55" s="12" t="str">
        <f>VLOOKUP($G55,'[1]Base PL'!B$1:L$1113,4,0)</f>
        <v>Ponencia</v>
      </c>
      <c r="N55" s="12" t="str">
        <f>VLOOKUP($G55,'[1]Base PL'!B$1:L$1113,5,0)</f>
        <v>1</v>
      </c>
      <c r="O55" s="12" t="str">
        <f>VLOOKUP($G55,'[1]Base PL'!B$1:L$1113,6,0)</f>
        <v/>
      </c>
      <c r="P55" s="12" t="str">
        <f>VLOOKUP($G55,'[1]Base PL'!B$1:L$1113,7,0)</f>
        <v/>
      </c>
      <c r="Q55" s="12" t="str">
        <f>VLOOKUP($G55,'[1]Base PL'!B$1:L$1113,8,0)</f>
        <v/>
      </c>
      <c r="R55" s="12" t="str">
        <f>VLOOKUP($G55,'[1]Base PL'!B$1:L$1113,9,0)</f>
        <v/>
      </c>
      <c r="S55" s="12" t="str">
        <f>VLOOKUP($G55,'[1]Base PL'!B$1:L$1113,10,0)</f>
        <v/>
      </c>
    </row>
    <row r="56" spans="1:19" ht="30" customHeight="1" x14ac:dyDescent="0.3">
      <c r="A56" s="18">
        <v>7</v>
      </c>
      <c r="B56" s="8" t="s">
        <v>20</v>
      </c>
      <c r="C56" s="16">
        <v>46154</v>
      </c>
      <c r="D56" s="10">
        <v>0.41666666666666669</v>
      </c>
      <c r="E56" s="11" t="s">
        <v>22</v>
      </c>
      <c r="F56" s="8" t="s">
        <v>33</v>
      </c>
      <c r="G56" s="12" t="s">
        <v>83</v>
      </c>
      <c r="H56" s="12" t="str">
        <f>_xlfn.XLOOKUP(G56,[1]Priorizados!F$2:F$241,[1]Priorizados!L$2:L$241,"NO CRITERIO",0,1)</f>
        <v>NO CRITERIO</v>
      </c>
      <c r="I56" s="13" t="str">
        <f>_xlfn.XLOOKUP(G56,[1]Priorizados!F$2:F$241,[1]Priorizados!D$2:D$241,"NO ENTIDAD",0,1)</f>
        <v>NO ENTIDAD</v>
      </c>
      <c r="J56" s="17"/>
      <c r="K56" s="15" t="str">
        <f>VLOOKUP($G56,'[1]Base PL'!B$1:L$1113,2,0)</f>
        <v>Por medio del cual se modifica la ley 5 de 1992 y la ley 1828 de 2017 con relación al trámite de impedimentos y recusaciones y se dictan otras disposiciones.</v>
      </c>
      <c r="L56" s="12" t="str">
        <f>VLOOKUP($G56,'[1]Base PL'!B$1:L$1113,3,0)</f>
        <v>Bajo</v>
      </c>
      <c r="M56" s="12" t="str">
        <f>VLOOKUP($G56,'[1]Base PL'!B$1:L$1113,4,0)</f>
        <v>Ponencia</v>
      </c>
      <c r="N56" s="12" t="str">
        <f>VLOOKUP($G56,'[1]Base PL'!B$1:L$1113,5,0)</f>
        <v>1</v>
      </c>
      <c r="O56" s="12" t="str">
        <f>VLOOKUP($G56,'[1]Base PL'!B$1:L$1113,6,0)</f>
        <v/>
      </c>
      <c r="P56" s="12" t="str">
        <f>VLOOKUP($G56,'[1]Base PL'!B$1:L$1113,7,0)</f>
        <v/>
      </c>
      <c r="Q56" s="12" t="str">
        <f>VLOOKUP($G56,'[1]Base PL'!B$1:L$1113,8,0)</f>
        <v/>
      </c>
      <c r="R56" s="12" t="str">
        <f>VLOOKUP($G56,'[1]Base PL'!B$1:L$1113,9,0)</f>
        <v/>
      </c>
      <c r="S56" s="12" t="str">
        <f>VLOOKUP($G56,'[1]Base PL'!B$1:L$1113,10,0)</f>
        <v/>
      </c>
    </row>
    <row r="57" spans="1:19" ht="30" customHeight="1" x14ac:dyDescent="0.3">
      <c r="A57" s="18">
        <v>8</v>
      </c>
      <c r="B57" s="8" t="s">
        <v>20</v>
      </c>
      <c r="C57" s="16">
        <v>46154</v>
      </c>
      <c r="D57" s="10">
        <v>0.41666666666666669</v>
      </c>
      <c r="E57" s="11" t="s">
        <v>22</v>
      </c>
      <c r="F57" s="8" t="s">
        <v>33</v>
      </c>
      <c r="G57" s="12" t="s">
        <v>84</v>
      </c>
      <c r="H57" s="12" t="str">
        <f>_xlfn.XLOOKUP(G57,[1]Priorizados!F$2:F$241,[1]Priorizados!L$2:L$241,"NO CRITERIO",0,1)</f>
        <v>NO CRITERIO</v>
      </c>
      <c r="I57" s="13" t="str">
        <f>_xlfn.XLOOKUP(G57,[1]Priorizados!F$2:F$241,[1]Priorizados!D$2:D$241,"NO ENTIDAD",0,1)</f>
        <v>NO ENTIDAD</v>
      </c>
      <c r="J57" s="17"/>
      <c r="K57" s="15" t="str">
        <f>VLOOKUP($G57,'[1]Base PL'!B$1:L$1113,2,0)</f>
        <v>por la cual se reforma el régimen de responsabilidad penal de los menores de edad; mayores de catorce (14) años y menores de dieciocho (18) años; que cometan delitos graves; y se dictan otras disposiciones.</v>
      </c>
      <c r="L57" s="12" t="str">
        <f>VLOOKUP($G57,'[1]Base PL'!B$1:L$1113,3,0)</f>
        <v>Bajo</v>
      </c>
      <c r="M57" s="12" t="str">
        <f>VLOOKUP($G57,'[1]Base PL'!B$1:L$1113,4,0)</f>
        <v>Ponencia</v>
      </c>
      <c r="N57" s="12" t="str">
        <f>VLOOKUP($G57,'[1]Base PL'!B$1:L$1113,5,0)</f>
        <v>1</v>
      </c>
      <c r="O57" s="12" t="str">
        <f>VLOOKUP($G57,'[1]Base PL'!B$1:L$1113,6,0)</f>
        <v>DGPPN</v>
      </c>
      <c r="P57" s="12" t="str">
        <f>VLOOKUP($G57,'[1]Base PL'!B$1:L$1113,7,0)</f>
        <v>DGPPN</v>
      </c>
      <c r="Q57" s="12" t="str">
        <f>VLOOKUP($G57,'[1]Base PL'!B$1:L$1113,8,0)</f>
        <v/>
      </c>
      <c r="R57" s="12" t="str">
        <f>VLOOKUP($G57,'[1]Base PL'!B$1:L$1113,9,0)</f>
        <v/>
      </c>
      <c r="S57" s="12" t="str">
        <f>VLOOKUP($G57,'[1]Base PL'!B$1:L$1113,10,0)</f>
        <v/>
      </c>
    </row>
    <row r="58" spans="1:19" ht="30" customHeight="1" x14ac:dyDescent="0.3">
      <c r="A58" s="18">
        <v>33</v>
      </c>
      <c r="B58" s="8" t="s">
        <v>20</v>
      </c>
      <c r="C58" s="16">
        <v>46154</v>
      </c>
      <c r="D58" s="10">
        <v>0.41666666666666669</v>
      </c>
      <c r="E58" s="11" t="s">
        <v>26</v>
      </c>
      <c r="F58" s="8" t="s">
        <v>33</v>
      </c>
      <c r="G58" s="12" t="s">
        <v>85</v>
      </c>
      <c r="H58" s="12" t="str">
        <f>_xlfn.XLOOKUP(G58,[1]Priorizados!F$2:F$241,[1]Priorizados!L$2:L$241,"NO CRITERIO",0,1)</f>
        <v>NO CRITERIO</v>
      </c>
      <c r="I58" s="13" t="str">
        <f>_xlfn.XLOOKUP(G58,[1]Priorizados!F$2:F$241,[1]Priorizados!D$2:D$241,"NO ENTIDAD",0,1)</f>
        <v>NO ENTIDAD</v>
      </c>
      <c r="J58" s="17"/>
      <c r="K58" s="15" t="str">
        <f>VLOOKUP($G58,'[1]Base PL'!B$1:L$1113,2,0)</f>
        <v>Por medio de la cual se modifica y adiciona a la Ley 1448 de 2011; para la participación integral de las víctimas del sector religioso en el marco del conflicto armado; y se dictan otras disposiciones.</v>
      </c>
      <c r="L58" s="12" t="str">
        <f>VLOOKUP($G58,'[1]Base PL'!B$1:L$1113,3,0)</f>
        <v>Medio</v>
      </c>
      <c r="M58" s="12" t="str">
        <f>VLOOKUP($G58,'[1]Base PL'!B$1:L$1113,4,0)</f>
        <v>Ponencia</v>
      </c>
      <c r="N58" s="12" t="str">
        <f>VLOOKUP($G58,'[1]Base PL'!B$1:L$1113,5,0)</f>
        <v>1</v>
      </c>
      <c r="O58" s="12" t="str">
        <f>VLOOKUP($G58,'[1]Base PL'!B$1:L$1113,6,0)</f>
        <v>DGPPN</v>
      </c>
      <c r="P58" s="12" t="str">
        <f>VLOOKUP($G58,'[1]Base PL'!B$1:L$1113,7,0)</f>
        <v>DGPPN</v>
      </c>
      <c r="Q58" s="12" t="str">
        <f>VLOOKUP($G58,'[1]Base PL'!B$1:L$1113,8,0)</f>
        <v/>
      </c>
      <c r="R58" s="12" t="str">
        <f>VLOOKUP($G58,'[1]Base PL'!B$1:L$1113,9,0)</f>
        <v/>
      </c>
      <c r="S58" s="12" t="str">
        <f>VLOOKUP($G58,'[1]Base PL'!B$1:L$1113,10,0)</f>
        <v/>
      </c>
    </row>
    <row r="59" spans="1:19" ht="30" customHeight="1" x14ac:dyDescent="0.3">
      <c r="A59" s="18">
        <v>1</v>
      </c>
      <c r="B59" s="8" t="s">
        <v>86</v>
      </c>
      <c r="C59" s="16">
        <v>46154</v>
      </c>
      <c r="D59" s="10">
        <v>0.41666666666666669</v>
      </c>
      <c r="E59" s="11" t="s">
        <v>87</v>
      </c>
      <c r="F59" s="8" t="s">
        <v>33</v>
      </c>
      <c r="G59" s="12" t="s">
        <v>88</v>
      </c>
      <c r="H59" s="12" t="str">
        <f>_xlfn.XLOOKUP(G59,[1]Priorizados!F$2:F$241,[1]Priorizados!L$2:L$241,"NO CRITERIO",0,1)</f>
        <v>Prioritario</v>
      </c>
      <c r="I59" s="13" t="str">
        <f>_xlfn.XLOOKUP(G59,[1]Priorizados!F$2:F$241,[1]Priorizados!D$2:D$241,"NO ENTIDAD",0,1)</f>
        <v>MinHacienda-DIAN</v>
      </c>
      <c r="J59" s="17"/>
      <c r="K59" s="15" t="str">
        <f>VLOOKUP($G59,'[1]Base PL'!B$1:L$1113,2,0)</f>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
      <c r="L59" s="12" t="str">
        <f>VLOOKUP($G59,'[1]Base PL'!B$1:L$1113,3,0)</f>
        <v>Bajo</v>
      </c>
      <c r="M59" s="12" t="str">
        <f>VLOOKUP($G59,'[1]Base PL'!B$1:L$1113,4,0)</f>
        <v>Publicación</v>
      </c>
      <c r="N59" s="12" t="str">
        <f>VLOOKUP($G59,'[1]Base PL'!B$1:L$1113,5,0)</f>
        <v>0</v>
      </c>
      <c r="O59" s="12" t="str">
        <f>VLOOKUP($G59,'[1]Base PL'!B$1:L$1113,6,0)</f>
        <v/>
      </c>
      <c r="P59" s="12" t="str">
        <f>VLOOKUP($G59,'[1]Base PL'!B$1:L$1113,7,0)</f>
        <v/>
      </c>
      <c r="Q59" s="12" t="str">
        <f>VLOOKUP($G59,'[1]Base PL'!B$1:L$1113,8,0)</f>
        <v/>
      </c>
      <c r="R59" s="12" t="str">
        <f>VLOOKUP($G59,'[1]Base PL'!B$1:L$1113,9,0)</f>
        <v/>
      </c>
      <c r="S59" s="12" t="str">
        <f>VLOOKUP($G59,'[1]Base PL'!B$1:L$1113,10,0)</f>
        <v/>
      </c>
    </row>
    <row r="60" spans="1:19" ht="30" customHeight="1" x14ac:dyDescent="0.3">
      <c r="A60" s="7">
        <v>1</v>
      </c>
      <c r="B60" s="8" t="s">
        <v>89</v>
      </c>
      <c r="C60" s="16">
        <v>46154</v>
      </c>
      <c r="D60" s="10">
        <v>0.41666666666666669</v>
      </c>
      <c r="E60" s="11" t="s">
        <v>87</v>
      </c>
      <c r="F60" s="8" t="s">
        <v>33</v>
      </c>
      <c r="G60" s="20" t="s">
        <v>90</v>
      </c>
      <c r="H60" s="12" t="s">
        <v>91</v>
      </c>
      <c r="I60" s="13" t="str">
        <f>_xlfn.XLOOKUP(G60,[1]Priorizados!F$2:F$241,[1]Priorizados!D$2:D$241,"NO ENTIDAD",0,1)</f>
        <v>NO ENTIDAD</v>
      </c>
      <c r="J60" s="17"/>
      <c r="K60" s="21" t="s">
        <v>92</v>
      </c>
      <c r="L60" s="12" t="e">
        <f>VLOOKUP($G60,'[1]Base PL'!B$1:L$1113,3,0)</f>
        <v>#N/A</v>
      </c>
      <c r="M60" s="12" t="e">
        <f>VLOOKUP($G60,'[1]Base PL'!B$1:L$1113,4,0)</f>
        <v>#N/A</v>
      </c>
      <c r="N60" s="12" t="e">
        <f>VLOOKUP($G60,'[1]Base PL'!B$1:L$1113,5,0)</f>
        <v>#N/A</v>
      </c>
      <c r="O60" s="12" t="e">
        <f>VLOOKUP($G60,'[1]Base PL'!B$1:L$1113,6,0)</f>
        <v>#N/A</v>
      </c>
      <c r="P60" s="12" t="e">
        <f>VLOOKUP($G60,'[1]Base PL'!B$1:L$1113,7,0)</f>
        <v>#N/A</v>
      </c>
      <c r="Q60" s="12" t="e">
        <f>VLOOKUP($G60,'[1]Base PL'!B$1:L$1113,8,0)</f>
        <v>#N/A</v>
      </c>
      <c r="R60" s="12" t="e">
        <f>VLOOKUP($G60,'[1]Base PL'!B$1:L$1113,9,0)</f>
        <v>#N/A</v>
      </c>
      <c r="S60" s="12" t="e">
        <f>VLOOKUP($G60,'[1]Base PL'!B$1:L$1113,10,0)</f>
        <v>#N/A</v>
      </c>
    </row>
    <row r="61" spans="1:19" ht="30" customHeight="1" x14ac:dyDescent="0.3">
      <c r="A61" s="7">
        <v>0</v>
      </c>
      <c r="B61" s="8" t="s">
        <v>93</v>
      </c>
      <c r="C61" s="16">
        <v>46154</v>
      </c>
      <c r="D61" s="10">
        <v>0.41666666666666669</v>
      </c>
      <c r="E61" s="11" t="s">
        <v>22</v>
      </c>
      <c r="F61" s="8" t="s">
        <v>27</v>
      </c>
      <c r="G61" s="12" t="s">
        <v>94</v>
      </c>
      <c r="H61" s="12" t="str">
        <f>_xlfn.XLOOKUP(G61,[1]Priorizados!F$2:F$241,[1]Priorizados!L$2:L$241,"NO CRITERIO",0,1)</f>
        <v>NO CRITERIO</v>
      </c>
      <c r="I61" s="13" t="str">
        <f>_xlfn.XLOOKUP(G61,[1]Priorizados!F$2:F$241,[1]Priorizados!D$2:D$241,"NO ENTIDAD",0,1)</f>
        <v>NO ENTIDAD</v>
      </c>
      <c r="J61" s="17"/>
      <c r="K61" s="15" t="e">
        <f>VLOOKUP($G61,'[1]Base PL'!B$1:L$1113,2,0)</f>
        <v>#N/A</v>
      </c>
      <c r="L61" s="12" t="e">
        <f>VLOOKUP($G61,'[1]Base PL'!B$1:L$1113,3,0)</f>
        <v>#N/A</v>
      </c>
      <c r="M61" s="12" t="e">
        <f>VLOOKUP($G61,'[1]Base PL'!B$1:L$1113,4,0)</f>
        <v>#N/A</v>
      </c>
      <c r="N61" s="12" t="e">
        <f>VLOOKUP($G61,'[1]Base PL'!B$1:L$1113,5,0)</f>
        <v>#N/A</v>
      </c>
      <c r="O61" s="12" t="e">
        <f>VLOOKUP($G61,'[1]Base PL'!B$1:L$1113,6,0)</f>
        <v>#N/A</v>
      </c>
      <c r="P61" s="12" t="e">
        <f>VLOOKUP($G61,'[1]Base PL'!B$1:L$1113,7,0)</f>
        <v>#N/A</v>
      </c>
      <c r="Q61" s="12" t="e">
        <f>VLOOKUP($G61,'[1]Base PL'!B$1:L$1113,8,0)</f>
        <v>#N/A</v>
      </c>
      <c r="R61" s="12" t="e">
        <f>VLOOKUP($G61,'[1]Base PL'!B$1:L$1113,9,0)</f>
        <v>#N/A</v>
      </c>
      <c r="S61" s="12" t="e">
        <f>VLOOKUP($G61,'[1]Base PL'!B$1:L$1113,10,0)</f>
        <v>#N/A</v>
      </c>
    </row>
    <row r="62" spans="1:19" ht="30" customHeight="1" x14ac:dyDescent="0.3">
      <c r="A62" s="7">
        <v>0</v>
      </c>
      <c r="B62" s="8" t="s">
        <v>93</v>
      </c>
      <c r="C62" s="16">
        <v>46154</v>
      </c>
      <c r="D62" s="10">
        <v>0.41666666666666669</v>
      </c>
      <c r="E62" s="11" t="s">
        <v>22</v>
      </c>
      <c r="F62" s="8" t="s">
        <v>27</v>
      </c>
      <c r="G62" s="12" t="s">
        <v>95</v>
      </c>
      <c r="H62" s="12" t="str">
        <f>_xlfn.XLOOKUP(G62,[1]Priorizados!F$2:F$241,[1]Priorizados!L$2:L$241,"NO CRITERIO",0,1)</f>
        <v>NO CRITERIO</v>
      </c>
      <c r="I62" s="13" t="str">
        <f>_xlfn.XLOOKUP(G62,[1]Priorizados!F$2:F$241,[1]Priorizados!D$2:D$241,"NO ENTIDAD",0,1)</f>
        <v>NO ENTIDAD</v>
      </c>
      <c r="J62" s="17"/>
      <c r="K62" s="15" t="e">
        <f>VLOOKUP($G62,'[1]Base PL'!B$1:L$1113,2,0)</f>
        <v>#N/A</v>
      </c>
      <c r="L62" s="12" t="e">
        <f>VLOOKUP($G62,'[1]Base PL'!B$1:L$1113,3,0)</f>
        <v>#N/A</v>
      </c>
      <c r="M62" s="12" t="e">
        <f>VLOOKUP($G62,'[1]Base PL'!B$1:L$1113,4,0)</f>
        <v>#N/A</v>
      </c>
      <c r="N62" s="12" t="e">
        <f>VLOOKUP($G62,'[1]Base PL'!B$1:L$1113,5,0)</f>
        <v>#N/A</v>
      </c>
      <c r="O62" s="12" t="e">
        <f>VLOOKUP($G62,'[1]Base PL'!B$1:L$1113,6,0)</f>
        <v>#N/A</v>
      </c>
      <c r="P62" s="12" t="e">
        <f>VLOOKUP($G62,'[1]Base PL'!B$1:L$1113,7,0)</f>
        <v>#N/A</v>
      </c>
      <c r="Q62" s="12" t="e">
        <f>VLOOKUP($G62,'[1]Base PL'!B$1:L$1113,8,0)</f>
        <v>#N/A</v>
      </c>
      <c r="R62" s="12" t="e">
        <f>VLOOKUP($G62,'[1]Base PL'!B$1:L$1113,9,0)</f>
        <v>#N/A</v>
      </c>
      <c r="S62" s="12" t="e">
        <f>VLOOKUP($G62,'[1]Base PL'!B$1:L$1113,10,0)</f>
        <v>#N/A</v>
      </c>
    </row>
    <row r="63" spans="1:19" ht="30" customHeight="1" x14ac:dyDescent="0.3">
      <c r="A63" s="7">
        <v>35</v>
      </c>
      <c r="B63" s="8" t="s">
        <v>20</v>
      </c>
      <c r="C63" s="16">
        <v>46154</v>
      </c>
      <c r="D63" s="10">
        <v>0.41666666666666669</v>
      </c>
      <c r="E63" s="11" t="s">
        <v>26</v>
      </c>
      <c r="F63" s="8" t="s">
        <v>33</v>
      </c>
      <c r="G63" s="12" t="s">
        <v>96</v>
      </c>
      <c r="H63" s="12" t="str">
        <f>_xlfn.XLOOKUP(G63,[1]Priorizados!F$2:F$241,[1]Priorizados!L$2:L$241,"NO CRITERIO",0,1)</f>
        <v>NO CRITERIO</v>
      </c>
      <c r="I63" s="13" t="str">
        <f>_xlfn.XLOOKUP(G63,[1]Priorizados!F$2:F$241,[1]Priorizados!D$2:D$241,"NO ENTIDAD",0,1)</f>
        <v>NO ENTIDAD</v>
      </c>
      <c r="J63" s="17"/>
      <c r="K63" s="15" t="str">
        <f>VLOOKUP($G63,'[1]Base PL'!B$1:L$1113,2,0)</f>
        <v>por la cual se establece la política pública de protección y asistencia a favor de las madres menores de edad y/o en condición de vulnerabilidad que se encuentren en estado de embarazo en crisis y se dictan otras disposiciones</v>
      </c>
      <c r="L63" s="12" t="str">
        <f>VLOOKUP($G63,'[1]Base PL'!B$1:L$1113,3,0)</f>
        <v>Medio</v>
      </c>
      <c r="M63" s="12" t="str">
        <f>VLOOKUP($G63,'[1]Base PL'!B$1:L$1113,4,0)</f>
        <v>Ponencia</v>
      </c>
      <c r="N63" s="12" t="str">
        <f>VLOOKUP($G63,'[1]Base PL'!B$1:L$1113,5,0)</f>
        <v>1</v>
      </c>
      <c r="O63" s="12" t="str">
        <f>VLOOKUP($G63,'[1]Base PL'!B$1:L$1113,6,0)</f>
        <v>DGPPN;DGRESS</v>
      </c>
      <c r="P63" s="12" t="str">
        <f>VLOOKUP($G63,'[1]Base PL'!B$1:L$1113,7,0)</f>
        <v>DGPPN</v>
      </c>
      <c r="Q63" s="12" t="str">
        <f>VLOOKUP($G63,'[1]Base PL'!B$1:L$1113,8,0)</f>
        <v/>
      </c>
      <c r="R63" s="12" t="str">
        <f>VLOOKUP($G63,'[1]Base PL'!B$1:L$1113,9,0)</f>
        <v/>
      </c>
      <c r="S63" s="12" t="str">
        <f>VLOOKUP($G63,'[1]Base PL'!B$1:L$1113,10,0)</f>
        <v/>
      </c>
    </row>
    <row r="64" spans="1:19" ht="30" customHeight="1" x14ac:dyDescent="0.3">
      <c r="A64" s="7">
        <v>2</v>
      </c>
      <c r="B64" s="8" t="s">
        <v>93</v>
      </c>
      <c r="C64" s="16">
        <v>46154</v>
      </c>
      <c r="D64" s="10">
        <v>0.41666666666666669</v>
      </c>
      <c r="E64" s="11" t="s">
        <v>22</v>
      </c>
      <c r="F64" s="8" t="s">
        <v>33</v>
      </c>
      <c r="G64" s="12" t="s">
        <v>97</v>
      </c>
      <c r="H64" s="12" t="str">
        <f>_xlfn.XLOOKUP(G64,[1]Priorizados!F$2:F$241,[1]Priorizados!L$2:L$241,"NO CRITERIO",0,1)</f>
        <v>Riesgo</v>
      </c>
      <c r="I64" s="13" t="str">
        <f>_xlfn.XLOOKUP(G64,[1]Priorizados!F$2:F$241,[1]Priorizados!D$2:D$241,"NO ENTIDAD",0,1)</f>
        <v xml:space="preserve">Ambiente </v>
      </c>
      <c r="J64" s="17"/>
      <c r="K64" s="15" t="str">
        <f>VLOOKUP($G64,'[1]Base PL'!B$1:L$1113,2,0)</f>
        <v>por medio del cual se declara zona de interés ambiental; turístico y ecológico la Ciénaga Grande de Santa Marta; se reconoce su potencial pesquero y se dictan otras disposiciones</v>
      </c>
      <c r="L64" s="12" t="str">
        <f>VLOOKUP($G64,'[1]Base PL'!B$1:L$1113,3,0)</f>
        <v>Bajo</v>
      </c>
      <c r="M64" s="12" t="str">
        <f>VLOOKUP($G64,'[1]Base PL'!B$1:L$1113,4,0)</f>
        <v>Aprobado</v>
      </c>
      <c r="N64" s="12" t="str">
        <f>VLOOKUP($G64,'[1]Base PL'!B$1:L$1113,5,0)</f>
        <v>2</v>
      </c>
      <c r="O64" s="12" t="str">
        <f>VLOOKUP($G64,'[1]Base PL'!B$1:L$1113,6,0)</f>
        <v>DGPPN</v>
      </c>
      <c r="P64" s="12" t="str">
        <f>VLOOKUP($G64,'[1]Base PL'!B$1:L$1113,7,0)</f>
        <v>DGPPN</v>
      </c>
      <c r="Q64" s="12" t="str">
        <f>VLOOKUP($G64,'[1]Base PL'!B$1:L$1113,8,0)</f>
        <v/>
      </c>
      <c r="R64" s="12" t="str">
        <f>VLOOKUP($G64,'[1]Base PL'!B$1:L$1113,9,0)</f>
        <v/>
      </c>
      <c r="S64" s="12" t="str">
        <f>VLOOKUP($G64,'[1]Base PL'!B$1:L$1113,10,0)</f>
        <v/>
      </c>
    </row>
    <row r="65" spans="1:19" ht="30" customHeight="1" x14ac:dyDescent="0.3">
      <c r="A65" s="7">
        <v>3</v>
      </c>
      <c r="B65" s="8" t="s">
        <v>93</v>
      </c>
      <c r="C65" s="16">
        <v>46154</v>
      </c>
      <c r="D65" s="10">
        <v>0.41666666666666669</v>
      </c>
      <c r="E65" s="11" t="s">
        <v>22</v>
      </c>
      <c r="F65" s="8" t="s">
        <v>33</v>
      </c>
      <c r="G65" s="12" t="s">
        <v>98</v>
      </c>
      <c r="H65" s="12" t="str">
        <f>_xlfn.XLOOKUP(G65,[1]Priorizados!F$2:F$241,[1]Priorizados!L$2:L$241,"NO CRITERIO",0,1)</f>
        <v>Riesgo</v>
      </c>
      <c r="I65" s="13" t="str">
        <f>_xlfn.XLOOKUP(G65,[1]Priorizados!F$2:F$241,[1]Priorizados!D$2:D$241,"NO ENTIDAD",0,1)</f>
        <v>Agricultura y Desarrollo Rural</v>
      </c>
      <c r="J65" s="17"/>
      <c r="K65" s="15" t="str">
        <f>VLOOKUP($G65,'[1]Base PL'!B$1:L$1113,2,0)</f>
        <v>Por medio de la cual se regula la propiedad; posesión y/o tenencia de tierras al interior de la frontera agrícola por parte de extranjeros</v>
      </c>
      <c r="L65" s="12" t="str">
        <f>VLOOKUP($G65,'[1]Base PL'!B$1:L$1113,3,0)</f>
        <v>Bajo</v>
      </c>
      <c r="M65" s="12" t="str">
        <f>VLOOKUP($G65,'[1]Base PL'!B$1:L$1113,4,0)</f>
        <v>Ponencia</v>
      </c>
      <c r="N65" s="12" t="str">
        <f>VLOOKUP($G65,'[1]Base PL'!B$1:L$1113,5,0)</f>
        <v>1</v>
      </c>
      <c r="O65" s="12" t="str">
        <f>VLOOKUP($G65,'[1]Base PL'!B$1:L$1113,6,0)</f>
        <v>DIAN;DGPPN</v>
      </c>
      <c r="P65" s="12" t="str">
        <f>VLOOKUP($G65,'[1]Base PL'!B$1:L$1113,7,0)</f>
        <v>DIAN; DGPPN</v>
      </c>
      <c r="Q65" s="12" t="str">
        <f>VLOOKUP($G65,'[1]Base PL'!B$1:L$1113,8,0)</f>
        <v/>
      </c>
      <c r="R65" s="12" t="str">
        <f>VLOOKUP($G65,'[1]Base PL'!B$1:L$1113,9,0)</f>
        <v/>
      </c>
      <c r="S65" s="12" t="str">
        <f>VLOOKUP($G65,'[1]Base PL'!B$1:L$1113,10,0)</f>
        <v/>
      </c>
    </row>
    <row r="66" spans="1:19" ht="30" customHeight="1" x14ac:dyDescent="0.3">
      <c r="A66" s="7">
        <v>36</v>
      </c>
      <c r="B66" s="8" t="s">
        <v>20</v>
      </c>
      <c r="C66" s="16">
        <v>46154</v>
      </c>
      <c r="D66" s="10">
        <v>0.41666666666666669</v>
      </c>
      <c r="E66" s="11" t="s">
        <v>26</v>
      </c>
      <c r="F66" s="8" t="s">
        <v>33</v>
      </c>
      <c r="G66" s="12" t="s">
        <v>99</v>
      </c>
      <c r="H66" s="12" t="str">
        <f>_xlfn.XLOOKUP(G66,[1]Priorizados!F$2:F$241,[1]Priorizados!L$2:L$241,"NO CRITERIO",0,1)</f>
        <v>NO CRITERIO</v>
      </c>
      <c r="I66" s="13" t="str">
        <f>_xlfn.XLOOKUP(G66,[1]Priorizados!F$2:F$241,[1]Priorizados!D$2:D$241,"NO ENTIDAD",0,1)</f>
        <v>NO ENTIDAD</v>
      </c>
      <c r="J66" s="17"/>
      <c r="K66" s="15" t="str">
        <f>VLOOKUP($G66,'[1]Base PL'!B$1:L$1113,2,0)</f>
        <v>Por medio del cual se establecen acciones afirmativas para la inclusión integral de las juventudes rurales y campesinas</v>
      </c>
      <c r="L66" s="12" t="str">
        <f>VLOOKUP($G66,'[1]Base PL'!B$1:L$1113,3,0)</f>
        <v>Medio</v>
      </c>
      <c r="M66" s="12" t="str">
        <f>VLOOKUP($G66,'[1]Base PL'!B$1:L$1113,4,0)</f>
        <v>Publicación</v>
      </c>
      <c r="N66" s="12" t="str">
        <f>VLOOKUP($G66,'[1]Base PL'!B$1:L$1113,5,0)</f>
        <v>0</v>
      </c>
      <c r="O66" s="12" t="str">
        <f>VLOOKUP($G66,'[1]Base PL'!B$1:L$1113,6,0)</f>
        <v>DGPPN</v>
      </c>
      <c r="P66" s="12" t="str">
        <f>VLOOKUP($G66,'[1]Base PL'!B$1:L$1113,7,0)</f>
        <v>DGPPN</v>
      </c>
      <c r="Q66" s="12" t="str">
        <f>VLOOKUP($G66,'[1]Base PL'!B$1:L$1113,8,0)</f>
        <v/>
      </c>
      <c r="R66" s="12" t="str">
        <f>VLOOKUP($G66,'[1]Base PL'!B$1:L$1113,9,0)</f>
        <v/>
      </c>
      <c r="S66" s="12" t="str">
        <f>VLOOKUP($G66,'[1]Base PL'!B$1:L$1113,10,0)</f>
        <v/>
      </c>
    </row>
    <row r="67" spans="1:19" ht="30" customHeight="1" x14ac:dyDescent="0.3">
      <c r="A67" s="7">
        <v>1</v>
      </c>
      <c r="B67" s="8" t="s">
        <v>20</v>
      </c>
      <c r="C67" s="16">
        <v>46154</v>
      </c>
      <c r="D67" s="10">
        <v>0.41666666666666669</v>
      </c>
      <c r="E67" s="11" t="s">
        <v>22</v>
      </c>
      <c r="F67" s="8" t="s">
        <v>33</v>
      </c>
      <c r="G67" s="12" t="s">
        <v>100</v>
      </c>
      <c r="H67" s="12" t="str">
        <f>_xlfn.XLOOKUP(G67,[1]Priorizados!F$2:F$241,[1]Priorizados!L$2:L$241,"NO CRITERIO",0,1)</f>
        <v>Complementario</v>
      </c>
      <c r="I67" s="13" t="str">
        <f>_xlfn.XLOOKUP(G67,[1]Priorizados!F$2:F$241,[1]Priorizados!D$2:D$241,"NO ENTIDAD",0,1)</f>
        <v xml:space="preserve">SALUD </v>
      </c>
      <c r="J67" s="17"/>
      <c r="K67" s="15" t="str">
        <f>VLOOKUP($G67,'[1]Base PL'!B$1:L$1113,2,0)</f>
        <v>por medio del cual se regula el cannabis de uso adulto y se dictan otras disposiciones; iniciativa legislativa que cumple las disposiciones de la normatividad vigente</v>
      </c>
      <c r="L67" s="12" t="str">
        <f>VLOOKUP($G67,'[1]Base PL'!B$1:L$1113,3,0)</f>
        <v>Medio</v>
      </c>
      <c r="M67" s="12" t="str">
        <f>VLOOKUP($G67,'[1]Base PL'!B$1:L$1113,4,0)</f>
        <v>Ponencia</v>
      </c>
      <c r="N67" s="12" t="str">
        <f>VLOOKUP($G67,'[1]Base PL'!B$1:L$1113,5,0)</f>
        <v>1</v>
      </c>
      <c r="O67" s="12" t="str">
        <f>VLOOKUP($G67,'[1]Base PL'!B$1:L$1113,6,0)</f>
        <v>DGPPN;URF;DGRESS;DAF</v>
      </c>
      <c r="P67" s="12" t="str">
        <f>VLOOKUP($G67,'[1]Base PL'!B$1:L$1113,7,0)</f>
        <v>DGPPN</v>
      </c>
      <c r="Q67" s="12" t="str">
        <f>VLOOKUP($G67,'[1]Base PL'!B$1:L$1113,8,0)</f>
        <v/>
      </c>
      <c r="R67" s="12" t="str">
        <f>VLOOKUP($G67,'[1]Base PL'!B$1:L$1113,9,0)</f>
        <v/>
      </c>
      <c r="S67" s="12" t="str">
        <f>VLOOKUP($G67,'[1]Base PL'!B$1:L$1113,10,0)</f>
        <v/>
      </c>
    </row>
    <row r="68" spans="1:19" ht="30" customHeight="1" x14ac:dyDescent="0.3">
      <c r="A68" s="7">
        <v>9</v>
      </c>
      <c r="B68" s="8" t="s">
        <v>20</v>
      </c>
      <c r="C68" s="16">
        <v>46154</v>
      </c>
      <c r="D68" s="10">
        <v>0.41666666666666669</v>
      </c>
      <c r="E68" s="11" t="s">
        <v>22</v>
      </c>
      <c r="F68" s="8" t="s">
        <v>33</v>
      </c>
      <c r="G68" s="12" t="s">
        <v>101</v>
      </c>
      <c r="H68" s="12" t="str">
        <f>_xlfn.XLOOKUP(G68,[1]Priorizados!F$2:F$241,[1]Priorizados!L$2:L$241,"NO CRITERIO",0,1)</f>
        <v>NO CRITERIO</v>
      </c>
      <c r="I68" s="13" t="str">
        <f>_xlfn.XLOOKUP(G68,[1]Priorizados!F$2:F$241,[1]Priorizados!D$2:D$241,"NO ENTIDAD",0,1)</f>
        <v>NO ENTIDAD</v>
      </c>
      <c r="J68" s="17"/>
      <c r="K68" s="15" t="str">
        <f>VLOOKUP($G68,'[1]Base PL'!B$1:L$1113,2,0)</f>
        <v>por medio de la cual se reconocen los derechos de las personas autistas y neurodivergentes y se adoptan medidas para su inclusión plena en la sociedad.</v>
      </c>
      <c r="L68" s="12" t="str">
        <f>VLOOKUP($G68,'[1]Base PL'!B$1:L$1113,3,0)</f>
        <v>Medio</v>
      </c>
      <c r="M68" s="12" t="str">
        <f>VLOOKUP($G68,'[1]Base PL'!B$1:L$1113,4,0)</f>
        <v>Ponencia</v>
      </c>
      <c r="N68" s="12" t="str">
        <f>VLOOKUP($G68,'[1]Base PL'!B$1:L$1113,5,0)</f>
        <v>1</v>
      </c>
      <c r="O68" s="12" t="str">
        <f>VLOOKUP($G68,'[1]Base PL'!B$1:L$1113,6,0)</f>
        <v>DAF;DGPPN</v>
      </c>
      <c r="P68" s="12" t="str">
        <f>VLOOKUP($G68,'[1]Base PL'!B$1:L$1113,7,0)</f>
        <v>DGPPN</v>
      </c>
      <c r="Q68" s="12" t="str">
        <f>VLOOKUP($G68,'[1]Base PL'!B$1:L$1113,8,0)</f>
        <v/>
      </c>
      <c r="R68" s="12" t="str">
        <f>VLOOKUP($G68,'[1]Base PL'!B$1:L$1113,9,0)</f>
        <v/>
      </c>
      <c r="S68" s="12" t="str">
        <f>VLOOKUP($G68,'[1]Base PL'!B$1:L$1113,10,0)</f>
        <v/>
      </c>
    </row>
    <row r="69" spans="1:19" ht="30" customHeight="1" x14ac:dyDescent="0.3">
      <c r="A69" s="7">
        <v>1</v>
      </c>
      <c r="B69" s="8" t="s">
        <v>93</v>
      </c>
      <c r="C69" s="16">
        <v>46154</v>
      </c>
      <c r="D69" s="10">
        <v>0.41666666666666669</v>
      </c>
      <c r="E69" s="11" t="s">
        <v>22</v>
      </c>
      <c r="F69" s="8" t="s">
        <v>33</v>
      </c>
      <c r="G69" s="12" t="s">
        <v>102</v>
      </c>
      <c r="H69" s="12" t="str">
        <f>_xlfn.XLOOKUP(G69,[1]Priorizados!F$2:F$241,[1]Priorizados!L$2:L$241,"NO CRITERIO",0,1)</f>
        <v>Prioritario</v>
      </c>
      <c r="I69" s="13" t="str">
        <f>_xlfn.XLOOKUP(G69,[1]Priorizados!F$2:F$241,[1]Priorizados!D$2:D$241,"NO ENTIDAD",0,1)</f>
        <v xml:space="preserve">Ambiente </v>
      </c>
      <c r="J69" s="17"/>
      <c r="K69" s="15" t="str">
        <f>VLOOKUP($G69,'[1]Base PL'!B$1:L$1113,2,0)</f>
        <v>Por medio del cual se establece la estructura de gestión integral para la restauración; descontaminación; preservación; uso y aprovechamiento sostenible del río Bogotá; mediante la creación de la Gerencia Estratégica de la Cuenca Hidrográfica del río Bogotá (GECH) y del Fondo Común de Cofinanciamiento (FOCOF); y se dictan otras disposiciones.</v>
      </c>
      <c r="L69" s="12" t="str">
        <f>VLOOKUP($G69,'[1]Base PL'!B$1:L$1113,3,0)</f>
        <v>Medio</v>
      </c>
      <c r="M69" s="12" t="str">
        <f>VLOOKUP($G69,'[1]Base PL'!B$1:L$1113,4,0)</f>
        <v>Ponencia</v>
      </c>
      <c r="N69" s="12" t="str">
        <f>VLOOKUP($G69,'[1]Base PL'!B$1:L$1113,5,0)</f>
        <v>1</v>
      </c>
      <c r="O69" s="12" t="str">
        <f>VLOOKUP($G69,'[1]Base PL'!B$1:L$1113,6,0)</f>
        <v>GRUPO SISTEMA GENERAL DE REGALÍAS;DAF;DGCPTN;DGPPN</v>
      </c>
      <c r="P69" s="12" t="str">
        <f>VLOOKUP($G69,'[1]Base PL'!B$1:L$1113,7,0)</f>
        <v>DGPPN</v>
      </c>
      <c r="Q69" s="12" t="str">
        <f>VLOOKUP($G69,'[1]Base PL'!B$1:L$1113,8,0)</f>
        <v/>
      </c>
      <c r="R69" s="12" t="str">
        <f>VLOOKUP($G69,'[1]Base PL'!B$1:L$1113,9,0)</f>
        <v/>
      </c>
      <c r="S69" s="12" t="str">
        <f>VLOOKUP($G69,'[1]Base PL'!B$1:L$1113,10,0)</f>
        <v/>
      </c>
    </row>
    <row r="70" spans="1:19" ht="30" customHeight="1" x14ac:dyDescent="0.3">
      <c r="A70" s="7">
        <v>8</v>
      </c>
      <c r="B70" s="8" t="s">
        <v>93</v>
      </c>
      <c r="C70" s="16">
        <v>46154</v>
      </c>
      <c r="D70" s="10">
        <v>0.41666666666666669</v>
      </c>
      <c r="E70" s="11" t="s">
        <v>22</v>
      </c>
      <c r="F70" s="8" t="s">
        <v>33</v>
      </c>
      <c r="G70" s="12" t="s">
        <v>103</v>
      </c>
      <c r="H70" s="12" t="str">
        <f>_xlfn.XLOOKUP(G70,[1]Priorizados!F$2:F$241,[1]Priorizados!L$2:L$241,"NO CRITERIO",0,1)</f>
        <v>NO CRITERIO</v>
      </c>
      <c r="I70" s="13" t="str">
        <f>_xlfn.XLOOKUP(G70,[1]Priorizados!F$2:F$241,[1]Priorizados!D$2:D$241,"NO ENTIDAD",0,1)</f>
        <v>NO ENTIDAD</v>
      </c>
      <c r="J70" s="17"/>
      <c r="K70" s="15" t="str">
        <f>VLOOKUP($G70,'[1]Base PL'!B$1:L$1113,2,0)</f>
        <v>Por medio del cual se prohíbe la participación accionaria de las Corporaciones Autónomas Regionales (CAR) en las empresas de Servicios Públicos Domiciliarios; y se dictan otras disposiciones.</v>
      </c>
      <c r="L70" s="12" t="str">
        <f>VLOOKUP($G70,'[1]Base PL'!B$1:L$1113,3,0)</f>
        <v>Bajo</v>
      </c>
      <c r="M70" s="12" t="str">
        <f>VLOOKUP($G70,'[1]Base PL'!B$1:L$1113,4,0)</f>
        <v>Ponencia</v>
      </c>
      <c r="N70" s="12" t="str">
        <f>VLOOKUP($G70,'[1]Base PL'!B$1:L$1113,5,0)</f>
        <v>1</v>
      </c>
      <c r="O70" s="12" t="str">
        <f>VLOOKUP($G70,'[1]Base PL'!B$1:L$1113,6,0)</f>
        <v>DGPE;DGPM;DGPPN</v>
      </c>
      <c r="P70" s="12" t="str">
        <f>VLOOKUP($G70,'[1]Base PL'!B$1:L$1113,7,0)</f>
        <v>DGPPN</v>
      </c>
      <c r="Q70" s="12" t="str">
        <f>VLOOKUP($G70,'[1]Base PL'!B$1:L$1113,8,0)</f>
        <v/>
      </c>
      <c r="R70" s="12" t="str">
        <f>VLOOKUP($G70,'[1]Base PL'!B$1:L$1113,9,0)</f>
        <v/>
      </c>
      <c r="S70" s="12" t="str">
        <f>VLOOKUP($G70,'[1]Base PL'!B$1:L$1113,10,0)</f>
        <v/>
      </c>
    </row>
    <row r="71" spans="1:19" ht="30" customHeight="1" x14ac:dyDescent="0.3">
      <c r="A71" s="7">
        <v>4</v>
      </c>
      <c r="B71" s="8" t="s">
        <v>93</v>
      </c>
      <c r="C71" s="16">
        <v>46154</v>
      </c>
      <c r="D71" s="10">
        <v>0.41666666666666669</v>
      </c>
      <c r="E71" s="11" t="s">
        <v>22</v>
      </c>
      <c r="F71" s="8" t="s">
        <v>33</v>
      </c>
      <c r="G71" s="12" t="s">
        <v>104</v>
      </c>
      <c r="H71" s="12" t="str">
        <f>_xlfn.XLOOKUP(G71,[1]Priorizados!F$2:F$241,[1]Priorizados!L$2:L$241,"NO CRITERIO",0,1)</f>
        <v>Riesgo</v>
      </c>
      <c r="I71" s="13" t="str">
        <f>_xlfn.XLOOKUP(G71,[1]Priorizados!F$2:F$241,[1]Priorizados!D$2:D$241,"NO ENTIDAD",0,1)</f>
        <v>Ambiente</v>
      </c>
      <c r="J71" s="17"/>
      <c r="K71" s="15" t="str">
        <f>VLOOKUP($G71,'[1]Base PL'!B$1:L$1113,2,0)</f>
        <v>Por medio del cual se establece la protección de los derechos a la salud y al goce de un ambiente sano generando lineamientos de eficiencia energética; calidad energética; reducción de emisiones vehiculares y se dictan otras disposiciones.</v>
      </c>
      <c r="L71" s="12" t="str">
        <f>VLOOKUP($G71,'[1]Base PL'!B$1:L$1113,3,0)</f>
        <v>Medio</v>
      </c>
      <c r="M71" s="12" t="str">
        <f>VLOOKUP($G71,'[1]Base PL'!B$1:L$1113,4,0)</f>
        <v>Aprobado</v>
      </c>
      <c r="N71" s="12" t="str">
        <f>VLOOKUP($G71,'[1]Base PL'!B$1:L$1113,5,0)</f>
        <v>2</v>
      </c>
      <c r="O71" s="12" t="str">
        <f>VLOOKUP($G71,'[1]Base PL'!B$1:L$1113,6,0)</f>
        <v>DESPACHO VICEMINISTRO TÉCNICO;DGPM;DGPPN</v>
      </c>
      <c r="P71" s="12" t="str">
        <f>VLOOKUP($G71,'[1]Base PL'!B$1:L$1113,7,0)</f>
        <v>DESPACHO VICEMINISTRO TÉCNICO; DGPPN</v>
      </c>
      <c r="Q71" s="12" t="str">
        <f>VLOOKUP($G71,'[1]Base PL'!B$1:L$1113,8,0)</f>
        <v/>
      </c>
      <c r="R71" s="12" t="str">
        <f>VLOOKUP($G71,'[1]Base PL'!B$1:L$1113,9,0)</f>
        <v/>
      </c>
      <c r="S71" s="12" t="str">
        <f>VLOOKUP($G71,'[1]Base PL'!B$1:L$1113,10,0)</f>
        <v/>
      </c>
    </row>
    <row r="72" spans="1:19" ht="30" customHeight="1" x14ac:dyDescent="0.3">
      <c r="A72" s="7">
        <v>1</v>
      </c>
      <c r="B72" s="8" t="s">
        <v>105</v>
      </c>
      <c r="C72" s="16">
        <v>46154</v>
      </c>
      <c r="D72" s="10">
        <v>0.41666666666666669</v>
      </c>
      <c r="E72" s="11" t="s">
        <v>26</v>
      </c>
      <c r="F72" s="8" t="s">
        <v>33</v>
      </c>
      <c r="G72" s="12" t="s">
        <v>106</v>
      </c>
      <c r="H72" s="12" t="str">
        <f>_xlfn.XLOOKUP(G72,[1]Priorizados!F$2:F$241,[1]Priorizados!L$2:L$241,"NO CRITERIO",0,1)</f>
        <v>NO CRITERIO</v>
      </c>
      <c r="I72" s="13" t="str">
        <f>_xlfn.XLOOKUP(G72,[1]Priorizados!F$2:F$241,[1]Priorizados!D$2:D$241,"NO ENTIDAD",0,1)</f>
        <v>NO ENTIDAD</v>
      </c>
      <c r="J72" s="17"/>
      <c r="K72" s="15" t="str">
        <f>VLOOKUP($G72,'[1]Base PL'!B$1:L$1113,2,0)</f>
        <v>.</v>
      </c>
      <c r="L72" s="12" t="str">
        <f>VLOOKUP($G72,'[1]Base PL'!B$1:L$1113,3,0)</f>
        <v>Bajo</v>
      </c>
      <c r="M72" s="12" t="str">
        <f>VLOOKUP($G72,'[1]Base PL'!B$1:L$1113,4,0)</f>
        <v>Ponencia</v>
      </c>
      <c r="N72" s="12" t="str">
        <f>VLOOKUP($G72,'[1]Base PL'!B$1:L$1113,5,0)</f>
        <v>1</v>
      </c>
      <c r="O72" s="12" t="str">
        <f>VLOOKUP($G72,'[1]Base PL'!B$1:L$1113,6,0)</f>
        <v/>
      </c>
      <c r="P72" s="12" t="str">
        <f>VLOOKUP($G72,'[1]Base PL'!B$1:L$1113,7,0)</f>
        <v/>
      </c>
      <c r="Q72" s="12" t="str">
        <f>VLOOKUP($G72,'[1]Base PL'!B$1:L$1113,8,0)</f>
        <v/>
      </c>
      <c r="R72" s="12" t="str">
        <f>VLOOKUP($G72,'[1]Base PL'!B$1:L$1113,9,0)</f>
        <v/>
      </c>
      <c r="S72" s="12" t="str">
        <f>VLOOKUP($G72,'[1]Base PL'!B$1:L$1113,10,0)</f>
        <v/>
      </c>
    </row>
    <row r="73" spans="1:19" ht="30" customHeight="1" x14ac:dyDescent="0.3">
      <c r="A73" s="18">
        <v>2</v>
      </c>
      <c r="B73" s="8" t="s">
        <v>105</v>
      </c>
      <c r="C73" s="16">
        <v>46154</v>
      </c>
      <c r="D73" s="10">
        <v>0.41666666666666669</v>
      </c>
      <c r="E73" s="11" t="s">
        <v>26</v>
      </c>
      <c r="F73" s="8" t="s">
        <v>33</v>
      </c>
      <c r="G73" s="12" t="s">
        <v>107</v>
      </c>
      <c r="H73" s="12" t="str">
        <f>_xlfn.XLOOKUP(G73,[1]Priorizados!F$2:F$241,[1]Priorizados!L$2:L$241,"NO CRITERIO",0,1)</f>
        <v>Prioritario</v>
      </c>
      <c r="I73" s="13" t="str">
        <f>_xlfn.XLOOKUP(G73,[1]Priorizados!F$2:F$241,[1]Priorizados!D$2:D$241,"NO ENTIDAD",0,1)</f>
        <v>EDUCACIÓN</v>
      </c>
      <c r="J73" s="17"/>
      <c r="K73" s="15" t="str">
        <f>VLOOKUP($G73,'[1]Base PL'!B$1:L$1113,2,0)</f>
        <v>por el cual se expide el Estatuto Especial de Profesionalización para Docentes y Directivos Docentes Etnoeducadores al servicio del Estado colombiano en desarrollo de la autonomía de los pueblos y comunidades negras; afrocolombianas; raizales y palenqueras y se dictan otras disposiciones</v>
      </c>
      <c r="L73" s="12" t="str">
        <f>VLOOKUP($G73,'[1]Base PL'!B$1:L$1113,3,0)</f>
        <v>Bajo</v>
      </c>
      <c r="M73" s="12" t="str">
        <f>VLOOKUP($G73,'[1]Base PL'!B$1:L$1113,4,0)</f>
        <v>Ponencia</v>
      </c>
      <c r="N73" s="12" t="str">
        <f>VLOOKUP($G73,'[1]Base PL'!B$1:L$1113,5,0)</f>
        <v>3</v>
      </c>
      <c r="O73" s="12" t="str">
        <f>VLOOKUP($G73,'[1]Base PL'!B$1:L$1113,6,0)</f>
        <v>DAF;DGRESS;DGPPN</v>
      </c>
      <c r="P73" s="12" t="str">
        <f>VLOOKUP($G73,'[1]Base PL'!B$1:L$1113,7,0)</f>
        <v>DGPPN</v>
      </c>
      <c r="Q73" s="12" t="str">
        <f>VLOOKUP($G73,'[1]Base PL'!B$1:L$1113,8,0)</f>
        <v/>
      </c>
      <c r="R73" s="12" t="str">
        <f>VLOOKUP($G73,'[1]Base PL'!B$1:L$1113,9,0)</f>
        <v/>
      </c>
      <c r="S73" s="12" t="str">
        <f>VLOOKUP($G73,'[1]Base PL'!B$1:L$1113,10,0)</f>
        <v/>
      </c>
    </row>
    <row r="74" spans="1:19" ht="30" customHeight="1" x14ac:dyDescent="0.3">
      <c r="A74" s="18">
        <v>5</v>
      </c>
      <c r="B74" s="8" t="s">
        <v>93</v>
      </c>
      <c r="C74" s="16">
        <v>46154</v>
      </c>
      <c r="D74" s="10">
        <v>0.41666666666666669</v>
      </c>
      <c r="E74" s="11" t="s">
        <v>22</v>
      </c>
      <c r="F74" s="8" t="s">
        <v>33</v>
      </c>
      <c r="G74" s="12" t="s">
        <v>108</v>
      </c>
      <c r="H74" s="12" t="str">
        <f>_xlfn.XLOOKUP(G74,[1]Priorizados!F$2:F$241,[1]Priorizados!L$2:L$241,"NO CRITERIO",0,1)</f>
        <v>NO CRITERIO</v>
      </c>
      <c r="I74" s="13" t="str">
        <f>_xlfn.XLOOKUP(G74,[1]Priorizados!F$2:F$241,[1]Priorizados!D$2:D$241,"NO ENTIDAD",0,1)</f>
        <v>NO ENTIDAD</v>
      </c>
      <c r="J74" s="17"/>
      <c r="K74" s="15" t="str">
        <f>VLOOKUP($G74,'[1]Base PL'!B$1:L$1113,2,0)</f>
        <v>POR MEDIO DE LA CUAL SE CREA EL FONDO DE ESTABILIZACIÓN PARA EL SECTOR ARROCERO Y SE DICTAN OTRAS DISPOSICIONES</v>
      </c>
      <c r="L74" s="12" t="str">
        <f>VLOOKUP($G74,'[1]Base PL'!B$1:L$1113,3,0)</f>
        <v>Medio</v>
      </c>
      <c r="M74" s="12" t="str">
        <f>VLOOKUP($G74,'[1]Base PL'!B$1:L$1113,4,0)</f>
        <v>Ponencia</v>
      </c>
      <c r="N74" s="12" t="str">
        <f>VLOOKUP($G74,'[1]Base PL'!B$1:L$1113,5,0)</f>
        <v>3</v>
      </c>
      <c r="O74" s="12" t="str">
        <f>VLOOKUP($G74,'[1]Base PL'!B$1:L$1113,6,0)</f>
        <v>GRUPO SISTEMA GENERAL DE REGALÍAS;DGPPN;DGCPTN;DGPM</v>
      </c>
      <c r="P74" s="12" t="str">
        <f>VLOOKUP($G74,'[1]Base PL'!B$1:L$1113,7,0)</f>
        <v>DGPPN</v>
      </c>
      <c r="Q74" s="12" t="str">
        <f>VLOOKUP($G74,'[1]Base PL'!B$1:L$1113,8,0)</f>
        <v/>
      </c>
      <c r="R74" s="12" t="str">
        <f>VLOOKUP($G74,'[1]Base PL'!B$1:L$1113,9,0)</f>
        <v/>
      </c>
      <c r="S74" s="12" t="str">
        <f>VLOOKUP($G74,'[1]Base PL'!B$1:L$1113,10,0)</f>
        <v/>
      </c>
    </row>
    <row r="75" spans="1:19" ht="30" customHeight="1" x14ac:dyDescent="0.3">
      <c r="A75" s="18">
        <v>4</v>
      </c>
      <c r="B75" s="8" t="s">
        <v>105</v>
      </c>
      <c r="C75" s="16">
        <v>46154</v>
      </c>
      <c r="D75" s="10">
        <v>0.41666666666666669</v>
      </c>
      <c r="E75" s="11" t="s">
        <v>26</v>
      </c>
      <c r="F75" s="8" t="s">
        <v>33</v>
      </c>
      <c r="G75" s="12" t="s">
        <v>109</v>
      </c>
      <c r="H75" s="12" t="str">
        <f>_xlfn.XLOOKUP(G75,[1]Priorizados!F$2:F$241,[1]Priorizados!L$2:L$241,"NO CRITERIO",0,1)</f>
        <v>NO CRITERIO</v>
      </c>
      <c r="I75" s="13" t="str">
        <f>_xlfn.XLOOKUP(G75,[1]Priorizados!F$2:F$241,[1]Priorizados!D$2:D$241,"NO ENTIDAD",0,1)</f>
        <v>NO ENTIDAD</v>
      </c>
      <c r="J75" s="17"/>
      <c r="K75" s="15" t="str">
        <f>VLOOKUP($G75,'[1]Base PL'!B$1:L$1113,2,0)</f>
        <v>Por medio de la cual se establece la tecnología como habilitador de la competitividad; la transparencia; la equidad de género; la inclusión social; la mitigación de riesgos y la sostenibilidad en el sector de infraestructura y construcción.</v>
      </c>
      <c r="L75" s="12" t="str">
        <f>VLOOKUP($G75,'[1]Base PL'!B$1:L$1113,3,0)</f>
        <v>Bajo</v>
      </c>
      <c r="M75" s="12" t="str">
        <f>VLOOKUP($G75,'[1]Base PL'!B$1:L$1113,4,0)</f>
        <v>Ponencia</v>
      </c>
      <c r="N75" s="12" t="str">
        <f>VLOOKUP($G75,'[1]Base PL'!B$1:L$1113,5,0)</f>
        <v>1</v>
      </c>
      <c r="O75" s="12" t="str">
        <f>VLOOKUP($G75,'[1]Base PL'!B$1:L$1113,6,0)</f>
        <v/>
      </c>
      <c r="P75" s="12" t="str">
        <f>VLOOKUP($G75,'[1]Base PL'!B$1:L$1113,7,0)</f>
        <v/>
      </c>
      <c r="Q75" s="12" t="str">
        <f>VLOOKUP($G75,'[1]Base PL'!B$1:L$1113,8,0)</f>
        <v/>
      </c>
      <c r="R75" s="12" t="str">
        <f>VLOOKUP($G75,'[1]Base PL'!B$1:L$1113,9,0)</f>
        <v/>
      </c>
      <c r="S75" s="12" t="str">
        <f>VLOOKUP($G75,'[1]Base PL'!B$1:L$1113,10,0)</f>
        <v/>
      </c>
    </row>
    <row r="76" spans="1:19" ht="30" customHeight="1" x14ac:dyDescent="0.3">
      <c r="A76" s="18">
        <v>5</v>
      </c>
      <c r="B76" s="8" t="s">
        <v>105</v>
      </c>
      <c r="C76" s="16">
        <v>46154</v>
      </c>
      <c r="D76" s="10">
        <v>0.41666666666666669</v>
      </c>
      <c r="E76" s="11" t="s">
        <v>26</v>
      </c>
      <c r="F76" s="8" t="s">
        <v>33</v>
      </c>
      <c r="G76" s="12" t="s">
        <v>110</v>
      </c>
      <c r="H76" s="12" t="str">
        <f>_xlfn.XLOOKUP(G76,[1]Priorizados!F$2:F$241,[1]Priorizados!L$2:L$241,"NO CRITERIO",0,1)</f>
        <v>NO CRITERIO</v>
      </c>
      <c r="I76" s="13" t="str">
        <f>_xlfn.XLOOKUP(G76,[1]Priorizados!F$2:F$241,[1]Priorizados!D$2:D$241,"NO ENTIDAD",0,1)</f>
        <v>NO ENTIDAD</v>
      </c>
      <c r="J76" s="17"/>
      <c r="K76" s="15" t="str">
        <f>VLOOKUP($G76,'[1]Base PL'!B$1:L$1113,2,0)</f>
        <v>Por el la cual se expide la ley del actor junio de cada año como el Día del Pueblo Inkal Awá.</v>
      </c>
      <c r="L76" s="12" t="str">
        <f>VLOOKUP($G76,'[1]Base PL'!B$1:L$1113,3,0)</f>
        <v>Bajo</v>
      </c>
      <c r="M76" s="12" t="str">
        <f>VLOOKUP($G76,'[1]Base PL'!B$1:L$1113,4,0)</f>
        <v>Ponencia</v>
      </c>
      <c r="N76" s="12" t="str">
        <f>VLOOKUP($G76,'[1]Base PL'!B$1:L$1113,5,0)</f>
        <v>1</v>
      </c>
      <c r="O76" s="12" t="str">
        <f>VLOOKUP($G76,'[1]Base PL'!B$1:L$1113,6,0)</f>
        <v/>
      </c>
      <c r="P76" s="12" t="str">
        <f>VLOOKUP($G76,'[1]Base PL'!B$1:L$1113,7,0)</f>
        <v/>
      </c>
      <c r="Q76" s="12" t="str">
        <f>VLOOKUP($G76,'[1]Base PL'!B$1:L$1113,8,0)</f>
        <v/>
      </c>
      <c r="R76" s="12" t="str">
        <f>VLOOKUP($G76,'[1]Base PL'!B$1:L$1113,9,0)</f>
        <v/>
      </c>
      <c r="S76" s="12" t="str">
        <f>VLOOKUP($G76,'[1]Base PL'!B$1:L$1113,10,0)</f>
        <v/>
      </c>
    </row>
    <row r="77" spans="1:19" ht="30" customHeight="1" x14ac:dyDescent="0.3">
      <c r="A77" s="18">
        <v>6</v>
      </c>
      <c r="B77" s="8" t="s">
        <v>105</v>
      </c>
      <c r="C77" s="16">
        <v>46154</v>
      </c>
      <c r="D77" s="10">
        <v>0.41666666666666669</v>
      </c>
      <c r="E77" s="11" t="s">
        <v>26</v>
      </c>
      <c r="F77" s="8" t="s">
        <v>33</v>
      </c>
      <c r="G77" s="12" t="s">
        <v>111</v>
      </c>
      <c r="H77" s="12" t="str">
        <f>_xlfn.XLOOKUP(G77,[1]Priorizados!F$2:F$241,[1]Priorizados!L$2:L$241,"NO CRITERIO",0,1)</f>
        <v>NO CRITERIO</v>
      </c>
      <c r="I77" s="13" t="str">
        <f>_xlfn.XLOOKUP(G77,[1]Priorizados!F$2:F$241,[1]Priorizados!D$2:D$241,"NO ENTIDAD",0,1)</f>
        <v>NO ENTIDAD</v>
      </c>
      <c r="J77" s="17"/>
      <c r="K77" s="15" t="str">
        <f>VLOOKUP($G77,'[1]Base PL'!B$1:L$1113,2,0)</f>
        <v>por medio de la cual se establecen mecanismos de orientación vocacional deportiva en la educación básica y media; con el fin de impulsar proyectos de vida en el deporte.</v>
      </c>
      <c r="L77" s="12" t="str">
        <f>VLOOKUP($G77,'[1]Base PL'!B$1:L$1113,3,0)</f>
        <v>Bajo</v>
      </c>
      <c r="M77" s="12" t="str">
        <f>VLOOKUP($G77,'[1]Base PL'!B$1:L$1113,4,0)</f>
        <v>Publicación</v>
      </c>
      <c r="N77" s="12" t="str">
        <f>VLOOKUP($G77,'[1]Base PL'!B$1:L$1113,5,0)</f>
        <v>0</v>
      </c>
      <c r="O77" s="12" t="str">
        <f>VLOOKUP($G77,'[1]Base PL'!B$1:L$1113,6,0)</f>
        <v/>
      </c>
      <c r="P77" s="12" t="str">
        <f>VLOOKUP($G77,'[1]Base PL'!B$1:L$1113,7,0)</f>
        <v/>
      </c>
      <c r="Q77" s="12" t="str">
        <f>VLOOKUP($G77,'[1]Base PL'!B$1:L$1113,8,0)</f>
        <v/>
      </c>
      <c r="R77" s="12" t="str">
        <f>VLOOKUP($G77,'[1]Base PL'!B$1:L$1113,9,0)</f>
        <v/>
      </c>
      <c r="S77" s="12" t="str">
        <f>VLOOKUP($G77,'[1]Base PL'!B$1:L$1113,10,0)</f>
        <v/>
      </c>
    </row>
    <row r="78" spans="1:19" ht="30" customHeight="1" x14ac:dyDescent="0.3">
      <c r="A78" s="18">
        <v>7</v>
      </c>
      <c r="B78" s="8" t="s">
        <v>105</v>
      </c>
      <c r="C78" s="16">
        <v>46154</v>
      </c>
      <c r="D78" s="10">
        <v>0.41666666666666669</v>
      </c>
      <c r="E78" s="11" t="s">
        <v>26</v>
      </c>
      <c r="F78" s="8" t="s">
        <v>33</v>
      </c>
      <c r="G78" s="12" t="s">
        <v>112</v>
      </c>
      <c r="H78" s="12" t="str">
        <f>_xlfn.XLOOKUP(G78,[1]Priorizados!F$2:F$241,[1]Priorizados!L$2:L$241,"NO CRITERIO",0,1)</f>
        <v>NO CRITERIO</v>
      </c>
      <c r="I78" s="13" t="str">
        <f>_xlfn.XLOOKUP(G78,[1]Priorizados!F$2:F$241,[1]Priorizados!D$2:D$241,"NO ENTIDAD",0,1)</f>
        <v>NO ENTIDAD</v>
      </c>
      <c r="J78" s="17"/>
      <c r="K78" s="15" t="str">
        <f>VLOOKUP($G78,'[1]Base PL'!B$1:L$1113,2,0)</f>
        <v>Por medio del cual se modifica la Ley 1229 de 2008 y se dictan otras disposiciones”; Ley del profesional en construcción</v>
      </c>
      <c r="L78" s="12" t="str">
        <f>VLOOKUP($G78,'[1]Base PL'!B$1:L$1113,3,0)</f>
        <v>Bajo</v>
      </c>
      <c r="M78" s="12" t="str">
        <f>VLOOKUP($G78,'[1]Base PL'!B$1:L$1113,4,0)</f>
        <v>Aprobado</v>
      </c>
      <c r="N78" s="12" t="str">
        <f>VLOOKUP($G78,'[1]Base PL'!B$1:L$1113,5,0)</f>
        <v>2</v>
      </c>
      <c r="O78" s="12" t="str">
        <f>VLOOKUP($G78,'[1]Base PL'!B$1:L$1113,6,0)</f>
        <v>DGPPN</v>
      </c>
      <c r="P78" s="12" t="str">
        <f>VLOOKUP($G78,'[1]Base PL'!B$1:L$1113,7,0)</f>
        <v>DGPPN</v>
      </c>
      <c r="Q78" s="12" t="str">
        <f>VLOOKUP($G78,'[1]Base PL'!B$1:L$1113,8,0)</f>
        <v/>
      </c>
      <c r="R78" s="12" t="str">
        <f>VLOOKUP($G78,'[1]Base PL'!B$1:L$1113,9,0)</f>
        <v/>
      </c>
      <c r="S78" s="12" t="str">
        <f>VLOOKUP($G78,'[1]Base PL'!B$1:L$1113,10,0)</f>
        <v/>
      </c>
    </row>
    <row r="79" spans="1:19" ht="30" customHeight="1" x14ac:dyDescent="0.3">
      <c r="A79" s="18">
        <v>8</v>
      </c>
      <c r="B79" s="8" t="s">
        <v>105</v>
      </c>
      <c r="C79" s="16">
        <v>46154</v>
      </c>
      <c r="D79" s="10">
        <v>0.41666666666666669</v>
      </c>
      <c r="E79" s="11" t="s">
        <v>26</v>
      </c>
      <c r="F79" s="8" t="s">
        <v>33</v>
      </c>
      <c r="G79" s="12" t="s">
        <v>113</v>
      </c>
      <c r="H79" s="12" t="str">
        <f>_xlfn.XLOOKUP(G79,[1]Priorizados!F$2:F$241,[1]Priorizados!L$2:L$241,"NO CRITERIO",0,1)</f>
        <v>NO CRITERIO</v>
      </c>
      <c r="I79" s="13" t="str">
        <f>_xlfn.XLOOKUP(G79,[1]Priorizados!F$2:F$241,[1]Priorizados!D$2:D$241,"NO ENTIDAD",0,1)</f>
        <v>NO ENTIDAD</v>
      </c>
      <c r="J79" s="17"/>
      <c r="K79" s="15" t="str">
        <f>VLOOKUP($G79,'[1]Base PL'!B$1:L$1113,2,0)</f>
        <v>Por medio de la cual se modifican la Ley 769 de 2002 y la Ley 1843 de 2017 y se dictan otras disposiciones.</v>
      </c>
      <c r="L79" s="12" t="str">
        <f>VLOOKUP($G79,'[1]Base PL'!B$1:L$1113,3,0)</f>
        <v>Bajo</v>
      </c>
      <c r="M79" s="12" t="str">
        <f>VLOOKUP($G79,'[1]Base PL'!B$1:L$1113,4,0)</f>
        <v>Ponencia</v>
      </c>
      <c r="N79" s="12" t="str">
        <f>VLOOKUP($G79,'[1]Base PL'!B$1:L$1113,5,0)</f>
        <v>1</v>
      </c>
      <c r="O79" s="12" t="str">
        <f>VLOOKUP($G79,'[1]Base PL'!B$1:L$1113,6,0)</f>
        <v/>
      </c>
      <c r="P79" s="12" t="str">
        <f>VLOOKUP($G79,'[1]Base PL'!B$1:L$1113,7,0)</f>
        <v/>
      </c>
      <c r="Q79" s="12" t="str">
        <f>VLOOKUP($G79,'[1]Base PL'!B$1:L$1113,8,0)</f>
        <v/>
      </c>
      <c r="R79" s="12" t="str">
        <f>VLOOKUP($G79,'[1]Base PL'!B$1:L$1113,9,0)</f>
        <v/>
      </c>
      <c r="S79" s="12" t="str">
        <f>VLOOKUP($G79,'[1]Base PL'!B$1:L$1113,10,0)</f>
        <v/>
      </c>
    </row>
    <row r="80" spans="1:19" ht="30" customHeight="1" x14ac:dyDescent="0.3">
      <c r="A80" s="18">
        <v>9</v>
      </c>
      <c r="B80" s="8" t="s">
        <v>105</v>
      </c>
      <c r="C80" s="16">
        <v>46154</v>
      </c>
      <c r="D80" s="10">
        <v>0.41666666666666669</v>
      </c>
      <c r="E80" s="11" t="s">
        <v>26</v>
      </c>
      <c r="F80" s="8" t="s">
        <v>33</v>
      </c>
      <c r="G80" s="12" t="s">
        <v>114</v>
      </c>
      <c r="H80" s="12" t="str">
        <f>_xlfn.XLOOKUP(G80,[1]Priorizados!F$2:F$241,[1]Priorizados!L$2:L$241,"NO CRITERIO",0,1)</f>
        <v>NO CRITERIO</v>
      </c>
      <c r="I80" s="13" t="str">
        <f>_xlfn.XLOOKUP(G80,[1]Priorizados!F$2:F$241,[1]Priorizados!D$2:D$241,"NO ENTIDAD",0,1)</f>
        <v>NO ENTIDAD</v>
      </c>
      <c r="J80" s="17"/>
      <c r="K80" s="15" t="str">
        <f>VLOOKUP($G80,'[1]Base PL'!B$1:L$1113,2,0)</f>
        <v>por medio de la cual se exalta al municipio de La Macarena; departamento del Meta; como patrimonio turístico y cultural y se dictan otras disposiciones.</v>
      </c>
      <c r="L80" s="12" t="str">
        <f>VLOOKUP($G80,'[1]Base PL'!B$1:L$1113,3,0)</f>
        <v>Bajo</v>
      </c>
      <c r="M80" s="12" t="str">
        <f>VLOOKUP($G80,'[1]Base PL'!B$1:L$1113,4,0)</f>
        <v>Ponencia</v>
      </c>
      <c r="N80" s="12" t="str">
        <f>VLOOKUP($G80,'[1]Base PL'!B$1:L$1113,5,0)</f>
        <v>3</v>
      </c>
      <c r="O80" s="12" t="str">
        <f>VLOOKUP($G80,'[1]Base PL'!B$1:L$1113,6,0)</f>
        <v>DGPPN</v>
      </c>
      <c r="P80" s="12" t="str">
        <f>VLOOKUP($G80,'[1]Base PL'!B$1:L$1113,7,0)</f>
        <v/>
      </c>
      <c r="Q80" s="12" t="str">
        <f>VLOOKUP($G80,'[1]Base PL'!B$1:L$1113,8,0)</f>
        <v/>
      </c>
      <c r="R80" s="12" t="str">
        <f>VLOOKUP($G80,'[1]Base PL'!B$1:L$1113,9,0)</f>
        <v/>
      </c>
      <c r="S80" s="12" t="str">
        <f>VLOOKUP($G80,'[1]Base PL'!B$1:L$1113,10,0)</f>
        <v>-Publicación 0 Debate-Ponencia 2 Debate-Aprobado 2 Debate</v>
      </c>
    </row>
    <row r="81" spans="1:19" ht="30" customHeight="1" x14ac:dyDescent="0.3">
      <c r="A81" s="18">
        <v>6</v>
      </c>
      <c r="B81" s="8" t="s">
        <v>93</v>
      </c>
      <c r="C81" s="16">
        <v>46154</v>
      </c>
      <c r="D81" s="10">
        <v>0.41666666666666669</v>
      </c>
      <c r="E81" s="11" t="s">
        <v>22</v>
      </c>
      <c r="F81" s="8" t="s">
        <v>33</v>
      </c>
      <c r="G81" s="12" t="s">
        <v>115</v>
      </c>
      <c r="H81" s="12" t="str">
        <f>_xlfn.XLOOKUP(G81,[1]Priorizados!F$2:F$241,[1]Priorizados!L$2:L$241,"NO CRITERIO",0,1)</f>
        <v>NO CRITERIO</v>
      </c>
      <c r="I81" s="13" t="str">
        <f>_xlfn.XLOOKUP(G81,[1]Priorizados!F$2:F$241,[1]Priorizados!D$2:D$241,"NO ENTIDAD",0,1)</f>
        <v>NO ENTIDAD</v>
      </c>
      <c r="J81" s="17"/>
      <c r="K81" s="15" t="str">
        <f>VLOOKUP($G81,'[1]Base PL'!B$1:L$1113,2,0)</f>
        <v>por medio del cual se adoptan medidas para la reducción progresiva de las tarifas del servicio público de energía eléctrica en la región Caribe y se dictan otras disposiciones.</v>
      </c>
      <c r="L81" s="12" t="str">
        <f>VLOOKUP($G81,'[1]Base PL'!B$1:L$1113,3,0)</f>
        <v>Medio</v>
      </c>
      <c r="M81" s="12" t="str">
        <f>VLOOKUP($G81,'[1]Base PL'!B$1:L$1113,4,0)</f>
        <v>Ponencia</v>
      </c>
      <c r="N81" s="12" t="str">
        <f>VLOOKUP($G81,'[1]Base PL'!B$1:L$1113,5,0)</f>
        <v>1</v>
      </c>
      <c r="O81" s="12" t="str">
        <f>VLOOKUP($G81,'[1]Base PL'!B$1:L$1113,6,0)</f>
        <v>DESPACHO VICEMINISTRO TÉCNICO;DAF;DGPPN;DGPM</v>
      </c>
      <c r="P81" s="12" t="str">
        <f>VLOOKUP($G81,'[1]Base PL'!B$1:L$1113,7,0)</f>
        <v>DGPPN</v>
      </c>
      <c r="Q81" s="12" t="str">
        <f>VLOOKUP($G81,'[1]Base PL'!B$1:L$1113,8,0)</f>
        <v/>
      </c>
      <c r="R81" s="12" t="str">
        <f>VLOOKUP($G81,'[1]Base PL'!B$1:L$1113,9,0)</f>
        <v/>
      </c>
      <c r="S81" s="12" t="str">
        <f>VLOOKUP($G81,'[1]Base PL'!B$1:L$1113,10,0)</f>
        <v/>
      </c>
    </row>
    <row r="82" spans="1:19" ht="30" customHeight="1" x14ac:dyDescent="0.3">
      <c r="A82" s="7">
        <v>1</v>
      </c>
      <c r="B82" s="8" t="s">
        <v>105</v>
      </c>
      <c r="C82" s="16">
        <v>46154</v>
      </c>
      <c r="D82" s="10" t="s">
        <v>61</v>
      </c>
      <c r="E82" s="11" t="s">
        <v>22</v>
      </c>
      <c r="F82" s="8" t="s">
        <v>33</v>
      </c>
      <c r="G82" s="12" t="s">
        <v>116</v>
      </c>
      <c r="H82" s="12" t="str">
        <f>_xlfn.XLOOKUP(G82,[1]Priorizados!F$2:F$241,[1]Priorizados!L$2:L$241,"NO CRITERIO",0,1)</f>
        <v>NO CRITERIO</v>
      </c>
      <c r="I82" s="13" t="str">
        <f>_xlfn.XLOOKUP(G82,[1]Priorizados!F$2:F$241,[1]Priorizados!D$2:D$241,"NO ENTIDAD",0,1)</f>
        <v>NO ENTIDAD</v>
      </c>
      <c r="J82" s="17"/>
      <c r="K82" s="15" t="str">
        <f>VLOOKUP($G82,'[1]Base PL'!B$1:L$1113,2,0)</f>
        <v>Por medio de la cual se declara a la entonces Casanare como la Cuna de la Constitución de la República de Colombia y Cuna de la Libertad de las hermanadas Naciones Andinas; Venezuela; Ecuador; Perú y Bolivia; 1809 a 1824 y se dictan otras disposiciones</v>
      </c>
      <c r="L82" s="12" t="str">
        <f>VLOOKUP($G82,'[1]Base PL'!B$1:L$1113,3,0)</f>
        <v>Bajo</v>
      </c>
      <c r="M82" s="12" t="str">
        <f>VLOOKUP($G82,'[1]Base PL'!B$1:L$1113,4,0)</f>
        <v>Ponencia</v>
      </c>
      <c r="N82" s="12" t="str">
        <f>VLOOKUP($G82,'[1]Base PL'!B$1:L$1113,5,0)</f>
        <v>1</v>
      </c>
      <c r="O82" s="12" t="str">
        <f>VLOOKUP($G82,'[1]Base PL'!B$1:L$1113,6,0)</f>
        <v/>
      </c>
      <c r="P82" s="12" t="str">
        <f>VLOOKUP($G82,'[1]Base PL'!B$1:L$1113,7,0)</f>
        <v/>
      </c>
      <c r="Q82" s="12" t="str">
        <f>VLOOKUP($G82,'[1]Base PL'!B$1:L$1113,8,0)</f>
        <v/>
      </c>
      <c r="R82" s="12" t="str">
        <f>VLOOKUP($G82,'[1]Base PL'!B$1:L$1113,9,0)</f>
        <v/>
      </c>
      <c r="S82" s="12" t="str">
        <f>VLOOKUP($G82,'[1]Base PL'!B$1:L$1113,10,0)</f>
        <v/>
      </c>
    </row>
    <row r="83" spans="1:19" ht="30" customHeight="1" x14ac:dyDescent="0.3">
      <c r="A83" s="7">
        <v>7</v>
      </c>
      <c r="B83" s="8" t="s">
        <v>93</v>
      </c>
      <c r="C83" s="16">
        <v>46154</v>
      </c>
      <c r="D83" s="10">
        <v>0.41666666666666669</v>
      </c>
      <c r="E83" s="11" t="s">
        <v>22</v>
      </c>
      <c r="F83" s="8" t="s">
        <v>33</v>
      </c>
      <c r="G83" s="12" t="s">
        <v>117</v>
      </c>
      <c r="H83" s="12" t="str">
        <f>_xlfn.XLOOKUP(G83,[1]Priorizados!F$2:F$241,[1]Priorizados!L$2:L$241,"NO CRITERIO",0,1)</f>
        <v>NO CRITERIO</v>
      </c>
      <c r="I83" s="13" t="str">
        <f>_xlfn.XLOOKUP(G83,[1]Priorizados!F$2:F$241,[1]Priorizados!D$2:D$241,"NO ENTIDAD",0,1)</f>
        <v>NO ENTIDAD</v>
      </c>
      <c r="J83" s="17"/>
      <c r="K83" s="15" t="str">
        <f>VLOOKUP($G83,'[1]Base PL'!B$1:L$1113,2,0)</f>
        <v>Por medio de la cual se priorizan acciones de conservación; protección; mantenimiento y restauración de ríos declarados como sujetos de derechos y se dictan otras disposiciones.</v>
      </c>
      <c r="L83" s="12" t="str">
        <f>VLOOKUP($G83,'[1]Base PL'!B$1:L$1113,3,0)</f>
        <v>Medio</v>
      </c>
      <c r="M83" s="12" t="str">
        <f>VLOOKUP($G83,'[1]Base PL'!B$1:L$1113,4,0)</f>
        <v>Publicación</v>
      </c>
      <c r="N83" s="12" t="str">
        <f>VLOOKUP($G83,'[1]Base PL'!B$1:L$1113,5,0)</f>
        <v>0</v>
      </c>
      <c r="O83" s="12" t="str">
        <f>VLOOKUP($G83,'[1]Base PL'!B$1:L$1113,6,0)</f>
        <v>DESPACHO VICEMINISTRO TÉCNICO;DIAN;DGPM;DGPPN</v>
      </c>
      <c r="P83" s="12" t="str">
        <f>VLOOKUP($G83,'[1]Base PL'!B$1:L$1113,7,0)</f>
        <v>DGPPN</v>
      </c>
      <c r="Q83" s="12" t="str">
        <f>VLOOKUP($G83,'[1]Base PL'!B$1:L$1113,8,0)</f>
        <v/>
      </c>
      <c r="R83" s="12" t="str">
        <f>VLOOKUP($G83,'[1]Base PL'!B$1:L$1113,9,0)</f>
        <v/>
      </c>
      <c r="S83" s="12" t="str">
        <f>VLOOKUP($G83,'[1]Base PL'!B$1:L$1113,10,0)</f>
        <v/>
      </c>
    </row>
    <row r="84" spans="1:19" ht="30" customHeight="1" x14ac:dyDescent="0.3">
      <c r="A84" s="7">
        <v>3</v>
      </c>
      <c r="B84" s="8" t="s">
        <v>105</v>
      </c>
      <c r="C84" s="16">
        <v>46154</v>
      </c>
      <c r="D84" s="10" t="s">
        <v>61</v>
      </c>
      <c r="E84" s="11" t="s">
        <v>22</v>
      </c>
      <c r="F84" s="8" t="s">
        <v>33</v>
      </c>
      <c r="G84" s="12" t="s">
        <v>118</v>
      </c>
      <c r="H84" s="12" t="str">
        <f>_xlfn.XLOOKUP(G84,[1]Priorizados!F$2:F$241,[1]Priorizados!L$2:L$241,"NO CRITERIO",0,1)</f>
        <v>NO CRITERIO</v>
      </c>
      <c r="I84" s="13" t="str">
        <f>_xlfn.XLOOKUP(G84,[1]Priorizados!F$2:F$241,[1]Priorizados!D$2:D$241,"NO ENTIDAD",0,1)</f>
        <v>NO ENTIDAD</v>
      </c>
      <c r="J84" s="17"/>
      <c r="K84" s="15" t="str">
        <f>VLOOKUP($G84,'[1]Base PL'!B$1:L$1113,2,0)</f>
        <v>"POR MEDIO DE LA CUAL SE MODERNIZA LA ASIGNATURA DE TECNOLOGÍA E INFORMÁTICA; SE ESTABLECEN LINEAMIENTOS PARA LA FORMACIÓN DIGITAL DESDE LA EDUCACIÓN BÁSICA HASTA LA MEDIA Y SE DICTA UNA POLÍTICA PÚBLICA DE EDUCACIÓN DIGITAL" - LEY DE EDUCACIÓN DIGITAL."</v>
      </c>
      <c r="L84" s="12" t="str">
        <f>VLOOKUP($G84,'[1]Base PL'!B$1:L$1113,3,0)</f>
        <v>Bajo</v>
      </c>
      <c r="M84" s="12" t="str">
        <f>VLOOKUP($G84,'[1]Base PL'!B$1:L$1113,4,0)</f>
        <v>Aprobado</v>
      </c>
      <c r="N84" s="12" t="str">
        <f>VLOOKUP($G84,'[1]Base PL'!B$1:L$1113,5,0)</f>
        <v>2</v>
      </c>
      <c r="O84" s="12" t="str">
        <f>VLOOKUP($G84,'[1]Base PL'!B$1:L$1113,6,0)</f>
        <v>DAF;DGPPN</v>
      </c>
      <c r="P84" s="12" t="str">
        <f>VLOOKUP($G84,'[1]Base PL'!B$1:L$1113,7,0)</f>
        <v>DGPPN</v>
      </c>
      <c r="Q84" s="12" t="str">
        <f>VLOOKUP($G84,'[1]Base PL'!B$1:L$1113,8,0)</f>
        <v/>
      </c>
      <c r="R84" s="12" t="str">
        <f>VLOOKUP($G84,'[1]Base PL'!B$1:L$1113,9,0)</f>
        <v/>
      </c>
      <c r="S84" s="12" t="str">
        <f>VLOOKUP($G84,'[1]Base PL'!B$1:L$1113,10,0)</f>
        <v/>
      </c>
    </row>
    <row r="85" spans="1:19" ht="30" customHeight="1" x14ac:dyDescent="0.3">
      <c r="A85" s="7">
        <v>4</v>
      </c>
      <c r="B85" s="8" t="s">
        <v>105</v>
      </c>
      <c r="C85" s="16">
        <v>46154</v>
      </c>
      <c r="D85" s="10" t="s">
        <v>61</v>
      </c>
      <c r="E85" s="11" t="s">
        <v>22</v>
      </c>
      <c r="F85" s="8" t="s">
        <v>33</v>
      </c>
      <c r="G85" s="12" t="s">
        <v>119</v>
      </c>
      <c r="H85" s="12" t="str">
        <f>_xlfn.XLOOKUP(G85,[1]Priorizados!F$2:F$241,[1]Priorizados!L$2:L$241,"NO CRITERIO",0,1)</f>
        <v>Prioritario</v>
      </c>
      <c r="I85" s="13" t="str">
        <f>_xlfn.XLOOKUP(G85,[1]Priorizados!F$2:F$241,[1]Priorizados!D$2:D$241,"NO ENTIDAD",0,1)</f>
        <v>EDUCACIÓN</v>
      </c>
      <c r="J85" s="17"/>
      <c r="K85" s="15" t="str">
        <f>VLOOKUP($G85,'[1]Base PL'!B$1:L$1113,2,0)</f>
        <v>POR MEDIO DE LA CUAL SE ESTABLECE LA GRATUIDAD EN EL PAGO PARA LA PRESENTACIÓN DE LOS EXÁMENES DE ESTADO ICFES PRE SABER E ICFES SABER 11°; ASÍ COMO; LA PRUEBA DE VALIDACIÓN DEL BACHILLERATO; REQUISITOS PARA LA ADMISIÓN A LAS INSTITUCIONES DE EDUCACIÓN SUPERIOR; PARA LOS ESTUDIANTES ACREDITADOS EN LOS GRUPOS A; B Y C DEL SISBÉN IV CON SUS RESPECTIVOS SUBGRUPOS Y SE DICTAN OTRAS DISPOSICIONES</v>
      </c>
      <c r="L85" s="12" t="str">
        <f>VLOOKUP($G85,'[1]Base PL'!B$1:L$1113,3,0)</f>
        <v>Bajo</v>
      </c>
      <c r="M85" s="12" t="str">
        <f>VLOOKUP($G85,'[1]Base PL'!B$1:L$1113,4,0)</f>
        <v>Aprobado</v>
      </c>
      <c r="N85" s="12" t="str">
        <f>VLOOKUP($G85,'[1]Base PL'!B$1:L$1113,5,0)</f>
        <v>2</v>
      </c>
      <c r="O85" s="12" t="str">
        <f>VLOOKUP($G85,'[1]Base PL'!B$1:L$1113,6,0)</f>
        <v>DGPPN</v>
      </c>
      <c r="P85" s="12" t="str">
        <f>VLOOKUP($G85,'[1]Base PL'!B$1:L$1113,7,0)</f>
        <v>DGPPN</v>
      </c>
      <c r="Q85" s="12" t="str">
        <f>VLOOKUP($G85,'[1]Base PL'!B$1:L$1113,8,0)</f>
        <v/>
      </c>
      <c r="R85" s="12" t="str">
        <f>VLOOKUP($G85,'[1]Base PL'!B$1:L$1113,9,0)</f>
        <v/>
      </c>
      <c r="S85" s="12" t="str">
        <f>VLOOKUP($G85,'[1]Base PL'!B$1:L$1113,10,0)</f>
        <v/>
      </c>
    </row>
    <row r="86" spans="1:19" ht="30" customHeight="1" x14ac:dyDescent="0.3">
      <c r="A86" s="7">
        <v>5</v>
      </c>
      <c r="B86" s="8" t="s">
        <v>105</v>
      </c>
      <c r="C86" s="16">
        <v>46154</v>
      </c>
      <c r="D86" s="10" t="s">
        <v>61</v>
      </c>
      <c r="E86" s="11" t="s">
        <v>22</v>
      </c>
      <c r="F86" s="8" t="s">
        <v>33</v>
      </c>
      <c r="G86" s="12" t="s">
        <v>120</v>
      </c>
      <c r="H86" s="12" t="str">
        <f>_xlfn.XLOOKUP(G86,[1]Priorizados!F$2:F$241,[1]Priorizados!L$2:L$241,"NO CRITERIO",0,1)</f>
        <v>NO CRITERIO</v>
      </c>
      <c r="I86" s="13" t="str">
        <f>_xlfn.XLOOKUP(G86,[1]Priorizados!F$2:F$241,[1]Priorizados!D$2:D$241,"NO ENTIDAD",0,1)</f>
        <v>NO ENTIDAD</v>
      </c>
      <c r="J86" s="17"/>
      <c r="K86" s="15" t="str">
        <f>VLOOKUP($G86,'[1]Base PL'!B$1:L$1113,2,0)</f>
        <v>Por medio de la cual se crea el programa de educación financiera y finanzas personales en la educación media.</v>
      </c>
      <c r="L86" s="12" t="str">
        <f>VLOOKUP($G86,'[1]Base PL'!B$1:L$1113,3,0)</f>
        <v>Bajo</v>
      </c>
      <c r="M86" s="12" t="str">
        <f>VLOOKUP($G86,'[1]Base PL'!B$1:L$1113,4,0)</f>
        <v>Aprobado</v>
      </c>
      <c r="N86" s="12" t="str">
        <f>VLOOKUP($G86,'[1]Base PL'!B$1:L$1113,5,0)</f>
        <v>2</v>
      </c>
      <c r="O86" s="12" t="str">
        <f>VLOOKUP($G86,'[1]Base PL'!B$1:L$1113,6,0)</f>
        <v>DGPPN;URF;DAF</v>
      </c>
      <c r="P86" s="12" t="str">
        <f>VLOOKUP($G86,'[1]Base PL'!B$1:L$1113,7,0)</f>
        <v>DGPPN</v>
      </c>
      <c r="Q86" s="12" t="str">
        <f>VLOOKUP($G86,'[1]Base PL'!B$1:L$1113,8,0)</f>
        <v/>
      </c>
      <c r="R86" s="12" t="str">
        <f>VLOOKUP($G86,'[1]Base PL'!B$1:L$1113,9,0)</f>
        <v/>
      </c>
      <c r="S86" s="12" t="str">
        <f>VLOOKUP($G86,'[1]Base PL'!B$1:L$1113,10,0)</f>
        <v/>
      </c>
    </row>
    <row r="87" spans="1:19" ht="30" customHeight="1" x14ac:dyDescent="0.3">
      <c r="A87" s="7">
        <v>6</v>
      </c>
      <c r="B87" s="8" t="s">
        <v>105</v>
      </c>
      <c r="C87" s="16">
        <v>46154</v>
      </c>
      <c r="D87" s="10" t="s">
        <v>61</v>
      </c>
      <c r="E87" s="11" t="s">
        <v>22</v>
      </c>
      <c r="F87" s="8" t="s">
        <v>33</v>
      </c>
      <c r="G87" s="12" t="s">
        <v>121</v>
      </c>
      <c r="H87" s="12" t="str">
        <f>_xlfn.XLOOKUP(G87,[1]Priorizados!F$2:F$241,[1]Priorizados!L$2:L$241,"NO CRITERIO",0,1)</f>
        <v>NO CRITERIO</v>
      </c>
      <c r="I87" s="13" t="str">
        <f>_xlfn.XLOOKUP(G87,[1]Priorizados!F$2:F$241,[1]Priorizados!D$2:D$241,"NO ENTIDAD",0,1)</f>
        <v>NO ENTIDAD</v>
      </c>
      <c r="J87" s="17"/>
      <c r="K87" s="15" t="str">
        <f>VLOOKUP($G87,'[1]Base PL'!B$1:L$1113,2,0)</f>
        <v>por medio de la cual se regula la asignación de plazas o escenarios de práctica laboral; la práctica de judicatura y pasantías; y se dictan otras disposiciones.</v>
      </c>
      <c r="L87" s="12" t="str">
        <f>VLOOKUP($G87,'[1]Base PL'!B$1:L$1113,3,0)</f>
        <v>Bajo</v>
      </c>
      <c r="M87" s="12" t="str">
        <f>VLOOKUP($G87,'[1]Base PL'!B$1:L$1113,4,0)</f>
        <v>Aprobado</v>
      </c>
      <c r="N87" s="12" t="str">
        <f>VLOOKUP($G87,'[1]Base PL'!B$1:L$1113,5,0)</f>
        <v>2</v>
      </c>
      <c r="O87" s="12" t="str">
        <f>VLOOKUP($G87,'[1]Base PL'!B$1:L$1113,6,0)</f>
        <v>DGPPN;DAF</v>
      </c>
      <c r="P87" s="12" t="str">
        <f>VLOOKUP($G87,'[1]Base PL'!B$1:L$1113,7,0)</f>
        <v>DGPPN</v>
      </c>
      <c r="Q87" s="12" t="str">
        <f>VLOOKUP($G87,'[1]Base PL'!B$1:L$1113,8,0)</f>
        <v/>
      </c>
      <c r="R87" s="12" t="str">
        <f>VLOOKUP($G87,'[1]Base PL'!B$1:L$1113,9,0)</f>
        <v/>
      </c>
      <c r="S87" s="12" t="str">
        <f>VLOOKUP($G87,'[1]Base PL'!B$1:L$1113,10,0)</f>
        <v/>
      </c>
    </row>
    <row r="88" spans="1:19" ht="30" customHeight="1" x14ac:dyDescent="0.3">
      <c r="A88" s="22">
        <v>9</v>
      </c>
      <c r="B88" s="8" t="s">
        <v>93</v>
      </c>
      <c r="C88" s="16">
        <v>46154</v>
      </c>
      <c r="D88" s="10">
        <v>0.41666666666666669</v>
      </c>
      <c r="E88" s="11" t="s">
        <v>22</v>
      </c>
      <c r="F88" s="8" t="s">
        <v>33</v>
      </c>
      <c r="G88" s="12" t="s">
        <v>122</v>
      </c>
      <c r="H88" s="12" t="str">
        <f>_xlfn.XLOOKUP(G88,[1]Priorizados!F$2:F$241,[1]Priorizados!L$2:L$241,"NO CRITERIO",0,1)</f>
        <v>NO CRITERIO</v>
      </c>
      <c r="I88" s="13" t="str">
        <f>_xlfn.XLOOKUP(G88,[1]Priorizados!F$2:F$241,[1]Priorizados!D$2:D$241,"NO ENTIDAD",0,1)</f>
        <v>NO ENTIDAD</v>
      </c>
      <c r="J88" s="17"/>
      <c r="K88" s="15" t="str">
        <f>VLOOKUP($G88,'[1]Base PL'!B$1:L$1113,2,0)</f>
        <v>Por medio de la cual se establecen medidas para promover el uso y aprovechamiento turístico y sostenible de las aguas termominerales “termales” y se dictan otras disposiciones</v>
      </c>
      <c r="L88" s="12" t="str">
        <f>VLOOKUP($G88,'[1]Base PL'!B$1:L$1113,3,0)</f>
        <v>Medio</v>
      </c>
      <c r="M88" s="12" t="str">
        <f>VLOOKUP($G88,'[1]Base PL'!B$1:L$1113,4,0)</f>
        <v>Publicación</v>
      </c>
      <c r="N88" s="12" t="str">
        <f>VLOOKUP($G88,'[1]Base PL'!B$1:L$1113,5,0)</f>
        <v>0</v>
      </c>
      <c r="O88" s="12" t="str">
        <f>VLOOKUP($G88,'[1]Base PL'!B$1:L$1113,6,0)</f>
        <v>DGPM;DIAN;DAF;DGPPN</v>
      </c>
      <c r="P88" s="12" t="str">
        <f>VLOOKUP($G88,'[1]Base PL'!B$1:L$1113,7,0)</f>
        <v>DGPPN</v>
      </c>
      <c r="Q88" s="12" t="str">
        <f>VLOOKUP($G88,'[1]Base PL'!B$1:L$1113,8,0)</f>
        <v/>
      </c>
      <c r="R88" s="12" t="str">
        <f>VLOOKUP($G88,'[1]Base PL'!B$1:L$1113,9,0)</f>
        <v/>
      </c>
      <c r="S88" s="12" t="str">
        <f>VLOOKUP($G88,'[1]Base PL'!B$1:L$1113,10,0)</f>
        <v/>
      </c>
    </row>
    <row r="89" spans="1:19" ht="30" customHeight="1" x14ac:dyDescent="0.3">
      <c r="A89" s="22">
        <v>3</v>
      </c>
      <c r="B89" s="8" t="s">
        <v>105</v>
      </c>
      <c r="C89" s="16">
        <v>46154</v>
      </c>
      <c r="D89" s="10">
        <v>0.41666666666666669</v>
      </c>
      <c r="E89" s="11" t="s">
        <v>26</v>
      </c>
      <c r="F89" s="8" t="s">
        <v>33</v>
      </c>
      <c r="G89" s="12" t="s">
        <v>123</v>
      </c>
      <c r="H89" s="12" t="str">
        <f>_xlfn.XLOOKUP(G89,[1]Priorizados!F$2:F$241,[1]Priorizados!L$2:L$241,"NO CRITERIO",0,1)</f>
        <v>NO CRITERIO</v>
      </c>
      <c r="I89" s="13" t="str">
        <f>_xlfn.XLOOKUP(G89,[1]Priorizados!F$2:F$241,[1]Priorizados!D$2:D$241,"NO ENTIDAD",0,1)</f>
        <v>NO ENTIDAD</v>
      </c>
      <c r="J89" s="17"/>
      <c r="K89" s="15" t="str">
        <f>VLOOKUP($G89,'[1]Base PL'!B$1:L$1113,2,0)</f>
        <v>por medio de la cual se crea el Programa de Alimentación Universitaria (PAU) para las Universidades Públicas de Colombia.</v>
      </c>
      <c r="L89" s="12" t="str">
        <f>VLOOKUP($G89,'[1]Base PL'!B$1:L$1113,3,0)</f>
        <v>Medio</v>
      </c>
      <c r="M89" s="12" t="str">
        <f>VLOOKUP($G89,'[1]Base PL'!B$1:L$1113,4,0)</f>
        <v>Aprobado</v>
      </c>
      <c r="N89" s="12" t="str">
        <f>VLOOKUP($G89,'[1]Base PL'!B$1:L$1113,5,0)</f>
        <v>2</v>
      </c>
      <c r="O89" s="12" t="str">
        <f>VLOOKUP($G89,'[1]Base PL'!B$1:L$1113,6,0)</f>
        <v>DGPM;DAF;DGPPN</v>
      </c>
      <c r="P89" s="12" t="str">
        <f>VLOOKUP($G89,'[1]Base PL'!B$1:L$1113,7,0)</f>
        <v>DGPPN</v>
      </c>
      <c r="Q89" s="12" t="str">
        <f>VLOOKUP($G89,'[1]Base PL'!B$1:L$1113,8,0)</f>
        <v/>
      </c>
      <c r="R89" s="12" t="str">
        <f>VLOOKUP($G89,'[1]Base PL'!B$1:L$1113,9,0)</f>
        <v/>
      </c>
      <c r="S89" s="12" t="str">
        <f>VLOOKUP($G89,'[1]Base PL'!B$1:L$1113,10,0)</f>
        <v/>
      </c>
    </row>
    <row r="90" spans="1:19" ht="30" customHeight="1" x14ac:dyDescent="0.3">
      <c r="A90" s="22">
        <v>3</v>
      </c>
      <c r="B90" s="8" t="s">
        <v>57</v>
      </c>
      <c r="C90" s="16">
        <v>46154</v>
      </c>
      <c r="D90" s="10">
        <v>0.41666666666666669</v>
      </c>
      <c r="E90" s="11" t="s">
        <v>26</v>
      </c>
      <c r="F90" s="8" t="s">
        <v>33</v>
      </c>
      <c r="G90" s="12" t="s">
        <v>124</v>
      </c>
      <c r="H90" s="12" t="str">
        <f>_xlfn.XLOOKUP(G90,[1]Priorizados!F$2:F$241,[1]Priorizados!L$2:L$241,"NO CRITERIO",0,1)</f>
        <v>NO CRITERIO</v>
      </c>
      <c r="I90" s="13" t="str">
        <f>_xlfn.XLOOKUP(G90,[1]Priorizados!F$2:F$241,[1]Priorizados!D$2:D$241,"NO ENTIDAD",0,1)</f>
        <v>NO ENTIDAD</v>
      </c>
      <c r="J90" s="17"/>
      <c r="K90" s="15" t="str">
        <f>VLOOKUP($G90,'[1]Base PL'!B$1:L$1113,2,0)</f>
        <v>por la cual se establecen medidas de salud pública para proteger de manera especial a la niñez y la adolescencia; promover una alimentación saludable; combatir la malnutrición y prevenir las enfermedades no transmisibles</v>
      </c>
      <c r="L90" s="12" t="str">
        <f>VLOOKUP($G90,'[1]Base PL'!B$1:L$1113,3,0)</f>
        <v>Bajo</v>
      </c>
      <c r="M90" s="12" t="str">
        <f>VLOOKUP($G90,'[1]Base PL'!B$1:L$1113,4,0)</f>
        <v>Ponencia</v>
      </c>
      <c r="N90" s="12" t="str">
        <f>VLOOKUP($G90,'[1]Base PL'!B$1:L$1113,5,0)</f>
        <v>1</v>
      </c>
      <c r="O90" s="12" t="str">
        <f>VLOOKUP($G90,'[1]Base PL'!B$1:L$1113,6,0)</f>
        <v/>
      </c>
      <c r="P90" s="12" t="str">
        <f>VLOOKUP($G90,'[1]Base PL'!B$1:L$1113,7,0)</f>
        <v/>
      </c>
      <c r="Q90" s="12" t="str">
        <f>VLOOKUP($G90,'[1]Base PL'!B$1:L$1113,8,0)</f>
        <v/>
      </c>
      <c r="R90" s="12" t="str">
        <f>VLOOKUP($G90,'[1]Base PL'!B$1:L$1113,9,0)</f>
        <v/>
      </c>
      <c r="S90" s="12" t="str">
        <f>VLOOKUP($G90,'[1]Base PL'!B$1:L$1113,10,0)</f>
        <v/>
      </c>
    </row>
    <row r="91" spans="1:19" ht="30" customHeight="1" x14ac:dyDescent="0.3">
      <c r="A91" s="22">
        <v>4</v>
      </c>
      <c r="B91" s="8" t="s">
        <v>57</v>
      </c>
      <c r="C91" s="16">
        <v>46154</v>
      </c>
      <c r="D91" s="10">
        <v>0.41666666666666669</v>
      </c>
      <c r="E91" s="11" t="s">
        <v>26</v>
      </c>
      <c r="F91" s="8" t="s">
        <v>33</v>
      </c>
      <c r="G91" s="12" t="s">
        <v>125</v>
      </c>
      <c r="H91" s="12" t="str">
        <f>_xlfn.XLOOKUP(G91,[1]Priorizados!F$2:F$241,[1]Priorizados!L$2:L$241,"NO CRITERIO",0,1)</f>
        <v>NO CRITERIO</v>
      </c>
      <c r="I91" s="13" t="str">
        <f>_xlfn.XLOOKUP(G91,[1]Priorizados!F$2:F$241,[1]Priorizados!D$2:D$241,"NO ENTIDAD",0,1)</f>
        <v>NO ENTIDAD</v>
      </c>
      <c r="J91" s="17"/>
      <c r="K91" s="15" t="str">
        <f>VLOOKUP($G91,'[1]Base PL'!B$1:L$1113,2,0)</f>
        <v>Por medio del cual se adoptan medidas para prevenir; corregir y sancionar conductas que afectan la salud mental en el marco del sistema de residencias medicas en Colombia y otras prácticas profesionales y se dictan otras disposiciones.</v>
      </c>
      <c r="L91" s="12" t="str">
        <f>VLOOKUP($G91,'[1]Base PL'!B$1:L$1113,3,0)</f>
        <v>Bajo</v>
      </c>
      <c r="M91" s="12" t="str">
        <f>VLOOKUP($G91,'[1]Base PL'!B$1:L$1113,4,0)</f>
        <v>Ponencia</v>
      </c>
      <c r="N91" s="12" t="str">
        <f>VLOOKUP($G91,'[1]Base PL'!B$1:L$1113,5,0)</f>
        <v>1</v>
      </c>
      <c r="O91" s="12" t="str">
        <f>VLOOKUP($G91,'[1]Base PL'!B$1:L$1113,6,0)</f>
        <v/>
      </c>
      <c r="P91" s="12" t="str">
        <f>VLOOKUP($G91,'[1]Base PL'!B$1:L$1113,7,0)</f>
        <v/>
      </c>
      <c r="Q91" s="12" t="str">
        <f>VLOOKUP($G91,'[1]Base PL'!B$1:L$1113,8,0)</f>
        <v/>
      </c>
      <c r="R91" s="12" t="str">
        <f>VLOOKUP($G91,'[1]Base PL'!B$1:L$1113,9,0)</f>
        <v/>
      </c>
      <c r="S91" s="12" t="str">
        <f>VLOOKUP($G91,'[1]Base PL'!B$1:L$1113,10,0)</f>
        <v/>
      </c>
    </row>
    <row r="92" spans="1:19" ht="30" customHeight="1" x14ac:dyDescent="0.3">
      <c r="A92" s="22">
        <v>5</v>
      </c>
      <c r="B92" s="8" t="s">
        <v>57</v>
      </c>
      <c r="C92" s="16">
        <v>46154</v>
      </c>
      <c r="D92" s="10">
        <v>0.41666666666666669</v>
      </c>
      <c r="E92" s="11" t="s">
        <v>26</v>
      </c>
      <c r="F92" s="8" t="s">
        <v>33</v>
      </c>
      <c r="G92" s="12" t="s">
        <v>126</v>
      </c>
      <c r="H92" s="12" t="str">
        <f>_xlfn.XLOOKUP(G92,[1]Priorizados!F$2:F$241,[1]Priorizados!L$2:L$241,"NO CRITERIO",0,1)</f>
        <v>NO CRITERIO</v>
      </c>
      <c r="I92" s="13" t="str">
        <f>_xlfn.XLOOKUP(G92,[1]Priorizados!F$2:F$241,[1]Priorizados!D$2:D$241,"NO ENTIDAD",0,1)</f>
        <v>NO ENTIDAD</v>
      </c>
      <c r="J92" s="17"/>
      <c r="K92" s="15" t="str">
        <f>VLOOKUP($G92,'[1]Base PL'!B$1:L$1113,2,0)</f>
        <v>Por medio de la cual se integra una política para el emprendimiento de los jóvenes y se dictan otras disposiciones</v>
      </c>
      <c r="L92" s="12" t="str">
        <f>VLOOKUP($G92,'[1]Base PL'!B$1:L$1113,3,0)</f>
        <v>Bajo</v>
      </c>
      <c r="M92" s="12" t="str">
        <f>VLOOKUP($G92,'[1]Base PL'!B$1:L$1113,4,0)</f>
        <v>Ponencia</v>
      </c>
      <c r="N92" s="12" t="str">
        <f>VLOOKUP($G92,'[1]Base PL'!B$1:L$1113,5,0)</f>
        <v>1</v>
      </c>
      <c r="O92" s="12" t="str">
        <f>VLOOKUP($G92,'[1]Base PL'!B$1:L$1113,6,0)</f>
        <v/>
      </c>
      <c r="P92" s="12" t="str">
        <f>VLOOKUP($G92,'[1]Base PL'!B$1:L$1113,7,0)</f>
        <v/>
      </c>
      <c r="Q92" s="12" t="str">
        <f>VLOOKUP($G92,'[1]Base PL'!B$1:L$1113,8,0)</f>
        <v/>
      </c>
      <c r="R92" s="12" t="str">
        <f>VLOOKUP($G92,'[1]Base PL'!B$1:L$1113,9,0)</f>
        <v/>
      </c>
      <c r="S92" s="12" t="str">
        <f>VLOOKUP($G92,'[1]Base PL'!B$1:L$1113,10,0)</f>
        <v/>
      </c>
    </row>
    <row r="93" spans="1:19" ht="30" customHeight="1" x14ac:dyDescent="0.3">
      <c r="A93" s="23">
        <v>6</v>
      </c>
      <c r="B93" s="8" t="s">
        <v>57</v>
      </c>
      <c r="C93" s="16">
        <v>46154</v>
      </c>
      <c r="D93" s="10">
        <v>0.41666666666666669</v>
      </c>
      <c r="E93" s="11" t="s">
        <v>26</v>
      </c>
      <c r="F93" s="8" t="s">
        <v>33</v>
      </c>
      <c r="G93" s="12" t="s">
        <v>127</v>
      </c>
      <c r="H93" s="12" t="str">
        <f>_xlfn.XLOOKUP(G93,[1]Priorizados!F$2:F$241,[1]Priorizados!L$2:L$241,"NO CRITERIO",0,1)</f>
        <v>NO CRITERIO</v>
      </c>
      <c r="I93" s="13" t="str">
        <f>_xlfn.XLOOKUP(G93,[1]Priorizados!F$2:F$241,[1]Priorizados!D$2:D$241,"NO ENTIDAD",0,1)</f>
        <v>NO ENTIDAD</v>
      </c>
      <c r="J93" s="17"/>
      <c r="K93" s="15" t="str">
        <f>VLOOKUP($G93,'[1]Base PL'!B$1:L$1113,2,0)</f>
        <v>por medio de la cual se crean becas deportivas para el acceso a programas de educación básica; media y superior.</v>
      </c>
      <c r="L93" s="12" t="str">
        <f>VLOOKUP($G93,'[1]Base PL'!B$1:L$1113,3,0)</f>
        <v>Bajo</v>
      </c>
      <c r="M93" s="12" t="str">
        <f>VLOOKUP($G93,'[1]Base PL'!B$1:L$1113,4,0)</f>
        <v>Ponencia</v>
      </c>
      <c r="N93" s="12" t="str">
        <f>VLOOKUP($G93,'[1]Base PL'!B$1:L$1113,5,0)</f>
        <v>1</v>
      </c>
      <c r="O93" s="12" t="str">
        <f>VLOOKUP($G93,'[1]Base PL'!B$1:L$1113,6,0)</f>
        <v>DGPPN</v>
      </c>
      <c r="P93" s="12" t="str">
        <f>VLOOKUP($G93,'[1]Base PL'!B$1:L$1113,7,0)</f>
        <v>DGPPN</v>
      </c>
      <c r="Q93" s="12" t="str">
        <f>VLOOKUP($G93,'[1]Base PL'!B$1:L$1113,8,0)</f>
        <v/>
      </c>
      <c r="R93" s="12" t="str">
        <f>VLOOKUP($G93,'[1]Base PL'!B$1:L$1113,9,0)</f>
        <v/>
      </c>
      <c r="S93" s="12" t="str">
        <f>VLOOKUP($G93,'[1]Base PL'!B$1:L$1113,10,0)</f>
        <v/>
      </c>
    </row>
    <row r="94" spans="1:19" ht="30" customHeight="1" x14ac:dyDescent="0.3">
      <c r="A94" s="22">
        <v>7</v>
      </c>
      <c r="B94" s="8" t="s">
        <v>57</v>
      </c>
      <c r="C94" s="16">
        <v>46154</v>
      </c>
      <c r="D94" s="10">
        <v>0.41666666666666669</v>
      </c>
      <c r="E94" s="11" t="s">
        <v>26</v>
      </c>
      <c r="F94" s="8" t="s">
        <v>33</v>
      </c>
      <c r="G94" s="19" t="s">
        <v>128</v>
      </c>
      <c r="H94" s="12" t="str">
        <f>_xlfn.XLOOKUP(G94,[1]Priorizados!F$2:F$241,[1]Priorizados!L$2:L$241,"NO CRITERIO",0,1)</f>
        <v>NO CRITERIO</v>
      </c>
      <c r="I94" s="13" t="str">
        <f>_xlfn.XLOOKUP(G94,[1]Priorizados!F$2:F$241,[1]Priorizados!D$2:D$241,"NO ENTIDAD",0,1)</f>
        <v>NO ENTIDAD</v>
      </c>
      <c r="J94" s="17"/>
      <c r="K94" s="15" t="e">
        <f>VLOOKUP($G94,'[1]Base PL'!B$1:L$1113,2,0)</f>
        <v>#N/A</v>
      </c>
      <c r="L94" s="12" t="e">
        <f>VLOOKUP($G94,'[1]Base PL'!B$1:L$1113,3,0)</f>
        <v>#N/A</v>
      </c>
      <c r="M94" s="12" t="e">
        <f>VLOOKUP($G94,'[1]Base PL'!B$1:L$1113,4,0)</f>
        <v>#N/A</v>
      </c>
      <c r="N94" s="12" t="e">
        <f>VLOOKUP($G94,'[1]Base PL'!B$1:L$1113,5,0)</f>
        <v>#N/A</v>
      </c>
      <c r="O94" s="12" t="e">
        <f>VLOOKUP($G94,'[1]Base PL'!B$1:L$1113,6,0)</f>
        <v>#N/A</v>
      </c>
      <c r="P94" s="12" t="e">
        <f>VLOOKUP($G94,'[1]Base PL'!B$1:L$1113,7,0)</f>
        <v>#N/A</v>
      </c>
      <c r="Q94" s="12" t="e">
        <f>VLOOKUP($G94,'[1]Base PL'!B$1:L$1113,8,0)</f>
        <v>#N/A</v>
      </c>
      <c r="R94" s="12" t="e">
        <f>VLOOKUP($G94,'[1]Base PL'!B$1:L$1113,9,0)</f>
        <v>#N/A</v>
      </c>
      <c r="S94" s="12" t="e">
        <f>VLOOKUP($G94,'[1]Base PL'!B$1:L$1113,10,0)</f>
        <v>#N/A</v>
      </c>
    </row>
    <row r="95" spans="1:19" ht="30" customHeight="1" x14ac:dyDescent="0.3">
      <c r="A95" s="22">
        <v>10</v>
      </c>
      <c r="B95" s="8" t="s">
        <v>105</v>
      </c>
      <c r="C95" s="16">
        <v>46154</v>
      </c>
      <c r="D95" s="10">
        <v>0.41666666666666669</v>
      </c>
      <c r="E95" s="11" t="s">
        <v>26</v>
      </c>
      <c r="F95" s="8" t="s">
        <v>33</v>
      </c>
      <c r="G95" s="12" t="s">
        <v>129</v>
      </c>
      <c r="H95" s="12" t="str">
        <f>_xlfn.XLOOKUP(G95,[1]Priorizados!F$2:F$241,[1]Priorizados!L$2:L$241,"NO CRITERIO",0,1)</f>
        <v>NO CRITERIO</v>
      </c>
      <c r="I95" s="13" t="str">
        <f>_xlfn.XLOOKUP(G95,[1]Priorizados!F$2:F$241,[1]Priorizados!D$2:D$241,"NO ENTIDAD",0,1)</f>
        <v>NO ENTIDAD</v>
      </c>
      <c r="J95" s="17"/>
      <c r="K95" s="15" t="str">
        <f>VLOOKUP($G95,'[1]Base PL'!B$1:L$1113,2,0)</f>
        <v>por medio de la cual se crean lineamientos para la fijación de tarifas; incrementos anuales; distancias mínimas y otras disposiciones correspondientes a los peajes en la infraestructura de transporte a cargo de la Nación y de las entidades territoriales.</v>
      </c>
      <c r="L95" s="12" t="str">
        <f>VLOOKUP($G95,'[1]Base PL'!B$1:L$1113,3,0)</f>
        <v>Medio</v>
      </c>
      <c r="M95" s="12" t="str">
        <f>VLOOKUP($G95,'[1]Base PL'!B$1:L$1113,4,0)</f>
        <v>Ponencia</v>
      </c>
      <c r="N95" s="12" t="str">
        <f>VLOOKUP($G95,'[1]Base PL'!B$1:L$1113,5,0)</f>
        <v>1</v>
      </c>
      <c r="O95" s="12" t="str">
        <f>VLOOKUP($G95,'[1]Base PL'!B$1:L$1113,6,0)</f>
        <v>DGPPN;DGCPTN;DAF</v>
      </c>
      <c r="P95" s="12" t="str">
        <f>VLOOKUP($G95,'[1]Base PL'!B$1:L$1113,7,0)</f>
        <v>DGPPN</v>
      </c>
      <c r="Q95" s="12" t="str">
        <f>VLOOKUP($G95,'[1]Base PL'!B$1:L$1113,8,0)</f>
        <v/>
      </c>
      <c r="R95" s="12" t="str">
        <f>VLOOKUP($G95,'[1]Base PL'!B$1:L$1113,9,0)</f>
        <v/>
      </c>
      <c r="S95" s="12" t="str">
        <f>VLOOKUP($G95,'[1]Base PL'!B$1:L$1113,10,0)</f>
        <v/>
      </c>
    </row>
    <row r="96" spans="1:19" ht="30" customHeight="1" x14ac:dyDescent="0.3">
      <c r="A96" s="22">
        <v>2</v>
      </c>
      <c r="B96" s="8" t="s">
        <v>105</v>
      </c>
      <c r="C96" s="16">
        <v>46154</v>
      </c>
      <c r="D96" s="10" t="s">
        <v>61</v>
      </c>
      <c r="E96" s="11" t="s">
        <v>22</v>
      </c>
      <c r="F96" s="8" t="s">
        <v>33</v>
      </c>
      <c r="G96" s="12" t="s">
        <v>130</v>
      </c>
      <c r="H96" s="12" t="str">
        <f>_xlfn.XLOOKUP(G96,[1]Priorizados!F$2:F$241,[1]Priorizados!L$2:L$241,"NO CRITERIO",0,1)</f>
        <v>NO CRITERIO</v>
      </c>
      <c r="I96" s="13" t="str">
        <f>_xlfn.XLOOKUP(G96,[1]Priorizados!F$2:F$241,[1]Priorizados!D$2:D$241,"NO ENTIDAD",0,1)</f>
        <v>NO ENTIDAD</v>
      </c>
      <c r="J96" s="17"/>
      <c r="K96" s="15" t="str">
        <f>VLOOKUP($G96,'[1]Base PL'!B$1:L$1113,2,0)</f>
        <v>Por la cual se fomenta la industria electrónica y de semiconductores en Colombia</v>
      </c>
      <c r="L96" s="12" t="str">
        <f>VLOOKUP($G96,'[1]Base PL'!B$1:L$1113,3,0)</f>
        <v>Medio</v>
      </c>
      <c r="M96" s="12" t="str">
        <f>VLOOKUP($G96,'[1]Base PL'!B$1:L$1113,4,0)</f>
        <v>Aprobado</v>
      </c>
      <c r="N96" s="12" t="str">
        <f>VLOOKUP($G96,'[1]Base PL'!B$1:L$1113,5,0)</f>
        <v>2</v>
      </c>
      <c r="O96" s="12" t="str">
        <f>VLOOKUP($G96,'[1]Base PL'!B$1:L$1113,6,0)</f>
        <v>DGPPN;DIAN;DAF;DGPM</v>
      </c>
      <c r="P96" s="12" t="str">
        <f>VLOOKUP($G96,'[1]Base PL'!B$1:L$1113,7,0)</f>
        <v>DGPPN</v>
      </c>
      <c r="Q96" s="12" t="str">
        <f>VLOOKUP($G96,'[1]Base PL'!B$1:L$1113,8,0)</f>
        <v/>
      </c>
      <c r="R96" s="12" t="str">
        <f>VLOOKUP($G96,'[1]Base PL'!B$1:L$1113,9,0)</f>
        <v/>
      </c>
      <c r="S96" s="12" t="str">
        <f>VLOOKUP($G96,'[1]Base PL'!B$1:L$1113,10,0)</f>
        <v/>
      </c>
    </row>
    <row r="97" spans="1:19" ht="30" customHeight="1" x14ac:dyDescent="0.3">
      <c r="A97" s="23">
        <v>1</v>
      </c>
      <c r="B97" s="8" t="s">
        <v>57</v>
      </c>
      <c r="C97" s="16">
        <v>46154</v>
      </c>
      <c r="D97" s="10">
        <v>0.41666666666666669</v>
      </c>
      <c r="E97" s="11" t="s">
        <v>26</v>
      </c>
      <c r="F97" s="8" t="s">
        <v>33</v>
      </c>
      <c r="G97" s="12" t="s">
        <v>131</v>
      </c>
      <c r="H97" s="12" t="str">
        <f>_xlfn.XLOOKUP(G97,[1]Priorizados!F$2:F$241,[1]Priorizados!L$2:L$241,"NO CRITERIO",0,1)</f>
        <v>NO CRITERIO</v>
      </c>
      <c r="I97" s="13" t="str">
        <f>_xlfn.XLOOKUP(G97,[1]Priorizados!F$2:F$241,[1]Priorizados!D$2:D$241,"NO ENTIDAD",0,1)</f>
        <v>NO ENTIDAD</v>
      </c>
      <c r="J97" s="17"/>
      <c r="K97" s="15" t="str">
        <f>VLOOKUP($G97,'[1]Base PL'!B$1:L$1113,2,0)</f>
        <v>Por medio de la cual se crea el Fondo de Apoyo a deportistas retirados; lesionados; lactantes y gestantes y se dictan otras disposiciones.</v>
      </c>
      <c r="L97" s="12" t="str">
        <f>VLOOKUP($G97,'[1]Base PL'!B$1:L$1113,3,0)</f>
        <v>Medio</v>
      </c>
      <c r="M97" s="12" t="str">
        <f>VLOOKUP($G97,'[1]Base PL'!B$1:L$1113,4,0)</f>
        <v>Ponencia</v>
      </c>
      <c r="N97" s="12" t="str">
        <f>VLOOKUP($G97,'[1]Base PL'!B$1:L$1113,5,0)</f>
        <v>1</v>
      </c>
      <c r="O97" s="12" t="str">
        <f>VLOOKUP($G97,'[1]Base PL'!B$1:L$1113,6,0)</f>
        <v>DGPPN</v>
      </c>
      <c r="P97" s="12" t="str">
        <f>VLOOKUP($G97,'[1]Base PL'!B$1:L$1113,7,0)</f>
        <v>DGPPN</v>
      </c>
      <c r="Q97" s="12" t="str">
        <f>VLOOKUP($G97,'[1]Base PL'!B$1:L$1113,8,0)</f>
        <v/>
      </c>
      <c r="R97" s="12" t="str">
        <f>VLOOKUP($G97,'[1]Base PL'!B$1:L$1113,9,0)</f>
        <v/>
      </c>
      <c r="S97" s="12" t="str">
        <f>VLOOKUP($G97,'[1]Base PL'!B$1:L$1113,10,0)</f>
        <v/>
      </c>
    </row>
    <row r="98" spans="1:19" ht="30" customHeight="1" x14ac:dyDescent="0.3">
      <c r="A98" s="23">
        <v>11</v>
      </c>
      <c r="B98" s="8" t="s">
        <v>57</v>
      </c>
      <c r="C98" s="16">
        <v>46154</v>
      </c>
      <c r="D98" s="10">
        <v>0.41666666666666669</v>
      </c>
      <c r="E98" s="11" t="s">
        <v>26</v>
      </c>
      <c r="F98" s="8" t="s">
        <v>33</v>
      </c>
      <c r="G98" s="12" t="s">
        <v>132</v>
      </c>
      <c r="H98" s="12" t="str">
        <f>_xlfn.XLOOKUP(G98,[1]Priorizados!F$2:F$241,[1]Priorizados!L$2:L$241,"NO CRITERIO",0,1)</f>
        <v>NO CRITERIO</v>
      </c>
      <c r="I98" s="13" t="str">
        <f>_xlfn.XLOOKUP(G98,[1]Priorizados!F$2:F$241,[1]Priorizados!D$2:D$241,"NO ENTIDAD",0,1)</f>
        <v>NO ENTIDAD</v>
      </c>
      <c r="J98" s="17"/>
      <c r="K98" s="15" t="str">
        <f>VLOOKUP($G98,'[1]Base PL'!B$1:L$1113,2,0)</f>
        <v>Por medio de la cual se adiciona al Decreto 648 de 2017 el descanso compensado para la semana de receso estudiantil a los empleados públicos</v>
      </c>
      <c r="L98" s="12" t="str">
        <f>VLOOKUP($G98,'[1]Base PL'!B$1:L$1113,3,0)</f>
        <v>Bajo</v>
      </c>
      <c r="M98" s="12" t="str">
        <f>VLOOKUP($G98,'[1]Base PL'!B$1:L$1113,4,0)</f>
        <v>Ponencia</v>
      </c>
      <c r="N98" s="12" t="str">
        <f>VLOOKUP($G98,'[1]Base PL'!B$1:L$1113,5,0)</f>
        <v>1</v>
      </c>
      <c r="O98" s="12" t="str">
        <f>VLOOKUP($G98,'[1]Base PL'!B$1:L$1113,6,0)</f>
        <v/>
      </c>
      <c r="P98" s="12" t="str">
        <f>VLOOKUP($G98,'[1]Base PL'!B$1:L$1113,7,0)</f>
        <v/>
      </c>
      <c r="Q98" s="12" t="str">
        <f>VLOOKUP($G98,'[1]Base PL'!B$1:L$1113,8,0)</f>
        <v/>
      </c>
      <c r="R98" s="12" t="str">
        <f>VLOOKUP($G98,'[1]Base PL'!B$1:L$1113,9,0)</f>
        <v/>
      </c>
      <c r="S98" s="12" t="str">
        <f>VLOOKUP($G98,'[1]Base PL'!B$1:L$1113,10,0)</f>
        <v/>
      </c>
    </row>
    <row r="99" spans="1:19" ht="30" customHeight="1" x14ac:dyDescent="0.3">
      <c r="A99" s="22">
        <v>12</v>
      </c>
      <c r="B99" s="8" t="s">
        <v>57</v>
      </c>
      <c r="C99" s="16">
        <v>46154</v>
      </c>
      <c r="D99" s="10">
        <v>0.41666666666666669</v>
      </c>
      <c r="E99" s="11" t="s">
        <v>26</v>
      </c>
      <c r="F99" s="8" t="s">
        <v>33</v>
      </c>
      <c r="G99" s="12" t="s">
        <v>133</v>
      </c>
      <c r="H99" s="12" t="str">
        <f>_xlfn.XLOOKUP(G99,[1]Priorizados!F$2:F$241,[1]Priorizados!L$2:L$241,"NO CRITERIO",0,1)</f>
        <v>NO CRITERIO</v>
      </c>
      <c r="I99" s="13" t="str">
        <f>_xlfn.XLOOKUP(G99,[1]Priorizados!F$2:F$241,[1]Priorizados!D$2:D$241,"NO ENTIDAD",0,1)</f>
        <v>NO ENTIDAD</v>
      </c>
      <c r="J99" s="17"/>
      <c r="K99" s="15" t="str">
        <f>VLOOKUP($G99,'[1]Base PL'!B$1:L$1113,2,0)</f>
        <v>por medio de la cual se crea la política pública de seguridad e inclusión en sistemas de ascensores (elevadores) y puertas eléctricas en edificaciones públicas e instalaciones abiertas al público y se dictan otras disposiciones.</v>
      </c>
      <c r="L99" s="12" t="str">
        <f>VLOOKUP($G99,'[1]Base PL'!B$1:L$1113,3,0)</f>
        <v>Bajo</v>
      </c>
      <c r="M99" s="12" t="str">
        <f>VLOOKUP($G99,'[1]Base PL'!B$1:L$1113,4,0)</f>
        <v>Ponencia</v>
      </c>
      <c r="N99" s="12" t="str">
        <f>VLOOKUP($G99,'[1]Base PL'!B$1:L$1113,5,0)</f>
        <v>1</v>
      </c>
      <c r="O99" s="12" t="str">
        <f>VLOOKUP($G99,'[1]Base PL'!B$1:L$1113,6,0)</f>
        <v>DAF;DGPPN</v>
      </c>
      <c r="P99" s="12" t="str">
        <f>VLOOKUP($G99,'[1]Base PL'!B$1:L$1113,7,0)</f>
        <v>DGPPN</v>
      </c>
      <c r="Q99" s="12" t="str">
        <f>VLOOKUP($G99,'[1]Base PL'!B$1:L$1113,8,0)</f>
        <v/>
      </c>
      <c r="R99" s="12" t="str">
        <f>VLOOKUP($G99,'[1]Base PL'!B$1:L$1113,9,0)</f>
        <v/>
      </c>
      <c r="S99" s="12" t="str">
        <f>VLOOKUP($G99,'[1]Base PL'!B$1:L$1113,10,0)</f>
        <v/>
      </c>
    </row>
    <row r="100" spans="1:19" ht="30" customHeight="1" x14ac:dyDescent="0.3">
      <c r="A100" s="22">
        <v>13</v>
      </c>
      <c r="B100" s="8" t="s">
        <v>57</v>
      </c>
      <c r="C100" s="16">
        <v>46154</v>
      </c>
      <c r="D100" s="10">
        <v>0.41666666666666669</v>
      </c>
      <c r="E100" s="11" t="s">
        <v>26</v>
      </c>
      <c r="F100" s="8" t="s">
        <v>33</v>
      </c>
      <c r="G100" s="12" t="s">
        <v>134</v>
      </c>
      <c r="H100" s="12" t="str">
        <f>_xlfn.XLOOKUP(G100,[1]Priorizados!F$2:F$241,[1]Priorizados!L$2:L$241,"NO CRITERIO",0,1)</f>
        <v>NO CRITERIO</v>
      </c>
      <c r="I100" s="13" t="str">
        <f>_xlfn.XLOOKUP(G100,[1]Priorizados!F$2:F$241,[1]Priorizados!D$2:D$241,"NO ENTIDAD",0,1)</f>
        <v>NO ENTIDAD</v>
      </c>
      <c r="J100" s="17"/>
      <c r="K100" s="15" t="str">
        <f>VLOOKUP($G100,'[1]Base PL'!B$1:L$1113,2,0)</f>
        <v>por medio de la cual se promueve y regula el uso de perros guía o de asistencia por parte de personas en situación de discapacidad.</v>
      </c>
      <c r="L100" s="12" t="str">
        <f>VLOOKUP($G100,'[1]Base PL'!B$1:L$1113,3,0)</f>
        <v>Bajo</v>
      </c>
      <c r="M100" s="12" t="str">
        <f>VLOOKUP($G100,'[1]Base PL'!B$1:L$1113,4,0)</f>
        <v>Ponencia</v>
      </c>
      <c r="N100" s="12" t="str">
        <f>VLOOKUP($G100,'[1]Base PL'!B$1:L$1113,5,0)</f>
        <v>1</v>
      </c>
      <c r="O100" s="12" t="str">
        <f>VLOOKUP($G100,'[1]Base PL'!B$1:L$1113,6,0)</f>
        <v>DGPM;DGPPN;DIAN</v>
      </c>
      <c r="P100" s="12" t="str">
        <f>VLOOKUP($G100,'[1]Base PL'!B$1:L$1113,7,0)</f>
        <v>DGPPN</v>
      </c>
      <c r="Q100" s="12" t="str">
        <f>VLOOKUP($G100,'[1]Base PL'!B$1:L$1113,8,0)</f>
        <v/>
      </c>
      <c r="R100" s="12" t="str">
        <f>VLOOKUP($G100,'[1]Base PL'!B$1:L$1113,9,0)</f>
        <v/>
      </c>
      <c r="S100" s="12" t="str">
        <f>VLOOKUP($G100,'[1]Base PL'!B$1:L$1113,10,0)</f>
        <v/>
      </c>
    </row>
    <row r="101" spans="1:19" ht="30" customHeight="1" x14ac:dyDescent="0.3">
      <c r="A101" s="22">
        <v>14</v>
      </c>
      <c r="B101" s="8" t="s">
        <v>57</v>
      </c>
      <c r="C101" s="16">
        <v>46154</v>
      </c>
      <c r="D101" s="10">
        <v>0.41666666666666669</v>
      </c>
      <c r="E101" s="11" t="s">
        <v>26</v>
      </c>
      <c r="F101" s="8" t="s">
        <v>33</v>
      </c>
      <c r="G101" s="12" t="s">
        <v>135</v>
      </c>
      <c r="H101" s="12" t="str">
        <f>_xlfn.XLOOKUP(G101,[1]Priorizados!F$2:F$241,[1]Priorizados!L$2:L$241,"NO CRITERIO",0,1)</f>
        <v>Riesgo</v>
      </c>
      <c r="I101" s="13" t="str">
        <f>_xlfn.XLOOKUP(G101,[1]Priorizados!F$2:F$241,[1]Priorizados!D$2:D$241,"NO ENTIDAD",0,1)</f>
        <v>FNG</v>
      </c>
      <c r="J101" s="17"/>
      <c r="K101" s="15" t="str">
        <f>VLOOKUP($G101,'[1]Base PL'!B$1:L$1113,2,0)</f>
        <v>por medio del cual se incentiva la generación de empleo verde y se dictan otras disposiciones.</v>
      </c>
      <c r="L101" s="12" t="str">
        <f>VLOOKUP($G101,'[1]Base PL'!B$1:L$1113,3,0)</f>
        <v>Bajo</v>
      </c>
      <c r="M101" s="12" t="str">
        <f>VLOOKUP($G101,'[1]Base PL'!B$1:L$1113,4,0)</f>
        <v>Ponencia</v>
      </c>
      <c r="N101" s="12" t="str">
        <f>VLOOKUP($G101,'[1]Base PL'!B$1:L$1113,5,0)</f>
        <v>1</v>
      </c>
      <c r="O101" s="12" t="str">
        <f>VLOOKUP($G101,'[1]Base PL'!B$1:L$1113,6,0)</f>
        <v>DAF;DGPPN</v>
      </c>
      <c r="P101" s="12" t="str">
        <f>VLOOKUP($G101,'[1]Base PL'!B$1:L$1113,7,0)</f>
        <v>DGPPN</v>
      </c>
      <c r="Q101" s="12" t="str">
        <f>VLOOKUP($G101,'[1]Base PL'!B$1:L$1113,8,0)</f>
        <v/>
      </c>
      <c r="R101" s="12" t="str">
        <f>VLOOKUP($G101,'[1]Base PL'!B$1:L$1113,9,0)</f>
        <v/>
      </c>
      <c r="S101" s="12" t="str">
        <f>VLOOKUP($G101,'[1]Base PL'!B$1:L$1113,10,0)</f>
        <v/>
      </c>
    </row>
    <row r="102" spans="1:19" ht="30" customHeight="1" x14ac:dyDescent="0.3">
      <c r="A102" s="22">
        <v>2</v>
      </c>
      <c r="B102" s="8" t="s">
        <v>57</v>
      </c>
      <c r="C102" s="16">
        <v>46154</v>
      </c>
      <c r="D102" s="10">
        <v>0.41666666666666669</v>
      </c>
      <c r="E102" s="11" t="s">
        <v>26</v>
      </c>
      <c r="F102" s="8" t="s">
        <v>33</v>
      </c>
      <c r="G102" s="12" t="s">
        <v>136</v>
      </c>
      <c r="H102" s="12" t="str">
        <f>_xlfn.XLOOKUP(G102,[1]Priorizados!F$2:F$241,[1]Priorizados!L$2:L$241,"NO CRITERIO",0,1)</f>
        <v>Riesgo</v>
      </c>
      <c r="I102" s="13" t="str">
        <f>_xlfn.XLOOKUP(G102,[1]Priorizados!F$2:F$241,[1]Priorizados!D$2:D$241,"NO ENTIDAD",0,1)</f>
        <v xml:space="preserve">SALUD </v>
      </c>
      <c r="J102" s="17"/>
      <c r="K102" s="15" t="str">
        <f>VLOOKUP($G102,'[1]Base PL'!B$1:L$1113,2,0)</f>
        <v>por medio del cual se aseguran servicios sociales complementarios en salud en el Sistema General de Seguridad Social en Salud para población en condición de vulnerabilidad y se dictan otras disposiciones.</v>
      </c>
      <c r="L102" s="12" t="str">
        <f>VLOOKUP($G102,'[1]Base PL'!B$1:L$1113,3,0)</f>
        <v>Medio</v>
      </c>
      <c r="M102" s="12" t="str">
        <f>VLOOKUP($G102,'[1]Base PL'!B$1:L$1113,4,0)</f>
        <v>Aprobado</v>
      </c>
      <c r="N102" s="12" t="str">
        <f>VLOOKUP($G102,'[1]Base PL'!B$1:L$1113,5,0)</f>
        <v>2</v>
      </c>
      <c r="O102" s="12" t="str">
        <f>VLOOKUP($G102,'[1]Base PL'!B$1:L$1113,6,0)</f>
        <v>DGPM;DGRESS;DAF;DGPPN</v>
      </c>
      <c r="P102" s="12" t="str">
        <f>VLOOKUP($G102,'[1]Base PL'!B$1:L$1113,7,0)</f>
        <v>DGPPN</v>
      </c>
      <c r="Q102" s="12" t="str">
        <f>VLOOKUP($G102,'[1]Base PL'!B$1:L$1113,8,0)</f>
        <v/>
      </c>
      <c r="R102" s="12" t="str">
        <f>VLOOKUP($G102,'[1]Base PL'!B$1:L$1113,9,0)</f>
        <v/>
      </c>
      <c r="S102" s="12" t="str">
        <f>VLOOKUP($G102,'[1]Base PL'!B$1:L$1113,10,0)</f>
        <v/>
      </c>
    </row>
    <row r="103" spans="1:19" ht="30" customHeight="1" x14ac:dyDescent="0.3">
      <c r="A103" s="22">
        <v>9</v>
      </c>
      <c r="B103" s="8" t="s">
        <v>57</v>
      </c>
      <c r="C103" s="16">
        <v>46154</v>
      </c>
      <c r="D103" s="10">
        <v>0.41666666666666669</v>
      </c>
      <c r="E103" s="11" t="s">
        <v>26</v>
      </c>
      <c r="F103" s="8" t="s">
        <v>33</v>
      </c>
      <c r="G103" s="12" t="s">
        <v>137</v>
      </c>
      <c r="H103" s="12" t="str">
        <f>_xlfn.XLOOKUP(G103,[1]Priorizados!F$2:F$241,[1]Priorizados!L$2:L$241,"NO CRITERIO",0,1)</f>
        <v>NO CRITERIO</v>
      </c>
      <c r="I103" s="13" t="str">
        <f>_xlfn.XLOOKUP(G103,[1]Priorizados!F$2:F$241,[1]Priorizados!D$2:D$241,"NO ENTIDAD",0,1)</f>
        <v>NO ENTIDAD</v>
      </c>
      <c r="J103" s="17"/>
      <c r="K103" s="15" t="str">
        <f>VLOOKUP($G103,'[1]Base PL'!B$1:L$1113,2,0)</f>
        <v>por medio de la cual se reconocen como sujetos de especial protección constitucional y se establecen disposiciones-para garantizar la prestación de servicios de salud en beneficio de los pacientes con Trastorno del Espectro Autista (TEA) y se dictan otras disposiciones</v>
      </c>
      <c r="L103" s="12" t="str">
        <f>VLOOKUP($G103,'[1]Base PL'!B$1:L$1113,3,0)</f>
        <v>Medio</v>
      </c>
      <c r="M103" s="12" t="str">
        <f>VLOOKUP($G103,'[1]Base PL'!B$1:L$1113,4,0)</f>
        <v>Ponencia</v>
      </c>
      <c r="N103" s="12" t="str">
        <f>VLOOKUP($G103,'[1]Base PL'!B$1:L$1113,5,0)</f>
        <v>1</v>
      </c>
      <c r="O103" s="12" t="str">
        <f>VLOOKUP($G103,'[1]Base PL'!B$1:L$1113,6,0)</f>
        <v>DGPPN;DGRESS</v>
      </c>
      <c r="P103" s="12" t="str">
        <f>VLOOKUP($G103,'[1]Base PL'!B$1:L$1113,7,0)</f>
        <v>DGPPN</v>
      </c>
      <c r="Q103" s="12" t="str">
        <f>VLOOKUP($G103,'[1]Base PL'!B$1:L$1113,8,0)</f>
        <v/>
      </c>
      <c r="R103" s="12" t="str">
        <f>VLOOKUP($G103,'[1]Base PL'!B$1:L$1113,9,0)</f>
        <v/>
      </c>
      <c r="S103" s="12" t="str">
        <f>VLOOKUP($G103,'[1]Base PL'!B$1:L$1113,10,0)</f>
        <v/>
      </c>
    </row>
    <row r="104" spans="1:19" ht="30" customHeight="1" x14ac:dyDescent="0.3">
      <c r="A104" s="22">
        <v>17</v>
      </c>
      <c r="B104" s="8" t="s">
        <v>57</v>
      </c>
      <c r="C104" s="16">
        <v>46154</v>
      </c>
      <c r="D104" s="10">
        <v>0.41666666666666669</v>
      </c>
      <c r="E104" s="11" t="s">
        <v>26</v>
      </c>
      <c r="F104" s="8" t="s">
        <v>33</v>
      </c>
      <c r="G104" s="12" t="s">
        <v>138</v>
      </c>
      <c r="H104" s="12" t="str">
        <f>_xlfn.XLOOKUP(G104,[1]Priorizados!F$2:F$241,[1]Priorizados!L$2:L$241,"NO CRITERIO",0,1)</f>
        <v>NO CRITERIO</v>
      </c>
      <c r="I104" s="13" t="str">
        <f>_xlfn.XLOOKUP(G104,[1]Priorizados!F$2:F$241,[1]Priorizados!D$2:D$241,"NO ENTIDAD",0,1)</f>
        <v>NO ENTIDAD</v>
      </c>
      <c r="J104" s="17"/>
      <c r="K104" s="15" t="str">
        <f>VLOOKUP($G104,'[1]Base PL'!B$1:L$1113,2,0)</f>
        <v>por medio de la cual se modifican las Leyes 294 de 1996; 2383 de 2024 y 2460 de 2025 con el fin de crear la ruta de atención para la violencia en entornos familiares en Colombia y se dictan otras disposiciones ley familias unidas; sociedad unida.</v>
      </c>
      <c r="L104" s="12" t="str">
        <f>VLOOKUP($G104,'[1]Base PL'!B$1:L$1113,3,0)</f>
        <v>Bajo</v>
      </c>
      <c r="M104" s="12" t="str">
        <f>VLOOKUP($G104,'[1]Base PL'!B$1:L$1113,4,0)</f>
        <v>Ponencia</v>
      </c>
      <c r="N104" s="12" t="str">
        <f>VLOOKUP($G104,'[1]Base PL'!B$1:L$1113,5,0)</f>
        <v>1</v>
      </c>
      <c r="O104" s="12" t="str">
        <f>VLOOKUP($G104,'[1]Base PL'!B$1:L$1113,6,0)</f>
        <v/>
      </c>
      <c r="P104" s="12" t="str">
        <f>VLOOKUP($G104,'[1]Base PL'!B$1:L$1113,7,0)</f>
        <v/>
      </c>
      <c r="Q104" s="12" t="str">
        <f>VLOOKUP($G104,'[1]Base PL'!B$1:L$1113,8,0)</f>
        <v/>
      </c>
      <c r="R104" s="12" t="str">
        <f>VLOOKUP($G104,'[1]Base PL'!B$1:L$1113,9,0)</f>
        <v/>
      </c>
      <c r="S104" s="12" t="str">
        <f>VLOOKUP($G104,'[1]Base PL'!B$1:L$1113,10,0)</f>
        <v/>
      </c>
    </row>
    <row r="105" spans="1:19" ht="30" customHeight="1" x14ac:dyDescent="0.3">
      <c r="A105" s="22">
        <v>18</v>
      </c>
      <c r="B105" s="8" t="s">
        <v>57</v>
      </c>
      <c r="C105" s="16">
        <v>46154</v>
      </c>
      <c r="D105" s="10">
        <v>0.41666666666666669</v>
      </c>
      <c r="E105" s="11" t="s">
        <v>26</v>
      </c>
      <c r="F105" s="8" t="s">
        <v>33</v>
      </c>
      <c r="G105" s="12" t="s">
        <v>139</v>
      </c>
      <c r="H105" s="12" t="str">
        <f>_xlfn.XLOOKUP(G105,[1]Priorizados!F$2:F$241,[1]Priorizados!L$2:L$241,"NO CRITERIO",0,1)</f>
        <v>Riesgo</v>
      </c>
      <c r="I105" s="13" t="str">
        <f>_xlfn.XLOOKUP(G105,[1]Priorizados!F$2:F$241,[1]Priorizados!D$2:D$241,"NO ENTIDAD",0,1)</f>
        <v xml:space="preserve">SALUD </v>
      </c>
      <c r="J105" s="17"/>
      <c r="K105" s="15" t="str">
        <f>VLOOKUP($G105,'[1]Base PL'!B$1:L$1113,2,0)</f>
        <v>Por medio de la cual se establecen lineamientos en la prestación de servicios médicos en pro de la protección de la salud de los niños; niñas y adolescentes frente a los tratamientos de afirmación de género y se dictan otras disposiciones (con los niños no te metas)</v>
      </c>
      <c r="L105" s="12" t="str">
        <f>VLOOKUP($G105,'[1]Base PL'!B$1:L$1113,3,0)</f>
        <v>Bajo</v>
      </c>
      <c r="M105" s="12" t="str">
        <f>VLOOKUP($G105,'[1]Base PL'!B$1:L$1113,4,0)</f>
        <v>Ponencia</v>
      </c>
      <c r="N105" s="12" t="str">
        <f>VLOOKUP($G105,'[1]Base PL'!B$1:L$1113,5,0)</f>
        <v>1</v>
      </c>
      <c r="O105" s="12" t="str">
        <f>VLOOKUP($G105,'[1]Base PL'!B$1:L$1113,6,0)</f>
        <v>DGPPN;DGRESS</v>
      </c>
      <c r="P105" s="12" t="str">
        <f>VLOOKUP($G105,'[1]Base PL'!B$1:L$1113,7,0)</f>
        <v>DGPPN</v>
      </c>
      <c r="Q105" s="12" t="str">
        <f>VLOOKUP($G105,'[1]Base PL'!B$1:L$1113,8,0)</f>
        <v/>
      </c>
      <c r="R105" s="12" t="str">
        <f>VLOOKUP($G105,'[1]Base PL'!B$1:L$1113,9,0)</f>
        <v/>
      </c>
      <c r="S105" s="12" t="str">
        <f>VLOOKUP($G105,'[1]Base PL'!B$1:L$1113,10,0)</f>
        <v/>
      </c>
    </row>
    <row r="106" spans="1:19" ht="30" customHeight="1" x14ac:dyDescent="0.3">
      <c r="A106" s="22">
        <v>10</v>
      </c>
      <c r="B106" s="8" t="s">
        <v>57</v>
      </c>
      <c r="C106" s="16">
        <v>46154</v>
      </c>
      <c r="D106" s="10">
        <v>0.41666666666666669</v>
      </c>
      <c r="E106" s="11" t="s">
        <v>26</v>
      </c>
      <c r="F106" s="8" t="s">
        <v>33</v>
      </c>
      <c r="G106" s="12" t="s">
        <v>140</v>
      </c>
      <c r="H106" s="12" t="str">
        <f>_xlfn.XLOOKUP(G106,[1]Priorizados!F$2:F$241,[1]Priorizados!L$2:L$241,"NO CRITERIO",0,1)</f>
        <v>NO CRITERIO</v>
      </c>
      <c r="I106" s="13" t="str">
        <f>_xlfn.XLOOKUP(G106,[1]Priorizados!F$2:F$241,[1]Priorizados!D$2:D$241,"NO ENTIDAD",0,1)</f>
        <v>NO ENTIDAD</v>
      </c>
      <c r="J106" s="17"/>
      <c r="K106" s="15" t="str">
        <f>VLOOKUP($G106,'[1]Base PL'!B$1:L$1113,2,0)</f>
        <v>por medio del cual se promueve la vacunación gratuita del personal de salud en Colombia y se dictan otras disposiciones</v>
      </c>
      <c r="L106" s="12" t="str">
        <f>VLOOKUP($G106,'[1]Base PL'!B$1:L$1113,3,0)</f>
        <v>Medio</v>
      </c>
      <c r="M106" s="12" t="str">
        <f>VLOOKUP($G106,'[1]Base PL'!B$1:L$1113,4,0)</f>
        <v>Ponencia</v>
      </c>
      <c r="N106" s="12" t="str">
        <f>VLOOKUP($G106,'[1]Base PL'!B$1:L$1113,5,0)</f>
        <v>1</v>
      </c>
      <c r="O106" s="12" t="str">
        <f>VLOOKUP($G106,'[1]Base PL'!B$1:L$1113,6,0)</f>
        <v>DGPPN;DGRESS</v>
      </c>
      <c r="P106" s="12" t="str">
        <f>VLOOKUP($G106,'[1]Base PL'!B$1:L$1113,7,0)</f>
        <v>DGPPN; DGRESS</v>
      </c>
      <c r="Q106" s="12" t="str">
        <f>VLOOKUP($G106,'[1]Base PL'!B$1:L$1113,8,0)</f>
        <v/>
      </c>
      <c r="R106" s="12" t="str">
        <f>VLOOKUP($G106,'[1]Base PL'!B$1:L$1113,9,0)</f>
        <v/>
      </c>
      <c r="S106" s="12" t="str">
        <f>VLOOKUP($G106,'[1]Base PL'!B$1:L$1113,10,0)</f>
        <v/>
      </c>
    </row>
    <row r="107" spans="1:19" ht="30" customHeight="1" x14ac:dyDescent="0.3">
      <c r="A107" s="22">
        <v>20</v>
      </c>
      <c r="B107" s="8" t="s">
        <v>57</v>
      </c>
      <c r="C107" s="16">
        <v>46154</v>
      </c>
      <c r="D107" s="10">
        <v>0.41666666666666669</v>
      </c>
      <c r="E107" s="11" t="s">
        <v>26</v>
      </c>
      <c r="F107" s="8" t="s">
        <v>33</v>
      </c>
      <c r="G107" s="12" t="s">
        <v>141</v>
      </c>
      <c r="H107" s="12" t="str">
        <f>_xlfn.XLOOKUP(G107,[1]Priorizados!F$2:F$241,[1]Priorizados!L$2:L$241,"NO CRITERIO",0,1)</f>
        <v>NO CRITERIO</v>
      </c>
      <c r="I107" s="13" t="str">
        <f>_xlfn.XLOOKUP(G107,[1]Priorizados!F$2:F$241,[1]Priorizados!D$2:D$241,"NO ENTIDAD",0,1)</f>
        <v>NO ENTIDAD</v>
      </c>
      <c r="J107" s="17"/>
      <c r="K107" s="15" t="str">
        <f>VLOOKUP($G107,'[1]Base PL'!B$1:L$1113,2,0)</f>
        <v>Por medio de la cual se garantiza el consentimiento informado de la mujer gestante mediante la detección y escucha del latido del ser humano por nacer; y se dictan otras disposiciones.</v>
      </c>
      <c r="L107" s="12" t="str">
        <f>VLOOKUP($G107,'[1]Base PL'!B$1:L$1113,3,0)</f>
        <v>Bajo</v>
      </c>
      <c r="M107" s="12" t="str">
        <f>VLOOKUP($G107,'[1]Base PL'!B$1:L$1113,4,0)</f>
        <v>Ponencia</v>
      </c>
      <c r="N107" s="12" t="str">
        <f>VLOOKUP($G107,'[1]Base PL'!B$1:L$1113,5,0)</f>
        <v>1</v>
      </c>
      <c r="O107" s="12" t="str">
        <f>VLOOKUP($G107,'[1]Base PL'!B$1:L$1113,6,0)</f>
        <v/>
      </c>
      <c r="P107" s="12" t="str">
        <f>VLOOKUP($G107,'[1]Base PL'!B$1:L$1113,7,0)</f>
        <v/>
      </c>
      <c r="Q107" s="12" t="str">
        <f>VLOOKUP($G107,'[1]Base PL'!B$1:L$1113,8,0)</f>
        <v/>
      </c>
      <c r="R107" s="12" t="str">
        <f>VLOOKUP($G107,'[1]Base PL'!B$1:L$1113,9,0)</f>
        <v/>
      </c>
      <c r="S107" s="12" t="str">
        <f>VLOOKUP($G107,'[1]Base PL'!B$1:L$1113,10,0)</f>
        <v/>
      </c>
    </row>
    <row r="108" spans="1:19" ht="30" customHeight="1" x14ac:dyDescent="0.3">
      <c r="A108" s="22">
        <v>15</v>
      </c>
      <c r="B108" s="8" t="s">
        <v>57</v>
      </c>
      <c r="C108" s="16">
        <v>46154</v>
      </c>
      <c r="D108" s="10">
        <v>0.41666666666666669</v>
      </c>
      <c r="E108" s="11" t="s">
        <v>26</v>
      </c>
      <c r="F108" s="8" t="s">
        <v>33</v>
      </c>
      <c r="G108" s="12" t="s">
        <v>142</v>
      </c>
      <c r="H108" s="12" t="str">
        <f>_xlfn.XLOOKUP(G108,[1]Priorizados!F$2:F$241,[1]Priorizados!L$2:L$241,"NO CRITERIO",0,1)</f>
        <v>NO CRITERIO</v>
      </c>
      <c r="I108" s="13" t="str">
        <f>_xlfn.XLOOKUP(G108,[1]Priorizados!F$2:F$241,[1]Priorizados!D$2:D$241,"NO ENTIDAD",0,1)</f>
        <v>NO ENTIDAD</v>
      </c>
      <c r="J108" s="17"/>
      <c r="K108" s="15" t="str">
        <f>VLOOKUP($G108,'[1]Base PL'!B$1:L$1113,2,0)</f>
        <v>por medio de la cual se crea la ley de rescate y reintegración social para habitantes de calle y se dictan otras disposiciones - Ley abrazo de padre</v>
      </c>
      <c r="L108" s="12" t="str">
        <f>VLOOKUP($G108,'[1]Base PL'!B$1:L$1113,3,0)</f>
        <v>Medio</v>
      </c>
      <c r="M108" s="12" t="str">
        <f>VLOOKUP($G108,'[1]Base PL'!B$1:L$1113,4,0)</f>
        <v>Ponencia</v>
      </c>
      <c r="N108" s="12" t="str">
        <f>VLOOKUP($G108,'[1]Base PL'!B$1:L$1113,5,0)</f>
        <v>1</v>
      </c>
      <c r="O108" s="12" t="str">
        <f>VLOOKUP($G108,'[1]Base PL'!B$1:L$1113,6,0)</f>
        <v>DGPPN;DAF;DGRESS</v>
      </c>
      <c r="P108" s="12" t="str">
        <f>VLOOKUP($G108,'[1]Base PL'!B$1:L$1113,7,0)</f>
        <v>DGPPN</v>
      </c>
      <c r="Q108" s="12" t="str">
        <f>VLOOKUP($G108,'[1]Base PL'!B$1:L$1113,8,0)</f>
        <v/>
      </c>
      <c r="R108" s="12" t="str">
        <f>VLOOKUP($G108,'[1]Base PL'!B$1:L$1113,9,0)</f>
        <v/>
      </c>
      <c r="S108" s="12" t="str">
        <f>VLOOKUP($G108,'[1]Base PL'!B$1:L$1113,10,0)</f>
        <v/>
      </c>
    </row>
    <row r="109" spans="1:19" ht="30" customHeight="1" x14ac:dyDescent="0.3">
      <c r="A109" s="23">
        <v>16</v>
      </c>
      <c r="B109" s="8" t="s">
        <v>57</v>
      </c>
      <c r="C109" s="16">
        <v>46154</v>
      </c>
      <c r="D109" s="10">
        <v>0.41666666666666669</v>
      </c>
      <c r="E109" s="11" t="s">
        <v>26</v>
      </c>
      <c r="F109" s="8" t="s">
        <v>33</v>
      </c>
      <c r="G109" s="12" t="s">
        <v>143</v>
      </c>
      <c r="H109" s="12" t="str">
        <f>_xlfn.XLOOKUP(G109,[1]Priorizados!F$2:F$241,[1]Priorizados!L$2:L$241,"NO CRITERIO",0,1)</f>
        <v>NO CRITERIO</v>
      </c>
      <c r="I109" s="13" t="str">
        <f>_xlfn.XLOOKUP(G109,[1]Priorizados!F$2:F$241,[1]Priorizados!D$2:D$241,"NO ENTIDAD",0,1)</f>
        <v>NO ENTIDAD</v>
      </c>
      <c r="J109" s="17"/>
      <c r="K109" s="15" t="str">
        <f>VLOOKUP($G109,'[1]Base PL'!B$1:L$1113,2,0)</f>
        <v>Por medio de la cual se establecen medidas para fortalecer la atención en salud mental en entornos especiales; se actualiza la Ley 1616 de 2013; y se dictan otras disposiciones</v>
      </c>
      <c r="L109" s="12" t="str">
        <f>VLOOKUP($G109,'[1]Base PL'!B$1:L$1113,3,0)</f>
        <v>Medio</v>
      </c>
      <c r="M109" s="12" t="str">
        <f>VLOOKUP($G109,'[1]Base PL'!B$1:L$1113,4,0)</f>
        <v>Ponencia</v>
      </c>
      <c r="N109" s="12" t="str">
        <f>VLOOKUP($G109,'[1]Base PL'!B$1:L$1113,5,0)</f>
        <v>1</v>
      </c>
      <c r="O109" s="12" t="str">
        <f>VLOOKUP($G109,'[1]Base PL'!B$1:L$1113,6,0)</f>
        <v>DGRESS;DGPPN;DAF</v>
      </c>
      <c r="P109" s="12" t="str">
        <f>VLOOKUP($G109,'[1]Base PL'!B$1:L$1113,7,0)</f>
        <v>DGPPN</v>
      </c>
      <c r="Q109" s="12" t="str">
        <f>VLOOKUP($G109,'[1]Base PL'!B$1:L$1113,8,0)</f>
        <v/>
      </c>
      <c r="R109" s="12" t="str">
        <f>VLOOKUP($G109,'[1]Base PL'!B$1:L$1113,9,0)</f>
        <v/>
      </c>
      <c r="S109" s="12" t="str">
        <f>VLOOKUP($G109,'[1]Base PL'!B$1:L$1113,10,0)</f>
        <v/>
      </c>
    </row>
    <row r="110" spans="1:19" ht="30" customHeight="1" x14ac:dyDescent="0.3">
      <c r="A110" s="22">
        <v>23</v>
      </c>
      <c r="B110" s="8" t="s">
        <v>57</v>
      </c>
      <c r="C110" s="16">
        <v>46154</v>
      </c>
      <c r="D110" s="10">
        <v>0.41666666666666669</v>
      </c>
      <c r="E110" s="11" t="s">
        <v>26</v>
      </c>
      <c r="F110" s="8" t="s">
        <v>33</v>
      </c>
      <c r="G110" s="12" t="s">
        <v>144</v>
      </c>
      <c r="H110" s="12" t="str">
        <f>_xlfn.XLOOKUP(G110,[1]Priorizados!F$2:F$241,[1]Priorizados!L$2:L$241,"NO CRITERIO",0,1)</f>
        <v>NO CRITERIO</v>
      </c>
      <c r="I110" s="13" t="str">
        <f>_xlfn.XLOOKUP(G110,[1]Priorizados!F$2:F$241,[1]Priorizados!D$2:D$241,"NO ENTIDAD",0,1)</f>
        <v>NO ENTIDAD</v>
      </c>
      <c r="J110" s="17"/>
      <c r="K110" s="15" t="str">
        <f>VLOOKUP($G110,'[1]Base PL'!B$1:L$1113,2,0)</f>
        <v>Por medio de la cual se dictan disposiciones para la adopción obligatoria de la Política Nacional de Salud Sanguínea y la implementación territorial de la Gestión de la Sangre del Paciente y se dictan otras disposiciones.</v>
      </c>
      <c r="L110" s="12" t="str">
        <f>VLOOKUP($G110,'[1]Base PL'!B$1:L$1113,3,0)</f>
        <v>Bajo</v>
      </c>
      <c r="M110" s="12" t="str">
        <f>VLOOKUP($G110,'[1]Base PL'!B$1:L$1113,4,0)</f>
        <v>Publicación</v>
      </c>
      <c r="N110" s="12" t="str">
        <f>VLOOKUP($G110,'[1]Base PL'!B$1:L$1113,5,0)</f>
        <v>0</v>
      </c>
      <c r="O110" s="12" t="str">
        <f>VLOOKUP($G110,'[1]Base PL'!B$1:L$1113,6,0)</f>
        <v/>
      </c>
      <c r="P110" s="12" t="str">
        <f>VLOOKUP($G110,'[1]Base PL'!B$1:L$1113,7,0)</f>
        <v/>
      </c>
      <c r="Q110" s="12" t="str">
        <f>VLOOKUP($G110,'[1]Base PL'!B$1:L$1113,8,0)</f>
        <v/>
      </c>
      <c r="R110" s="12" t="str">
        <f>VLOOKUP($G110,'[1]Base PL'!B$1:L$1113,9,0)</f>
        <v/>
      </c>
      <c r="S110" s="12" t="str">
        <f>VLOOKUP($G110,'[1]Base PL'!B$1:L$1113,10,0)</f>
        <v/>
      </c>
    </row>
    <row r="111" spans="1:19" ht="30" customHeight="1" x14ac:dyDescent="0.3">
      <c r="A111" s="22">
        <v>19</v>
      </c>
      <c r="B111" s="8" t="s">
        <v>57</v>
      </c>
      <c r="C111" s="16">
        <v>46154</v>
      </c>
      <c r="D111" s="10">
        <v>0.41666666666666669</v>
      </c>
      <c r="E111" s="11" t="s">
        <v>26</v>
      </c>
      <c r="F111" s="8" t="s">
        <v>33</v>
      </c>
      <c r="G111" s="12" t="s">
        <v>145</v>
      </c>
      <c r="H111" s="12" t="str">
        <f>_xlfn.XLOOKUP(G111,[1]Priorizados!F$2:F$241,[1]Priorizados!L$2:L$241,"NO CRITERIO",0,1)</f>
        <v>Riesgo</v>
      </c>
      <c r="I111" s="13" t="str">
        <f>_xlfn.XLOOKUP(G111,[1]Priorizados!F$2:F$241,[1]Priorizados!D$2:D$241,"NO ENTIDAD",0,1)</f>
        <v xml:space="preserve">TRABAJO </v>
      </c>
      <c r="J111" s="17"/>
      <c r="K111" s="15" t="str">
        <f>VLOOKUP($G111,'[1]Base PL'!B$1:L$1113,2,0)</f>
        <v>Por medio del cual se busca garantizar el reconocimiento y pago de la pensión especial de vejez por ocupaciones de alto riesgo para la salud y se dictan otras disposiciones.</v>
      </c>
      <c r="L111" s="12" t="str">
        <f>VLOOKUP($G111,'[1]Base PL'!B$1:L$1113,3,0)</f>
        <v>Medio</v>
      </c>
      <c r="M111" s="12" t="str">
        <f>VLOOKUP($G111,'[1]Base PL'!B$1:L$1113,4,0)</f>
        <v>Ponencia</v>
      </c>
      <c r="N111" s="12" t="str">
        <f>VLOOKUP($G111,'[1]Base PL'!B$1:L$1113,5,0)</f>
        <v>1</v>
      </c>
      <c r="O111" s="12" t="str">
        <f>VLOOKUP($G111,'[1]Base PL'!B$1:L$1113,6,0)</f>
        <v>DGPPN;DGRESS</v>
      </c>
      <c r="P111" s="12" t="str">
        <f>VLOOKUP($G111,'[1]Base PL'!B$1:L$1113,7,0)</f>
        <v>DGPPN; DGRESS</v>
      </c>
      <c r="Q111" s="12" t="str">
        <f>VLOOKUP($G111,'[1]Base PL'!B$1:L$1113,8,0)</f>
        <v/>
      </c>
      <c r="R111" s="12" t="str">
        <f>VLOOKUP($G111,'[1]Base PL'!B$1:L$1113,9,0)</f>
        <v/>
      </c>
      <c r="S111" s="12" t="str">
        <f>VLOOKUP($G111,'[1]Base PL'!B$1:L$1113,10,0)</f>
        <v/>
      </c>
    </row>
    <row r="112" spans="1:19" ht="30" customHeight="1" x14ac:dyDescent="0.3">
      <c r="A112" s="23">
        <v>21</v>
      </c>
      <c r="B112" s="8" t="s">
        <v>57</v>
      </c>
      <c r="C112" s="16">
        <v>46154</v>
      </c>
      <c r="D112" s="10">
        <v>0.41666666666666669</v>
      </c>
      <c r="E112" s="11" t="s">
        <v>26</v>
      </c>
      <c r="F112" s="8" t="s">
        <v>33</v>
      </c>
      <c r="G112" s="12" t="s">
        <v>146</v>
      </c>
      <c r="H112" s="12" t="str">
        <f>_xlfn.XLOOKUP(G112,[1]Priorizados!F$2:F$241,[1]Priorizados!L$2:L$241,"NO CRITERIO",0,1)</f>
        <v>NO CRITERIO</v>
      </c>
      <c r="I112" s="13" t="str">
        <f>_xlfn.XLOOKUP(G112,[1]Priorizados!F$2:F$241,[1]Priorizados!D$2:D$241,"NO ENTIDAD",0,1)</f>
        <v>NO ENTIDAD</v>
      </c>
      <c r="J112" s="17"/>
      <c r="K112" s="15" t="str">
        <f>VLOOKUP($G112,'[1]Base PL'!B$1:L$1113,2,0)</f>
        <v>Por medio del cual se establece el Plan Nacional para la Atención Integral de la EPOC y otras Enfermedades Respiratorias</v>
      </c>
      <c r="L112" s="12" t="str">
        <f>VLOOKUP($G112,'[1]Base PL'!B$1:L$1113,3,0)</f>
        <v>Medio</v>
      </c>
      <c r="M112" s="12" t="str">
        <f>VLOOKUP($G112,'[1]Base PL'!B$1:L$1113,4,0)</f>
        <v>Ponencia</v>
      </c>
      <c r="N112" s="12" t="str">
        <f>VLOOKUP($G112,'[1]Base PL'!B$1:L$1113,5,0)</f>
        <v>1</v>
      </c>
      <c r="O112" s="12" t="str">
        <f>VLOOKUP($G112,'[1]Base PL'!B$1:L$1113,6,0)</f>
        <v>DGRESS;DGPPN</v>
      </c>
      <c r="P112" s="12" t="str">
        <f>VLOOKUP($G112,'[1]Base PL'!B$1:L$1113,7,0)</f>
        <v>DGPPN</v>
      </c>
      <c r="Q112" s="12" t="str">
        <f>VLOOKUP($G112,'[1]Base PL'!B$1:L$1113,8,0)</f>
        <v/>
      </c>
      <c r="R112" s="12" t="str">
        <f>VLOOKUP($G112,'[1]Base PL'!B$1:L$1113,9,0)</f>
        <v/>
      </c>
      <c r="S112" s="12" t="str">
        <f>VLOOKUP($G112,'[1]Base PL'!B$1:L$1113,10,0)</f>
        <v/>
      </c>
    </row>
    <row r="113" spans="1:19" ht="30" customHeight="1" x14ac:dyDescent="0.3">
      <c r="A113" s="22">
        <v>22</v>
      </c>
      <c r="B113" s="8" t="s">
        <v>57</v>
      </c>
      <c r="C113" s="16">
        <v>46154</v>
      </c>
      <c r="D113" s="10">
        <v>0.41666666666666669</v>
      </c>
      <c r="E113" s="11" t="s">
        <v>26</v>
      </c>
      <c r="F113" s="8" t="s">
        <v>33</v>
      </c>
      <c r="G113" s="12" t="s">
        <v>147</v>
      </c>
      <c r="H113" s="12" t="str">
        <f>_xlfn.XLOOKUP(G113,[1]Priorizados!F$2:F$241,[1]Priorizados!L$2:L$241,"NO CRITERIO",0,1)</f>
        <v>NO CRITERIO</v>
      </c>
      <c r="I113" s="13" t="str">
        <f>_xlfn.XLOOKUP(G113,[1]Priorizados!F$2:F$241,[1]Priorizados!D$2:D$241,"NO ENTIDAD",0,1)</f>
        <v>NO ENTIDAD</v>
      </c>
      <c r="J113" s="17"/>
      <c r="K113" s="15" t="str">
        <f>VLOOKUP($G113,'[1]Base PL'!B$1:L$1113,2,0)</f>
        <v>Por medio de la cual se facilita el cobro de los subsidios a los beneficiarios del programa - Colombia mayor; o el programa que haga sus veces– Colombia mayor sin barreras</v>
      </c>
      <c r="L113" s="12" t="str">
        <f>VLOOKUP($G113,'[1]Base PL'!B$1:L$1113,3,0)</f>
        <v>Medio</v>
      </c>
      <c r="M113" s="12" t="str">
        <f>VLOOKUP($G113,'[1]Base PL'!B$1:L$1113,4,0)</f>
        <v>Ponencia</v>
      </c>
      <c r="N113" s="12" t="str">
        <f>VLOOKUP($G113,'[1]Base PL'!B$1:L$1113,5,0)</f>
        <v>1</v>
      </c>
      <c r="O113" s="12" t="str">
        <f>VLOOKUP($G113,'[1]Base PL'!B$1:L$1113,6,0)</f>
        <v>DAF;DGPPN</v>
      </c>
      <c r="P113" s="12" t="str">
        <f>VLOOKUP($G113,'[1]Base PL'!B$1:L$1113,7,0)</f>
        <v>DGPPN</v>
      </c>
      <c r="Q113" s="12" t="str">
        <f>VLOOKUP($G113,'[1]Base PL'!B$1:L$1113,8,0)</f>
        <v/>
      </c>
      <c r="R113" s="12" t="str">
        <f>VLOOKUP($G113,'[1]Base PL'!B$1:L$1113,9,0)</f>
        <v/>
      </c>
      <c r="S113" s="12" t="str">
        <f>VLOOKUP($G113,'[1]Base PL'!B$1:L$1113,10,0)</f>
        <v/>
      </c>
    </row>
    <row r="114" spans="1:19" ht="30" customHeight="1" x14ac:dyDescent="0.3">
      <c r="A114" s="22">
        <v>24</v>
      </c>
      <c r="B114" s="8" t="s">
        <v>57</v>
      </c>
      <c r="C114" s="16">
        <v>46154</v>
      </c>
      <c r="D114" s="10">
        <v>0.41666666666666669</v>
      </c>
      <c r="E114" s="11" t="s">
        <v>26</v>
      </c>
      <c r="F114" s="8" t="s">
        <v>33</v>
      </c>
      <c r="G114" s="12" t="s">
        <v>148</v>
      </c>
      <c r="H114" s="12" t="str">
        <f>_xlfn.XLOOKUP(G114,[1]Priorizados!F$2:F$241,[1]Priorizados!L$2:L$241,"NO CRITERIO",0,1)</f>
        <v>NO CRITERIO</v>
      </c>
      <c r="I114" s="13" t="str">
        <f>_xlfn.XLOOKUP(G114,[1]Priorizados!F$2:F$241,[1]Priorizados!D$2:D$241,"NO ENTIDAD",0,1)</f>
        <v>NO ENTIDAD</v>
      </c>
      <c r="J114" s="17"/>
      <c r="K114" s="15" t="str">
        <f>VLOOKUP($G114,'[1]Base PL'!B$1:L$1113,2,0)</f>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
      <c r="L114" s="12" t="str">
        <f>VLOOKUP($G114,'[1]Base PL'!B$1:L$1113,3,0)</f>
        <v>Medio</v>
      </c>
      <c r="M114" s="12" t="str">
        <f>VLOOKUP($G114,'[1]Base PL'!B$1:L$1113,4,0)</f>
        <v>Publicación</v>
      </c>
      <c r="N114" s="12" t="str">
        <f>VLOOKUP($G114,'[1]Base PL'!B$1:L$1113,5,0)</f>
        <v>0</v>
      </c>
      <c r="O114" s="12" t="str">
        <f>VLOOKUP($G114,'[1]Base PL'!B$1:L$1113,6,0)</f>
        <v>DGPPN</v>
      </c>
      <c r="P114" s="12" t="str">
        <f>VLOOKUP($G114,'[1]Base PL'!B$1:L$1113,7,0)</f>
        <v>DGPPN</v>
      </c>
      <c r="Q114" s="12" t="str">
        <f>VLOOKUP($G114,'[1]Base PL'!B$1:L$1113,8,0)</f>
        <v/>
      </c>
      <c r="R114" s="12" t="str">
        <f>VLOOKUP($G114,'[1]Base PL'!B$1:L$1113,9,0)</f>
        <v/>
      </c>
      <c r="S114" s="12" t="str">
        <f>VLOOKUP($G114,'[1]Base PL'!B$1:L$1113,10,0)</f>
        <v/>
      </c>
    </row>
    <row r="115" spans="1:19" ht="30" customHeight="1" x14ac:dyDescent="0.3">
      <c r="A115" s="7">
        <v>25</v>
      </c>
      <c r="B115" s="8" t="s">
        <v>57</v>
      </c>
      <c r="C115" s="16">
        <v>46154</v>
      </c>
      <c r="D115" s="10">
        <v>0.41666666666666669</v>
      </c>
      <c r="E115" s="11" t="s">
        <v>26</v>
      </c>
      <c r="F115" s="8" t="s">
        <v>33</v>
      </c>
      <c r="G115" s="12" t="s">
        <v>149</v>
      </c>
      <c r="H115" s="12" t="str">
        <f>_xlfn.XLOOKUP(G115,[1]Priorizados!F$2:F$241,[1]Priorizados!L$2:L$241,"NO CRITERIO",0,1)</f>
        <v>NO CRITERIO</v>
      </c>
      <c r="I115" s="13" t="str">
        <f>_xlfn.XLOOKUP(G115,[1]Priorizados!F$2:F$241,[1]Priorizados!D$2:D$241,"NO ENTIDAD",0,1)</f>
        <v>NO ENTIDAD</v>
      </c>
      <c r="J115" s="17"/>
      <c r="K115" s="15" t="str">
        <f>VLOOKUP($G115,'[1]Base PL'!B$1:L$1113,2,0)</f>
        <v>Por medio de la cual se modifica y adiciona la Ley 1251 de 2008 y se reforma parcialmente la Ley 1276 de 2009; para garantizar la protección integral y el envejecimiento digno de las personas mayores; y se dictan otras disposiciones.</v>
      </c>
      <c r="L115" s="12" t="str">
        <f>VLOOKUP($G115,'[1]Base PL'!B$1:L$1113,3,0)</f>
        <v>Medio</v>
      </c>
      <c r="M115" s="12" t="str">
        <f>VLOOKUP($G115,'[1]Base PL'!B$1:L$1113,4,0)</f>
        <v>Publicación</v>
      </c>
      <c r="N115" s="12" t="str">
        <f>VLOOKUP($G115,'[1]Base PL'!B$1:L$1113,5,0)</f>
        <v>0</v>
      </c>
      <c r="O115" s="12" t="str">
        <f>VLOOKUP($G115,'[1]Base PL'!B$1:L$1113,6,0)</f>
        <v>GRUPO SISTEMA GENERAL DE REGALÍAS;DIAN;DGPPN;DAF;DGPM</v>
      </c>
      <c r="P115" s="12" t="str">
        <f>VLOOKUP($G115,'[1]Base PL'!B$1:L$1113,7,0)</f>
        <v>DGPPN; DGPM</v>
      </c>
      <c r="Q115" s="12" t="str">
        <f>VLOOKUP($G115,'[1]Base PL'!B$1:L$1113,8,0)</f>
        <v/>
      </c>
      <c r="R115" s="12" t="str">
        <f>VLOOKUP($G115,'[1]Base PL'!B$1:L$1113,9,0)</f>
        <v/>
      </c>
      <c r="S115" s="12" t="str">
        <f>VLOOKUP($G115,'[1]Base PL'!B$1:L$1113,10,0)</f>
        <v/>
      </c>
    </row>
    <row r="116" spans="1:19" ht="30" customHeight="1" x14ac:dyDescent="0.3">
      <c r="A116" s="7">
        <v>2</v>
      </c>
      <c r="B116" s="8" t="s">
        <v>57</v>
      </c>
      <c r="C116" s="16">
        <v>46154</v>
      </c>
      <c r="D116" s="10" t="s">
        <v>61</v>
      </c>
      <c r="E116" s="11" t="s">
        <v>22</v>
      </c>
      <c r="F116" s="8" t="s">
        <v>33</v>
      </c>
      <c r="G116" s="12" t="s">
        <v>150</v>
      </c>
      <c r="H116" s="12" t="str">
        <f>_xlfn.XLOOKUP(G116,[1]Priorizados!F$2:F$241,[1]Priorizados!L$2:L$241,"NO CRITERIO",0,1)</f>
        <v>NO CRITERIO</v>
      </c>
      <c r="I116" s="13" t="str">
        <f>_xlfn.XLOOKUP(G116,[1]Priorizados!F$2:F$241,[1]Priorizados!D$2:D$241,"NO ENTIDAD",0,1)</f>
        <v>NO ENTIDAD</v>
      </c>
      <c r="J116" s="17"/>
      <c r="K116" s="15" t="str">
        <f>VLOOKUP($G116,'[1]Base PL'!B$1:L$1113,2,0)</f>
        <v>por medio de la cual se reconoce la obesidad y el sobrepeso como enfermedades crónicas y se establecen lineamientos para su prevención; diagnóstico temprano; manejo integral y seguimiento; y se dictan otras disposiciones.</v>
      </c>
      <c r="L116" s="12" t="str">
        <f>VLOOKUP($G116,'[1]Base PL'!B$1:L$1113,3,0)</f>
        <v>Bajo</v>
      </c>
      <c r="M116" s="12" t="str">
        <f>VLOOKUP($G116,'[1]Base PL'!B$1:L$1113,4,0)</f>
        <v>Publicación</v>
      </c>
      <c r="N116" s="12" t="str">
        <f>VLOOKUP($G116,'[1]Base PL'!B$1:L$1113,5,0)</f>
        <v>0</v>
      </c>
      <c r="O116" s="12" t="str">
        <f>VLOOKUP($G116,'[1]Base PL'!B$1:L$1113,6,0)</f>
        <v/>
      </c>
      <c r="P116" s="12" t="str">
        <f>VLOOKUP($G116,'[1]Base PL'!B$1:L$1113,7,0)</f>
        <v/>
      </c>
      <c r="Q116" s="12" t="str">
        <f>VLOOKUP($G116,'[1]Base PL'!B$1:L$1113,8,0)</f>
        <v/>
      </c>
      <c r="R116" s="12" t="str">
        <f>VLOOKUP($G116,'[1]Base PL'!B$1:L$1113,9,0)</f>
        <v/>
      </c>
      <c r="S116" s="12" t="str">
        <f>VLOOKUP($G116,'[1]Base PL'!B$1:L$1113,10,0)</f>
        <v/>
      </c>
    </row>
    <row r="117" spans="1:19" ht="30" customHeight="1" x14ac:dyDescent="0.3">
      <c r="A117" s="24">
        <v>26</v>
      </c>
      <c r="B117" s="8" t="s">
        <v>57</v>
      </c>
      <c r="C117" s="16">
        <v>46154</v>
      </c>
      <c r="D117" s="10">
        <v>0.41666666666666669</v>
      </c>
      <c r="E117" s="11" t="s">
        <v>26</v>
      </c>
      <c r="F117" s="8" t="s">
        <v>33</v>
      </c>
      <c r="G117" s="12" t="s">
        <v>151</v>
      </c>
      <c r="H117" s="12" t="str">
        <f>_xlfn.XLOOKUP(G117,[1]Priorizados!F$2:F$241,[1]Priorizados!L$2:L$241,"NO CRITERIO",0,1)</f>
        <v>NO CRITERIO</v>
      </c>
      <c r="I117" s="13" t="str">
        <f>_xlfn.XLOOKUP(G117,[1]Priorizados!F$2:F$241,[1]Priorizados!D$2:D$241,"NO ENTIDAD",0,1)</f>
        <v>NO ENTIDAD</v>
      </c>
      <c r="J117" s="17"/>
      <c r="K117" s="15" t="str">
        <f>VLOOKUP($G117,'[1]Base PL'!B$1:L$1113,2,0)</f>
        <v>Por medio de la cual se crea el Fondo de Dignidad y Justicia Laboral para los extrabajadores víctimas de SaludCoop EPS y se dictan otras disposiciones.</v>
      </c>
      <c r="L117" s="12" t="str">
        <f>VLOOKUP($G117,'[1]Base PL'!B$1:L$1113,3,0)</f>
        <v>Medio</v>
      </c>
      <c r="M117" s="12" t="str">
        <f>VLOOKUP($G117,'[1]Base PL'!B$1:L$1113,4,0)</f>
        <v>Publicación</v>
      </c>
      <c r="N117" s="12" t="str">
        <f>VLOOKUP($G117,'[1]Base PL'!B$1:L$1113,5,0)</f>
        <v>0</v>
      </c>
      <c r="O117" s="12" t="str">
        <f>VLOOKUP($G117,'[1]Base PL'!B$1:L$1113,6,0)</f>
        <v>DGPPN;DGRESS</v>
      </c>
      <c r="P117" s="12" t="str">
        <f>VLOOKUP($G117,'[1]Base PL'!B$1:L$1113,7,0)</f>
        <v>DGPPN</v>
      </c>
      <c r="Q117" s="12" t="str">
        <f>VLOOKUP($G117,'[1]Base PL'!B$1:L$1113,8,0)</f>
        <v/>
      </c>
      <c r="R117" s="12" t="str">
        <f>VLOOKUP($G117,'[1]Base PL'!B$1:L$1113,9,0)</f>
        <v/>
      </c>
      <c r="S117" s="12" t="str">
        <f>VLOOKUP($G117,'[1]Base PL'!B$1:L$1113,10,0)</f>
        <v/>
      </c>
    </row>
    <row r="118" spans="1:19" ht="30" customHeight="1" x14ac:dyDescent="0.3">
      <c r="A118" s="7">
        <v>27</v>
      </c>
      <c r="B118" s="8" t="s">
        <v>57</v>
      </c>
      <c r="C118" s="16">
        <v>46154</v>
      </c>
      <c r="D118" s="10">
        <v>0.41666666666666669</v>
      </c>
      <c r="E118" s="11" t="s">
        <v>26</v>
      </c>
      <c r="F118" s="8" t="s">
        <v>33</v>
      </c>
      <c r="G118" s="12" t="s">
        <v>152</v>
      </c>
      <c r="H118" s="12" t="str">
        <f>_xlfn.XLOOKUP(G118,[1]Priorizados!F$2:F$241,[1]Priorizados!L$2:L$241,"NO CRITERIO",0,1)</f>
        <v>Riesgo</v>
      </c>
      <c r="I118" s="13" t="str">
        <f>_xlfn.XLOOKUP(G118,[1]Priorizados!F$2:F$241,[1]Priorizados!D$2:D$241,"NO ENTIDAD",0,1)</f>
        <v>DNP</v>
      </c>
      <c r="J118" s="17"/>
      <c r="K118" s="15" t="str">
        <f>VLOOKUP($G118,'[1]Base PL'!B$1:L$1113,2,0)</f>
        <v>Por medio de la cual se establecen criterios especiales de calificación; recategorización y permanencia en el Sistema de Identificación de Potenciales Beneficiarios de Programas Sociales (Sisbén); se protege el mejoramiento progresivo de las condiciones de vida y se dictan otras disposiciones.</v>
      </c>
      <c r="L118" s="12" t="str">
        <f>VLOOKUP($G118,'[1]Base PL'!B$1:L$1113,3,0)</f>
        <v>Medio</v>
      </c>
      <c r="M118" s="12" t="str">
        <f>VLOOKUP($G118,'[1]Base PL'!B$1:L$1113,4,0)</f>
        <v>Publicación</v>
      </c>
      <c r="N118" s="12" t="str">
        <f>VLOOKUP($G118,'[1]Base PL'!B$1:L$1113,5,0)</f>
        <v>0</v>
      </c>
      <c r="O118" s="12" t="str">
        <f>VLOOKUP($G118,'[1]Base PL'!B$1:L$1113,6,0)</f>
        <v>DESPACHO VICEMINISTRO TÉCNICO;DGPM;DGRESS;DAF;DGPPN</v>
      </c>
      <c r="P118" s="12" t="str">
        <f>VLOOKUP($G118,'[1]Base PL'!B$1:L$1113,7,0)</f>
        <v>DESPACHO VICEMINISTRO TÉCNICO; DGPPN</v>
      </c>
      <c r="Q118" s="12" t="str">
        <f>VLOOKUP($G118,'[1]Base PL'!B$1:L$1113,8,0)</f>
        <v/>
      </c>
      <c r="R118" s="12" t="str">
        <f>VLOOKUP($G118,'[1]Base PL'!B$1:L$1113,9,0)</f>
        <v/>
      </c>
      <c r="S118" s="12" t="str">
        <f>VLOOKUP($G118,'[1]Base PL'!B$1:L$1113,10,0)</f>
        <v/>
      </c>
    </row>
    <row r="119" spans="1:19" ht="30" customHeight="1" x14ac:dyDescent="0.3">
      <c r="A119" s="7">
        <v>1</v>
      </c>
      <c r="B119" s="8" t="s">
        <v>57</v>
      </c>
      <c r="C119" s="16">
        <v>46154</v>
      </c>
      <c r="D119" s="10" t="s">
        <v>61</v>
      </c>
      <c r="E119" s="11" t="s">
        <v>22</v>
      </c>
      <c r="F119" s="8" t="s">
        <v>33</v>
      </c>
      <c r="G119" s="12" t="s">
        <v>153</v>
      </c>
      <c r="H119" s="12" t="str">
        <f>_xlfn.XLOOKUP(G119,[1]Priorizados!F$2:F$241,[1]Priorizados!L$2:L$241,"NO CRITERIO",0,1)</f>
        <v>Complementario</v>
      </c>
      <c r="I119" s="13" t="str">
        <f>_xlfn.XLOOKUP(G119,[1]Priorizados!F$2:F$241,[1]Priorizados!D$2:D$241,"NO ENTIDAD",0,1)</f>
        <v>VIVIENDA</v>
      </c>
      <c r="J119" s="17"/>
      <c r="K119" s="15" t="str">
        <f>VLOOKUP($G119,'[1]Base PL'!B$1:L$1113,2,0)</f>
        <v>Por medio de la cual se crea el programa “Mi casa en Colombia” dirigido a colombianos residentes en el exterior y se dictan otras disposiciones</v>
      </c>
      <c r="L119" s="12" t="str">
        <f>VLOOKUP($G119,'[1]Base PL'!B$1:L$1113,3,0)</f>
        <v>Medio</v>
      </c>
      <c r="M119" s="12" t="str">
        <f>VLOOKUP($G119,'[1]Base PL'!B$1:L$1113,4,0)</f>
        <v>Aprobado</v>
      </c>
      <c r="N119" s="12" t="str">
        <f>VLOOKUP($G119,'[1]Base PL'!B$1:L$1113,5,0)</f>
        <v>2</v>
      </c>
      <c r="O119" s="12" t="str">
        <f>VLOOKUP($G119,'[1]Base PL'!B$1:L$1113,6,0)</f>
        <v>DGPM;DGPPN;URF</v>
      </c>
      <c r="P119" s="12" t="str">
        <f>VLOOKUP($G119,'[1]Base PL'!B$1:L$1113,7,0)</f>
        <v>DGPPN</v>
      </c>
      <c r="Q119" s="12" t="str">
        <f>VLOOKUP($G119,'[1]Base PL'!B$1:L$1113,8,0)</f>
        <v/>
      </c>
      <c r="R119" s="12" t="str">
        <f>VLOOKUP($G119,'[1]Base PL'!B$1:L$1113,9,0)</f>
        <v/>
      </c>
      <c r="S119" s="12" t="str">
        <f>VLOOKUP($G119,'[1]Base PL'!B$1:L$1113,10,0)</f>
        <v/>
      </c>
    </row>
    <row r="120" spans="1:19" ht="30" customHeight="1" x14ac:dyDescent="0.3">
      <c r="A120" s="7">
        <v>3</v>
      </c>
      <c r="B120" s="8" t="s">
        <v>57</v>
      </c>
      <c r="C120" s="16">
        <v>46154</v>
      </c>
      <c r="D120" s="10" t="s">
        <v>61</v>
      </c>
      <c r="E120" s="11" t="s">
        <v>22</v>
      </c>
      <c r="F120" s="8" t="s">
        <v>33</v>
      </c>
      <c r="G120" s="12" t="s">
        <v>154</v>
      </c>
      <c r="H120" s="12" t="str">
        <f>_xlfn.XLOOKUP(G120,[1]Priorizados!F$2:F$241,[1]Priorizados!L$2:L$241,"NO CRITERIO",0,1)</f>
        <v>NO CRITERIO</v>
      </c>
      <c r="I120" s="13" t="str">
        <f>_xlfn.XLOOKUP(G120,[1]Priorizados!F$2:F$241,[1]Priorizados!D$2:D$241,"NO ENTIDAD",0,1)</f>
        <v>NO ENTIDAD</v>
      </c>
      <c r="J120" s="17"/>
      <c r="K120" s="15" t="str">
        <f>VLOOKUP($G120,'[1]Base PL'!B$1:L$1113,2,0)</f>
        <v>por medio de la cual se modifica la Ley 2166 de 2021 se reconoce el subsidio de transporte y viáticos a los presidentes de las Juntas de Acción Comunal</v>
      </c>
      <c r="L120" s="12" t="str">
        <f>VLOOKUP($G120,'[1]Base PL'!B$1:L$1113,3,0)</f>
        <v>Medio</v>
      </c>
      <c r="M120" s="12" t="str">
        <f>VLOOKUP($G120,'[1]Base PL'!B$1:L$1113,4,0)</f>
        <v>Publicación</v>
      </c>
      <c r="N120" s="12" t="str">
        <f>VLOOKUP($G120,'[1]Base PL'!B$1:L$1113,5,0)</f>
        <v>0</v>
      </c>
      <c r="O120" s="12" t="str">
        <f>VLOOKUP($G120,'[1]Base PL'!B$1:L$1113,6,0)</f>
        <v>DGPPN;DAF</v>
      </c>
      <c r="P120" s="12" t="str">
        <f>VLOOKUP($G120,'[1]Base PL'!B$1:L$1113,7,0)</f>
        <v>DGPPN</v>
      </c>
      <c r="Q120" s="12" t="str">
        <f>VLOOKUP($G120,'[1]Base PL'!B$1:L$1113,8,0)</f>
        <v/>
      </c>
      <c r="R120" s="12" t="str">
        <f>VLOOKUP($G120,'[1]Base PL'!B$1:L$1113,9,0)</f>
        <v/>
      </c>
      <c r="S120" s="12" t="str">
        <f>VLOOKUP($G120,'[1]Base PL'!B$1:L$1113,10,0)</f>
        <v/>
      </c>
    </row>
    <row r="121" spans="1:19" ht="30" customHeight="1" x14ac:dyDescent="0.3">
      <c r="A121" s="7">
        <v>4</v>
      </c>
      <c r="B121" s="8" t="s">
        <v>57</v>
      </c>
      <c r="C121" s="16">
        <v>46154</v>
      </c>
      <c r="D121" s="10" t="s">
        <v>61</v>
      </c>
      <c r="E121" s="11" t="s">
        <v>22</v>
      </c>
      <c r="F121" s="8" t="s">
        <v>33</v>
      </c>
      <c r="G121" s="12" t="s">
        <v>155</v>
      </c>
      <c r="H121" s="12" t="str">
        <f>_xlfn.XLOOKUP(G121,[1]Priorizados!F$2:F$241,[1]Priorizados!L$2:L$241,"NO CRITERIO",0,1)</f>
        <v>NO CRITERIO</v>
      </c>
      <c r="I121" s="13" t="str">
        <f>_xlfn.XLOOKUP(G121,[1]Priorizados!F$2:F$241,[1]Priorizados!D$2:D$241,"NO ENTIDAD",0,1)</f>
        <v>NO ENTIDAD</v>
      </c>
      <c r="J121" s="17"/>
      <c r="K121" s="15" t="str">
        <f>VLOOKUP($G121,'[1]Base PL'!B$1:L$1113,2,0)</f>
        <v>por medio de la cual se promueve la generación de trabajos y empleos verdes en los sectores público; privado y popular; y se dictan otras disposiciones.</v>
      </c>
      <c r="L121" s="12" t="str">
        <f>VLOOKUP($G121,'[1]Base PL'!B$1:L$1113,3,0)</f>
        <v>Medio</v>
      </c>
      <c r="M121" s="12" t="str">
        <f>VLOOKUP($G121,'[1]Base PL'!B$1:L$1113,4,0)</f>
        <v>Ponencia</v>
      </c>
      <c r="N121" s="12" t="str">
        <f>VLOOKUP($G121,'[1]Base PL'!B$1:L$1113,5,0)</f>
        <v>1</v>
      </c>
      <c r="O121" s="12" t="str">
        <f>VLOOKUP($G121,'[1]Base PL'!B$1:L$1113,6,0)</f>
        <v>DGPPN;DAF</v>
      </c>
      <c r="P121" s="12" t="str">
        <f>VLOOKUP($G121,'[1]Base PL'!B$1:L$1113,7,0)</f>
        <v>DGPPN</v>
      </c>
      <c r="Q121" s="12" t="str">
        <f>VLOOKUP($G121,'[1]Base PL'!B$1:L$1113,8,0)</f>
        <v/>
      </c>
      <c r="R121" s="12" t="str">
        <f>VLOOKUP($G121,'[1]Base PL'!B$1:L$1113,9,0)</f>
        <v/>
      </c>
      <c r="S121" s="12" t="str">
        <f>VLOOKUP($G121,'[1]Base PL'!B$1:L$1113,10,0)</f>
        <v/>
      </c>
    </row>
    <row r="122" spans="1:19" ht="30" customHeight="1" x14ac:dyDescent="0.3">
      <c r="A122" s="7">
        <v>8</v>
      </c>
      <c r="B122" s="8" t="s">
        <v>57</v>
      </c>
      <c r="C122" s="16">
        <v>46154</v>
      </c>
      <c r="D122" s="10" t="s">
        <v>61</v>
      </c>
      <c r="E122" s="11" t="s">
        <v>22</v>
      </c>
      <c r="F122" s="8" t="s">
        <v>33</v>
      </c>
      <c r="G122" s="12" t="s">
        <v>156</v>
      </c>
      <c r="H122" s="12" t="str">
        <f>_xlfn.XLOOKUP(G122,[1]Priorizados!F$2:F$241,[1]Priorizados!L$2:L$241,"NO CRITERIO",0,1)</f>
        <v>NO CRITERIO</v>
      </c>
      <c r="I122" s="13" t="str">
        <f>_xlfn.XLOOKUP(G122,[1]Priorizados!F$2:F$241,[1]Priorizados!D$2:D$241,"NO ENTIDAD",0,1)</f>
        <v>NO ENTIDAD</v>
      </c>
      <c r="J122" s="17"/>
      <c r="K122" s="15" t="str">
        <f>VLOOKUP($G122,'[1]Base PL'!B$1:L$1113,2,0)</f>
        <v>Por medio del cual se amplía la licencia de paternidad y se dictan otras disposiciones.</v>
      </c>
      <c r="L122" s="12" t="str">
        <f>VLOOKUP($G122,'[1]Base PL'!B$1:L$1113,3,0)</f>
        <v>Bajo</v>
      </c>
      <c r="M122" s="12" t="str">
        <f>VLOOKUP($G122,'[1]Base PL'!B$1:L$1113,4,0)</f>
        <v>Ponencia</v>
      </c>
      <c r="N122" s="12" t="str">
        <f>VLOOKUP($G122,'[1]Base PL'!B$1:L$1113,5,0)</f>
        <v>1</v>
      </c>
      <c r="O122" s="12" t="str">
        <f>VLOOKUP($G122,'[1]Base PL'!B$1:L$1113,6,0)</f>
        <v>DGPPN;DGPM;DGRESS</v>
      </c>
      <c r="P122" s="12" t="str">
        <f>VLOOKUP($G122,'[1]Base PL'!B$1:L$1113,7,0)</f>
        <v>DGPPN</v>
      </c>
      <c r="Q122" s="12" t="str">
        <f>VLOOKUP($G122,'[1]Base PL'!B$1:L$1113,8,0)</f>
        <v/>
      </c>
      <c r="R122" s="12" t="str">
        <f>VLOOKUP($G122,'[1]Base PL'!B$1:L$1113,9,0)</f>
        <v/>
      </c>
      <c r="S122" s="12" t="str">
        <f>VLOOKUP($G122,'[1]Base PL'!B$1:L$1113,10,0)</f>
        <v/>
      </c>
    </row>
    <row r="123" spans="1:19" ht="30" customHeight="1" x14ac:dyDescent="0.3">
      <c r="A123" s="7">
        <v>9</v>
      </c>
      <c r="B123" s="8" t="s">
        <v>57</v>
      </c>
      <c r="C123" s="16">
        <v>46154</v>
      </c>
      <c r="D123" s="10" t="s">
        <v>61</v>
      </c>
      <c r="E123" s="11" t="s">
        <v>22</v>
      </c>
      <c r="F123" s="8" t="s">
        <v>33</v>
      </c>
      <c r="G123" s="12" t="s">
        <v>157</v>
      </c>
      <c r="H123" s="12" t="str">
        <f>_xlfn.XLOOKUP(G123,[1]Priorizados!F$2:F$241,[1]Priorizados!L$2:L$241,"NO CRITERIO",0,1)</f>
        <v>NO CRITERIO</v>
      </c>
      <c r="I123" s="13" t="str">
        <f>_xlfn.XLOOKUP(G123,[1]Priorizados!F$2:F$241,[1]Priorizados!D$2:D$241,"NO ENTIDAD",0,1)</f>
        <v>NO ENTIDAD</v>
      </c>
      <c r="J123" s="17"/>
      <c r="K123" s="15" t="str">
        <f>VLOOKUP($G123,'[1]Base PL'!B$1:L$1113,2,0)</f>
        <v>Por medio de la cual se crea el Banco Nacional de Tiempo y Voluntariado; se regula su funcionamiento y se establecen otras disposiciones.</v>
      </c>
      <c r="L123" s="12" t="str">
        <f>VLOOKUP($G123,'[1]Base PL'!B$1:L$1113,3,0)</f>
        <v>Bajo</v>
      </c>
      <c r="M123" s="12" t="str">
        <f>VLOOKUP($G123,'[1]Base PL'!B$1:L$1113,4,0)</f>
        <v>Ponencia</v>
      </c>
      <c r="N123" s="12" t="str">
        <f>VLOOKUP($G123,'[1]Base PL'!B$1:L$1113,5,0)</f>
        <v>1</v>
      </c>
      <c r="O123" s="12" t="str">
        <f>VLOOKUP($G123,'[1]Base PL'!B$1:L$1113,6,0)</f>
        <v>DAF;DGPPN</v>
      </c>
      <c r="P123" s="12" t="str">
        <f>VLOOKUP($G123,'[1]Base PL'!B$1:L$1113,7,0)</f>
        <v>DGPPN</v>
      </c>
      <c r="Q123" s="12" t="str">
        <f>VLOOKUP($G123,'[1]Base PL'!B$1:L$1113,8,0)</f>
        <v/>
      </c>
      <c r="R123" s="12" t="str">
        <f>VLOOKUP($G123,'[1]Base PL'!B$1:L$1113,9,0)</f>
        <v/>
      </c>
      <c r="S123" s="12" t="str">
        <f>VLOOKUP($G123,'[1]Base PL'!B$1:L$1113,10,0)</f>
        <v/>
      </c>
    </row>
    <row r="124" spans="1:19" ht="30" customHeight="1" x14ac:dyDescent="0.3">
      <c r="A124" s="7">
        <v>5</v>
      </c>
      <c r="B124" s="8" t="s">
        <v>57</v>
      </c>
      <c r="C124" s="16">
        <v>46154</v>
      </c>
      <c r="D124" s="10" t="s">
        <v>61</v>
      </c>
      <c r="E124" s="11" t="s">
        <v>22</v>
      </c>
      <c r="F124" s="8" t="s">
        <v>33</v>
      </c>
      <c r="G124" s="12" t="s">
        <v>158</v>
      </c>
      <c r="H124" s="12" t="str">
        <f>_xlfn.XLOOKUP(G124,[1]Priorizados!F$2:F$241,[1]Priorizados!L$2:L$241,"NO CRITERIO",0,1)</f>
        <v>NO CRITERIO</v>
      </c>
      <c r="I124" s="13" t="str">
        <f>_xlfn.XLOOKUP(G124,[1]Priorizados!F$2:F$241,[1]Priorizados!D$2:D$241,"NO ENTIDAD",0,1)</f>
        <v>NO ENTIDAD</v>
      </c>
      <c r="J124" s="17"/>
      <c r="K124" s="15" t="str">
        <f>VLOOKUP($G124,'[1]Base PL'!B$1:L$1113,2,0)</f>
        <v>Por la cual se dictan medidas especiales para la consolidación y mejoramiento del hábitat y la construcción de Vivienda de Interés Social y Prioritario Rural (VIS-VIP) en el territorio nacional y se dictan otras disposiciones.</v>
      </c>
      <c r="L124" s="12" t="str">
        <f>VLOOKUP($G124,'[1]Base PL'!B$1:L$1113,3,0)</f>
        <v>Medio</v>
      </c>
      <c r="M124" s="12" t="str">
        <f>VLOOKUP($G124,'[1]Base PL'!B$1:L$1113,4,0)</f>
        <v>Ponencia</v>
      </c>
      <c r="N124" s="12" t="str">
        <f>VLOOKUP($G124,'[1]Base PL'!B$1:L$1113,5,0)</f>
        <v>1</v>
      </c>
      <c r="O124" s="12" t="str">
        <f>VLOOKUP($G124,'[1]Base PL'!B$1:L$1113,6,0)</f>
        <v>DGPPN;DAF;DGPM</v>
      </c>
      <c r="P124" s="12" t="str">
        <f>VLOOKUP($G124,'[1]Base PL'!B$1:L$1113,7,0)</f>
        <v>DGPPN</v>
      </c>
      <c r="Q124" s="12" t="str">
        <f>VLOOKUP($G124,'[1]Base PL'!B$1:L$1113,8,0)</f>
        <v/>
      </c>
      <c r="R124" s="12" t="str">
        <f>VLOOKUP($G124,'[1]Base PL'!B$1:L$1113,9,0)</f>
        <v/>
      </c>
      <c r="S124" s="12" t="str">
        <f>VLOOKUP($G124,'[1]Base PL'!B$1:L$1113,10,0)</f>
        <v/>
      </c>
    </row>
    <row r="125" spans="1:19" ht="30" customHeight="1" x14ac:dyDescent="0.3">
      <c r="A125" s="7">
        <v>7</v>
      </c>
      <c r="B125" s="8" t="s">
        <v>57</v>
      </c>
      <c r="C125" s="16">
        <v>46154</v>
      </c>
      <c r="D125" s="10" t="s">
        <v>61</v>
      </c>
      <c r="E125" s="11" t="s">
        <v>22</v>
      </c>
      <c r="F125" s="8" t="s">
        <v>33</v>
      </c>
      <c r="G125" s="12" t="s">
        <v>159</v>
      </c>
      <c r="H125" s="12" t="str">
        <f>_xlfn.XLOOKUP(G125,[1]Priorizados!F$2:F$241,[1]Priorizados!L$2:L$241,"NO CRITERIO",0,1)</f>
        <v>NO CRITERIO</v>
      </c>
      <c r="I125" s="13" t="str">
        <f>_xlfn.XLOOKUP(G125,[1]Priorizados!F$2:F$241,[1]Priorizados!D$2:D$241,"NO ENTIDAD",0,1)</f>
        <v>NO ENTIDAD</v>
      </c>
      <c r="J125" s="17"/>
      <c r="K125" s="15" t="str">
        <f>VLOOKUP($G125,'[1]Base PL'!B$1:L$1113,2,0)</f>
        <v>Por medio de la cual se promueve la construcción sostenible a través del uso de energía solar fotovoltaica en proyectos de Vivienda de Interés Social y Vivienda de Interés Prioritario (VIS y VIP); se modifica la Ley 1537 de 2012 y se dictan otras disposiciones.</v>
      </c>
      <c r="L125" s="12" t="str">
        <f>VLOOKUP($G125,'[1]Base PL'!B$1:L$1113,3,0)</f>
        <v>Medio</v>
      </c>
      <c r="M125" s="12" t="str">
        <f>VLOOKUP($G125,'[1]Base PL'!B$1:L$1113,4,0)</f>
        <v>Ponencia</v>
      </c>
      <c r="N125" s="12" t="str">
        <f>VLOOKUP($G125,'[1]Base PL'!B$1:L$1113,5,0)</f>
        <v>1</v>
      </c>
      <c r="O125" s="12" t="str">
        <f>VLOOKUP($G125,'[1]Base PL'!B$1:L$1113,6,0)</f>
        <v>DGPPN;DGPM</v>
      </c>
      <c r="P125" s="12" t="str">
        <f>VLOOKUP($G125,'[1]Base PL'!B$1:L$1113,7,0)</f>
        <v>DGPPN</v>
      </c>
      <c r="Q125" s="12" t="str">
        <f>VLOOKUP($G125,'[1]Base PL'!B$1:L$1113,8,0)</f>
        <v/>
      </c>
      <c r="R125" s="12" t="str">
        <f>VLOOKUP($G125,'[1]Base PL'!B$1:L$1113,9,0)</f>
        <v/>
      </c>
      <c r="S125" s="12" t="str">
        <f>VLOOKUP($G125,'[1]Base PL'!B$1:L$1113,10,0)</f>
        <v/>
      </c>
    </row>
    <row r="126" spans="1:19" ht="30" customHeight="1" x14ac:dyDescent="0.3">
      <c r="A126" s="7">
        <v>10</v>
      </c>
      <c r="B126" s="8" t="s">
        <v>57</v>
      </c>
      <c r="C126" s="16">
        <v>46154</v>
      </c>
      <c r="D126" s="10" t="s">
        <v>61</v>
      </c>
      <c r="E126" s="11" t="s">
        <v>22</v>
      </c>
      <c r="F126" s="8" t="s">
        <v>33</v>
      </c>
      <c r="G126" s="12" t="s">
        <v>160</v>
      </c>
      <c r="H126" s="12" t="str">
        <f>_xlfn.XLOOKUP(G126,[1]Priorizados!F$2:F$241,[1]Priorizados!L$2:L$241,"NO CRITERIO",0,1)</f>
        <v>Riesgo</v>
      </c>
      <c r="I126" s="13" t="str">
        <f>_xlfn.XLOOKUP(G126,[1]Priorizados!F$2:F$241,[1]Priorizados!D$2:D$241,"NO ENTIDAD",0,1)</f>
        <v xml:space="preserve">SALUD </v>
      </c>
      <c r="J126" s="17"/>
      <c r="K126" s="15" t="str">
        <f>VLOOKUP($G126,'[1]Base PL'!B$1:L$1113,2,0)</f>
        <v>por medio de la cual se establece el procedimiento; mecanismo; instancias y elementos para la definición; monitoreo y ajuste de la Unidad de Pago por Capitación (UPC) y Presupuestos Máximos; del Sistema General de Seguridad Social en Salud y se dictan otras disposiciones.</v>
      </c>
      <c r="L126" s="12" t="str">
        <f>VLOOKUP($G126,'[1]Base PL'!B$1:L$1113,3,0)</f>
        <v>Medio</v>
      </c>
      <c r="M126" s="12" t="str">
        <f>VLOOKUP($G126,'[1]Base PL'!B$1:L$1113,4,0)</f>
        <v>Ponencia</v>
      </c>
      <c r="N126" s="12" t="str">
        <f>VLOOKUP($G126,'[1]Base PL'!B$1:L$1113,5,0)</f>
        <v>3</v>
      </c>
      <c r="O126" s="12" t="str">
        <f>VLOOKUP($G126,'[1]Base PL'!B$1:L$1113,6,0)</f>
        <v>DGRESS;DGPPN;DGPM</v>
      </c>
      <c r="P126" s="12" t="str">
        <f>VLOOKUP($G126,'[1]Base PL'!B$1:L$1113,7,0)</f>
        <v/>
      </c>
      <c r="Q126" s="12" t="str">
        <f>VLOOKUP($G126,'[1]Base PL'!B$1:L$1113,8,0)</f>
        <v/>
      </c>
      <c r="R126" s="12" t="str">
        <f>VLOOKUP($G126,'[1]Base PL'!B$1:L$1113,9,0)</f>
        <v>Aprobado 2 Debate</v>
      </c>
      <c r="S126" s="12" t="str">
        <f>VLOOKUP($G126,'[1]Base PL'!B$1:L$1113,10,0)</f>
        <v>-Ponencia 3 Debate</v>
      </c>
    </row>
    <row r="127" spans="1:19" ht="30" customHeight="1" x14ac:dyDescent="0.3">
      <c r="A127" s="7">
        <v>11</v>
      </c>
      <c r="B127" s="8" t="s">
        <v>57</v>
      </c>
      <c r="C127" s="16">
        <v>46154</v>
      </c>
      <c r="D127" s="10" t="s">
        <v>61</v>
      </c>
      <c r="E127" s="11" t="s">
        <v>22</v>
      </c>
      <c r="F127" s="8" t="s">
        <v>33</v>
      </c>
      <c r="G127" s="12" t="s">
        <v>161</v>
      </c>
      <c r="H127" s="12" t="str">
        <f>_xlfn.XLOOKUP(G127,[1]Priorizados!F$2:F$241,[1]Priorizados!L$2:L$241,"NO CRITERIO",0,1)</f>
        <v>NO CRITERIO</v>
      </c>
      <c r="I127" s="13" t="str">
        <f>_xlfn.XLOOKUP(G127,[1]Priorizados!F$2:F$241,[1]Priorizados!D$2:D$241,"NO ENTIDAD",0,1)</f>
        <v>NO ENTIDAD</v>
      </c>
      <c r="J127" s="17"/>
      <c r="K127" s="15" t="str">
        <f>VLOOKUP($G127,'[1]Base PL'!B$1:L$1113,2,0)</f>
        <v>por medio del cual se regula el contrato de trabajo de los trabajadores oficiales.</v>
      </c>
      <c r="L127" s="12" t="str">
        <f>VLOOKUP($G127,'[1]Base PL'!B$1:L$1113,3,0)</f>
        <v>Medio</v>
      </c>
      <c r="M127" s="12" t="str">
        <f>VLOOKUP($G127,'[1]Base PL'!B$1:L$1113,4,0)</f>
        <v>Ponencia</v>
      </c>
      <c r="N127" s="12" t="str">
        <f>VLOOKUP($G127,'[1]Base PL'!B$1:L$1113,5,0)</f>
        <v>1</v>
      </c>
      <c r="O127" s="12" t="str">
        <f>VLOOKUP($G127,'[1]Base PL'!B$1:L$1113,6,0)</f>
        <v>DAF;DGPPN</v>
      </c>
      <c r="P127" s="12" t="str">
        <f>VLOOKUP($G127,'[1]Base PL'!B$1:L$1113,7,0)</f>
        <v>DGPPN</v>
      </c>
      <c r="Q127" s="12" t="str">
        <f>VLOOKUP($G127,'[1]Base PL'!B$1:L$1113,8,0)</f>
        <v/>
      </c>
      <c r="R127" s="12" t="str">
        <f>VLOOKUP($G127,'[1]Base PL'!B$1:L$1113,9,0)</f>
        <v/>
      </c>
      <c r="S127" s="12" t="str">
        <f>VLOOKUP($G127,'[1]Base PL'!B$1:L$1113,10,0)</f>
        <v/>
      </c>
    </row>
    <row r="128" spans="1:19" ht="30" customHeight="1" x14ac:dyDescent="0.3">
      <c r="A128" s="7">
        <v>12</v>
      </c>
      <c r="B128" s="8" t="s">
        <v>57</v>
      </c>
      <c r="C128" s="16">
        <v>46154</v>
      </c>
      <c r="D128" s="10" t="s">
        <v>61</v>
      </c>
      <c r="E128" s="11" t="s">
        <v>22</v>
      </c>
      <c r="F128" s="8" t="s">
        <v>33</v>
      </c>
      <c r="G128" s="12" t="s">
        <v>162</v>
      </c>
      <c r="H128" s="12" t="str">
        <f>_xlfn.XLOOKUP(G128,[1]Priorizados!F$2:F$241,[1]Priorizados!L$2:L$241,"NO CRITERIO",0,1)</f>
        <v>NO CRITERIO</v>
      </c>
      <c r="I128" s="13" t="str">
        <f>_xlfn.XLOOKUP(G128,[1]Priorizados!F$2:F$241,[1]Priorizados!D$2:D$241,"NO ENTIDAD",0,1)</f>
        <v>NO ENTIDAD</v>
      </c>
      <c r="J128" s="17"/>
      <c r="K128" s="15" t="str">
        <f>VLOOKUP($G128,'[1]Base PL'!B$1:L$1113,2,0)</f>
        <v>Por medio de la cual se establecen los lineamientos para la Política Pública en Prevención; Diagnóstico Temprano y Tratamiento Integral de la Menopausia; se promueve la Sensibilización ante esta etapa de la vida; y se dictan otras disposiciones.</v>
      </c>
      <c r="L128" s="12" t="str">
        <f>VLOOKUP($G128,'[1]Base PL'!B$1:L$1113,3,0)</f>
        <v>Medio</v>
      </c>
      <c r="M128" s="12" t="str">
        <f>VLOOKUP($G128,'[1]Base PL'!B$1:L$1113,4,0)</f>
        <v>Ponencia</v>
      </c>
      <c r="N128" s="12" t="str">
        <f>VLOOKUP($G128,'[1]Base PL'!B$1:L$1113,5,0)</f>
        <v>1</v>
      </c>
      <c r="O128" s="12" t="str">
        <f>VLOOKUP($G128,'[1]Base PL'!B$1:L$1113,6,0)</f>
        <v>DGPPN;DGRESS</v>
      </c>
      <c r="P128" s="12" t="str">
        <f>VLOOKUP($G128,'[1]Base PL'!B$1:L$1113,7,0)</f>
        <v>DGPPN</v>
      </c>
      <c r="Q128" s="12" t="str">
        <f>VLOOKUP($G128,'[1]Base PL'!B$1:L$1113,8,0)</f>
        <v/>
      </c>
      <c r="R128" s="12" t="str">
        <f>VLOOKUP($G128,'[1]Base PL'!B$1:L$1113,9,0)</f>
        <v/>
      </c>
      <c r="S128" s="12" t="str">
        <f>VLOOKUP($G128,'[1]Base PL'!B$1:L$1113,10,0)</f>
        <v/>
      </c>
    </row>
    <row r="129" spans="1:19" ht="30" customHeight="1" x14ac:dyDescent="0.3">
      <c r="A129" s="7">
        <v>13</v>
      </c>
      <c r="B129" s="8" t="s">
        <v>57</v>
      </c>
      <c r="C129" s="16">
        <v>46154</v>
      </c>
      <c r="D129" s="10" t="s">
        <v>61</v>
      </c>
      <c r="E129" s="11" t="s">
        <v>22</v>
      </c>
      <c r="F129" s="8" t="s">
        <v>33</v>
      </c>
      <c r="G129" s="12" t="s">
        <v>163</v>
      </c>
      <c r="H129" s="12" t="str">
        <f>_xlfn.XLOOKUP(G129,[1]Priorizados!F$2:F$241,[1]Priorizados!L$2:L$241,"NO CRITERIO",0,1)</f>
        <v>NO CRITERIO</v>
      </c>
      <c r="I129" s="13" t="str">
        <f>_xlfn.XLOOKUP(G129,[1]Priorizados!F$2:F$241,[1]Priorizados!D$2:D$241,"NO ENTIDAD",0,1)</f>
        <v>NO ENTIDAD</v>
      </c>
      <c r="J129" s="17"/>
      <c r="K129" s="15" t="str">
        <f>VLOOKUP($G129,'[1]Base PL'!B$1:L$1113,2,0)</f>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
      <c r="L129" s="12" t="str">
        <f>VLOOKUP($G129,'[1]Base PL'!B$1:L$1113,3,0)</f>
        <v>Medio</v>
      </c>
      <c r="M129" s="12" t="str">
        <f>VLOOKUP($G129,'[1]Base PL'!B$1:L$1113,4,0)</f>
        <v>Ponencia</v>
      </c>
      <c r="N129" s="12" t="str">
        <f>VLOOKUP($G129,'[1]Base PL'!B$1:L$1113,5,0)</f>
        <v>1</v>
      </c>
      <c r="O129" s="12" t="str">
        <f>VLOOKUP($G129,'[1]Base PL'!B$1:L$1113,6,0)</f>
        <v>DGPPN;DGPM</v>
      </c>
      <c r="P129" s="12" t="str">
        <f>VLOOKUP($G129,'[1]Base PL'!B$1:L$1113,7,0)</f>
        <v>DGPPN</v>
      </c>
      <c r="Q129" s="12" t="str">
        <f>VLOOKUP($G129,'[1]Base PL'!B$1:L$1113,8,0)</f>
        <v/>
      </c>
      <c r="R129" s="12" t="str">
        <f>VLOOKUP($G129,'[1]Base PL'!B$1:L$1113,9,0)</f>
        <v/>
      </c>
      <c r="S129" s="12" t="str">
        <f>VLOOKUP($G129,'[1]Base PL'!B$1:L$1113,10,0)</f>
        <v/>
      </c>
    </row>
    <row r="130" spans="1:19" ht="30" customHeight="1" x14ac:dyDescent="0.3">
      <c r="A130" s="7">
        <v>14</v>
      </c>
      <c r="B130" s="8" t="s">
        <v>57</v>
      </c>
      <c r="C130" s="16">
        <v>46154</v>
      </c>
      <c r="D130" s="10" t="s">
        <v>61</v>
      </c>
      <c r="E130" s="11" t="s">
        <v>22</v>
      </c>
      <c r="F130" s="8" t="s">
        <v>33</v>
      </c>
      <c r="G130" s="12" t="s">
        <v>164</v>
      </c>
      <c r="H130" s="12" t="str">
        <f>_xlfn.XLOOKUP(G130,[1]Priorizados!F$2:F$241,[1]Priorizados!L$2:L$241,"NO CRITERIO",0,1)</f>
        <v>NO CRITERIO</v>
      </c>
      <c r="I130" s="13" t="str">
        <f>_xlfn.XLOOKUP(G130,[1]Priorizados!F$2:F$241,[1]Priorizados!D$2:D$241,"NO ENTIDAD",0,1)</f>
        <v>NO ENTIDAD</v>
      </c>
      <c r="J130" s="17"/>
      <c r="K130" s="15" t="str">
        <f>VLOOKUP($G130,'[1]Base PL'!B$1:L$1113,2,0)</f>
        <v>por medio de la cual se busca proteger a los contratistas de prestación de servicios y se dictan otras disposiciones para evitar el encubrimiento de relaciones laborales bajo la modalidad de contratos de prestación de servicios en el sector público y la modernización estatal de las plantas de personal</v>
      </c>
      <c r="L130" s="12" t="str">
        <f>VLOOKUP($G130,'[1]Base PL'!B$1:L$1113,3,0)</f>
        <v>Medio</v>
      </c>
      <c r="M130" s="12" t="str">
        <f>VLOOKUP($G130,'[1]Base PL'!B$1:L$1113,4,0)</f>
        <v>Aprobado</v>
      </c>
      <c r="N130" s="12" t="str">
        <f>VLOOKUP($G130,'[1]Base PL'!B$1:L$1113,5,0)</f>
        <v>2</v>
      </c>
      <c r="O130" s="12" t="str">
        <f>VLOOKUP($G130,'[1]Base PL'!B$1:L$1113,6,0)</f>
        <v>DGPPN;DGRESS;DGPM;DAF;DGPE</v>
      </c>
      <c r="P130" s="12" t="str">
        <f>VLOOKUP($G130,'[1]Base PL'!B$1:L$1113,7,0)</f>
        <v>DGPPN</v>
      </c>
      <c r="Q130" s="12" t="str">
        <f>VLOOKUP($G130,'[1]Base PL'!B$1:L$1113,8,0)</f>
        <v/>
      </c>
      <c r="R130" s="12" t="str">
        <f>VLOOKUP($G130,'[1]Base PL'!B$1:L$1113,9,0)</f>
        <v/>
      </c>
      <c r="S130" s="12" t="str">
        <f>VLOOKUP($G130,'[1]Base PL'!B$1:L$1113,10,0)</f>
        <v/>
      </c>
    </row>
    <row r="131" spans="1:19" ht="30" customHeight="1" x14ac:dyDescent="0.3">
      <c r="A131" s="18">
        <v>0</v>
      </c>
      <c r="B131" s="8" t="s">
        <v>65</v>
      </c>
      <c r="C131" s="16">
        <v>46154</v>
      </c>
      <c r="D131" s="10" t="s">
        <v>66</v>
      </c>
      <c r="E131" s="11" t="s">
        <v>26</v>
      </c>
      <c r="F131" s="8" t="s">
        <v>27</v>
      </c>
      <c r="G131" s="12" t="s">
        <v>165</v>
      </c>
      <c r="H131" s="12" t="str">
        <f>_xlfn.XLOOKUP(G131,[1]Priorizados!F$2:F$241,[1]Priorizados!L$2:L$241,"NO CRITERIO",0,1)</f>
        <v>NO CRITERIO</v>
      </c>
      <c r="I131" s="13" t="str">
        <f>_xlfn.XLOOKUP(G131,[1]Priorizados!F$2:F$241,[1]Priorizados!D$2:D$241,"NO ENTIDAD",0,1)</f>
        <v>NO ENTIDAD</v>
      </c>
      <c r="J131" s="17"/>
      <c r="K131" s="15" t="e">
        <f>VLOOKUP($G131,'[1]Base PL'!B$1:L$1113,2,0)</f>
        <v>#N/A</v>
      </c>
      <c r="L131" s="12" t="e">
        <f>VLOOKUP($G131,'[1]Base PL'!B$1:L$1113,3,0)</f>
        <v>#N/A</v>
      </c>
      <c r="M131" s="12" t="e">
        <f>VLOOKUP($G131,'[1]Base PL'!B$1:L$1113,4,0)</f>
        <v>#N/A</v>
      </c>
      <c r="N131" s="12" t="e">
        <f>VLOOKUP($G131,'[1]Base PL'!B$1:L$1113,5,0)</f>
        <v>#N/A</v>
      </c>
      <c r="O131" s="12" t="e">
        <f>VLOOKUP($G131,'[1]Base PL'!B$1:L$1113,6,0)</f>
        <v>#N/A</v>
      </c>
      <c r="P131" s="12" t="e">
        <f>VLOOKUP($G131,'[1]Base PL'!B$1:L$1113,7,0)</f>
        <v>#N/A</v>
      </c>
      <c r="Q131" s="12" t="e">
        <f>VLOOKUP($G131,'[1]Base PL'!B$1:L$1113,8,0)</f>
        <v>#N/A</v>
      </c>
      <c r="R131" s="12" t="e">
        <f>VLOOKUP($G131,'[1]Base PL'!B$1:L$1113,9,0)</f>
        <v>#N/A</v>
      </c>
      <c r="S131" s="12" t="e">
        <f>VLOOKUP($G131,'[1]Base PL'!B$1:L$1113,10,0)</f>
        <v>#N/A</v>
      </c>
    </row>
    <row r="132" spans="1:19" ht="30" customHeight="1" x14ac:dyDescent="0.3">
      <c r="A132" s="18">
        <v>15</v>
      </c>
      <c r="B132" s="8" t="s">
        <v>57</v>
      </c>
      <c r="C132" s="16">
        <v>46154</v>
      </c>
      <c r="D132" s="10" t="s">
        <v>61</v>
      </c>
      <c r="E132" s="11" t="s">
        <v>22</v>
      </c>
      <c r="F132" s="8" t="s">
        <v>33</v>
      </c>
      <c r="G132" s="12" t="s">
        <v>166</v>
      </c>
      <c r="H132" s="12" t="str">
        <f>_xlfn.XLOOKUP(G132,[1]Priorizados!F$2:F$241,[1]Priorizados!L$2:L$241,"NO CRITERIO",0,1)</f>
        <v>NO CRITERIO</v>
      </c>
      <c r="I132" s="13" t="str">
        <f>_xlfn.XLOOKUP(G132,[1]Priorizados!F$2:F$241,[1]Priorizados!D$2:D$241,"NO ENTIDAD",0,1)</f>
        <v>NO ENTIDAD</v>
      </c>
      <c r="J132" s="17"/>
      <c r="K132" s="15" t="str">
        <f>VLOOKUP($G132,'[1]Base PL'!B$1:L$1113,2,0)</f>
        <v>por medio de la cual se establecen medidas para el fortalecimiento de las condiciones laborales y de bienestar de los profesionales biopsicosociales del Instituto Colombiano de Bienestar Familiar (ICBF) y se dictan otras disposiciones.</v>
      </c>
      <c r="L132" s="12" t="str">
        <f>VLOOKUP($G132,'[1]Base PL'!B$1:L$1113,3,0)</f>
        <v>Medio</v>
      </c>
      <c r="M132" s="12" t="str">
        <f>VLOOKUP($G132,'[1]Base PL'!B$1:L$1113,4,0)</f>
        <v>Ponencia</v>
      </c>
      <c r="N132" s="12" t="str">
        <f>VLOOKUP($G132,'[1]Base PL'!B$1:L$1113,5,0)</f>
        <v>1</v>
      </c>
      <c r="O132" s="12" t="str">
        <f>VLOOKUP($G132,'[1]Base PL'!B$1:L$1113,6,0)</f>
        <v>DGPPN</v>
      </c>
      <c r="P132" s="12" t="str">
        <f>VLOOKUP($G132,'[1]Base PL'!B$1:L$1113,7,0)</f>
        <v>DGPPN</v>
      </c>
      <c r="Q132" s="12" t="str">
        <f>VLOOKUP($G132,'[1]Base PL'!B$1:L$1113,8,0)</f>
        <v/>
      </c>
      <c r="R132" s="12" t="str">
        <f>VLOOKUP($G132,'[1]Base PL'!B$1:L$1113,9,0)</f>
        <v/>
      </c>
      <c r="S132" s="12" t="str">
        <f>VLOOKUP($G132,'[1]Base PL'!B$1:L$1113,10,0)</f>
        <v/>
      </c>
    </row>
    <row r="133" spans="1:19" ht="30" customHeight="1" x14ac:dyDescent="0.3">
      <c r="A133" s="18">
        <v>16</v>
      </c>
      <c r="B133" s="8" t="s">
        <v>57</v>
      </c>
      <c r="C133" s="16">
        <v>46154</v>
      </c>
      <c r="D133" s="10" t="s">
        <v>61</v>
      </c>
      <c r="E133" s="11" t="s">
        <v>22</v>
      </c>
      <c r="F133" s="8" t="s">
        <v>33</v>
      </c>
      <c r="G133" s="12" t="s">
        <v>167</v>
      </c>
      <c r="H133" s="12" t="str">
        <f>_xlfn.XLOOKUP(G133,[1]Priorizados!F$2:F$241,[1]Priorizados!L$2:L$241,"NO CRITERIO",0,1)</f>
        <v>NO CRITERIO</v>
      </c>
      <c r="I133" s="13" t="str">
        <f>_xlfn.XLOOKUP(G133,[1]Priorizados!F$2:F$241,[1]Priorizados!D$2:D$241,"NO ENTIDAD",0,1)</f>
        <v>NO ENTIDAD</v>
      </c>
      <c r="J133" s="17"/>
      <c r="K133" s="15" t="str">
        <f>VLOOKUP($G133,'[1]Base PL'!B$1:L$1113,2,0)</f>
        <v>Por la cual se establece la protección integral de las madres cabeza de familia y se dictan otras disposiciones.</v>
      </c>
      <c r="L133" s="12" t="str">
        <f>VLOOKUP($G133,'[1]Base PL'!B$1:L$1113,3,0)</f>
        <v>Medio</v>
      </c>
      <c r="M133" s="12" t="str">
        <f>VLOOKUP($G133,'[1]Base PL'!B$1:L$1113,4,0)</f>
        <v>Ponencia</v>
      </c>
      <c r="N133" s="12" t="str">
        <f>VLOOKUP($G133,'[1]Base PL'!B$1:L$1113,5,0)</f>
        <v>1</v>
      </c>
      <c r="O133" s="12" t="str">
        <f>VLOOKUP($G133,'[1]Base PL'!B$1:L$1113,6,0)</f>
        <v>GRUPO SISTEMA GENERAL DE REGALÍAS;DIAN;DGPPN;DGRESS;URF;DAF;DGPM</v>
      </c>
      <c r="P133" s="12" t="str">
        <f>VLOOKUP($G133,'[1]Base PL'!B$1:L$1113,7,0)</f>
        <v>DGPPN</v>
      </c>
      <c r="Q133" s="12" t="str">
        <f>VLOOKUP($G133,'[1]Base PL'!B$1:L$1113,8,0)</f>
        <v/>
      </c>
      <c r="R133" s="12" t="str">
        <f>VLOOKUP($G133,'[1]Base PL'!B$1:L$1113,9,0)</f>
        <v/>
      </c>
      <c r="S133" s="12" t="str">
        <f>VLOOKUP($G133,'[1]Base PL'!B$1:L$1113,10,0)</f>
        <v/>
      </c>
    </row>
    <row r="134" spans="1:19" ht="30" customHeight="1" x14ac:dyDescent="0.3">
      <c r="A134" s="18">
        <v>1</v>
      </c>
      <c r="B134" s="8" t="s">
        <v>65</v>
      </c>
      <c r="C134" s="16">
        <v>46154</v>
      </c>
      <c r="D134" s="10" t="s">
        <v>66</v>
      </c>
      <c r="E134" s="11" t="s">
        <v>26</v>
      </c>
      <c r="F134" s="8" t="s">
        <v>33</v>
      </c>
      <c r="G134" s="12" t="s">
        <v>168</v>
      </c>
      <c r="H134" s="12" t="str">
        <f>_xlfn.XLOOKUP(G134,[1]Priorizados!F$2:F$241,[1]Priorizados!L$2:L$241,"NO CRITERIO",0,1)</f>
        <v>Prioritario</v>
      </c>
      <c r="I134" s="13" t="str">
        <f>_xlfn.XLOOKUP(G134,[1]Priorizados!F$2:F$241,[1]Priorizados!D$2:D$241,"NO ENTIDAD",0,1)</f>
        <v>Agricultura y Desarrollo Rural</v>
      </c>
      <c r="J134" s="17"/>
      <c r="K134" s="15" t="str">
        <f>VLOOKUP($G134,'[1]Base PL'!B$1:L$1113,2,0)</f>
        <v>Por medio de la cual se determinan las competencias de la jurisdicción agraria y rural; se establece el procedimiento especial agrario y rural y se dictan otras disposiciones.</v>
      </c>
      <c r="L134" s="12" t="str">
        <f>VLOOKUP($G134,'[1]Base PL'!B$1:L$1113,3,0)</f>
        <v>No impacto</v>
      </c>
      <c r="M134" s="12" t="str">
        <f>VLOOKUP($G134,'[1]Base PL'!B$1:L$1113,4,0)</f>
        <v>Ponencia</v>
      </c>
      <c r="N134" s="12" t="str">
        <f>VLOOKUP($G134,'[1]Base PL'!B$1:L$1113,5,0)</f>
        <v>4</v>
      </c>
      <c r="O134" s="12" t="str">
        <f>VLOOKUP($G134,'[1]Base PL'!B$1:L$1113,6,0)</f>
        <v>DGPPN</v>
      </c>
      <c r="P134" s="12" t="str">
        <f>VLOOKUP($G134,'[1]Base PL'!B$1:L$1113,7,0)</f>
        <v/>
      </c>
      <c r="Q134" s="12" t="str">
        <f>VLOOKUP($G134,'[1]Base PL'!B$1:L$1113,8,0)</f>
        <v/>
      </c>
      <c r="R134" s="12" t="str">
        <f>VLOOKUP($G134,'[1]Base PL'!B$1:L$1113,9,0)</f>
        <v>Ponencia 3 Debate</v>
      </c>
      <c r="S134" s="12" t="str">
        <f>VLOOKUP($G134,'[1]Base PL'!B$1:L$1113,10,0)</f>
        <v>-Publicación 0 Debate-Aprobado 3 Debate-Ponencia 4 Debate</v>
      </c>
    </row>
    <row r="135" spans="1:19" ht="30" customHeight="1" x14ac:dyDescent="0.3">
      <c r="A135" s="18">
        <v>1</v>
      </c>
      <c r="B135" s="8" t="s">
        <v>65</v>
      </c>
      <c r="C135" s="16">
        <v>46154</v>
      </c>
      <c r="D135" s="10" t="s">
        <v>66</v>
      </c>
      <c r="E135" s="11" t="s">
        <v>26</v>
      </c>
      <c r="F135" s="8" t="s">
        <v>169</v>
      </c>
      <c r="G135" s="12" t="s">
        <v>170</v>
      </c>
      <c r="H135" s="12" t="str">
        <f>_xlfn.XLOOKUP(G135,[1]Priorizados!F$2:F$241,[1]Priorizados!L$2:L$241,"NO CRITERIO",0,1)</f>
        <v>Prioritario</v>
      </c>
      <c r="I135" s="13" t="str">
        <f>_xlfn.XLOOKUP(G135,[1]Priorizados!F$2:F$241,[1]Priorizados!D$2:D$241,"NO ENTIDAD",0,1)</f>
        <v>VIVIENDA</v>
      </c>
      <c r="J135" s="17"/>
      <c r="K135" s="15" t="str">
        <f>VLOOKUP($G135,'[1]Base PL'!B$1:L$1113,2,0)</f>
        <v>Por medio del cual se garantiza la segunda postulación al subsidio de vivienda a las víctimas del conflicto armado interno y a las personas que perdieron su vivienda por razones ajenas a su voluntad.</v>
      </c>
      <c r="L135" s="12" t="str">
        <f>VLOOKUP($G135,'[1]Base PL'!B$1:L$1113,3,0)</f>
        <v>Medio</v>
      </c>
      <c r="M135" s="12" t="str">
        <f>VLOOKUP($G135,'[1]Base PL'!B$1:L$1113,4,0)</f>
        <v>Aprobado</v>
      </c>
      <c r="N135" s="12" t="str">
        <f>VLOOKUP($G135,'[1]Base PL'!B$1:L$1113,5,0)</f>
        <v>4</v>
      </c>
      <c r="O135" s="12" t="str">
        <f>VLOOKUP($G135,'[1]Base PL'!B$1:L$1113,6,0)</f>
        <v>DGPPN</v>
      </c>
      <c r="P135" s="12" t="str">
        <f>VLOOKUP($G135,'[1]Base PL'!B$1:L$1113,7,0)</f>
        <v/>
      </c>
      <c r="Q135" s="12" t="str">
        <f>VLOOKUP($G135,'[1]Base PL'!B$1:L$1113,8,0)</f>
        <v/>
      </c>
      <c r="R135" s="12" t="str">
        <f>VLOOKUP($G135,'[1]Base PL'!B$1:L$1113,9,0)</f>
        <v/>
      </c>
      <c r="S135" s="12" t="str">
        <f>VLOOKUP($G135,'[1]Base PL'!B$1:L$1113,10,0)</f>
        <v>-Ponencia 4 Debate</v>
      </c>
    </row>
    <row r="136" spans="1:19" ht="30" customHeight="1" x14ac:dyDescent="0.3">
      <c r="A136" s="18">
        <v>2</v>
      </c>
      <c r="B136" s="8" t="s">
        <v>65</v>
      </c>
      <c r="C136" s="16">
        <v>46154</v>
      </c>
      <c r="D136" s="10" t="s">
        <v>66</v>
      </c>
      <c r="E136" s="11" t="s">
        <v>26</v>
      </c>
      <c r="F136" s="8" t="s">
        <v>169</v>
      </c>
      <c r="G136" s="12" t="s">
        <v>171</v>
      </c>
      <c r="H136" s="12" t="str">
        <f>_xlfn.XLOOKUP(G136,[1]Priorizados!F$2:F$241,[1]Priorizados!L$2:L$241,"NO CRITERIO",0,1)</f>
        <v>NO CRITERIO</v>
      </c>
      <c r="I136" s="13" t="str">
        <f>_xlfn.XLOOKUP(G136,[1]Priorizados!F$2:F$241,[1]Priorizados!D$2:D$241,"NO ENTIDAD",0,1)</f>
        <v>NO ENTIDAD</v>
      </c>
      <c r="J136" s="17"/>
      <c r="K136" s="15" t="str">
        <f>VLOOKUP($G136,'[1]Base PL'!B$1:L$1113,2,0)</f>
        <v>Por medio del cual se exalta la gastronomía y platos típicos del Pueblo Raizal del Archipiélago de San Andrés; Providencia y Santa Catalina y se dictan otras disposiciones.</v>
      </c>
      <c r="L136" s="12" t="str">
        <f>VLOOKUP($G136,'[1]Base PL'!B$1:L$1113,3,0)</f>
        <v>Medio</v>
      </c>
      <c r="M136" s="12" t="str">
        <f>VLOOKUP($G136,'[1]Base PL'!B$1:L$1113,4,0)</f>
        <v>Aprobado</v>
      </c>
      <c r="N136" s="12" t="str">
        <f>VLOOKUP($G136,'[1]Base PL'!B$1:L$1113,5,0)</f>
        <v>4</v>
      </c>
      <c r="O136" s="12" t="str">
        <f>VLOOKUP($G136,'[1]Base PL'!B$1:L$1113,6,0)</f>
        <v>DGPPN;URF;DAF</v>
      </c>
      <c r="P136" s="12" t="str">
        <f>VLOOKUP($G136,'[1]Base PL'!B$1:L$1113,7,0)</f>
        <v/>
      </c>
      <c r="Q136" s="12" t="str">
        <f>VLOOKUP($G136,'[1]Base PL'!B$1:L$1113,8,0)</f>
        <v/>
      </c>
      <c r="R136" s="12" t="str">
        <f>VLOOKUP($G136,'[1]Base PL'!B$1:L$1113,9,0)</f>
        <v/>
      </c>
      <c r="S136" s="12" t="str">
        <f>VLOOKUP($G136,'[1]Base PL'!B$1:L$1113,10,0)</f>
        <v/>
      </c>
    </row>
    <row r="137" spans="1:19" ht="30" customHeight="1" x14ac:dyDescent="0.3">
      <c r="A137" s="7">
        <v>4</v>
      </c>
      <c r="B137" s="8" t="s">
        <v>65</v>
      </c>
      <c r="C137" s="16">
        <v>46154</v>
      </c>
      <c r="D137" s="10" t="s">
        <v>66</v>
      </c>
      <c r="E137" s="11" t="s">
        <v>26</v>
      </c>
      <c r="F137" s="8" t="s">
        <v>33</v>
      </c>
      <c r="G137" s="12" t="s">
        <v>172</v>
      </c>
      <c r="H137" s="12" t="str">
        <f>_xlfn.XLOOKUP(G137,[1]Priorizados!F$2:F$241,[1]Priorizados!L$2:L$241,"NO CRITERIO",0,1)</f>
        <v>Complementario</v>
      </c>
      <c r="I137" s="13" t="str">
        <f>_xlfn.XLOOKUP(G137,[1]Priorizados!F$2:F$241,[1]Priorizados!D$2:D$241,"NO ENTIDAD",0,1)</f>
        <v>Cancillería</v>
      </c>
      <c r="J137" s="17"/>
      <c r="K137" s="15" t="str">
        <f>VLOOKUP($G137,'[1]Base PL'!B$1:L$1113,2,0)</f>
        <v>Por medio del cual se aprueba el “Protocolo de 1996 relativo al Convenio sobre la Prevención de la Contaminación del Mar por vertimiento de desechos y otras materias de 1972”; hecho en Londres el 7 de noviembre de 1996 y enmendado en 2006.</v>
      </c>
      <c r="L137" s="12" t="str">
        <f>VLOOKUP($G137,'[1]Base PL'!B$1:L$1113,3,0)</f>
        <v>Bajo</v>
      </c>
      <c r="M137" s="12" t="str">
        <f>VLOOKUP($G137,'[1]Base PL'!B$1:L$1113,4,0)</f>
        <v>Ponencia</v>
      </c>
      <c r="N137" s="12" t="str">
        <f>VLOOKUP($G137,'[1]Base PL'!B$1:L$1113,5,0)</f>
        <v>2</v>
      </c>
      <c r="O137" s="12" t="str">
        <f>VLOOKUP($G137,'[1]Base PL'!B$1:L$1113,6,0)</f>
        <v/>
      </c>
      <c r="P137" s="12" t="str">
        <f>VLOOKUP($G137,'[1]Base PL'!B$1:L$1113,7,0)</f>
        <v/>
      </c>
      <c r="Q137" s="12" t="str">
        <f>VLOOKUP($G137,'[1]Base PL'!B$1:L$1113,8,0)</f>
        <v/>
      </c>
      <c r="R137" s="12" t="str">
        <f>VLOOKUP($G137,'[1]Base PL'!B$1:L$1113,9,0)</f>
        <v>Ponencia 1 Debate</v>
      </c>
      <c r="S137" s="12" t="str">
        <f>VLOOKUP($G137,'[1]Base PL'!B$1:L$1113,10,0)</f>
        <v>-Ponencia 2 Debate</v>
      </c>
    </row>
    <row r="138" spans="1:19" ht="30" customHeight="1" x14ac:dyDescent="0.3">
      <c r="A138" s="25">
        <v>5</v>
      </c>
      <c r="B138" s="8" t="s">
        <v>65</v>
      </c>
      <c r="C138" s="16">
        <v>46154</v>
      </c>
      <c r="D138" s="10" t="s">
        <v>66</v>
      </c>
      <c r="E138" s="11" t="s">
        <v>26</v>
      </c>
      <c r="F138" s="8" t="s">
        <v>33</v>
      </c>
      <c r="G138" s="12" t="s">
        <v>173</v>
      </c>
      <c r="H138" s="12" t="str">
        <f>_xlfn.XLOOKUP(G138,[1]Priorizados!F$2:F$241,[1]Priorizados!L$2:L$241,"NO CRITERIO",0,1)</f>
        <v>NO CRITERIO</v>
      </c>
      <c r="I138" s="13" t="str">
        <f>_xlfn.XLOOKUP(G138,[1]Priorizados!F$2:F$241,[1]Priorizados!D$2:D$241,"NO ENTIDAD",0,1)</f>
        <v>NO ENTIDAD</v>
      </c>
      <c r="J138" s="17"/>
      <c r="K138" s="15" t="str">
        <f>VLOOKUP($G138,'[1]Base PL'!B$1:L$1113,2,0)</f>
        <v>por medio del cual la Nación rinde homenaje a la Ciudad de Popayán del departamento del Cauca; y se asocia a la preparación y conmemoración del V Centenario de su fundación; y se dictan otras disposiciones.</v>
      </c>
      <c r="L138" s="12" t="str">
        <f>VLOOKUP($G138,'[1]Base PL'!B$1:L$1113,3,0)</f>
        <v>Bajo</v>
      </c>
      <c r="M138" s="12" t="str">
        <f>VLOOKUP($G138,'[1]Base PL'!B$1:L$1113,4,0)</f>
        <v>Ponencia</v>
      </c>
      <c r="N138" s="12" t="str">
        <f>VLOOKUP($G138,'[1]Base PL'!B$1:L$1113,5,0)</f>
        <v>4</v>
      </c>
      <c r="O138" s="12" t="str">
        <f>VLOOKUP($G138,'[1]Base PL'!B$1:L$1113,6,0)</f>
        <v>DGPPN</v>
      </c>
      <c r="P138" s="12" t="str">
        <f>VLOOKUP($G138,'[1]Base PL'!B$1:L$1113,7,0)</f>
        <v/>
      </c>
      <c r="Q138" s="12" t="str">
        <f>VLOOKUP($G138,'[1]Base PL'!B$1:L$1113,8,0)</f>
        <v/>
      </c>
      <c r="R138" s="12" t="str">
        <f>VLOOKUP($G138,'[1]Base PL'!B$1:L$1113,9,0)</f>
        <v/>
      </c>
      <c r="S138" s="12" t="str">
        <f>VLOOKUP($G138,'[1]Base PL'!B$1:L$1113,10,0)</f>
        <v>-Ponencia 2 Debate-Ponencia 4 Debate</v>
      </c>
    </row>
    <row r="139" spans="1:19" ht="30" customHeight="1" x14ac:dyDescent="0.3">
      <c r="A139" s="23">
        <v>6</v>
      </c>
      <c r="B139" s="8" t="s">
        <v>65</v>
      </c>
      <c r="C139" s="16">
        <v>46154</v>
      </c>
      <c r="D139" s="10" t="s">
        <v>66</v>
      </c>
      <c r="E139" s="11" t="s">
        <v>26</v>
      </c>
      <c r="F139" s="8" t="s">
        <v>33</v>
      </c>
      <c r="G139" s="12" t="s">
        <v>174</v>
      </c>
      <c r="H139" s="12" t="str">
        <f>_xlfn.XLOOKUP(G139,[1]Priorizados!F$2:F$241,[1]Priorizados!L$2:L$241,"NO CRITERIO",0,1)</f>
        <v>NO CRITERIO</v>
      </c>
      <c r="I139" s="13" t="str">
        <f>_xlfn.XLOOKUP(G139,[1]Priorizados!F$2:F$241,[1]Priorizados!D$2:D$241,"NO ENTIDAD",0,1)</f>
        <v>NO ENTIDAD</v>
      </c>
      <c r="J139" s="17"/>
      <c r="K139" s="15" t="str">
        <f>VLOOKUP($G139,'[1]Base PL'!B$1:L$1113,2,0)</f>
        <v>POR MEDIO DEL CUAL SE MODIFICAN LOS ARTICULOS 164; 250 Y 251 DE LA LEY 1437 DE 2011</v>
      </c>
      <c r="L139" s="12" t="str">
        <f>VLOOKUP($G139,'[1]Base PL'!B$1:L$1113,3,0)</f>
        <v>Bajo</v>
      </c>
      <c r="M139" s="12" t="str">
        <f>VLOOKUP($G139,'[1]Base PL'!B$1:L$1113,4,0)</f>
        <v>Ponencia</v>
      </c>
      <c r="N139" s="12" t="str">
        <f>VLOOKUP($G139,'[1]Base PL'!B$1:L$1113,5,0)</f>
        <v>2</v>
      </c>
      <c r="O139" s="12" t="str">
        <f>VLOOKUP($G139,'[1]Base PL'!B$1:L$1113,6,0)</f>
        <v>DGPPN</v>
      </c>
      <c r="P139" s="12" t="str">
        <f>VLOOKUP($G139,'[1]Base PL'!B$1:L$1113,7,0)</f>
        <v>DGPPN</v>
      </c>
      <c r="Q139" s="12" t="str">
        <f>VLOOKUP($G139,'[1]Base PL'!B$1:L$1113,8,0)</f>
        <v/>
      </c>
      <c r="R139" s="12" t="str">
        <f>VLOOKUP($G139,'[1]Base PL'!B$1:L$1113,9,0)</f>
        <v/>
      </c>
      <c r="S139" s="12" t="str">
        <f>VLOOKUP($G139,'[1]Base PL'!B$1:L$1113,10,0)</f>
        <v/>
      </c>
    </row>
    <row r="140" spans="1:19" ht="30" customHeight="1" x14ac:dyDescent="0.3">
      <c r="A140" s="18">
        <v>7</v>
      </c>
      <c r="B140" s="8" t="s">
        <v>65</v>
      </c>
      <c r="C140" s="16">
        <v>46154</v>
      </c>
      <c r="D140" s="10" t="s">
        <v>66</v>
      </c>
      <c r="E140" s="11" t="s">
        <v>26</v>
      </c>
      <c r="F140" s="8" t="s">
        <v>33</v>
      </c>
      <c r="G140" s="12" t="s">
        <v>175</v>
      </c>
      <c r="H140" s="12" t="str">
        <f>_xlfn.XLOOKUP(G140,[1]Priorizados!F$2:F$241,[1]Priorizados!L$2:L$241,"NO CRITERIO",0,1)</f>
        <v>NO CRITERIO</v>
      </c>
      <c r="I140" s="13" t="str">
        <f>_xlfn.XLOOKUP(G140,[1]Priorizados!F$2:F$241,[1]Priorizados!D$2:D$241,"NO ENTIDAD",0,1)</f>
        <v>NO ENTIDAD</v>
      </c>
      <c r="J140" s="17"/>
      <c r="K140" s="15" t="str">
        <f>VLOOKUP($G140,'[1]Base PL'!B$1:L$1113,2,0)</f>
        <v>Por medio del cual se institucionalizan las ferias de servicios para colombianos en el exterior y se dictan otras disposiciones.</v>
      </c>
      <c r="L140" s="12" t="str">
        <f>VLOOKUP($G140,'[1]Base PL'!B$1:L$1113,3,0)</f>
        <v>Bajo</v>
      </c>
      <c r="M140" s="12" t="str">
        <f>VLOOKUP($G140,'[1]Base PL'!B$1:L$1113,4,0)</f>
        <v>Ponencia</v>
      </c>
      <c r="N140" s="12" t="str">
        <f>VLOOKUP($G140,'[1]Base PL'!B$1:L$1113,5,0)</f>
        <v>2</v>
      </c>
      <c r="O140" s="12" t="str">
        <f>VLOOKUP($G140,'[1]Base PL'!B$1:L$1113,6,0)</f>
        <v>DGPPN;DGCPTN</v>
      </c>
      <c r="P140" s="12" t="str">
        <f>VLOOKUP($G140,'[1]Base PL'!B$1:L$1113,7,0)</f>
        <v>DGPPN</v>
      </c>
      <c r="Q140" s="12" t="str">
        <f>VLOOKUP($G140,'[1]Base PL'!B$1:L$1113,8,0)</f>
        <v/>
      </c>
      <c r="R140" s="12" t="str">
        <f>VLOOKUP($G140,'[1]Base PL'!B$1:L$1113,9,0)</f>
        <v/>
      </c>
      <c r="S140" s="12" t="str">
        <f>VLOOKUP($G140,'[1]Base PL'!B$1:L$1113,10,0)</f>
        <v/>
      </c>
    </row>
    <row r="141" spans="1:19" ht="30" customHeight="1" x14ac:dyDescent="0.3">
      <c r="A141" s="18">
        <v>8</v>
      </c>
      <c r="B141" s="8" t="s">
        <v>65</v>
      </c>
      <c r="C141" s="16">
        <v>46154</v>
      </c>
      <c r="D141" s="10" t="s">
        <v>66</v>
      </c>
      <c r="E141" s="11" t="s">
        <v>26</v>
      </c>
      <c r="F141" s="8" t="s">
        <v>33</v>
      </c>
      <c r="G141" s="12" t="s">
        <v>176</v>
      </c>
      <c r="H141" s="12" t="str">
        <f>_xlfn.XLOOKUP(G141,[1]Priorizados!F$2:F$241,[1]Priorizados!L$2:L$241,"NO CRITERIO",0,1)</f>
        <v>NO CRITERIO</v>
      </c>
      <c r="I141" s="13" t="str">
        <f>_xlfn.XLOOKUP(G141,[1]Priorizados!F$2:F$241,[1]Priorizados!D$2:D$241,"NO ENTIDAD",0,1)</f>
        <v>NO ENTIDAD</v>
      </c>
      <c r="J141" s="17"/>
      <c r="K141" s="15" t="str">
        <f>VLOOKUP($G141,'[1]Base PL'!B$1:L$1113,2,0)</f>
        <v>por medio de la cual se establece la licencia de maternidad para las mujeres que presten el servicio militar voluntario.</v>
      </c>
      <c r="L141" s="12" t="str">
        <f>VLOOKUP($G141,'[1]Base PL'!B$1:L$1113,3,0)</f>
        <v>Medio</v>
      </c>
      <c r="M141" s="12" t="str">
        <f>VLOOKUP($G141,'[1]Base PL'!B$1:L$1113,4,0)</f>
        <v>Ponencia</v>
      </c>
      <c r="N141" s="12" t="str">
        <f>VLOOKUP($G141,'[1]Base PL'!B$1:L$1113,5,0)</f>
        <v>2</v>
      </c>
      <c r="O141" s="12" t="str">
        <f>VLOOKUP($G141,'[1]Base PL'!B$1:L$1113,6,0)</f>
        <v>DGPPN</v>
      </c>
      <c r="P141" s="12" t="str">
        <f>VLOOKUP($G141,'[1]Base PL'!B$1:L$1113,7,0)</f>
        <v>DGPPN</v>
      </c>
      <c r="Q141" s="12" t="str">
        <f>VLOOKUP($G141,'[1]Base PL'!B$1:L$1113,8,0)</f>
        <v/>
      </c>
      <c r="R141" s="12" t="str">
        <f>VLOOKUP($G141,'[1]Base PL'!B$1:L$1113,9,0)</f>
        <v/>
      </c>
      <c r="S141" s="12" t="str">
        <f>VLOOKUP($G141,'[1]Base PL'!B$1:L$1113,10,0)</f>
        <v/>
      </c>
    </row>
    <row r="142" spans="1:19" ht="30" customHeight="1" x14ac:dyDescent="0.3">
      <c r="A142" s="18">
        <v>9</v>
      </c>
      <c r="B142" s="8" t="s">
        <v>65</v>
      </c>
      <c r="C142" s="16">
        <v>46154</v>
      </c>
      <c r="D142" s="10" t="s">
        <v>66</v>
      </c>
      <c r="E142" s="11" t="s">
        <v>26</v>
      </c>
      <c r="F142" s="8" t="s">
        <v>33</v>
      </c>
      <c r="G142" s="12" t="s">
        <v>177</v>
      </c>
      <c r="H142" s="12" t="str">
        <f>_xlfn.XLOOKUP(G142,[1]Priorizados!F$2:F$241,[1]Priorizados!L$2:L$241,"NO CRITERIO",0,1)</f>
        <v>NO CRITERIO</v>
      </c>
      <c r="I142" s="13" t="str">
        <f>_xlfn.XLOOKUP(G142,[1]Priorizados!F$2:F$241,[1]Priorizados!D$2:D$241,"NO ENTIDAD",0,1)</f>
        <v>NO ENTIDAD</v>
      </c>
      <c r="J142" s="17"/>
      <c r="K142" s="15" t="str">
        <f>VLOOKUP($G142,'[1]Base PL'!B$1:L$1113,2,0)</f>
        <v>por medio del cual se declara como Patrimonio Cultural Inmaterial de la Nación los conocimientos; técnicas; prácticas y representación culinaria tradicional de la Garulla Soachuna y se dictan otras disposiciones.</v>
      </c>
      <c r="L142" s="12" t="str">
        <f>VLOOKUP($G142,'[1]Base PL'!B$1:L$1113,3,0)</f>
        <v>Bajo</v>
      </c>
      <c r="M142" s="12" t="str">
        <f>VLOOKUP($G142,'[1]Base PL'!B$1:L$1113,4,0)</f>
        <v>Ponencia</v>
      </c>
      <c r="N142" s="12" t="str">
        <f>VLOOKUP($G142,'[1]Base PL'!B$1:L$1113,5,0)</f>
        <v>4</v>
      </c>
      <c r="O142" s="12" t="str">
        <f>VLOOKUP($G142,'[1]Base PL'!B$1:L$1113,6,0)</f>
        <v>DGPPN</v>
      </c>
      <c r="P142" s="12" t="str">
        <f>VLOOKUP($G142,'[1]Base PL'!B$1:L$1113,7,0)</f>
        <v/>
      </c>
      <c r="Q142" s="12" t="str">
        <f>VLOOKUP($G142,'[1]Base PL'!B$1:L$1113,8,0)</f>
        <v/>
      </c>
      <c r="R142" s="12" t="str">
        <f>VLOOKUP($G142,'[1]Base PL'!B$1:L$1113,9,0)</f>
        <v>Ponencia 4 Debate</v>
      </c>
      <c r="S142" s="12" t="str">
        <f>VLOOKUP($G142,'[1]Base PL'!B$1:L$1113,10,0)</f>
        <v>-Ponencia 2 Debate</v>
      </c>
    </row>
    <row r="143" spans="1:19" ht="30" customHeight="1" x14ac:dyDescent="0.3">
      <c r="A143" s="7">
        <v>10</v>
      </c>
      <c r="B143" s="8" t="s">
        <v>65</v>
      </c>
      <c r="C143" s="16">
        <v>46154</v>
      </c>
      <c r="D143" s="10" t="s">
        <v>66</v>
      </c>
      <c r="E143" s="11" t="s">
        <v>26</v>
      </c>
      <c r="F143" s="8" t="s">
        <v>33</v>
      </c>
      <c r="G143" s="12" t="s">
        <v>178</v>
      </c>
      <c r="H143" s="12" t="str">
        <f>_xlfn.XLOOKUP(G143,[1]Priorizados!F$2:F$241,[1]Priorizados!L$2:L$241,"NO CRITERIO",0,1)</f>
        <v>NO CRITERIO</v>
      </c>
      <c r="I143" s="13" t="str">
        <f>_xlfn.XLOOKUP(G143,[1]Priorizados!F$2:F$241,[1]Priorizados!D$2:D$241,"NO ENTIDAD",0,1)</f>
        <v>NO ENTIDAD</v>
      </c>
      <c r="J143" s="17"/>
      <c r="K143" s="15" t="str">
        <f>VLOOKUP($G143,'[1]Base PL'!B$1:L$1113,2,0)</f>
        <v>por medio de la cual el Congreso de la República de Colombia rinde homenaje al Concejo de Medellín en el marco de la conmemoración de sus 350 años de existencia.</v>
      </c>
      <c r="L143" s="12" t="str">
        <f>VLOOKUP($G143,'[1]Base PL'!B$1:L$1113,3,0)</f>
        <v>Bajo</v>
      </c>
      <c r="M143" s="12" t="str">
        <f>VLOOKUP($G143,'[1]Base PL'!B$1:L$1113,4,0)</f>
        <v>Ponencia</v>
      </c>
      <c r="N143" s="12" t="str">
        <f>VLOOKUP($G143,'[1]Base PL'!B$1:L$1113,5,0)</f>
        <v>2</v>
      </c>
      <c r="O143" s="12" t="str">
        <f>VLOOKUP($G143,'[1]Base PL'!B$1:L$1113,6,0)</f>
        <v>DGPPN</v>
      </c>
      <c r="P143" s="12" t="str">
        <f>VLOOKUP($G143,'[1]Base PL'!B$1:L$1113,7,0)</f>
        <v>DGPPN</v>
      </c>
      <c r="Q143" s="12" t="str">
        <f>VLOOKUP($G143,'[1]Base PL'!B$1:L$1113,8,0)</f>
        <v>Ponencia 2 Debate, JESUS DAVID MUÑOZ CACERES</v>
      </c>
      <c r="R143" s="12" t="str">
        <f>VLOOKUP($G143,'[1]Base PL'!B$1:L$1113,9,0)</f>
        <v/>
      </c>
      <c r="S143" s="12" t="str">
        <f>VLOOKUP($G143,'[1]Base PL'!B$1:L$1113,10,0)</f>
        <v/>
      </c>
    </row>
    <row r="144" spans="1:19" ht="30" customHeight="1" x14ac:dyDescent="0.3">
      <c r="A144" s="25">
        <v>11</v>
      </c>
      <c r="B144" s="8" t="s">
        <v>65</v>
      </c>
      <c r="C144" s="16">
        <v>46154</v>
      </c>
      <c r="D144" s="10" t="s">
        <v>66</v>
      </c>
      <c r="E144" s="11" t="s">
        <v>26</v>
      </c>
      <c r="F144" s="8" t="s">
        <v>33</v>
      </c>
      <c r="G144" s="12" t="s">
        <v>179</v>
      </c>
      <c r="H144" s="12" t="str">
        <f>_xlfn.XLOOKUP(G144,[1]Priorizados!F$2:F$241,[1]Priorizados!L$2:L$241,"NO CRITERIO",0,1)</f>
        <v>NO CRITERIO</v>
      </c>
      <c r="I144" s="13" t="str">
        <f>_xlfn.XLOOKUP(G144,[1]Priorizados!F$2:F$241,[1]Priorizados!D$2:D$241,"NO ENTIDAD",0,1)</f>
        <v>NO ENTIDAD</v>
      </c>
      <c r="J144" s="17"/>
      <c r="K144" s="15" t="str">
        <f>VLOOKUP($G144,'[1]Base PL'!B$1:L$1113,2,0)</f>
        <v>por medio del cual se penaliza la mutilación genital femenina y establece disposiciones para su atención y abordaje</v>
      </c>
      <c r="L144" s="12" t="str">
        <f>VLOOKUP($G144,'[1]Base PL'!B$1:L$1113,3,0)</f>
        <v>Medio</v>
      </c>
      <c r="M144" s="12" t="str">
        <f>VLOOKUP($G144,'[1]Base PL'!B$1:L$1113,4,0)</f>
        <v>Aprobado</v>
      </c>
      <c r="N144" s="12" t="str">
        <f>VLOOKUP($G144,'[1]Base PL'!B$1:L$1113,5,0)</f>
        <v>3</v>
      </c>
      <c r="O144" s="12" t="str">
        <f>VLOOKUP($G144,'[1]Base PL'!B$1:L$1113,6,0)</f>
        <v>DGRESS;DGPPN</v>
      </c>
      <c r="P144" s="12" t="str">
        <f>VLOOKUP($G144,'[1]Base PL'!B$1:L$1113,7,0)</f>
        <v/>
      </c>
      <c r="Q144" s="12" t="str">
        <f>VLOOKUP($G144,'[1]Base PL'!B$1:L$1113,8,0)</f>
        <v/>
      </c>
      <c r="R144" s="12" t="str">
        <f>VLOOKUP($G144,'[1]Base PL'!B$1:L$1113,9,0)</f>
        <v>Aprobado 3 Debate</v>
      </c>
      <c r="S144" s="12" t="str">
        <f>VLOOKUP($G144,'[1]Base PL'!B$1:L$1113,10,0)</f>
        <v/>
      </c>
    </row>
    <row r="145" spans="1:19" ht="30" customHeight="1" x14ac:dyDescent="0.3">
      <c r="A145" s="23">
        <v>12</v>
      </c>
      <c r="B145" s="8" t="s">
        <v>65</v>
      </c>
      <c r="C145" s="16">
        <v>46154</v>
      </c>
      <c r="D145" s="10" t="s">
        <v>66</v>
      </c>
      <c r="E145" s="11" t="s">
        <v>26</v>
      </c>
      <c r="F145" s="8" t="s">
        <v>33</v>
      </c>
      <c r="G145" s="12" t="s">
        <v>180</v>
      </c>
      <c r="H145" s="12" t="str">
        <f>_xlfn.XLOOKUP(G145,[1]Priorizados!F$2:F$241,[1]Priorizados!L$2:L$241,"NO CRITERIO",0,1)</f>
        <v>Riesgo</v>
      </c>
      <c r="I145" s="13" t="str">
        <f>_xlfn.XLOOKUP(G145,[1]Priorizados!F$2:F$241,[1]Priorizados!D$2:D$241,"NO ENTIDAD",0,1)</f>
        <v xml:space="preserve">SALUD </v>
      </c>
      <c r="J145" s="17"/>
      <c r="K145" s="15" t="str">
        <f>VLOOKUP($G145,'[1]Base PL'!B$1:L$1113,2,0)</f>
        <v>Por medio de la cual se establece una política pública en salud y protección social a favor de las personas afectadas por la Tuberculosis y se dictan otras disposiciones</v>
      </c>
      <c r="L145" s="12" t="str">
        <f>VLOOKUP($G145,'[1]Base PL'!B$1:L$1113,3,0)</f>
        <v>Medio</v>
      </c>
      <c r="M145" s="12" t="str">
        <f>VLOOKUP($G145,'[1]Base PL'!B$1:L$1113,4,0)</f>
        <v>Aprobado</v>
      </c>
      <c r="N145" s="12" t="str">
        <f>VLOOKUP($G145,'[1]Base PL'!B$1:L$1113,5,0)</f>
        <v>3</v>
      </c>
      <c r="O145" s="12" t="str">
        <f>VLOOKUP($G145,'[1]Base PL'!B$1:L$1113,6,0)</f>
        <v>DGRESS;DGPPN;DAF</v>
      </c>
      <c r="P145" s="12" t="str">
        <f>VLOOKUP($G145,'[1]Base PL'!B$1:L$1113,7,0)</f>
        <v>DGPPN</v>
      </c>
      <c r="Q145" s="12" t="str">
        <f>VLOOKUP($G145,'[1]Base PL'!B$1:L$1113,8,0)</f>
        <v/>
      </c>
      <c r="R145" s="12" t="str">
        <f>VLOOKUP($G145,'[1]Base PL'!B$1:L$1113,9,0)</f>
        <v/>
      </c>
      <c r="S145" s="12" t="str">
        <f>VLOOKUP($G145,'[1]Base PL'!B$1:L$1113,10,0)</f>
        <v/>
      </c>
    </row>
    <row r="146" spans="1:19" ht="30" customHeight="1" x14ac:dyDescent="0.3">
      <c r="A146" s="18">
        <v>13</v>
      </c>
      <c r="B146" s="8" t="s">
        <v>65</v>
      </c>
      <c r="C146" s="16">
        <v>46154</v>
      </c>
      <c r="D146" s="10" t="s">
        <v>66</v>
      </c>
      <c r="E146" s="11" t="s">
        <v>26</v>
      </c>
      <c r="F146" s="8" t="s">
        <v>33</v>
      </c>
      <c r="G146" s="12" t="s">
        <v>181</v>
      </c>
      <c r="H146" s="12" t="str">
        <f>_xlfn.XLOOKUP(G146,[1]Priorizados!F$2:F$241,[1]Priorizados!L$2:L$241,"NO CRITERIO",0,1)</f>
        <v>NO CRITERIO</v>
      </c>
      <c r="I146" s="13" t="str">
        <f>_xlfn.XLOOKUP(G146,[1]Priorizados!F$2:F$241,[1]Priorizados!D$2:D$241,"NO ENTIDAD",0,1)</f>
        <v>NO ENTIDAD</v>
      </c>
      <c r="J146" s="17"/>
      <c r="K146" s="15" t="str">
        <f>VLOOKUP($G146,'[1]Base PL'!B$1:L$1113,2,0)</f>
        <v>por medio de la cual la Nación y el Congreso de Colombia se asocian a la conmemoración de los 30 años de la reactivación de la aviación del Ejército Nacional y se dictan otras disposiciones</v>
      </c>
      <c r="L146" s="12" t="str">
        <f>VLOOKUP($G146,'[1]Base PL'!B$1:L$1113,3,0)</f>
        <v>Bajo</v>
      </c>
      <c r="M146" s="12" t="str">
        <f>VLOOKUP($G146,'[1]Base PL'!B$1:L$1113,4,0)</f>
        <v>Ponencia</v>
      </c>
      <c r="N146" s="12" t="str">
        <f>VLOOKUP($G146,'[1]Base PL'!B$1:L$1113,5,0)</f>
        <v>2</v>
      </c>
      <c r="O146" s="12" t="str">
        <f>VLOOKUP($G146,'[1]Base PL'!B$1:L$1113,6,0)</f>
        <v>DGPPN</v>
      </c>
      <c r="P146" s="12" t="str">
        <f>VLOOKUP($G146,'[1]Base PL'!B$1:L$1113,7,0)</f>
        <v/>
      </c>
      <c r="Q146" s="12" t="str">
        <f>VLOOKUP($G146,'[1]Base PL'!B$1:L$1113,8,0)</f>
        <v/>
      </c>
      <c r="R146" s="12" t="str">
        <f>VLOOKUP($G146,'[1]Base PL'!B$1:L$1113,9,0)</f>
        <v/>
      </c>
      <c r="S146" s="12" t="str">
        <f>VLOOKUP($G146,'[1]Base PL'!B$1:L$1113,10,0)</f>
        <v>-Ponencia 2 Debate</v>
      </c>
    </row>
    <row r="147" spans="1:19" ht="30" customHeight="1" x14ac:dyDescent="0.3">
      <c r="A147" s="18">
        <v>14</v>
      </c>
      <c r="B147" s="8" t="s">
        <v>65</v>
      </c>
      <c r="C147" s="16">
        <v>46154</v>
      </c>
      <c r="D147" s="10" t="s">
        <v>66</v>
      </c>
      <c r="E147" s="11" t="s">
        <v>26</v>
      </c>
      <c r="F147" s="8" t="s">
        <v>33</v>
      </c>
      <c r="G147" s="12" t="s">
        <v>182</v>
      </c>
      <c r="H147" s="12" t="str">
        <f>_xlfn.XLOOKUP(G147,[1]Priorizados!F$2:F$241,[1]Priorizados!L$2:L$241,"NO CRITERIO",0,1)</f>
        <v>NO CRITERIO</v>
      </c>
      <c r="I147" s="13" t="str">
        <f>_xlfn.XLOOKUP(G147,[1]Priorizados!F$2:F$241,[1]Priorizados!D$2:D$241,"NO ENTIDAD",0,1)</f>
        <v>NO ENTIDAD</v>
      </c>
      <c r="J147" s="17"/>
      <c r="K147" s="15" t="str">
        <f>VLOOKUP($G147,'[1]Base PL'!B$1:L$1113,2,0)</f>
        <v>Por medio de la cual se exonera del pago de impuestos a los vehículos automotores a cargo de los Bomberos de Colombia</v>
      </c>
      <c r="L147" s="12" t="str">
        <f>VLOOKUP($G147,'[1]Base PL'!B$1:L$1113,3,0)</f>
        <v>Bajo</v>
      </c>
      <c r="M147" s="12" t="str">
        <f>VLOOKUP($G147,'[1]Base PL'!B$1:L$1113,4,0)</f>
        <v>Ponencia</v>
      </c>
      <c r="N147" s="12" t="str">
        <f>VLOOKUP($G147,'[1]Base PL'!B$1:L$1113,5,0)</f>
        <v>4</v>
      </c>
      <c r="O147" s="12" t="str">
        <f>VLOOKUP($G147,'[1]Base PL'!B$1:L$1113,6,0)</f>
        <v>DAF</v>
      </c>
      <c r="P147" s="12" t="str">
        <f>VLOOKUP($G147,'[1]Base PL'!B$1:L$1113,7,0)</f>
        <v/>
      </c>
      <c r="Q147" s="12" t="str">
        <f>VLOOKUP($G147,'[1]Base PL'!B$1:L$1113,8,0)</f>
        <v/>
      </c>
      <c r="R147" s="12" t="str">
        <f>VLOOKUP($G147,'[1]Base PL'!B$1:L$1113,9,0)</f>
        <v>Ponencia 4 Debate</v>
      </c>
      <c r="S147" s="12" t="str">
        <f>VLOOKUP($G147,'[1]Base PL'!B$1:L$1113,10,0)</f>
        <v>-Ponencia 2 Debate</v>
      </c>
    </row>
    <row r="148" spans="1:19" ht="30" customHeight="1" x14ac:dyDescent="0.3">
      <c r="A148" s="18">
        <v>15</v>
      </c>
      <c r="B148" s="8" t="s">
        <v>65</v>
      </c>
      <c r="C148" s="16">
        <v>46154</v>
      </c>
      <c r="D148" s="10" t="s">
        <v>66</v>
      </c>
      <c r="E148" s="11" t="s">
        <v>26</v>
      </c>
      <c r="F148" s="8" t="s">
        <v>33</v>
      </c>
      <c r="G148" s="12" t="s">
        <v>183</v>
      </c>
      <c r="H148" s="12" t="str">
        <f>_xlfn.XLOOKUP(G148,[1]Priorizados!F$2:F$241,[1]Priorizados!L$2:L$241,"NO CRITERIO",0,1)</f>
        <v>NO CRITERIO</v>
      </c>
      <c r="I148" s="13" t="str">
        <f>_xlfn.XLOOKUP(G148,[1]Priorizados!F$2:F$241,[1]Priorizados!D$2:D$241,"NO ENTIDAD",0,1)</f>
        <v>NO ENTIDAD</v>
      </c>
      <c r="J148" s="17"/>
      <c r="K148" s="15" t="str">
        <f>VLOOKUP($G148,'[1]Base PL'!B$1:L$1113,2,0)</f>
        <v>por medio del cual la Nación se asocia a la conmemoración de los 32 años del departamento del Vaupés; se exalta su riqueza natural; étnica y cultural; y se dictan otras disposiciones.</v>
      </c>
      <c r="L148" s="12" t="str">
        <f>VLOOKUP($G148,'[1]Base PL'!B$1:L$1113,3,0)</f>
        <v>Bajo</v>
      </c>
      <c r="M148" s="12" t="str">
        <f>VLOOKUP($G148,'[1]Base PL'!B$1:L$1113,4,0)</f>
        <v>Ponencia</v>
      </c>
      <c r="N148" s="12" t="str">
        <f>VLOOKUP($G148,'[1]Base PL'!B$1:L$1113,5,0)</f>
        <v>4</v>
      </c>
      <c r="O148" s="12" t="str">
        <f>VLOOKUP($G148,'[1]Base PL'!B$1:L$1113,6,0)</f>
        <v>DGPPN</v>
      </c>
      <c r="P148" s="12" t="str">
        <f>VLOOKUP($G148,'[1]Base PL'!B$1:L$1113,7,0)</f>
        <v/>
      </c>
      <c r="Q148" s="12" t="str">
        <f>VLOOKUP($G148,'[1]Base PL'!B$1:L$1113,8,0)</f>
        <v/>
      </c>
      <c r="R148" s="12" t="str">
        <f>VLOOKUP($G148,'[1]Base PL'!B$1:L$1113,9,0)</f>
        <v>Ponencia 3 Debate</v>
      </c>
      <c r="S148" s="12" t="str">
        <f>VLOOKUP($G148,'[1]Base PL'!B$1:L$1113,10,0)</f>
        <v>-Ponencia 2 Debate-Ponencia 4 Debate</v>
      </c>
    </row>
    <row r="149" spans="1:19" ht="30" customHeight="1" x14ac:dyDescent="0.3">
      <c r="A149" s="7">
        <v>16</v>
      </c>
      <c r="B149" s="8" t="s">
        <v>65</v>
      </c>
      <c r="C149" s="16">
        <v>46154</v>
      </c>
      <c r="D149" s="10" t="s">
        <v>66</v>
      </c>
      <c r="E149" s="11" t="s">
        <v>26</v>
      </c>
      <c r="F149" s="8" t="s">
        <v>33</v>
      </c>
      <c r="G149" s="12" t="s">
        <v>184</v>
      </c>
      <c r="H149" s="12" t="str">
        <f>_xlfn.XLOOKUP(G149,[1]Priorizados!F$2:F$241,[1]Priorizados!L$2:L$241,"NO CRITERIO",0,1)</f>
        <v>NO CRITERIO</v>
      </c>
      <c r="I149" s="13" t="str">
        <f>_xlfn.XLOOKUP(G149,[1]Priorizados!F$2:F$241,[1]Priorizados!D$2:D$241,"NO ENTIDAD",0,1)</f>
        <v>NO ENTIDAD</v>
      </c>
      <c r="J149" s="17"/>
      <c r="K149" s="15" t="str">
        <f>VLOOKUP($G149,'[1]Base PL'!B$1:L$1113,2,0)</f>
        <v>Por medio de la cual se conmemoran los doscientos diez años de aniversario de vida institucional del municipio de Donmatías en el departamento de Antioquia y se dictan otras disposiciones.</v>
      </c>
      <c r="L149" s="12" t="str">
        <f>VLOOKUP($G149,'[1]Base PL'!B$1:L$1113,3,0)</f>
        <v>Bajo</v>
      </c>
      <c r="M149" s="12" t="str">
        <f>VLOOKUP($G149,'[1]Base PL'!B$1:L$1113,4,0)</f>
        <v>Ponencia</v>
      </c>
      <c r="N149" s="12" t="str">
        <f>VLOOKUP($G149,'[1]Base PL'!B$1:L$1113,5,0)</f>
        <v>4</v>
      </c>
      <c r="O149" s="12" t="str">
        <f>VLOOKUP($G149,'[1]Base PL'!B$1:L$1113,6,0)</f>
        <v>DGPPN</v>
      </c>
      <c r="P149" s="12" t="str">
        <f>VLOOKUP($G149,'[1]Base PL'!B$1:L$1113,7,0)</f>
        <v/>
      </c>
      <c r="Q149" s="12" t="str">
        <f>VLOOKUP($G149,'[1]Base PL'!B$1:L$1113,8,0)</f>
        <v/>
      </c>
      <c r="R149" s="12" t="str">
        <f>VLOOKUP($G149,'[1]Base PL'!B$1:L$1113,9,0)</f>
        <v>Ponencia 1 Debate</v>
      </c>
      <c r="S149" s="12" t="str">
        <f>VLOOKUP($G149,'[1]Base PL'!B$1:L$1113,10,0)</f>
        <v>-Ponencia 2 Debate-Ponencia 4 Debate</v>
      </c>
    </row>
    <row r="150" spans="1:19" ht="30" customHeight="1" x14ac:dyDescent="0.3">
      <c r="A150" s="25">
        <v>17</v>
      </c>
      <c r="B150" s="8" t="s">
        <v>65</v>
      </c>
      <c r="C150" s="16">
        <v>46154</v>
      </c>
      <c r="D150" s="10" t="s">
        <v>66</v>
      </c>
      <c r="E150" s="11" t="s">
        <v>26</v>
      </c>
      <c r="F150" s="8" t="s">
        <v>33</v>
      </c>
      <c r="G150" s="12" t="s">
        <v>185</v>
      </c>
      <c r="H150" s="12" t="str">
        <f>_xlfn.XLOOKUP(G150,[1]Priorizados!F$2:F$241,[1]Priorizados!L$2:L$241,"NO CRITERIO",0,1)</f>
        <v>NO CRITERIO</v>
      </c>
      <c r="I150" s="13" t="str">
        <f>_xlfn.XLOOKUP(G150,[1]Priorizados!F$2:F$241,[1]Priorizados!D$2:D$241,"NO ENTIDAD",0,1)</f>
        <v>NO ENTIDAD</v>
      </c>
      <c r="J150" s="17"/>
      <c r="K150" s="15" t="str">
        <f>VLOOKUP($G150,'[1]Base PL'!B$1:L$1113,2,0)</f>
        <v>Por medio de la cual se fomenta la participación de las mujeres en los espectáculos públicos musicales y se dictan otras disposiciones - Súbeles a ellas.</v>
      </c>
      <c r="L150" s="12" t="str">
        <f>VLOOKUP($G150,'[1]Base PL'!B$1:L$1113,3,0)</f>
        <v>Bajo</v>
      </c>
      <c r="M150" s="12" t="str">
        <f>VLOOKUP($G150,'[1]Base PL'!B$1:L$1113,4,0)</f>
        <v>Ponencia</v>
      </c>
      <c r="N150" s="12" t="str">
        <f>VLOOKUP($G150,'[1]Base PL'!B$1:L$1113,5,0)</f>
        <v>4</v>
      </c>
      <c r="O150" s="12" t="str">
        <f>VLOOKUP($G150,'[1]Base PL'!B$1:L$1113,6,0)</f>
        <v>DAF;DGPPN</v>
      </c>
      <c r="P150" s="12" t="str">
        <f>VLOOKUP($G150,'[1]Base PL'!B$1:L$1113,7,0)</f>
        <v/>
      </c>
      <c r="Q150" s="12" t="str">
        <f>VLOOKUP($G150,'[1]Base PL'!B$1:L$1113,8,0)</f>
        <v>Ponencia 4 Debate, JEAN MARCO FERIA PEROZO</v>
      </c>
      <c r="R150" s="12" t="str">
        <f>VLOOKUP($G150,'[1]Base PL'!B$1:L$1113,9,0)</f>
        <v/>
      </c>
      <c r="S150" s="12" t="str">
        <f>VLOOKUP($G150,'[1]Base PL'!B$1:L$1113,10,0)</f>
        <v/>
      </c>
    </row>
    <row r="151" spans="1:19" ht="30" customHeight="1" x14ac:dyDescent="0.3">
      <c r="A151" s="23">
        <v>18</v>
      </c>
      <c r="B151" s="8" t="s">
        <v>65</v>
      </c>
      <c r="C151" s="16">
        <v>46154</v>
      </c>
      <c r="D151" s="10" t="s">
        <v>66</v>
      </c>
      <c r="E151" s="11" t="s">
        <v>26</v>
      </c>
      <c r="F151" s="8" t="s">
        <v>33</v>
      </c>
      <c r="G151" s="12" t="s">
        <v>186</v>
      </c>
      <c r="H151" s="12" t="str">
        <f>_xlfn.XLOOKUP(G151,[1]Priorizados!F$2:F$241,[1]Priorizados!L$2:L$241,"NO CRITERIO",0,1)</f>
        <v>NO CRITERIO</v>
      </c>
      <c r="I151" s="13" t="str">
        <f>_xlfn.XLOOKUP(G151,[1]Priorizados!F$2:F$241,[1]Priorizados!D$2:D$241,"NO ENTIDAD",0,1)</f>
        <v>NO ENTIDAD</v>
      </c>
      <c r="J151" s="17"/>
      <c r="K151" s="15" t="str">
        <f>VLOOKUP($G151,'[1]Base PL'!B$1:L$1113,2,0)</f>
        <v>por medio de la cual se declara la Gran Parada Regional de Palmar de Varela como Patrimonio Cultural Inmaterial de la Nación y se dictan otras disposiciones.</v>
      </c>
      <c r="L151" s="12" t="str">
        <f>VLOOKUP($G151,'[1]Base PL'!B$1:L$1113,3,0)</f>
        <v>Bajo</v>
      </c>
      <c r="M151" s="12" t="str">
        <f>VLOOKUP($G151,'[1]Base PL'!B$1:L$1113,4,0)</f>
        <v>Ponencia</v>
      </c>
      <c r="N151" s="12" t="str">
        <f>VLOOKUP($G151,'[1]Base PL'!B$1:L$1113,5,0)</f>
        <v>4</v>
      </c>
      <c r="O151" s="12" t="str">
        <f>VLOOKUP($G151,'[1]Base PL'!B$1:L$1113,6,0)</f>
        <v>DGPPN</v>
      </c>
      <c r="P151" s="12" t="str">
        <f>VLOOKUP($G151,'[1]Base PL'!B$1:L$1113,7,0)</f>
        <v/>
      </c>
      <c r="Q151" s="12" t="str">
        <f>VLOOKUP($G151,'[1]Base PL'!B$1:L$1113,8,0)</f>
        <v/>
      </c>
      <c r="R151" s="12" t="str">
        <f>VLOOKUP($G151,'[1]Base PL'!B$1:L$1113,9,0)</f>
        <v>Ponencia 2 Debate</v>
      </c>
      <c r="S151" s="12" t="str">
        <f>VLOOKUP($G151,'[1]Base PL'!B$1:L$1113,10,0)</f>
        <v>-Ponencia 3 Debate</v>
      </c>
    </row>
    <row r="152" spans="1:19" ht="30" customHeight="1" x14ac:dyDescent="0.3">
      <c r="A152" s="18">
        <v>19</v>
      </c>
      <c r="B152" s="8" t="s">
        <v>65</v>
      </c>
      <c r="C152" s="16">
        <v>46154</v>
      </c>
      <c r="D152" s="10" t="s">
        <v>66</v>
      </c>
      <c r="E152" s="11" t="s">
        <v>26</v>
      </c>
      <c r="F152" s="8" t="s">
        <v>33</v>
      </c>
      <c r="G152" s="12" t="s">
        <v>187</v>
      </c>
      <c r="H152" s="12" t="str">
        <f>_xlfn.XLOOKUP(G152,[1]Priorizados!F$2:F$241,[1]Priorizados!L$2:L$241,"NO CRITERIO",0,1)</f>
        <v>NO CRITERIO</v>
      </c>
      <c r="I152" s="13" t="str">
        <f>_xlfn.XLOOKUP(G152,[1]Priorizados!F$2:F$241,[1]Priorizados!D$2:D$241,"NO ENTIDAD",0,1)</f>
        <v>NO ENTIDAD</v>
      </c>
      <c r="J152" s="17"/>
      <c r="K152" s="15" t="str">
        <f>VLOOKUP($G152,'[1]Base PL'!B$1:L$1113,2,0)</f>
        <v>Por la cual la Nación exalta la vida y obra del filósofo y educador Julio Enrique Blanco de la Rosa y se dictan otras disposiciones.</v>
      </c>
      <c r="L152" s="12" t="str">
        <f>VLOOKUP($G152,'[1]Base PL'!B$1:L$1113,3,0)</f>
        <v>Bajo</v>
      </c>
      <c r="M152" s="12" t="str">
        <f>VLOOKUP($G152,'[1]Base PL'!B$1:L$1113,4,0)</f>
        <v>Ponencia</v>
      </c>
      <c r="N152" s="12" t="str">
        <f>VLOOKUP($G152,'[1]Base PL'!B$1:L$1113,5,0)</f>
        <v>2</v>
      </c>
      <c r="O152" s="12" t="str">
        <f>VLOOKUP($G152,'[1]Base PL'!B$1:L$1113,6,0)</f>
        <v>DGPPN</v>
      </c>
      <c r="P152" s="12" t="str">
        <f>VLOOKUP($G152,'[1]Base PL'!B$1:L$1113,7,0)</f>
        <v/>
      </c>
      <c r="Q152" s="12" t="str">
        <f>VLOOKUP($G152,'[1]Base PL'!B$1:L$1113,8,0)</f>
        <v/>
      </c>
      <c r="R152" s="12" t="str">
        <f>VLOOKUP($G152,'[1]Base PL'!B$1:L$1113,9,0)</f>
        <v/>
      </c>
      <c r="S152" s="12" t="str">
        <f>VLOOKUP($G152,'[1]Base PL'!B$1:L$1113,10,0)</f>
        <v>-Ponencia 1 Debate</v>
      </c>
    </row>
    <row r="153" spans="1:19" ht="30" customHeight="1" x14ac:dyDescent="0.3">
      <c r="A153" s="18">
        <v>20</v>
      </c>
      <c r="B153" s="8" t="s">
        <v>65</v>
      </c>
      <c r="C153" s="16">
        <v>46154</v>
      </c>
      <c r="D153" s="10" t="s">
        <v>66</v>
      </c>
      <c r="E153" s="11" t="s">
        <v>26</v>
      </c>
      <c r="F153" s="8" t="s">
        <v>33</v>
      </c>
      <c r="G153" s="12" t="s">
        <v>188</v>
      </c>
      <c r="H153" s="12" t="str">
        <f>_xlfn.XLOOKUP(G153,[1]Priorizados!F$2:F$241,[1]Priorizados!L$2:L$241,"NO CRITERIO",0,1)</f>
        <v>Riesgo</v>
      </c>
      <c r="I153" s="13" t="str">
        <f>_xlfn.XLOOKUP(G153,[1]Priorizados!F$2:F$241,[1]Priorizados!D$2:D$241,"NO ENTIDAD",0,1)</f>
        <v xml:space="preserve">SALUD </v>
      </c>
      <c r="J153" s="17"/>
      <c r="K153" s="15" t="str">
        <f>VLOOKUP($G153,'[1]Base PL'!B$1:L$1113,2,0)</f>
        <v>por medio de la cual se adoptan medidas para mejorar la situación financiera y de flujo de recursos del Sistema General de  Seguridad Social en Salud y se dictan otras disposiciones.</v>
      </c>
      <c r="L153" s="12" t="str">
        <f>VLOOKUP($G153,'[1]Base PL'!B$1:L$1113,3,0)</f>
        <v>Medio</v>
      </c>
      <c r="M153" s="12" t="str">
        <f>VLOOKUP($G153,'[1]Base PL'!B$1:L$1113,4,0)</f>
        <v>Ponencia</v>
      </c>
      <c r="N153" s="12" t="str">
        <f>VLOOKUP($G153,'[1]Base PL'!B$1:L$1113,5,0)</f>
        <v>2</v>
      </c>
      <c r="O153" s="12" t="str">
        <f>VLOOKUP($G153,'[1]Base PL'!B$1:L$1113,6,0)</f>
        <v>GRUPO SISTEMA GENERAL DE REGALÍAS;DGRESS;DGPM;DGPPN;DGPE;URF</v>
      </c>
      <c r="P153" s="12" t="str">
        <f>VLOOKUP($G153,'[1]Base PL'!B$1:L$1113,7,0)</f>
        <v/>
      </c>
      <c r="Q153" s="12" t="str">
        <f>VLOOKUP($G153,'[1]Base PL'!B$1:L$1113,8,0)</f>
        <v/>
      </c>
      <c r="R153" s="12" t="str">
        <f>VLOOKUP($G153,'[1]Base PL'!B$1:L$1113,9,0)</f>
        <v>Ponencia 2 Debate</v>
      </c>
      <c r="S153" s="12" t="str">
        <f>VLOOKUP($G153,'[1]Base PL'!B$1:L$1113,10,0)</f>
        <v/>
      </c>
    </row>
    <row r="154" spans="1:19" ht="30" customHeight="1" x14ac:dyDescent="0.3">
      <c r="A154" s="18">
        <v>21</v>
      </c>
      <c r="B154" s="8" t="s">
        <v>65</v>
      </c>
      <c r="C154" s="16">
        <v>46154</v>
      </c>
      <c r="D154" s="10" t="s">
        <v>66</v>
      </c>
      <c r="E154" s="11" t="s">
        <v>26</v>
      </c>
      <c r="F154" s="8" t="s">
        <v>33</v>
      </c>
      <c r="G154" s="12" t="s">
        <v>189</v>
      </c>
      <c r="H154" s="12" t="str">
        <f>_xlfn.XLOOKUP(G154,[1]Priorizados!F$2:F$241,[1]Priorizados!L$2:L$241,"NO CRITERIO",0,1)</f>
        <v>NO CRITERIO</v>
      </c>
      <c r="I154" s="13" t="str">
        <f>_xlfn.XLOOKUP(G154,[1]Priorizados!F$2:F$241,[1]Priorizados!D$2:D$241,"NO ENTIDAD",0,1)</f>
        <v>NO ENTIDAD</v>
      </c>
      <c r="J154" s="17"/>
      <c r="K154" s="15" t="str">
        <f>VLOOKUP($G154,'[1]Base PL'!B$1:L$1113,2,0)</f>
        <v>Por medio de la cual la Nación se asocia para rendir público homenaje al municipio de Polonuevo en el departamento del Atlántico; exaltando y reconociendo su riqueza cultural y gastronómica y se dictan otras disposiciones.</v>
      </c>
      <c r="L154" s="12" t="str">
        <f>VLOOKUP($G154,'[1]Base PL'!B$1:L$1113,3,0)</f>
        <v>Bajo</v>
      </c>
      <c r="M154" s="12" t="str">
        <f>VLOOKUP($G154,'[1]Base PL'!B$1:L$1113,4,0)</f>
        <v>Ponencia</v>
      </c>
      <c r="N154" s="12" t="str">
        <f>VLOOKUP($G154,'[1]Base PL'!B$1:L$1113,5,0)</f>
        <v>4</v>
      </c>
      <c r="O154" s="12" t="str">
        <f>VLOOKUP($G154,'[1]Base PL'!B$1:L$1113,6,0)</f>
        <v>DGPPN</v>
      </c>
      <c r="P154" s="12" t="str">
        <f>VLOOKUP($G154,'[1]Base PL'!B$1:L$1113,7,0)</f>
        <v/>
      </c>
      <c r="Q154" s="12" t="str">
        <f>VLOOKUP($G154,'[1]Base PL'!B$1:L$1113,8,0)</f>
        <v/>
      </c>
      <c r="R154" s="12" t="str">
        <f>VLOOKUP($G154,'[1]Base PL'!B$1:L$1113,9,0)</f>
        <v/>
      </c>
      <c r="S154" s="12" t="str">
        <f>VLOOKUP($G154,'[1]Base PL'!B$1:L$1113,10,0)</f>
        <v>-Ponencia 2 Debate-Ponencia 3 Debate-Ponencia 4 Debate</v>
      </c>
    </row>
    <row r="155" spans="1:19" ht="30" customHeight="1" x14ac:dyDescent="0.3">
      <c r="A155" s="7">
        <v>22</v>
      </c>
      <c r="B155" s="8" t="s">
        <v>65</v>
      </c>
      <c r="C155" s="16">
        <v>46154</v>
      </c>
      <c r="D155" s="10" t="s">
        <v>66</v>
      </c>
      <c r="E155" s="11" t="s">
        <v>26</v>
      </c>
      <c r="F155" s="8" t="s">
        <v>33</v>
      </c>
      <c r="G155" s="12" t="s">
        <v>190</v>
      </c>
      <c r="H155" s="12" t="str">
        <f>_xlfn.XLOOKUP(G155,[1]Priorizados!F$2:F$241,[1]Priorizados!L$2:L$241,"NO CRITERIO",0,1)</f>
        <v>NO CRITERIO</v>
      </c>
      <c r="I155" s="13" t="str">
        <f>_xlfn.XLOOKUP(G155,[1]Priorizados!F$2:F$241,[1]Priorizados!D$2:D$241,"NO ENTIDAD",0,1)</f>
        <v>NO ENTIDAD</v>
      </c>
      <c r="J155" s="17"/>
      <c r="K155" s="15" t="str">
        <f>VLOOKUP($G155,'[1]Base PL'!B$1:L$1113,2,0)</f>
        <v>Por medio de la cual se exalta el cultivo; producción y procesamiento del caucho natural; se reconoce al municipio de El Doncello Caquetá como cuna del caucho natural en Colombia y se promueve el festival de la danza de la labor cauchera</v>
      </c>
      <c r="L155" s="12" t="str">
        <f>VLOOKUP($G155,'[1]Base PL'!B$1:L$1113,3,0)</f>
        <v>Bajo</v>
      </c>
      <c r="M155" s="12" t="str">
        <f>VLOOKUP($G155,'[1]Base PL'!B$1:L$1113,4,0)</f>
        <v>Aprobado</v>
      </c>
      <c r="N155" s="12" t="str">
        <f>VLOOKUP($G155,'[1]Base PL'!B$1:L$1113,5,0)</f>
        <v>3</v>
      </c>
      <c r="O155" s="12" t="str">
        <f>VLOOKUP($G155,'[1]Base PL'!B$1:L$1113,6,0)</f>
        <v>DGPPN</v>
      </c>
      <c r="P155" s="12" t="str">
        <f>VLOOKUP($G155,'[1]Base PL'!B$1:L$1113,7,0)</f>
        <v/>
      </c>
      <c r="Q155" s="12" t="str">
        <f>VLOOKUP($G155,'[1]Base PL'!B$1:L$1113,8,0)</f>
        <v/>
      </c>
      <c r="R155" s="12" t="str">
        <f>VLOOKUP($G155,'[1]Base PL'!B$1:L$1113,9,0)</f>
        <v>Ponencia 2 Debate</v>
      </c>
      <c r="S155" s="12" t="str">
        <f>VLOOKUP($G155,'[1]Base PL'!B$1:L$1113,10,0)</f>
        <v>-Aprobado 2 Debate</v>
      </c>
    </row>
    <row r="156" spans="1:19" ht="30" customHeight="1" x14ac:dyDescent="0.3">
      <c r="A156" s="25">
        <v>23</v>
      </c>
      <c r="B156" s="8" t="s">
        <v>65</v>
      </c>
      <c r="C156" s="16">
        <v>46154</v>
      </c>
      <c r="D156" s="10" t="s">
        <v>66</v>
      </c>
      <c r="E156" s="11" t="s">
        <v>26</v>
      </c>
      <c r="F156" s="8" t="s">
        <v>33</v>
      </c>
      <c r="G156" s="12" t="s">
        <v>191</v>
      </c>
      <c r="H156" s="12" t="str">
        <f>_xlfn.XLOOKUP(G156,[1]Priorizados!F$2:F$241,[1]Priorizados!L$2:L$241,"NO CRITERIO",0,1)</f>
        <v>NO CRITERIO</v>
      </c>
      <c r="I156" s="13" t="str">
        <f>_xlfn.XLOOKUP(G156,[1]Priorizados!F$2:F$241,[1]Priorizados!D$2:D$241,"NO ENTIDAD",0,1)</f>
        <v>NO ENTIDAD</v>
      </c>
      <c r="J156" s="17"/>
      <c r="K156" s="15" t="str">
        <f>VLOOKUP($G156,'[1]Base PL'!B$1:L$1113,2,0)</f>
        <v>Por medio del cual se autoriza a los Municipios de Leticia y Puerto Nariño del Departamento de Amazonas la emisión y reglamentación de una contribución parafiscal para el fomento del turismo</v>
      </c>
      <c r="L156" s="12" t="str">
        <f>VLOOKUP($G156,'[1]Base PL'!B$1:L$1113,3,0)</f>
        <v>Bajo</v>
      </c>
      <c r="M156" s="12" t="str">
        <f>VLOOKUP($G156,'[1]Base PL'!B$1:L$1113,4,0)</f>
        <v>Ponencia</v>
      </c>
      <c r="N156" s="12" t="str">
        <f>VLOOKUP($G156,'[1]Base PL'!B$1:L$1113,5,0)</f>
        <v>4</v>
      </c>
      <c r="O156" s="12" t="str">
        <f>VLOOKUP($G156,'[1]Base PL'!B$1:L$1113,6,0)</f>
        <v>DAF</v>
      </c>
      <c r="P156" s="12" t="str">
        <f>VLOOKUP($G156,'[1]Base PL'!B$1:L$1113,7,0)</f>
        <v/>
      </c>
      <c r="Q156" s="12" t="str">
        <f>VLOOKUP($G156,'[1]Base PL'!B$1:L$1113,8,0)</f>
        <v/>
      </c>
      <c r="R156" s="12" t="str">
        <f>VLOOKUP($G156,'[1]Base PL'!B$1:L$1113,9,0)</f>
        <v>Aprobado 2 Debate</v>
      </c>
      <c r="S156" s="12" t="str">
        <f>VLOOKUP($G156,'[1]Base PL'!B$1:L$1113,10,0)</f>
        <v>-Ponencia 3 Debate</v>
      </c>
    </row>
    <row r="157" spans="1:19" ht="30" customHeight="1" x14ac:dyDescent="0.3">
      <c r="A157" s="23">
        <v>24</v>
      </c>
      <c r="B157" s="8" t="s">
        <v>65</v>
      </c>
      <c r="C157" s="16">
        <v>46154</v>
      </c>
      <c r="D157" s="10" t="s">
        <v>66</v>
      </c>
      <c r="E157" s="11" t="s">
        <v>26</v>
      </c>
      <c r="F157" s="8" t="s">
        <v>33</v>
      </c>
      <c r="G157" s="12" t="s">
        <v>192</v>
      </c>
      <c r="H157" s="12" t="str">
        <f>_xlfn.XLOOKUP(G157,[1]Priorizados!F$2:F$241,[1]Priorizados!L$2:L$241,"NO CRITERIO",0,1)</f>
        <v>NO CRITERIO</v>
      </c>
      <c r="I157" s="13" t="str">
        <f>_xlfn.XLOOKUP(G157,[1]Priorizados!F$2:F$241,[1]Priorizados!D$2:D$241,"NO ENTIDAD",0,1)</f>
        <v>NO ENTIDAD</v>
      </c>
      <c r="J157" s="17"/>
      <c r="K157" s="15" t="str">
        <f>VLOOKUP($G157,'[1]Base PL'!B$1:L$1113,2,0)</f>
        <v>Por medio de la cual se regula el servicio de transporte privado intermediado por plataformas digitales.</v>
      </c>
      <c r="L157" s="12" t="str">
        <f>VLOOKUP($G157,'[1]Base PL'!B$1:L$1113,3,0)</f>
        <v>Bajo</v>
      </c>
      <c r="M157" s="12" t="str">
        <f>VLOOKUP($G157,'[1]Base PL'!B$1:L$1113,4,0)</f>
        <v>Ponencia</v>
      </c>
      <c r="N157" s="12" t="str">
        <f>VLOOKUP($G157,'[1]Base PL'!B$1:L$1113,5,0)</f>
        <v>2</v>
      </c>
      <c r="O157" s="12" t="str">
        <f>VLOOKUP($G157,'[1]Base PL'!B$1:L$1113,6,0)</f>
        <v>URF;DGPPN;DAF;DGPM</v>
      </c>
      <c r="P157" s="12" t="str">
        <f>VLOOKUP($G157,'[1]Base PL'!B$1:L$1113,7,0)</f>
        <v>DGPPN</v>
      </c>
      <c r="Q157" s="12" t="str">
        <f>VLOOKUP($G157,'[1]Base PL'!B$1:L$1113,8,0)</f>
        <v/>
      </c>
      <c r="R157" s="12" t="str">
        <f>VLOOKUP($G157,'[1]Base PL'!B$1:L$1113,9,0)</f>
        <v>Ponencia 1 Debate</v>
      </c>
      <c r="S157" s="12" t="str">
        <f>VLOOKUP($G157,'[1]Base PL'!B$1:L$1113,10,0)</f>
        <v/>
      </c>
    </row>
    <row r="158" spans="1:19" ht="30" customHeight="1" x14ac:dyDescent="0.3">
      <c r="A158" s="18">
        <v>25</v>
      </c>
      <c r="B158" s="8" t="s">
        <v>65</v>
      </c>
      <c r="C158" s="16">
        <v>46154</v>
      </c>
      <c r="D158" s="10" t="s">
        <v>66</v>
      </c>
      <c r="E158" s="11" t="s">
        <v>26</v>
      </c>
      <c r="F158" s="8" t="s">
        <v>33</v>
      </c>
      <c r="G158" s="12" t="s">
        <v>193</v>
      </c>
      <c r="H158" s="12" t="str">
        <f>_xlfn.XLOOKUP(G158,[1]Priorizados!F$2:F$241,[1]Priorizados!L$2:L$241,"NO CRITERIO",0,1)</f>
        <v>NO CRITERIO</v>
      </c>
      <c r="I158" s="13" t="str">
        <f>_xlfn.XLOOKUP(G158,[1]Priorizados!F$2:F$241,[1]Priorizados!D$2:D$241,"NO ENTIDAD",0,1)</f>
        <v>NO ENTIDAD</v>
      </c>
      <c r="J158" s="17"/>
      <c r="K158" s="15" t="str">
        <f>VLOOKUP($G158,'[1]Base PL'!B$1:L$1113,2,0)</f>
        <v>por medio del cual la Nación se asocia a la celebración de los quinientos años (500) de fundación del municipio de Puebloviejo; departamento del Magdalena; y se dictan otras disposiciones.</v>
      </c>
      <c r="L158" s="12" t="str">
        <f>VLOOKUP($G158,'[1]Base PL'!B$1:L$1113,3,0)</f>
        <v>Bajo</v>
      </c>
      <c r="M158" s="12" t="str">
        <f>VLOOKUP($G158,'[1]Base PL'!B$1:L$1113,4,0)</f>
        <v>Ponencia</v>
      </c>
      <c r="N158" s="12" t="str">
        <f>VLOOKUP($G158,'[1]Base PL'!B$1:L$1113,5,0)</f>
        <v>4</v>
      </c>
      <c r="O158" s="12" t="str">
        <f>VLOOKUP($G158,'[1]Base PL'!B$1:L$1113,6,0)</f>
        <v>DGPPN</v>
      </c>
      <c r="P158" s="12" t="str">
        <f>VLOOKUP($G158,'[1]Base PL'!B$1:L$1113,7,0)</f>
        <v>DGPPN</v>
      </c>
      <c r="Q158" s="12" t="str">
        <f>VLOOKUP($G158,'[1]Base PL'!B$1:L$1113,8,0)</f>
        <v/>
      </c>
      <c r="R158" s="12" t="str">
        <f>VLOOKUP($G158,'[1]Base PL'!B$1:L$1113,9,0)</f>
        <v/>
      </c>
      <c r="S158" s="12" t="str">
        <f>VLOOKUP($G158,'[1]Base PL'!B$1:L$1113,10,0)</f>
        <v/>
      </c>
    </row>
    <row r="159" spans="1:19" ht="30" customHeight="1" x14ac:dyDescent="0.3">
      <c r="A159" s="18">
        <v>26</v>
      </c>
      <c r="B159" s="8" t="s">
        <v>65</v>
      </c>
      <c r="C159" s="16">
        <v>46154</v>
      </c>
      <c r="D159" s="10" t="s">
        <v>66</v>
      </c>
      <c r="E159" s="11" t="s">
        <v>26</v>
      </c>
      <c r="F159" s="8" t="s">
        <v>33</v>
      </c>
      <c r="G159" s="12" t="s">
        <v>194</v>
      </c>
      <c r="H159" s="12" t="str">
        <f>_xlfn.XLOOKUP(G159,[1]Priorizados!F$2:F$241,[1]Priorizados!L$2:L$241,"NO CRITERIO",0,1)</f>
        <v>NO CRITERIO</v>
      </c>
      <c r="I159" s="13" t="str">
        <f>_xlfn.XLOOKUP(G159,[1]Priorizados!F$2:F$241,[1]Priorizados!D$2:D$241,"NO ENTIDAD",0,1)</f>
        <v>NO ENTIDAD</v>
      </c>
      <c r="J159" s="17"/>
      <c r="K159" s="15" t="str">
        <f>VLOOKUP($G159,'[1]Base PL'!B$1:L$1113,2,0)</f>
        <v>la cual se crea el registro e identificación de usuarios finales de tarjetas SIM y E-SIM o la tecnología que las reemplace y se dictan otras disposiciones.</v>
      </c>
      <c r="L159" s="12" t="str">
        <f>VLOOKUP($G159,'[1]Base PL'!B$1:L$1113,3,0)</f>
        <v>Bajo</v>
      </c>
      <c r="M159" s="12" t="str">
        <f>VLOOKUP($G159,'[1]Base PL'!B$1:L$1113,4,0)</f>
        <v>Ponencia</v>
      </c>
      <c r="N159" s="12" t="str">
        <f>VLOOKUP($G159,'[1]Base PL'!B$1:L$1113,5,0)</f>
        <v>2</v>
      </c>
      <c r="O159" s="12" t="str">
        <f>VLOOKUP($G159,'[1]Base PL'!B$1:L$1113,6,0)</f>
        <v>DGPPN</v>
      </c>
      <c r="P159" s="12" t="str">
        <f>VLOOKUP($G159,'[1]Base PL'!B$1:L$1113,7,0)</f>
        <v>DGPPN</v>
      </c>
      <c r="Q159" s="12" t="str">
        <f>VLOOKUP($G159,'[1]Base PL'!B$1:L$1113,8,0)</f>
        <v/>
      </c>
      <c r="R159" s="12" t="str">
        <f>VLOOKUP($G159,'[1]Base PL'!B$1:L$1113,9,0)</f>
        <v/>
      </c>
      <c r="S159" s="12" t="str">
        <f>VLOOKUP($G159,'[1]Base PL'!B$1:L$1113,10,0)</f>
        <v/>
      </c>
    </row>
    <row r="160" spans="1:19" ht="30" customHeight="1" x14ac:dyDescent="0.3">
      <c r="A160" s="18">
        <v>27</v>
      </c>
      <c r="B160" s="8" t="s">
        <v>65</v>
      </c>
      <c r="C160" s="16">
        <v>46154</v>
      </c>
      <c r="D160" s="10" t="s">
        <v>66</v>
      </c>
      <c r="E160" s="11" t="s">
        <v>26</v>
      </c>
      <c r="F160" s="8" t="s">
        <v>33</v>
      </c>
      <c r="G160" s="12" t="s">
        <v>195</v>
      </c>
      <c r="H160" s="12" t="str">
        <f>_xlfn.XLOOKUP(G160,[1]Priorizados!F$2:F$241,[1]Priorizados!L$2:L$241,"NO CRITERIO",0,1)</f>
        <v>NO CRITERIO</v>
      </c>
      <c r="I160" s="13" t="str">
        <f>_xlfn.XLOOKUP(G160,[1]Priorizados!F$2:F$241,[1]Priorizados!D$2:D$241,"NO ENTIDAD",0,1)</f>
        <v>NO ENTIDAD</v>
      </c>
      <c r="J160" s="17"/>
      <c r="K160" s="15" t="str">
        <f>VLOOKUP($G160,'[1]Base PL'!B$1:L$1113,2,0)</f>
        <v>por medio de la cual se conmemoran los 200 años de la Batalla de Ayacucho y se dictan otras disposiciones – Conmemoración Batalla de Ayacucho.</v>
      </c>
      <c r="L160" s="12" t="str">
        <f>VLOOKUP($G160,'[1]Base PL'!B$1:L$1113,3,0)</f>
        <v>Bajo</v>
      </c>
      <c r="M160" s="12" t="str">
        <f>VLOOKUP($G160,'[1]Base PL'!B$1:L$1113,4,0)</f>
        <v>Ponencia</v>
      </c>
      <c r="N160" s="12" t="str">
        <f>VLOOKUP($G160,'[1]Base PL'!B$1:L$1113,5,0)</f>
        <v>4</v>
      </c>
      <c r="O160" s="12" t="str">
        <f>VLOOKUP($G160,'[1]Base PL'!B$1:L$1113,6,0)</f>
        <v>DGPPN</v>
      </c>
      <c r="P160" s="12" t="str">
        <f>VLOOKUP($G160,'[1]Base PL'!B$1:L$1113,7,0)</f>
        <v/>
      </c>
      <c r="Q160" s="12" t="str">
        <f>VLOOKUP($G160,'[1]Base PL'!B$1:L$1113,8,0)</f>
        <v/>
      </c>
      <c r="R160" s="12" t="str">
        <f>VLOOKUP($G160,'[1]Base PL'!B$1:L$1113,9,0)</f>
        <v>Ponencia 2 Debate</v>
      </c>
      <c r="S160" s="12" t="str">
        <f>VLOOKUP($G160,'[1]Base PL'!B$1:L$1113,10,0)</f>
        <v>-Aprobado 2 Debate-Ponencia 4 Debate</v>
      </c>
    </row>
    <row r="161" spans="1:19" ht="30" customHeight="1" x14ac:dyDescent="0.3">
      <c r="A161" s="7">
        <v>28</v>
      </c>
      <c r="B161" s="8" t="s">
        <v>65</v>
      </c>
      <c r="C161" s="16">
        <v>46154</v>
      </c>
      <c r="D161" s="10" t="s">
        <v>66</v>
      </c>
      <c r="E161" s="11" t="s">
        <v>26</v>
      </c>
      <c r="F161" s="8" t="s">
        <v>33</v>
      </c>
      <c r="G161" s="12" t="s">
        <v>196</v>
      </c>
      <c r="H161" s="12" t="str">
        <f>_xlfn.XLOOKUP(G161,[1]Priorizados!F$2:F$241,[1]Priorizados!L$2:L$241,"NO CRITERIO",0,1)</f>
        <v>NO CRITERIO</v>
      </c>
      <c r="I161" s="13" t="str">
        <f>_xlfn.XLOOKUP(G161,[1]Priorizados!F$2:F$241,[1]Priorizados!D$2:D$241,"NO ENTIDAD",0,1)</f>
        <v>NO ENTIDAD</v>
      </c>
      <c r="J161" s="17"/>
      <c r="K161" s="15" t="str">
        <f>VLOOKUP($G161,'[1]Base PL'!B$1:L$1113,2,0)</f>
        <v>Por medio de la cual se reconoce al “Festival del Cuy y la Cultura Campesina”; ligado a la producción del cuy en el departamento de Nariño; como manifestación del patrimonio cultural de la Nación y se dictan otras disposiciones</v>
      </c>
      <c r="L161" s="12" t="str">
        <f>VLOOKUP($G161,'[1]Base PL'!B$1:L$1113,3,0)</f>
        <v>Bajo</v>
      </c>
      <c r="M161" s="12" t="str">
        <f>VLOOKUP($G161,'[1]Base PL'!B$1:L$1113,4,0)</f>
        <v>Ponencia</v>
      </c>
      <c r="N161" s="12" t="str">
        <f>VLOOKUP($G161,'[1]Base PL'!B$1:L$1113,5,0)</f>
        <v>2</v>
      </c>
      <c r="O161" s="12" t="str">
        <f>VLOOKUP($G161,'[1]Base PL'!B$1:L$1113,6,0)</f>
        <v>DGPPN</v>
      </c>
      <c r="P161" s="12" t="str">
        <f>VLOOKUP($G161,'[1]Base PL'!B$1:L$1113,7,0)</f>
        <v/>
      </c>
      <c r="Q161" s="12" t="str">
        <f>VLOOKUP($G161,'[1]Base PL'!B$1:L$1113,8,0)</f>
        <v/>
      </c>
      <c r="R161" s="12" t="str">
        <f>VLOOKUP($G161,'[1]Base PL'!B$1:L$1113,9,0)</f>
        <v/>
      </c>
      <c r="S161" s="12" t="str">
        <f>VLOOKUP($G161,'[1]Base PL'!B$1:L$1113,10,0)</f>
        <v>-Ponencia 1 Debate</v>
      </c>
    </row>
    <row r="162" spans="1:19" ht="30" customHeight="1" x14ac:dyDescent="0.3">
      <c r="A162" s="25">
        <v>29</v>
      </c>
      <c r="B162" s="8" t="s">
        <v>65</v>
      </c>
      <c r="C162" s="16">
        <v>46154</v>
      </c>
      <c r="D162" s="10" t="s">
        <v>66</v>
      </c>
      <c r="E162" s="11" t="s">
        <v>26</v>
      </c>
      <c r="F162" s="8" t="s">
        <v>33</v>
      </c>
      <c r="G162" s="12" t="s">
        <v>197</v>
      </c>
      <c r="H162" s="12" t="str">
        <f>_xlfn.XLOOKUP(G162,[1]Priorizados!F$2:F$241,[1]Priorizados!L$2:L$241,"NO CRITERIO",0,1)</f>
        <v>NO CRITERIO</v>
      </c>
      <c r="I162" s="13" t="str">
        <f>_xlfn.XLOOKUP(G162,[1]Priorizados!F$2:F$241,[1]Priorizados!D$2:D$241,"NO ENTIDAD",0,1)</f>
        <v>NO ENTIDAD</v>
      </c>
      <c r="J162" s="17"/>
      <c r="K162" s="15" t="str">
        <f>VLOOKUP($G162,'[1]Base PL'!B$1:L$1113,2,0)</f>
        <v>Por medio de la cual se reconoce al festival nacional e internacional de artes “Suan de la Trinidad” del municipio de Suan en el departamento del Atlántico como manifestación del patrimonio cultural inmaterial de la Nación y se dictan otras disposiciones</v>
      </c>
      <c r="L162" s="12" t="str">
        <f>VLOOKUP($G162,'[1]Base PL'!B$1:L$1113,3,0)</f>
        <v>Bajo</v>
      </c>
      <c r="M162" s="12" t="str">
        <f>VLOOKUP($G162,'[1]Base PL'!B$1:L$1113,4,0)</f>
        <v>Ponencia</v>
      </c>
      <c r="N162" s="12" t="str">
        <f>VLOOKUP($G162,'[1]Base PL'!B$1:L$1113,5,0)</f>
        <v>4</v>
      </c>
      <c r="O162" s="12" t="str">
        <f>VLOOKUP($G162,'[1]Base PL'!B$1:L$1113,6,0)</f>
        <v>DGPPN</v>
      </c>
      <c r="P162" s="12" t="str">
        <f>VLOOKUP($G162,'[1]Base PL'!B$1:L$1113,7,0)</f>
        <v/>
      </c>
      <c r="Q162" s="12" t="str">
        <f>VLOOKUP($G162,'[1]Base PL'!B$1:L$1113,8,0)</f>
        <v/>
      </c>
      <c r="R162" s="12" t="str">
        <f>VLOOKUP($G162,'[1]Base PL'!B$1:L$1113,9,0)</f>
        <v>Ponencia 3 Debate</v>
      </c>
      <c r="S162" s="12" t="str">
        <f>VLOOKUP($G162,'[1]Base PL'!B$1:L$1113,10,0)</f>
        <v>-Ponencia 2 Debate-Ponencia 4 Debate</v>
      </c>
    </row>
    <row r="163" spans="1:19" ht="30" customHeight="1" x14ac:dyDescent="0.3">
      <c r="A163" s="23">
        <v>30</v>
      </c>
      <c r="B163" s="8" t="s">
        <v>65</v>
      </c>
      <c r="C163" s="16">
        <v>46154</v>
      </c>
      <c r="D163" s="10" t="s">
        <v>66</v>
      </c>
      <c r="E163" s="11" t="s">
        <v>26</v>
      </c>
      <c r="F163" s="8" t="s">
        <v>33</v>
      </c>
      <c r="G163" s="12" t="s">
        <v>198</v>
      </c>
      <c r="H163" s="12" t="str">
        <f>_xlfn.XLOOKUP(G163,[1]Priorizados!F$2:F$241,[1]Priorizados!L$2:L$241,"NO CRITERIO",0,1)</f>
        <v>NO CRITERIO</v>
      </c>
      <c r="I163" s="13" t="str">
        <f>_xlfn.XLOOKUP(G163,[1]Priorizados!F$2:F$241,[1]Priorizados!D$2:D$241,"NO ENTIDAD",0,1)</f>
        <v>NO ENTIDAD</v>
      </c>
      <c r="J163" s="17"/>
      <c r="K163" s="15" t="str">
        <f>VLOOKUP($G163,'[1]Base PL'!B$1:L$1113,2,0)</f>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
      <c r="L163" s="12" t="str">
        <f>VLOOKUP($G163,'[1]Base PL'!B$1:L$1113,3,0)</f>
        <v>Bajo</v>
      </c>
      <c r="M163" s="12" t="str">
        <f>VLOOKUP($G163,'[1]Base PL'!B$1:L$1113,4,0)</f>
        <v>Ponencia</v>
      </c>
      <c r="N163" s="12" t="str">
        <f>VLOOKUP($G163,'[1]Base PL'!B$1:L$1113,5,0)</f>
        <v>4</v>
      </c>
      <c r="O163" s="12" t="str">
        <f>VLOOKUP($G163,'[1]Base PL'!B$1:L$1113,6,0)</f>
        <v>DGPPN</v>
      </c>
      <c r="P163" s="12" t="str">
        <f>VLOOKUP($G163,'[1]Base PL'!B$1:L$1113,7,0)</f>
        <v/>
      </c>
      <c r="Q163" s="12" t="str">
        <f>VLOOKUP($G163,'[1]Base PL'!B$1:L$1113,8,0)</f>
        <v/>
      </c>
      <c r="R163" s="12" t="str">
        <f>VLOOKUP($G163,'[1]Base PL'!B$1:L$1113,9,0)</f>
        <v/>
      </c>
      <c r="S163" s="12" t="str">
        <f>VLOOKUP($G163,'[1]Base PL'!B$1:L$1113,10,0)</f>
        <v>-Ponencia 1 Debate-Ponencia 4 Debate</v>
      </c>
    </row>
    <row r="164" spans="1:19" ht="30" customHeight="1" x14ac:dyDescent="0.3">
      <c r="A164" s="18">
        <v>31</v>
      </c>
      <c r="B164" s="8" t="s">
        <v>65</v>
      </c>
      <c r="C164" s="16">
        <v>46154</v>
      </c>
      <c r="D164" s="10" t="s">
        <v>66</v>
      </c>
      <c r="E164" s="11" t="s">
        <v>26</v>
      </c>
      <c r="F164" s="8" t="s">
        <v>33</v>
      </c>
      <c r="G164" s="12" t="s">
        <v>199</v>
      </c>
      <c r="H164" s="12" t="str">
        <f>_xlfn.XLOOKUP(G164,[1]Priorizados!F$2:F$241,[1]Priorizados!L$2:L$241,"NO CRITERIO",0,1)</f>
        <v>NO CRITERIO</v>
      </c>
      <c r="I164" s="13" t="str">
        <f>_xlfn.XLOOKUP(G164,[1]Priorizados!F$2:F$241,[1]Priorizados!D$2:D$241,"NO ENTIDAD",0,1)</f>
        <v>NO ENTIDAD</v>
      </c>
      <c r="J164" s="17"/>
      <c r="K164" s="15" t="str">
        <f>VLOOKUP($G164,'[1]Base PL'!B$1:L$1113,2,0)</f>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
      <c r="L164" s="12" t="str">
        <f>VLOOKUP($G164,'[1]Base PL'!B$1:L$1113,3,0)</f>
        <v>Bajo</v>
      </c>
      <c r="M164" s="12" t="str">
        <f>VLOOKUP($G164,'[1]Base PL'!B$1:L$1113,4,0)</f>
        <v>Ponencia</v>
      </c>
      <c r="N164" s="12" t="str">
        <f>VLOOKUP($G164,'[1]Base PL'!B$1:L$1113,5,0)</f>
        <v>2</v>
      </c>
      <c r="O164" s="12" t="str">
        <f>VLOOKUP($G164,'[1]Base PL'!B$1:L$1113,6,0)</f>
        <v>DGPPN</v>
      </c>
      <c r="P164" s="12" t="str">
        <f>VLOOKUP($G164,'[1]Base PL'!B$1:L$1113,7,0)</f>
        <v/>
      </c>
      <c r="Q164" s="12" t="str">
        <f>VLOOKUP($G164,'[1]Base PL'!B$1:L$1113,8,0)</f>
        <v/>
      </c>
      <c r="R164" s="12" t="str">
        <f>VLOOKUP($G164,'[1]Base PL'!B$1:L$1113,9,0)</f>
        <v/>
      </c>
      <c r="S164" s="12" t="str">
        <f>VLOOKUP($G164,'[1]Base PL'!B$1:L$1113,10,0)</f>
        <v>-Ponencia 1 Debate</v>
      </c>
    </row>
    <row r="165" spans="1:19" ht="30" customHeight="1" x14ac:dyDescent="0.3">
      <c r="A165" s="18">
        <v>32</v>
      </c>
      <c r="B165" s="8" t="s">
        <v>65</v>
      </c>
      <c r="C165" s="16">
        <v>46154</v>
      </c>
      <c r="D165" s="10" t="s">
        <v>66</v>
      </c>
      <c r="E165" s="11" t="s">
        <v>26</v>
      </c>
      <c r="F165" s="8" t="s">
        <v>33</v>
      </c>
      <c r="G165" s="12" t="s">
        <v>200</v>
      </c>
      <c r="H165" s="12" t="str">
        <f>_xlfn.XLOOKUP(G165,[1]Priorizados!F$2:F$241,[1]Priorizados!L$2:L$241,"NO CRITERIO",0,1)</f>
        <v>NO CRITERIO</v>
      </c>
      <c r="I165" s="13" t="str">
        <f>_xlfn.XLOOKUP(G165,[1]Priorizados!F$2:F$241,[1]Priorizados!D$2:D$241,"NO ENTIDAD",0,1)</f>
        <v>NO ENTIDAD</v>
      </c>
      <c r="J165" s="17"/>
      <c r="K165" s="15" t="str">
        <f>VLOOKUP($G165,'[1]Base PL'!B$1:L$1113,2,0)</f>
        <v>por medio de la cual se declara Patrimonio Cultural Inmaterial de la Nación a la carranga como género musical exponente de la música campesina y se dictan otras disposiciones.</v>
      </c>
      <c r="L165" s="12" t="str">
        <f>VLOOKUP($G165,'[1]Base PL'!B$1:L$1113,3,0)</f>
        <v>Bajo</v>
      </c>
      <c r="M165" s="12" t="str">
        <f>VLOOKUP($G165,'[1]Base PL'!B$1:L$1113,4,0)</f>
        <v>Publicación</v>
      </c>
      <c r="N165" s="12" t="str">
        <f>VLOOKUP($G165,'[1]Base PL'!B$1:L$1113,5,0)</f>
        <v>0</v>
      </c>
      <c r="O165" s="12" t="str">
        <f>VLOOKUP($G165,'[1]Base PL'!B$1:L$1113,6,0)</f>
        <v/>
      </c>
      <c r="P165" s="12" t="str">
        <f>VLOOKUP($G165,'[1]Base PL'!B$1:L$1113,7,0)</f>
        <v/>
      </c>
      <c r="Q165" s="12" t="str">
        <f>VLOOKUP($G165,'[1]Base PL'!B$1:L$1113,8,0)</f>
        <v/>
      </c>
      <c r="R165" s="12" t="str">
        <f>VLOOKUP($G165,'[1]Base PL'!B$1:L$1113,9,0)</f>
        <v/>
      </c>
      <c r="S165" s="12" t="str">
        <f>VLOOKUP($G165,'[1]Base PL'!B$1:L$1113,10,0)</f>
        <v/>
      </c>
    </row>
    <row r="166" spans="1:19" ht="30" customHeight="1" x14ac:dyDescent="0.3">
      <c r="A166" s="18">
        <v>33</v>
      </c>
      <c r="B166" s="8" t="s">
        <v>65</v>
      </c>
      <c r="C166" s="16">
        <v>46154</v>
      </c>
      <c r="D166" s="10" t="s">
        <v>66</v>
      </c>
      <c r="E166" s="11" t="s">
        <v>26</v>
      </c>
      <c r="F166" s="8" t="s">
        <v>33</v>
      </c>
      <c r="G166" s="12" t="s">
        <v>201</v>
      </c>
      <c r="H166" s="12" t="str">
        <f>_xlfn.XLOOKUP(G166,[1]Priorizados!F$2:F$241,[1]Priorizados!L$2:L$241,"NO CRITERIO",0,1)</f>
        <v>NO CRITERIO</v>
      </c>
      <c r="I166" s="13" t="str">
        <f>_xlfn.XLOOKUP(G166,[1]Priorizados!F$2:F$241,[1]Priorizados!D$2:D$241,"NO ENTIDAD",0,1)</f>
        <v>NO ENTIDAD</v>
      </c>
      <c r="J166" s="17"/>
      <c r="K166" s="15" t="str">
        <f>VLOOKUP($G166,'[1]Base PL'!B$1:L$1113,2,0)</f>
        <v>por medio de la cual se declara la Semana Nacional de la Música en Colombia “Suena mi Tierra”.</v>
      </c>
      <c r="L166" s="12" t="str">
        <f>VLOOKUP($G166,'[1]Base PL'!B$1:L$1113,3,0)</f>
        <v>Bajo</v>
      </c>
      <c r="M166" s="12" t="str">
        <f>VLOOKUP($G166,'[1]Base PL'!B$1:L$1113,4,0)</f>
        <v>Ponencia</v>
      </c>
      <c r="N166" s="12" t="str">
        <f>VLOOKUP($G166,'[1]Base PL'!B$1:L$1113,5,0)</f>
        <v>2</v>
      </c>
      <c r="O166" s="12" t="str">
        <f>VLOOKUP($G166,'[1]Base PL'!B$1:L$1113,6,0)</f>
        <v>DGPPN;DAF</v>
      </c>
      <c r="P166" s="12" t="str">
        <f>VLOOKUP($G166,'[1]Base PL'!B$1:L$1113,7,0)</f>
        <v>DGPPN</v>
      </c>
      <c r="Q166" s="12" t="str">
        <f>VLOOKUP($G166,'[1]Base PL'!B$1:L$1113,8,0)</f>
        <v/>
      </c>
      <c r="R166" s="12" t="str">
        <f>VLOOKUP($G166,'[1]Base PL'!B$1:L$1113,9,0)</f>
        <v/>
      </c>
      <c r="S166" s="12" t="str">
        <f>VLOOKUP($G166,'[1]Base PL'!B$1:L$1113,10,0)</f>
        <v/>
      </c>
    </row>
    <row r="167" spans="1:19" ht="30" customHeight="1" x14ac:dyDescent="0.3">
      <c r="A167" s="7">
        <v>34</v>
      </c>
      <c r="B167" s="8" t="s">
        <v>65</v>
      </c>
      <c r="C167" s="16">
        <v>46154</v>
      </c>
      <c r="D167" s="10" t="s">
        <v>66</v>
      </c>
      <c r="E167" s="11" t="s">
        <v>26</v>
      </c>
      <c r="F167" s="8" t="s">
        <v>33</v>
      </c>
      <c r="G167" s="12" t="s">
        <v>202</v>
      </c>
      <c r="H167" s="12" t="str">
        <f>_xlfn.XLOOKUP(G167,[1]Priorizados!F$2:F$241,[1]Priorizados!L$2:L$241,"NO CRITERIO",0,1)</f>
        <v>NO CRITERIO</v>
      </c>
      <c r="I167" s="13" t="str">
        <f>_xlfn.XLOOKUP(G167,[1]Priorizados!F$2:F$241,[1]Priorizados!D$2:D$241,"NO ENTIDAD",0,1)</f>
        <v>NO ENTIDAD</v>
      </c>
      <c r="J167" s="17"/>
      <c r="K167" s="15" t="str">
        <f>VLOOKUP($G167,'[1]Base PL'!B$1:L$1113,2,0)</f>
        <v>por la cual se ordena la realización del censo de la mujer minera colombiana y se dictan otras disposiciones.</v>
      </c>
      <c r="L167" s="12" t="str">
        <f>VLOOKUP($G167,'[1]Base PL'!B$1:L$1113,3,0)</f>
        <v>Bajo</v>
      </c>
      <c r="M167" s="12" t="str">
        <f>VLOOKUP($G167,'[1]Base PL'!B$1:L$1113,4,0)</f>
        <v>Ponencia</v>
      </c>
      <c r="N167" s="12" t="str">
        <f>VLOOKUP($G167,'[1]Base PL'!B$1:L$1113,5,0)</f>
        <v>4</v>
      </c>
      <c r="O167" s="12" t="str">
        <f>VLOOKUP($G167,'[1]Base PL'!B$1:L$1113,6,0)</f>
        <v>DGPPN</v>
      </c>
      <c r="P167" s="12" t="str">
        <f>VLOOKUP($G167,'[1]Base PL'!B$1:L$1113,7,0)</f>
        <v>DGPPN</v>
      </c>
      <c r="Q167" s="12" t="str">
        <f>VLOOKUP($G167,'[1]Base PL'!B$1:L$1113,8,0)</f>
        <v/>
      </c>
      <c r="R167" s="12" t="str">
        <f>VLOOKUP($G167,'[1]Base PL'!B$1:L$1113,9,0)</f>
        <v/>
      </c>
      <c r="S167" s="12" t="str">
        <f>VLOOKUP($G167,'[1]Base PL'!B$1:L$1113,10,0)</f>
        <v/>
      </c>
    </row>
    <row r="168" spans="1:19" ht="30" customHeight="1" x14ac:dyDescent="0.3">
      <c r="A168" s="25">
        <v>35</v>
      </c>
      <c r="B168" s="8" t="s">
        <v>65</v>
      </c>
      <c r="C168" s="16">
        <v>46154</v>
      </c>
      <c r="D168" s="10" t="s">
        <v>66</v>
      </c>
      <c r="E168" s="11" t="s">
        <v>26</v>
      </c>
      <c r="F168" s="8" t="s">
        <v>33</v>
      </c>
      <c r="G168" s="12" t="s">
        <v>203</v>
      </c>
      <c r="H168" s="12" t="str">
        <f>_xlfn.XLOOKUP(G168,[1]Priorizados!F$2:F$241,[1]Priorizados!L$2:L$241,"NO CRITERIO",0,1)</f>
        <v>NO CRITERIO</v>
      </c>
      <c r="I168" s="13" t="str">
        <f>_xlfn.XLOOKUP(G168,[1]Priorizados!F$2:F$241,[1]Priorizados!D$2:D$241,"NO ENTIDAD",0,1)</f>
        <v>NO ENTIDAD</v>
      </c>
      <c r="J168" s="17"/>
      <c r="K168" s="15" t="str">
        <f>VLOOKUP($G168,'[1]Base PL'!B$1:L$1113,2,0)</f>
        <v>por medio de la cual se reglamenta la profesión de Ingeniería Agropecuaria y se dictan otras disposiciones.</v>
      </c>
      <c r="L168" s="12" t="str">
        <f>VLOOKUP($G168,'[1]Base PL'!B$1:L$1113,3,0)</f>
        <v>Bajo</v>
      </c>
      <c r="M168" s="12" t="str">
        <f>VLOOKUP($G168,'[1]Base PL'!B$1:L$1113,4,0)</f>
        <v>Ponencia</v>
      </c>
      <c r="N168" s="12" t="str">
        <f>VLOOKUP($G168,'[1]Base PL'!B$1:L$1113,5,0)</f>
        <v>2</v>
      </c>
      <c r="O168" s="12" t="str">
        <f>VLOOKUP($G168,'[1]Base PL'!B$1:L$1113,6,0)</f>
        <v>DGPPN</v>
      </c>
      <c r="P168" s="12" t="str">
        <f>VLOOKUP($G168,'[1]Base PL'!B$1:L$1113,7,0)</f>
        <v>DGPPN</v>
      </c>
      <c r="Q168" s="12" t="str">
        <f>VLOOKUP($G168,'[1]Base PL'!B$1:L$1113,8,0)</f>
        <v/>
      </c>
      <c r="R168" s="12" t="str">
        <f>VLOOKUP($G168,'[1]Base PL'!B$1:L$1113,9,0)</f>
        <v/>
      </c>
      <c r="S168" s="12" t="str">
        <f>VLOOKUP($G168,'[1]Base PL'!B$1:L$1113,10,0)</f>
        <v/>
      </c>
    </row>
    <row r="169" spans="1:19" ht="30" customHeight="1" x14ac:dyDescent="0.3">
      <c r="A169" s="23">
        <v>36</v>
      </c>
      <c r="B169" s="8" t="s">
        <v>65</v>
      </c>
      <c r="C169" s="16">
        <v>46154</v>
      </c>
      <c r="D169" s="10" t="s">
        <v>66</v>
      </c>
      <c r="E169" s="11" t="s">
        <v>26</v>
      </c>
      <c r="F169" s="8" t="s">
        <v>33</v>
      </c>
      <c r="G169" s="12" t="s">
        <v>204</v>
      </c>
      <c r="H169" s="12" t="str">
        <f>_xlfn.XLOOKUP(G169,[1]Priorizados!F$2:F$241,[1]Priorizados!L$2:L$241,"NO CRITERIO",0,1)</f>
        <v>NO CRITERIO</v>
      </c>
      <c r="I169" s="13" t="str">
        <f>_xlfn.XLOOKUP(G169,[1]Priorizados!F$2:F$241,[1]Priorizados!D$2:D$241,"NO ENTIDAD",0,1)</f>
        <v>NO ENTIDAD</v>
      </c>
      <c r="J169" s="17"/>
      <c r="K169" s="15" t="str">
        <f>VLOOKUP($G169,'[1]Base PL'!B$1:L$1113,2,0)</f>
        <v>por medio del cual se reconoce la importancia cultural inmaterial del ámbito nacional al Festival Nacional de la Tambora del municipio de San Martín de Loba-Bolívar y se dictan otras disposiciones.</v>
      </c>
      <c r="L169" s="12" t="str">
        <f>VLOOKUP($G169,'[1]Base PL'!B$1:L$1113,3,0)</f>
        <v>Bajo</v>
      </c>
      <c r="M169" s="12" t="str">
        <f>VLOOKUP($G169,'[1]Base PL'!B$1:L$1113,4,0)</f>
        <v>Ponencia</v>
      </c>
      <c r="N169" s="12" t="str">
        <f>VLOOKUP($G169,'[1]Base PL'!B$1:L$1113,5,0)</f>
        <v>2</v>
      </c>
      <c r="O169" s="12" t="str">
        <f>VLOOKUP($G169,'[1]Base PL'!B$1:L$1113,6,0)</f>
        <v>DGPPN</v>
      </c>
      <c r="P169" s="12" t="str">
        <f>VLOOKUP($G169,'[1]Base PL'!B$1:L$1113,7,0)</f>
        <v/>
      </c>
      <c r="Q169" s="12" t="str">
        <f>VLOOKUP($G169,'[1]Base PL'!B$1:L$1113,8,0)</f>
        <v/>
      </c>
      <c r="R169" s="12" t="str">
        <f>VLOOKUP($G169,'[1]Base PL'!B$1:L$1113,9,0)</f>
        <v/>
      </c>
      <c r="S169" s="12" t="str">
        <f>VLOOKUP($G169,'[1]Base PL'!B$1:L$1113,10,0)</f>
        <v>-Ponencia 2 Debate</v>
      </c>
    </row>
    <row r="170" spans="1:19" ht="30" customHeight="1" x14ac:dyDescent="0.3">
      <c r="A170" s="18">
        <v>37</v>
      </c>
      <c r="B170" s="8" t="s">
        <v>65</v>
      </c>
      <c r="C170" s="16">
        <v>46154</v>
      </c>
      <c r="D170" s="10" t="s">
        <v>66</v>
      </c>
      <c r="E170" s="11" t="s">
        <v>26</v>
      </c>
      <c r="F170" s="8" t="s">
        <v>33</v>
      </c>
      <c r="G170" s="12" t="s">
        <v>205</v>
      </c>
      <c r="H170" s="12" t="str">
        <f>_xlfn.XLOOKUP(G170,[1]Priorizados!F$2:F$241,[1]Priorizados!L$2:L$241,"NO CRITERIO",0,1)</f>
        <v>NO CRITERIO</v>
      </c>
      <c r="I170" s="13" t="str">
        <f>_xlfn.XLOOKUP(G170,[1]Priorizados!F$2:F$241,[1]Priorizados!D$2:D$241,"NO ENTIDAD",0,1)</f>
        <v>NO ENTIDAD</v>
      </c>
      <c r="J170" s="17"/>
      <c r="K170" s="15" t="str">
        <f>VLOOKUP($G170,'[1]Base PL'!B$1:L$1113,2,0)</f>
        <v>“Por medio de la cual se establecen las condiciones para la prescripción de los depósitos en custodia en condición especial y se dictan otras disposiciones”</v>
      </c>
      <c r="L170" s="12" t="str">
        <f>VLOOKUP($G170,'[1]Base PL'!B$1:L$1113,3,0)</f>
        <v>Medio</v>
      </c>
      <c r="M170" s="12" t="str">
        <f>VLOOKUP($G170,'[1]Base PL'!B$1:L$1113,4,0)</f>
        <v>Ponencia</v>
      </c>
      <c r="N170" s="12" t="str">
        <f>VLOOKUP($G170,'[1]Base PL'!B$1:L$1113,5,0)</f>
        <v>2</v>
      </c>
      <c r="O170" s="12" t="str">
        <f>VLOOKUP($G170,'[1]Base PL'!B$1:L$1113,6,0)</f>
        <v>DGPPN;DGPM</v>
      </c>
      <c r="P170" s="12" t="str">
        <f>VLOOKUP($G170,'[1]Base PL'!B$1:L$1113,7,0)</f>
        <v>DGPPN</v>
      </c>
      <c r="Q170" s="12" t="str">
        <f>VLOOKUP($G170,'[1]Base PL'!B$1:L$1113,8,0)</f>
        <v/>
      </c>
      <c r="R170" s="12" t="str">
        <f>VLOOKUP($G170,'[1]Base PL'!B$1:L$1113,9,0)</f>
        <v/>
      </c>
      <c r="S170" s="12" t="str">
        <f>VLOOKUP($G170,'[1]Base PL'!B$1:L$1113,10,0)</f>
        <v/>
      </c>
    </row>
    <row r="171" spans="1:19" ht="30" customHeight="1" x14ac:dyDescent="0.3">
      <c r="A171" s="18">
        <v>38</v>
      </c>
      <c r="B171" s="8" t="s">
        <v>65</v>
      </c>
      <c r="C171" s="16">
        <v>46154</v>
      </c>
      <c r="D171" s="10" t="s">
        <v>66</v>
      </c>
      <c r="E171" s="11" t="s">
        <v>26</v>
      </c>
      <c r="F171" s="8" t="s">
        <v>33</v>
      </c>
      <c r="G171" s="12" t="s">
        <v>206</v>
      </c>
      <c r="H171" s="12" t="str">
        <f>_xlfn.XLOOKUP(G171,[1]Priorizados!F$2:F$241,[1]Priorizados!L$2:L$241,"NO CRITERIO",0,1)</f>
        <v>NO CRITERIO</v>
      </c>
      <c r="I171" s="13" t="str">
        <f>_xlfn.XLOOKUP(G171,[1]Priorizados!F$2:F$241,[1]Priorizados!D$2:D$241,"NO ENTIDAD",0,1)</f>
        <v>NO ENTIDAD</v>
      </c>
      <c r="J171" s="17"/>
      <c r="K171" s="15" t="str">
        <f>VLOOKUP($G171,'[1]Base PL'!B$1:L$1113,2,0)</f>
        <v>Por medio del cual se eleva a rango legal las funciones ejercidas por los gestores sociales; con el propósito de ampliar y fortalecer su labor en la promoción del bienestar comunitario y en la reconstrucción del tejido social.</v>
      </c>
      <c r="L171" s="12" t="str">
        <f>VLOOKUP($G171,'[1]Base PL'!B$1:L$1113,3,0)</f>
        <v>Bajo</v>
      </c>
      <c r="M171" s="12" t="str">
        <f>VLOOKUP($G171,'[1]Base PL'!B$1:L$1113,4,0)</f>
        <v>Ponencia</v>
      </c>
      <c r="N171" s="12" t="str">
        <f>VLOOKUP($G171,'[1]Base PL'!B$1:L$1113,5,0)</f>
        <v>2</v>
      </c>
      <c r="O171" s="12" t="str">
        <f>VLOOKUP($G171,'[1]Base PL'!B$1:L$1113,6,0)</f>
        <v>DGPPN</v>
      </c>
      <c r="P171" s="12" t="str">
        <f>VLOOKUP($G171,'[1]Base PL'!B$1:L$1113,7,0)</f>
        <v>DGPPN</v>
      </c>
      <c r="Q171" s="12" t="str">
        <f>VLOOKUP($G171,'[1]Base PL'!B$1:L$1113,8,0)</f>
        <v/>
      </c>
      <c r="R171" s="12" t="str">
        <f>VLOOKUP($G171,'[1]Base PL'!B$1:L$1113,9,0)</f>
        <v/>
      </c>
      <c r="S171" s="12" t="str">
        <f>VLOOKUP($G171,'[1]Base PL'!B$1:L$1113,10,0)</f>
        <v/>
      </c>
    </row>
    <row r="172" spans="1:19" ht="30" customHeight="1" x14ac:dyDescent="0.3">
      <c r="A172" s="18">
        <v>39</v>
      </c>
      <c r="B172" s="8" t="s">
        <v>65</v>
      </c>
      <c r="C172" s="16">
        <v>46154</v>
      </c>
      <c r="D172" s="10" t="s">
        <v>66</v>
      </c>
      <c r="E172" s="11" t="s">
        <v>26</v>
      </c>
      <c r="F172" s="8" t="s">
        <v>33</v>
      </c>
      <c r="G172" s="12" t="s">
        <v>207</v>
      </c>
      <c r="H172" s="12" t="str">
        <f>_xlfn.XLOOKUP(G172,[1]Priorizados!F$2:F$241,[1]Priorizados!L$2:L$241,"NO CRITERIO",0,1)</f>
        <v>Complementario</v>
      </c>
      <c r="I172" s="13" t="str">
        <f>_xlfn.XLOOKUP(G172,[1]Priorizados!F$2:F$241,[1]Priorizados!D$2:D$241,"NO ENTIDAD",0,1)</f>
        <v xml:space="preserve">SALUD </v>
      </c>
      <c r="J172" s="17"/>
      <c r="K172" s="15" t="str">
        <f>VLOOKUP($G172,'[1]Base PL'!B$1:L$1113,2,0)</f>
        <v>Por medio de la cual se fomentan prácticas recreativas y lúdicas libres del uso de fuegos artificiales y/o juegos pirotécnicos; garantizando la salud humana y animal; la disminución de impactos ambientales y se dictan otras disposiciones.</v>
      </c>
      <c r="L172" s="12" t="str">
        <f>VLOOKUP($G172,'[1]Base PL'!B$1:L$1113,3,0)</f>
        <v>Bajo</v>
      </c>
      <c r="M172" s="12" t="str">
        <f>VLOOKUP($G172,'[1]Base PL'!B$1:L$1113,4,0)</f>
        <v>Ponencia</v>
      </c>
      <c r="N172" s="12" t="str">
        <f>VLOOKUP($G172,'[1]Base PL'!B$1:L$1113,5,0)</f>
        <v>2</v>
      </c>
      <c r="O172" s="12" t="str">
        <f>VLOOKUP($G172,'[1]Base PL'!B$1:L$1113,6,0)</f>
        <v>DGPPN;DAF</v>
      </c>
      <c r="P172" s="12" t="str">
        <f>VLOOKUP($G172,'[1]Base PL'!B$1:L$1113,7,0)</f>
        <v>DGPPN</v>
      </c>
      <c r="Q172" s="12" t="str">
        <f>VLOOKUP($G172,'[1]Base PL'!B$1:L$1113,8,0)</f>
        <v/>
      </c>
      <c r="R172" s="12" t="str">
        <f>VLOOKUP($G172,'[1]Base PL'!B$1:L$1113,9,0)</f>
        <v/>
      </c>
      <c r="S172" s="12" t="str">
        <f>VLOOKUP($G172,'[1]Base PL'!B$1:L$1113,10,0)</f>
        <v/>
      </c>
    </row>
    <row r="173" spans="1:19" ht="30" customHeight="1" x14ac:dyDescent="0.3">
      <c r="A173" s="7">
        <v>40</v>
      </c>
      <c r="B173" s="8" t="s">
        <v>65</v>
      </c>
      <c r="C173" s="16">
        <v>46154</v>
      </c>
      <c r="D173" s="10" t="s">
        <v>66</v>
      </c>
      <c r="E173" s="11" t="s">
        <v>26</v>
      </c>
      <c r="F173" s="8" t="s">
        <v>33</v>
      </c>
      <c r="G173" s="12" t="s">
        <v>208</v>
      </c>
      <c r="H173" s="12" t="str">
        <f>_xlfn.XLOOKUP(G173,[1]Priorizados!F$2:F$241,[1]Priorizados!L$2:L$241,"NO CRITERIO",0,1)</f>
        <v>NO CRITERIO</v>
      </c>
      <c r="I173" s="13" t="str">
        <f>_xlfn.XLOOKUP(G173,[1]Priorizados!F$2:F$241,[1]Priorizados!D$2:D$241,"NO ENTIDAD",0,1)</f>
        <v>NO ENTIDAD</v>
      </c>
      <c r="J173" s="17"/>
      <c r="K173" s="15" t="str">
        <f>VLOOKUP($G173,'[1]Base PL'!B$1:L$1113,2,0)</f>
        <v>Por medio de la cual se crea una política pública en el sector educación con el fin de generar conciencia financiera y tributaria y se dictan otras disposiciones.</v>
      </c>
      <c r="L173" s="12" t="str">
        <f>VLOOKUP($G173,'[1]Base PL'!B$1:L$1113,3,0)</f>
        <v>Bajo</v>
      </c>
      <c r="M173" s="12" t="str">
        <f>VLOOKUP($G173,'[1]Base PL'!B$1:L$1113,4,0)</f>
        <v>Ponencia</v>
      </c>
      <c r="N173" s="12" t="str">
        <f>VLOOKUP($G173,'[1]Base PL'!B$1:L$1113,5,0)</f>
        <v>2</v>
      </c>
      <c r="O173" s="12" t="str">
        <f>VLOOKUP($G173,'[1]Base PL'!B$1:L$1113,6,0)</f>
        <v>DIAN;DGPPN;DAF;DGPM</v>
      </c>
      <c r="P173" s="12" t="str">
        <f>VLOOKUP($G173,'[1]Base PL'!B$1:L$1113,7,0)</f>
        <v>DGPPN</v>
      </c>
      <c r="Q173" s="12" t="str">
        <f>VLOOKUP($G173,'[1]Base PL'!B$1:L$1113,8,0)</f>
        <v/>
      </c>
      <c r="R173" s="12" t="str">
        <f>VLOOKUP($G173,'[1]Base PL'!B$1:L$1113,9,0)</f>
        <v/>
      </c>
      <c r="S173" s="12" t="str">
        <f>VLOOKUP($G173,'[1]Base PL'!B$1:L$1113,10,0)</f>
        <v/>
      </c>
    </row>
    <row r="174" spans="1:19" ht="30" customHeight="1" x14ac:dyDescent="0.3">
      <c r="A174" s="25">
        <v>41</v>
      </c>
      <c r="B174" s="8" t="s">
        <v>65</v>
      </c>
      <c r="C174" s="16">
        <v>46154</v>
      </c>
      <c r="D174" s="10" t="s">
        <v>66</v>
      </c>
      <c r="E174" s="11" t="s">
        <v>26</v>
      </c>
      <c r="F174" s="8" t="s">
        <v>33</v>
      </c>
      <c r="G174" s="12" t="s">
        <v>209</v>
      </c>
      <c r="H174" s="12" t="str">
        <f>_xlfn.XLOOKUP(G174,[1]Priorizados!F$2:F$241,[1]Priorizados!L$2:L$241,"NO CRITERIO",0,1)</f>
        <v>NO CRITERIO</v>
      </c>
      <c r="I174" s="13" t="str">
        <f>_xlfn.XLOOKUP(G174,[1]Priorizados!F$2:F$241,[1]Priorizados!D$2:D$241,"NO ENTIDAD",0,1)</f>
        <v>NO ENTIDAD</v>
      </c>
      <c r="J174" s="17"/>
      <c r="K174" s="15" t="str">
        <f>VLOOKUP($G174,'[1]Base PL'!B$1:L$1113,2,0)</f>
        <v>Por medio de la cual se promueve y reconoce el pensamiento crítico; social y la práctica humanista; como base fundamental para la educación para la paz con justicia social en Colombia y se dictan otras disposiciones.</v>
      </c>
      <c r="L174" s="12" t="str">
        <f>VLOOKUP($G174,'[1]Base PL'!B$1:L$1113,3,0)</f>
        <v>Bajo</v>
      </c>
      <c r="M174" s="12" t="str">
        <f>VLOOKUP($G174,'[1]Base PL'!B$1:L$1113,4,0)</f>
        <v>Ponencia</v>
      </c>
      <c r="N174" s="12" t="str">
        <f>VLOOKUP($G174,'[1]Base PL'!B$1:L$1113,5,0)</f>
        <v>2</v>
      </c>
      <c r="O174" s="12" t="str">
        <f>VLOOKUP($G174,'[1]Base PL'!B$1:L$1113,6,0)</f>
        <v>DGPPN;DAF</v>
      </c>
      <c r="P174" s="12" t="str">
        <f>VLOOKUP($G174,'[1]Base PL'!B$1:L$1113,7,0)</f>
        <v>DGPPN</v>
      </c>
      <c r="Q174" s="12" t="str">
        <f>VLOOKUP($G174,'[1]Base PL'!B$1:L$1113,8,0)</f>
        <v/>
      </c>
      <c r="R174" s="12" t="str">
        <f>VLOOKUP($G174,'[1]Base PL'!B$1:L$1113,9,0)</f>
        <v/>
      </c>
      <c r="S174" s="12" t="str">
        <f>VLOOKUP($G174,'[1]Base PL'!B$1:L$1113,10,0)</f>
        <v/>
      </c>
    </row>
    <row r="175" spans="1:19" ht="30" customHeight="1" x14ac:dyDescent="0.3">
      <c r="A175" s="23">
        <v>42</v>
      </c>
      <c r="B175" s="8" t="s">
        <v>65</v>
      </c>
      <c r="C175" s="16">
        <v>46154</v>
      </c>
      <c r="D175" s="10" t="s">
        <v>66</v>
      </c>
      <c r="E175" s="11" t="s">
        <v>26</v>
      </c>
      <c r="F175" s="8" t="s">
        <v>33</v>
      </c>
      <c r="G175" s="12" t="s">
        <v>210</v>
      </c>
      <c r="H175" s="12" t="str">
        <f>_xlfn.XLOOKUP(G175,[1]Priorizados!F$2:F$241,[1]Priorizados!L$2:L$241,"NO CRITERIO",0,1)</f>
        <v>NO CRITERIO</v>
      </c>
      <c r="I175" s="13" t="str">
        <f>_xlfn.XLOOKUP(G175,[1]Priorizados!F$2:F$241,[1]Priorizados!D$2:D$241,"NO ENTIDAD",0,1)</f>
        <v>NO ENTIDAD</v>
      </c>
      <c r="J175" s="17"/>
      <c r="K175" s="15" t="str">
        <f>VLOOKUP($G175,'[1]Base PL'!B$1:L$1113,2,0)</f>
        <v>Por medio del cual se orienta y establecen los lineamientos para la creación de la política pública de las culturas; las artes y los saberes campesinos y se dictan otras disposiciones.</v>
      </c>
      <c r="L175" s="12" t="str">
        <f>VLOOKUP($G175,'[1]Base PL'!B$1:L$1113,3,0)</f>
        <v>Bajo</v>
      </c>
      <c r="M175" s="12" t="str">
        <f>VLOOKUP($G175,'[1]Base PL'!B$1:L$1113,4,0)</f>
        <v>Ponencia</v>
      </c>
      <c r="N175" s="12" t="str">
        <f>VLOOKUP($G175,'[1]Base PL'!B$1:L$1113,5,0)</f>
        <v>2</v>
      </c>
      <c r="O175" s="12" t="str">
        <f>VLOOKUP($G175,'[1]Base PL'!B$1:L$1113,6,0)</f>
        <v>DGPPN</v>
      </c>
      <c r="P175" s="12" t="str">
        <f>VLOOKUP($G175,'[1]Base PL'!B$1:L$1113,7,0)</f>
        <v>DGPPN</v>
      </c>
      <c r="Q175" s="12" t="str">
        <f>VLOOKUP($G175,'[1]Base PL'!B$1:L$1113,8,0)</f>
        <v/>
      </c>
      <c r="R175" s="12" t="str">
        <f>VLOOKUP($G175,'[1]Base PL'!B$1:L$1113,9,0)</f>
        <v/>
      </c>
      <c r="S175" s="12" t="str">
        <f>VLOOKUP($G175,'[1]Base PL'!B$1:L$1113,10,0)</f>
        <v/>
      </c>
    </row>
    <row r="176" spans="1:19" ht="30" customHeight="1" x14ac:dyDescent="0.3">
      <c r="A176" s="18">
        <v>43</v>
      </c>
      <c r="B176" s="8" t="s">
        <v>65</v>
      </c>
      <c r="C176" s="16">
        <v>46154</v>
      </c>
      <c r="D176" s="10" t="s">
        <v>66</v>
      </c>
      <c r="E176" s="11" t="s">
        <v>26</v>
      </c>
      <c r="F176" s="8" t="s">
        <v>33</v>
      </c>
      <c r="G176" s="12" t="s">
        <v>211</v>
      </c>
      <c r="H176" s="12" t="str">
        <f>_xlfn.XLOOKUP(G176,[1]Priorizados!F$2:F$241,[1]Priorizados!L$2:L$241,"NO CRITERIO",0,1)</f>
        <v>NO CRITERIO</v>
      </c>
      <c r="I176" s="13" t="str">
        <f>_xlfn.XLOOKUP(G176,[1]Priorizados!F$2:F$241,[1]Priorizados!D$2:D$241,"NO ENTIDAD",0,1)</f>
        <v>NO ENTIDAD</v>
      </c>
      <c r="J176" s="17"/>
      <c r="K176" s="15" t="str">
        <f>VLOOKUP($G176,'[1]Base PL'!B$1:L$1113,2,0)</f>
        <v>Por medio del cual la nación rinde homenaje al municipio de Magangué; Bolívar; y dictan otras disposiciones.</v>
      </c>
      <c r="L176" s="12" t="str">
        <f>VLOOKUP($G176,'[1]Base PL'!B$1:L$1113,3,0)</f>
        <v>Bajo</v>
      </c>
      <c r="M176" s="12" t="str">
        <f>VLOOKUP($G176,'[1]Base PL'!B$1:L$1113,4,0)</f>
        <v>Ponencia</v>
      </c>
      <c r="N176" s="12" t="str">
        <f>VLOOKUP($G176,'[1]Base PL'!B$1:L$1113,5,0)</f>
        <v>2</v>
      </c>
      <c r="O176" s="12" t="str">
        <f>VLOOKUP($G176,'[1]Base PL'!B$1:L$1113,6,0)</f>
        <v>DGPPN</v>
      </c>
      <c r="P176" s="12" t="str">
        <f>VLOOKUP($G176,'[1]Base PL'!B$1:L$1113,7,0)</f>
        <v/>
      </c>
      <c r="Q176" s="12" t="str">
        <f>VLOOKUP($G176,'[1]Base PL'!B$1:L$1113,8,0)</f>
        <v/>
      </c>
      <c r="R176" s="12" t="str">
        <f>VLOOKUP($G176,'[1]Base PL'!B$1:L$1113,9,0)</f>
        <v/>
      </c>
      <c r="S176" s="12" t="str">
        <f>VLOOKUP($G176,'[1]Base PL'!B$1:L$1113,10,0)</f>
        <v>-Ponencia 1 Debate</v>
      </c>
    </row>
    <row r="177" spans="1:19" ht="30" customHeight="1" x14ac:dyDescent="0.3">
      <c r="A177" s="18">
        <v>44</v>
      </c>
      <c r="B177" s="8" t="s">
        <v>65</v>
      </c>
      <c r="C177" s="16">
        <v>46154</v>
      </c>
      <c r="D177" s="10" t="s">
        <v>66</v>
      </c>
      <c r="E177" s="11" t="s">
        <v>26</v>
      </c>
      <c r="F177" s="8" t="s">
        <v>33</v>
      </c>
      <c r="G177" s="12" t="s">
        <v>212</v>
      </c>
      <c r="H177" s="12" t="str">
        <f>_xlfn.XLOOKUP(G177,[1]Priorizados!F$2:F$241,[1]Priorizados!L$2:L$241,"NO CRITERIO",0,1)</f>
        <v>NO CRITERIO</v>
      </c>
      <c r="I177" s="13" t="str">
        <f>_xlfn.XLOOKUP(G177,[1]Priorizados!F$2:F$241,[1]Priorizados!D$2:D$241,"NO ENTIDAD",0,1)</f>
        <v>NO ENTIDAD</v>
      </c>
      <c r="J177" s="17"/>
      <c r="K177" s="15" t="str">
        <f>VLOOKUP($G177,'[1]Base PL'!B$1:L$1113,2,0)</f>
        <v>Por medio de la cual la Nación y el Congreso de la República enaltecen y reconocen a Lorica y su Corregimiento de San Sebastián como pioneros de la Cultura artesanal del Barro y la Pintura primitivista</v>
      </c>
      <c r="L177" s="12" t="str">
        <f>VLOOKUP($G177,'[1]Base PL'!B$1:L$1113,3,0)</f>
        <v>Bajo</v>
      </c>
      <c r="M177" s="12" t="str">
        <f>VLOOKUP($G177,'[1]Base PL'!B$1:L$1113,4,0)</f>
        <v>Ponencia</v>
      </c>
      <c r="N177" s="12" t="str">
        <f>VLOOKUP($G177,'[1]Base PL'!B$1:L$1113,5,0)</f>
        <v>2</v>
      </c>
      <c r="O177" s="12" t="str">
        <f>VLOOKUP($G177,'[1]Base PL'!B$1:L$1113,6,0)</f>
        <v>DGPPN</v>
      </c>
      <c r="P177" s="12" t="str">
        <f>VLOOKUP($G177,'[1]Base PL'!B$1:L$1113,7,0)</f>
        <v/>
      </c>
      <c r="Q177" s="12" t="str">
        <f>VLOOKUP($G177,'[1]Base PL'!B$1:L$1113,8,0)</f>
        <v/>
      </c>
      <c r="R177" s="12" t="str">
        <f>VLOOKUP($G177,'[1]Base PL'!B$1:L$1113,9,0)</f>
        <v/>
      </c>
      <c r="S177" s="12" t="str">
        <f>VLOOKUP($G177,'[1]Base PL'!B$1:L$1113,10,0)</f>
        <v>-Ponencia 2 Debate</v>
      </c>
    </row>
    <row r="178" spans="1:19" ht="30" customHeight="1" x14ac:dyDescent="0.3">
      <c r="A178" s="18">
        <v>45</v>
      </c>
      <c r="B178" s="8" t="s">
        <v>65</v>
      </c>
      <c r="C178" s="16">
        <v>46154</v>
      </c>
      <c r="D178" s="10" t="s">
        <v>66</v>
      </c>
      <c r="E178" s="11" t="s">
        <v>26</v>
      </c>
      <c r="F178" s="8" t="s">
        <v>33</v>
      </c>
      <c r="G178" s="12" t="s">
        <v>213</v>
      </c>
      <c r="H178" s="12" t="str">
        <f>_xlfn.XLOOKUP(G178,[1]Priorizados!F$2:F$241,[1]Priorizados!L$2:L$241,"NO CRITERIO",0,1)</f>
        <v>Complementario</v>
      </c>
      <c r="I178" s="13" t="str">
        <f>_xlfn.XLOOKUP(G178,[1]Priorizados!F$2:F$241,[1]Priorizados!D$2:D$241,"NO ENTIDAD",0,1)</f>
        <v>Cancillería</v>
      </c>
      <c r="J178" s="17"/>
      <c r="K178" s="15" t="str">
        <f>VLOOKUP($G178,'[1]Base PL'!B$1:L$1113,2,0)</f>
        <v>Por medio del cual se aprueba el “Protocolo de 2010 relativo al Convenio Internacional sobre Responsabilidad e Indemnización de Daños en relación con el Transporte Marítimo de Sustancias Nocivas y Potencialmente Peligrosas”; suscrito en Londres el 30 de abril de 2010</v>
      </c>
      <c r="L178" s="12" t="str">
        <f>VLOOKUP($G178,'[1]Base PL'!B$1:L$1113,3,0)</f>
        <v>Bajo</v>
      </c>
      <c r="M178" s="12" t="str">
        <f>VLOOKUP($G178,'[1]Base PL'!B$1:L$1113,4,0)</f>
        <v>Ponencia</v>
      </c>
      <c r="N178" s="12" t="str">
        <f>VLOOKUP($G178,'[1]Base PL'!B$1:L$1113,5,0)</f>
        <v>2</v>
      </c>
      <c r="O178" s="12" t="str">
        <f>VLOOKUP($G178,'[1]Base PL'!B$1:L$1113,6,0)</f>
        <v/>
      </c>
      <c r="P178" s="12" t="str">
        <f>VLOOKUP($G178,'[1]Base PL'!B$1:L$1113,7,0)</f>
        <v/>
      </c>
      <c r="Q178" s="12" t="str">
        <f>VLOOKUP($G178,'[1]Base PL'!B$1:L$1113,8,0)</f>
        <v/>
      </c>
      <c r="R178" s="12" t="str">
        <f>VLOOKUP($G178,'[1]Base PL'!B$1:L$1113,9,0)</f>
        <v>Ponencia 1 Debate</v>
      </c>
      <c r="S178" s="12" t="str">
        <f>VLOOKUP($G178,'[1]Base PL'!B$1:L$1113,10,0)</f>
        <v>-Aprobado 1 Debate</v>
      </c>
    </row>
    <row r="179" spans="1:19" ht="30" customHeight="1" x14ac:dyDescent="0.3">
      <c r="A179" s="7">
        <v>46</v>
      </c>
      <c r="B179" s="8" t="s">
        <v>65</v>
      </c>
      <c r="C179" s="16">
        <v>46154</v>
      </c>
      <c r="D179" s="10" t="s">
        <v>66</v>
      </c>
      <c r="E179" s="11" t="s">
        <v>26</v>
      </c>
      <c r="F179" s="8" t="s">
        <v>33</v>
      </c>
      <c r="G179" s="12" t="s">
        <v>214</v>
      </c>
      <c r="H179" s="12" t="str">
        <f>_xlfn.XLOOKUP(G179,[1]Priorizados!F$2:F$241,[1]Priorizados!L$2:L$241,"NO CRITERIO",0,1)</f>
        <v>Complementario</v>
      </c>
      <c r="I179" s="13" t="str">
        <f>_xlfn.XLOOKUP(G179,[1]Priorizados!F$2:F$241,[1]Priorizados!D$2:D$241,"NO ENTIDAD",0,1)</f>
        <v>Cancillería</v>
      </c>
      <c r="J179" s="17"/>
      <c r="K179" s="15" t="str">
        <f>VLOOKUP($G179,'[1]Base PL'!B$1:L$1113,2,0)</f>
        <v>por medio de la cual se aprueba el Convenio Internacional sobre la Remoción de Restos de Naufragio; 2007; adoptado en la sede de la Oficina de Naciones Unidas en Nairobi el 18 de mayo de 2007.</v>
      </c>
      <c r="L179" s="12" t="str">
        <f>VLOOKUP($G179,'[1]Base PL'!B$1:L$1113,3,0)</f>
        <v>Bajo</v>
      </c>
      <c r="M179" s="12" t="str">
        <f>VLOOKUP($G179,'[1]Base PL'!B$1:L$1113,4,0)</f>
        <v>Ponencia</v>
      </c>
      <c r="N179" s="12" t="str">
        <f>VLOOKUP($G179,'[1]Base PL'!B$1:L$1113,5,0)</f>
        <v>2</v>
      </c>
      <c r="O179" s="12" t="str">
        <f>VLOOKUP($G179,'[1]Base PL'!B$1:L$1113,6,0)</f>
        <v/>
      </c>
      <c r="P179" s="12" t="str">
        <f>VLOOKUP($G179,'[1]Base PL'!B$1:L$1113,7,0)</f>
        <v/>
      </c>
      <c r="Q179" s="12" t="str">
        <f>VLOOKUP($G179,'[1]Base PL'!B$1:L$1113,8,0)</f>
        <v/>
      </c>
      <c r="R179" s="12" t="str">
        <f>VLOOKUP($G179,'[1]Base PL'!B$1:L$1113,9,0)</f>
        <v/>
      </c>
      <c r="S179" s="12" t="str">
        <f>VLOOKUP($G179,'[1]Base PL'!B$1:L$1113,10,0)</f>
        <v>-Ponencia 1 Debate</v>
      </c>
    </row>
    <row r="180" spans="1:19" ht="30" customHeight="1" x14ac:dyDescent="0.3">
      <c r="A180" s="25">
        <v>47</v>
      </c>
      <c r="B180" s="8" t="s">
        <v>65</v>
      </c>
      <c r="C180" s="16">
        <v>46154</v>
      </c>
      <c r="D180" s="10" t="s">
        <v>66</v>
      </c>
      <c r="E180" s="11" t="s">
        <v>26</v>
      </c>
      <c r="F180" s="8" t="s">
        <v>33</v>
      </c>
      <c r="G180" s="12" t="s">
        <v>215</v>
      </c>
      <c r="H180" s="12" t="str">
        <f>_xlfn.XLOOKUP(G180,[1]Priorizados!F$2:F$241,[1]Priorizados!L$2:L$241,"NO CRITERIO",0,1)</f>
        <v>Complementario</v>
      </c>
      <c r="I180" s="13" t="str">
        <f>_xlfn.XLOOKUP(G180,[1]Priorizados!F$2:F$241,[1]Priorizados!D$2:D$241,"NO ENTIDAD",0,1)</f>
        <v>Cancillería</v>
      </c>
      <c r="J180" s="17"/>
      <c r="K180" s="15" t="str">
        <f>VLOOKUP($G180,'[1]Base PL'!B$1:L$1113,2,0)</f>
        <v>por medio de la cual se aprueba el “Convenio Internacional sobre Responsabilidad Civil nacida de daños debidos a contaminación por los hidrocarburos para combustible de los buques; 2001”; adoptado en Londres el 23 de marzo de 2001.</v>
      </c>
      <c r="L180" s="12" t="str">
        <f>VLOOKUP($G180,'[1]Base PL'!B$1:L$1113,3,0)</f>
        <v>Bajo</v>
      </c>
      <c r="M180" s="12" t="str">
        <f>VLOOKUP($G180,'[1]Base PL'!B$1:L$1113,4,0)</f>
        <v>Ponencia</v>
      </c>
      <c r="N180" s="12" t="str">
        <f>VLOOKUP($G180,'[1]Base PL'!B$1:L$1113,5,0)</f>
        <v>2</v>
      </c>
      <c r="O180" s="12" t="str">
        <f>VLOOKUP($G180,'[1]Base PL'!B$1:L$1113,6,0)</f>
        <v/>
      </c>
      <c r="P180" s="12" t="str">
        <f>VLOOKUP($G180,'[1]Base PL'!B$1:L$1113,7,0)</f>
        <v/>
      </c>
      <c r="Q180" s="12" t="str">
        <f>VLOOKUP($G180,'[1]Base PL'!B$1:L$1113,8,0)</f>
        <v/>
      </c>
      <c r="R180" s="12" t="str">
        <f>VLOOKUP($G180,'[1]Base PL'!B$1:L$1113,9,0)</f>
        <v>Ponencia 1 Debate</v>
      </c>
      <c r="S180" s="12" t="str">
        <f>VLOOKUP($G180,'[1]Base PL'!B$1:L$1113,10,0)</f>
        <v>-Ponencia 2 Debate</v>
      </c>
    </row>
    <row r="181" spans="1:19" ht="30" customHeight="1" x14ac:dyDescent="0.3">
      <c r="A181" s="23">
        <v>48</v>
      </c>
      <c r="B181" s="8" t="s">
        <v>65</v>
      </c>
      <c r="C181" s="16">
        <v>46154</v>
      </c>
      <c r="D181" s="10" t="s">
        <v>66</v>
      </c>
      <c r="E181" s="11" t="s">
        <v>26</v>
      </c>
      <c r="F181" s="8" t="s">
        <v>33</v>
      </c>
      <c r="G181" s="12" t="s">
        <v>216</v>
      </c>
      <c r="H181" s="12" t="str">
        <f>_xlfn.XLOOKUP(G181,[1]Priorizados!F$2:F$241,[1]Priorizados!L$2:L$241,"NO CRITERIO",0,1)</f>
        <v>Riesgo</v>
      </c>
      <c r="I181" s="13" t="str">
        <f>_xlfn.XLOOKUP(G181,[1]Priorizados!F$2:F$241,[1]Priorizados!D$2:D$241,"NO ENTIDAD",0,1)</f>
        <v>FNG</v>
      </c>
      <c r="J181" s="17"/>
      <c r="K181" s="15" t="str">
        <f>VLOOKUP($G181,'[1]Base PL'!B$1:L$1113,2,0)</f>
        <v>por medio de la cual se establecen medidas tendientes a fortalecer las microempresas en modalidad de tiendas de barrio y se dictan otras disposiciones.</v>
      </c>
      <c r="L181" s="12" t="str">
        <f>VLOOKUP($G181,'[1]Base PL'!B$1:L$1113,3,0)</f>
        <v>Bajo</v>
      </c>
      <c r="M181" s="12" t="str">
        <f>VLOOKUP($G181,'[1]Base PL'!B$1:L$1113,4,0)</f>
        <v>Ponencia</v>
      </c>
      <c r="N181" s="12" t="str">
        <f>VLOOKUP($G181,'[1]Base PL'!B$1:L$1113,5,0)</f>
        <v>2</v>
      </c>
      <c r="O181" s="12" t="str">
        <f>VLOOKUP($G181,'[1]Base PL'!B$1:L$1113,6,0)</f>
        <v>DIAN;URF;DGPPN</v>
      </c>
      <c r="P181" s="12" t="str">
        <f>VLOOKUP($G181,'[1]Base PL'!B$1:L$1113,7,0)</f>
        <v/>
      </c>
      <c r="Q181" s="12" t="str">
        <f>VLOOKUP($G181,'[1]Base PL'!B$1:L$1113,8,0)</f>
        <v/>
      </c>
      <c r="R181" s="12" t="str">
        <f>VLOOKUP($G181,'[1]Base PL'!B$1:L$1113,9,0)</f>
        <v/>
      </c>
      <c r="S181" s="12" t="str">
        <f>VLOOKUP($G181,'[1]Base PL'!B$1:L$1113,10,0)</f>
        <v>-Ponencia 2 Debate</v>
      </c>
    </row>
    <row r="182" spans="1:19" ht="30" customHeight="1" x14ac:dyDescent="0.3">
      <c r="A182" s="18">
        <v>49</v>
      </c>
      <c r="B182" s="8" t="s">
        <v>65</v>
      </c>
      <c r="C182" s="16">
        <v>46154</v>
      </c>
      <c r="D182" s="10" t="s">
        <v>66</v>
      </c>
      <c r="E182" s="11" t="s">
        <v>26</v>
      </c>
      <c r="F182" s="8" t="s">
        <v>33</v>
      </c>
      <c r="G182" s="12" t="s">
        <v>217</v>
      </c>
      <c r="H182" s="12" t="str">
        <f>_xlfn.XLOOKUP(G182,[1]Priorizados!F$2:F$241,[1]Priorizados!L$2:L$241,"NO CRITERIO",0,1)</f>
        <v>Riesgo</v>
      </c>
      <c r="I182" s="13" t="str">
        <f>_xlfn.XLOOKUP(G182,[1]Priorizados!F$2:F$241,[1]Priorizados!D$2:D$241,"NO ENTIDAD",0,1)</f>
        <v>ANLA</v>
      </c>
      <c r="J182" s="17"/>
      <c r="K182" s="15" t="str">
        <f>VLOOKUP($G182,'[1]Base PL'!B$1:L$1113,2,0)</f>
        <v>Por medio de la cual se crea la política pública nacional de descarbonización con biogás y biometano para el fortalecimiento de la transición energética y se dictan otras disposiciones</v>
      </c>
      <c r="L182" s="12" t="str">
        <f>VLOOKUP($G182,'[1]Base PL'!B$1:L$1113,3,0)</f>
        <v>Medio</v>
      </c>
      <c r="M182" s="12" t="str">
        <f>VLOOKUP($G182,'[1]Base PL'!B$1:L$1113,4,0)</f>
        <v>Ponencia</v>
      </c>
      <c r="N182" s="12" t="str">
        <f>VLOOKUP($G182,'[1]Base PL'!B$1:L$1113,5,0)</f>
        <v>2</v>
      </c>
      <c r="O182" s="12" t="str">
        <f>VLOOKUP($G182,'[1]Base PL'!B$1:L$1113,6,0)</f>
        <v>DGCPTN;DGPM;DGPPN;DIAN</v>
      </c>
      <c r="P182" s="12" t="str">
        <f>VLOOKUP($G182,'[1]Base PL'!B$1:L$1113,7,0)</f>
        <v>DGPPN</v>
      </c>
      <c r="Q182" s="12" t="str">
        <f>VLOOKUP($G182,'[1]Base PL'!B$1:L$1113,8,0)</f>
        <v/>
      </c>
      <c r="R182" s="12" t="str">
        <f>VLOOKUP($G182,'[1]Base PL'!B$1:L$1113,9,0)</f>
        <v/>
      </c>
      <c r="S182" s="12" t="str">
        <f>VLOOKUP($G182,'[1]Base PL'!B$1:L$1113,10,0)</f>
        <v/>
      </c>
    </row>
    <row r="183" spans="1:19" ht="30" customHeight="1" x14ac:dyDescent="0.3">
      <c r="A183" s="18">
        <v>50</v>
      </c>
      <c r="B183" s="8" t="s">
        <v>65</v>
      </c>
      <c r="C183" s="16">
        <v>46154</v>
      </c>
      <c r="D183" s="10" t="s">
        <v>66</v>
      </c>
      <c r="E183" s="11" t="s">
        <v>26</v>
      </c>
      <c r="F183" s="8" t="s">
        <v>33</v>
      </c>
      <c r="G183" s="12" t="s">
        <v>218</v>
      </c>
      <c r="H183" s="12" t="str">
        <f>_xlfn.XLOOKUP(G183,[1]Priorizados!F$2:F$241,[1]Priorizados!L$2:L$241,"NO CRITERIO",0,1)</f>
        <v>NO CRITERIO</v>
      </c>
      <c r="I183" s="13" t="str">
        <f>_xlfn.XLOOKUP(G183,[1]Priorizados!F$2:F$241,[1]Priorizados!D$2:D$241,"NO ENTIDAD",0,1)</f>
        <v>NO ENTIDAD</v>
      </c>
      <c r="J183" s="17"/>
      <c r="K183" s="15" t="str">
        <f>VLOOKUP($G183,'[1]Base PL'!B$1:L$1113,2,0)</f>
        <v>Por la cual se modifica la Ley 675 de 2001 con el fin de contribuir a la convivencia responsable y compasiva con animales y promover la participación comunitaria y la solidaridad social en el cuidado y la protección animal en las propiedades horizontales.</v>
      </c>
      <c r="L183" s="12" t="str">
        <f>VLOOKUP($G183,'[1]Base PL'!B$1:L$1113,3,0)</f>
        <v>Bajo</v>
      </c>
      <c r="M183" s="12" t="str">
        <f>VLOOKUP($G183,'[1]Base PL'!B$1:L$1113,4,0)</f>
        <v>Ponencia</v>
      </c>
      <c r="N183" s="12" t="str">
        <f>VLOOKUP($G183,'[1]Base PL'!B$1:L$1113,5,0)</f>
        <v>2</v>
      </c>
      <c r="O183" s="12" t="str">
        <f>VLOOKUP($G183,'[1]Base PL'!B$1:L$1113,6,0)</f>
        <v>DAF</v>
      </c>
      <c r="P183" s="12" t="str">
        <f>VLOOKUP($G183,'[1]Base PL'!B$1:L$1113,7,0)</f>
        <v/>
      </c>
      <c r="Q183" s="12" t="str">
        <f>VLOOKUP($G183,'[1]Base PL'!B$1:L$1113,8,0)</f>
        <v/>
      </c>
      <c r="R183" s="12" t="str">
        <f>VLOOKUP($G183,'[1]Base PL'!B$1:L$1113,9,0)</f>
        <v/>
      </c>
      <c r="S183" s="12" t="str">
        <f>VLOOKUP($G183,'[1]Base PL'!B$1:L$1113,10,0)</f>
        <v>-Ponencia 2 Debate</v>
      </c>
    </row>
    <row r="184" spans="1:19" ht="30" customHeight="1" x14ac:dyDescent="0.3">
      <c r="A184" s="18">
        <v>51</v>
      </c>
      <c r="B184" s="8" t="s">
        <v>65</v>
      </c>
      <c r="C184" s="16">
        <v>46154</v>
      </c>
      <c r="D184" s="10" t="s">
        <v>66</v>
      </c>
      <c r="E184" s="11" t="s">
        <v>26</v>
      </c>
      <c r="F184" s="8" t="s">
        <v>33</v>
      </c>
      <c r="G184" s="12" t="s">
        <v>219</v>
      </c>
      <c r="H184" s="12" t="str">
        <f>_xlfn.XLOOKUP(G184,[1]Priorizados!F$2:F$241,[1]Priorizados!L$2:L$241,"NO CRITERIO",0,1)</f>
        <v>NO CRITERIO</v>
      </c>
      <c r="I184" s="13" t="str">
        <f>_xlfn.XLOOKUP(G184,[1]Priorizados!F$2:F$241,[1]Priorizados!D$2:D$241,"NO ENTIDAD",0,1)</f>
        <v>NO ENTIDAD</v>
      </c>
      <c r="J184" s="17"/>
      <c r="K184" s="15" t="str">
        <f>VLOOKUP($G184,'[1]Base PL'!B$1:L$1113,2,0)</f>
        <v>por medio de la cual se establece la marcación de bolsas plásticas para su reutilización</v>
      </c>
      <c r="L184" s="12" t="str">
        <f>VLOOKUP($G184,'[1]Base PL'!B$1:L$1113,3,0)</f>
        <v>Bajo</v>
      </c>
      <c r="M184" s="12" t="str">
        <f>VLOOKUP($G184,'[1]Base PL'!B$1:L$1113,4,0)</f>
        <v>Ponencia</v>
      </c>
      <c r="N184" s="12" t="str">
        <f>VLOOKUP($G184,'[1]Base PL'!B$1:L$1113,5,0)</f>
        <v>2</v>
      </c>
      <c r="O184" s="12" t="str">
        <f>VLOOKUP($G184,'[1]Base PL'!B$1:L$1113,6,0)</f>
        <v>DGPPN</v>
      </c>
      <c r="P184" s="12" t="str">
        <f>VLOOKUP($G184,'[1]Base PL'!B$1:L$1113,7,0)</f>
        <v>DGPPN</v>
      </c>
      <c r="Q184" s="12" t="str">
        <f>VLOOKUP($G184,'[1]Base PL'!B$1:L$1113,8,0)</f>
        <v/>
      </c>
      <c r="R184" s="12" t="str">
        <f>VLOOKUP($G184,'[1]Base PL'!B$1:L$1113,9,0)</f>
        <v/>
      </c>
      <c r="S184" s="12" t="str">
        <f>VLOOKUP($G184,'[1]Base PL'!B$1:L$1113,10,0)</f>
        <v/>
      </c>
    </row>
    <row r="185" spans="1:19" ht="30" customHeight="1" x14ac:dyDescent="0.3">
      <c r="A185" s="7">
        <v>52</v>
      </c>
      <c r="B185" s="8" t="s">
        <v>65</v>
      </c>
      <c r="C185" s="16">
        <v>46154</v>
      </c>
      <c r="D185" s="10" t="s">
        <v>66</v>
      </c>
      <c r="E185" s="11" t="s">
        <v>26</v>
      </c>
      <c r="F185" s="8" t="s">
        <v>33</v>
      </c>
      <c r="G185" s="12" t="s">
        <v>220</v>
      </c>
      <c r="H185" s="12" t="str">
        <f>_xlfn.XLOOKUP(G185,[1]Priorizados!F$2:F$241,[1]Priorizados!L$2:L$241,"NO CRITERIO",0,1)</f>
        <v>NO CRITERIO</v>
      </c>
      <c r="I185" s="13" t="str">
        <f>_xlfn.XLOOKUP(G185,[1]Priorizados!F$2:F$241,[1]Priorizados!D$2:D$241,"NO ENTIDAD",0,1)</f>
        <v>NO ENTIDAD</v>
      </c>
      <c r="J185" s="17"/>
      <c r="K185" s="15" t="str">
        <f>VLOOKUP($G185,'[1]Base PL'!B$1:L$1113,2,0)</f>
        <v>Por la cual se condicionan las foto multas a la identificación del conductor infractor y no de quien aparezca como propietario del vehículo; se establece una correcta notificación y se dictan otras disposiciones.</v>
      </c>
      <c r="L185" s="12" t="str">
        <f>VLOOKUP($G185,'[1]Base PL'!B$1:L$1113,3,0)</f>
        <v>No impacto</v>
      </c>
      <c r="M185" s="12" t="str">
        <f>VLOOKUP($G185,'[1]Base PL'!B$1:L$1113,4,0)</f>
        <v>Ponencia</v>
      </c>
      <c r="N185" s="12" t="str">
        <f>VLOOKUP($G185,'[1]Base PL'!B$1:L$1113,5,0)</f>
        <v>2</v>
      </c>
      <c r="O185" s="12" t="str">
        <f>VLOOKUP($G185,'[1]Base PL'!B$1:L$1113,6,0)</f>
        <v>DGPPN;DAF</v>
      </c>
      <c r="P185" s="12" t="str">
        <f>VLOOKUP($G185,'[1]Base PL'!B$1:L$1113,7,0)</f>
        <v/>
      </c>
      <c r="Q185" s="12" t="str">
        <f>VLOOKUP($G185,'[1]Base PL'!B$1:L$1113,8,0)</f>
        <v/>
      </c>
      <c r="R185" s="12" t="str">
        <f>VLOOKUP($G185,'[1]Base PL'!B$1:L$1113,9,0)</f>
        <v/>
      </c>
      <c r="S185" s="12" t="str">
        <f>VLOOKUP($G185,'[1]Base PL'!B$1:L$1113,10,0)</f>
        <v>-Ponencia 2 Debate</v>
      </c>
    </row>
    <row r="186" spans="1:19" ht="30" customHeight="1" x14ac:dyDescent="0.3">
      <c r="A186" s="25">
        <v>53</v>
      </c>
      <c r="B186" s="8" t="s">
        <v>65</v>
      </c>
      <c r="C186" s="16">
        <v>46154</v>
      </c>
      <c r="D186" s="10" t="s">
        <v>66</v>
      </c>
      <c r="E186" s="11" t="s">
        <v>26</v>
      </c>
      <c r="F186" s="8" t="s">
        <v>33</v>
      </c>
      <c r="G186" s="12" t="s">
        <v>221</v>
      </c>
      <c r="H186" s="12" t="str">
        <f>_xlfn.XLOOKUP(G186,[1]Priorizados!F$2:F$241,[1]Priorizados!L$2:L$241,"NO CRITERIO",0,1)</f>
        <v>NO CRITERIO</v>
      </c>
      <c r="I186" s="13" t="str">
        <f>_xlfn.XLOOKUP(G186,[1]Priorizados!F$2:F$241,[1]Priorizados!D$2:D$241,"NO ENTIDAD",0,1)</f>
        <v>NO ENTIDAD</v>
      </c>
      <c r="J186" s="17"/>
      <c r="K186" s="15" t="str">
        <f>VLOOKUP($G186,'[1]Base PL'!B$1:L$1113,2,0)</f>
        <v>Por medio de la cual se declara patrimonio cultural inmaterial de la Nación el saber ancestral de las tejedoras de la iraca y como símbolo cultural de la Nación el sombrero sandoneño y se dictan otras disposiciones</v>
      </c>
      <c r="L186" s="12" t="str">
        <f>VLOOKUP($G186,'[1]Base PL'!B$1:L$1113,3,0)</f>
        <v>Bajo</v>
      </c>
      <c r="M186" s="12" t="str">
        <f>VLOOKUP($G186,'[1]Base PL'!B$1:L$1113,4,0)</f>
        <v>Ponencia</v>
      </c>
      <c r="N186" s="12" t="str">
        <f>VLOOKUP($G186,'[1]Base PL'!B$1:L$1113,5,0)</f>
        <v>2</v>
      </c>
      <c r="O186" s="12" t="str">
        <f>VLOOKUP($G186,'[1]Base PL'!B$1:L$1113,6,0)</f>
        <v>DGPPN</v>
      </c>
      <c r="P186" s="12" t="str">
        <f>VLOOKUP($G186,'[1]Base PL'!B$1:L$1113,7,0)</f>
        <v>DGPPN</v>
      </c>
      <c r="Q186" s="12" t="str">
        <f>VLOOKUP($G186,'[1]Base PL'!B$1:L$1113,8,0)</f>
        <v/>
      </c>
      <c r="R186" s="12" t="str">
        <f>VLOOKUP($G186,'[1]Base PL'!B$1:L$1113,9,0)</f>
        <v/>
      </c>
      <c r="S186" s="12" t="str">
        <f>VLOOKUP($G186,'[1]Base PL'!B$1:L$1113,10,0)</f>
        <v>-Ponencia 1 Debate</v>
      </c>
    </row>
    <row r="187" spans="1:19" ht="30" customHeight="1" x14ac:dyDescent="0.3">
      <c r="A187" s="23">
        <v>54</v>
      </c>
      <c r="B187" s="8" t="s">
        <v>65</v>
      </c>
      <c r="C187" s="16">
        <v>46154</v>
      </c>
      <c r="D187" s="10" t="s">
        <v>66</v>
      </c>
      <c r="E187" s="11" t="s">
        <v>26</v>
      </c>
      <c r="F187" s="8" t="s">
        <v>33</v>
      </c>
      <c r="G187" s="12" t="s">
        <v>222</v>
      </c>
      <c r="H187" s="12" t="str">
        <f>_xlfn.XLOOKUP(G187,[1]Priorizados!F$2:F$241,[1]Priorizados!L$2:L$241,"NO CRITERIO",0,1)</f>
        <v>Riesgo</v>
      </c>
      <c r="I187" s="13" t="str">
        <f>_xlfn.XLOOKUP(G187,[1]Priorizados!F$2:F$241,[1]Priorizados!D$2:D$241,"NO ENTIDAD",0,1)</f>
        <v>ANLA</v>
      </c>
      <c r="J187" s="17"/>
      <c r="K187" s="15" t="str">
        <f>VLOOKUP($G187,'[1]Base PL'!B$1:L$1113,2,0)</f>
        <v>por medio de la cual se establecen medidas para la protección del suelo y se dictan otras disposiciones</v>
      </c>
      <c r="L187" s="12" t="str">
        <f>VLOOKUP($G187,'[1]Base PL'!B$1:L$1113,3,0)</f>
        <v>Bajo</v>
      </c>
      <c r="M187" s="12" t="str">
        <f>VLOOKUP($G187,'[1]Base PL'!B$1:L$1113,4,0)</f>
        <v>Ponencia</v>
      </c>
      <c r="N187" s="12" t="str">
        <f>VLOOKUP($G187,'[1]Base PL'!B$1:L$1113,5,0)</f>
        <v>2</v>
      </c>
      <c r="O187" s="12" t="str">
        <f>VLOOKUP($G187,'[1]Base PL'!B$1:L$1113,6,0)</f>
        <v>DGPPN</v>
      </c>
      <c r="P187" s="12" t="str">
        <f>VLOOKUP($G187,'[1]Base PL'!B$1:L$1113,7,0)</f>
        <v>DGPPN</v>
      </c>
      <c r="Q187" s="12" t="str">
        <f>VLOOKUP($G187,'[1]Base PL'!B$1:L$1113,8,0)</f>
        <v/>
      </c>
      <c r="R187" s="12" t="str">
        <f>VLOOKUP($G187,'[1]Base PL'!B$1:L$1113,9,0)</f>
        <v/>
      </c>
      <c r="S187" s="12" t="str">
        <f>VLOOKUP($G187,'[1]Base PL'!B$1:L$1113,10,0)</f>
        <v/>
      </c>
    </row>
    <row r="188" spans="1:19" ht="30" customHeight="1" x14ac:dyDescent="0.3">
      <c r="A188" s="18">
        <v>55</v>
      </c>
      <c r="B188" s="8" t="s">
        <v>65</v>
      </c>
      <c r="C188" s="16">
        <v>46154</v>
      </c>
      <c r="D188" s="10" t="s">
        <v>66</v>
      </c>
      <c r="E188" s="11" t="s">
        <v>26</v>
      </c>
      <c r="F188" s="8" t="s">
        <v>33</v>
      </c>
      <c r="G188" s="12" t="s">
        <v>223</v>
      </c>
      <c r="H188" s="12" t="str">
        <f>_xlfn.XLOOKUP(G188,[1]Priorizados!F$2:F$241,[1]Priorizados!L$2:L$241,"NO CRITERIO",0,1)</f>
        <v>NO CRITERIO</v>
      </c>
      <c r="I188" s="13" t="str">
        <f>_xlfn.XLOOKUP(G188,[1]Priorizados!F$2:F$241,[1]Priorizados!D$2:D$241,"NO ENTIDAD",0,1)</f>
        <v>NO ENTIDAD</v>
      </c>
      <c r="J188" s="17"/>
      <c r="K188" s="15" t="str">
        <f>VLOOKUP($G188,'[1]Base PL'!B$1:L$1113,2,0)</f>
        <v>POR MEDIO DE LA CUAL SE MODIFICA LA LEY 1379 DE 2010 Y SE DICTAN OTRAS DISPOSICIONES; CON EL FIN DE FORTALECER LOS SERVICIOS BIBLIOTECARIOS NACIONALES Y PROPENDER POR EL ACCESO UNIVERSAL A LA INFORMACIÓN; LA CULTURA Y LA EDUCACIÓN</v>
      </c>
      <c r="L188" s="12" t="str">
        <f>VLOOKUP($G188,'[1]Base PL'!B$1:L$1113,3,0)</f>
        <v>Medio</v>
      </c>
      <c r="M188" s="12" t="str">
        <f>VLOOKUP($G188,'[1]Base PL'!B$1:L$1113,4,0)</f>
        <v>Ponencia</v>
      </c>
      <c r="N188" s="12" t="str">
        <f>VLOOKUP($G188,'[1]Base PL'!B$1:L$1113,5,0)</f>
        <v>2</v>
      </c>
      <c r="O188" s="12" t="str">
        <f>VLOOKUP($G188,'[1]Base PL'!B$1:L$1113,6,0)</f>
        <v>DIAN;DGPPN;DGPM</v>
      </c>
      <c r="P188" s="12" t="str">
        <f>VLOOKUP($G188,'[1]Base PL'!B$1:L$1113,7,0)</f>
        <v>DGPPN</v>
      </c>
      <c r="Q188" s="12" t="str">
        <f>VLOOKUP($G188,'[1]Base PL'!B$1:L$1113,8,0)</f>
        <v/>
      </c>
      <c r="R188" s="12" t="str">
        <f>VLOOKUP($G188,'[1]Base PL'!B$1:L$1113,9,0)</f>
        <v/>
      </c>
      <c r="S188" s="12" t="str">
        <f>VLOOKUP($G188,'[1]Base PL'!B$1:L$1113,10,0)</f>
        <v/>
      </c>
    </row>
    <row r="189" spans="1:19" ht="30" customHeight="1" x14ac:dyDescent="0.3">
      <c r="A189" s="18">
        <v>56</v>
      </c>
      <c r="B189" s="8" t="s">
        <v>65</v>
      </c>
      <c r="C189" s="16">
        <v>46154</v>
      </c>
      <c r="D189" s="10" t="s">
        <v>66</v>
      </c>
      <c r="E189" s="11" t="s">
        <v>26</v>
      </c>
      <c r="F189" s="8" t="s">
        <v>33</v>
      </c>
      <c r="G189" s="12" t="s">
        <v>224</v>
      </c>
      <c r="H189" s="12" t="str">
        <f>_xlfn.XLOOKUP(G189,[1]Priorizados!F$2:F$241,[1]Priorizados!L$2:L$241,"NO CRITERIO",0,1)</f>
        <v>NO CRITERIO</v>
      </c>
      <c r="I189" s="13" t="str">
        <f>_xlfn.XLOOKUP(G189,[1]Priorizados!F$2:F$241,[1]Priorizados!D$2:D$241,"NO ENTIDAD",0,1)</f>
        <v>NO ENTIDAD</v>
      </c>
      <c r="J189" s="17"/>
      <c r="K189" s="15" t="str">
        <f>VLOOKUP($G189,'[1]Base PL'!B$1:L$1113,2,0)</f>
        <v>Por medio del cual se modifica el Decreto Ley 589 de 2017.</v>
      </c>
      <c r="L189" s="12" t="str">
        <f>VLOOKUP($G189,'[1]Base PL'!B$1:L$1113,3,0)</f>
        <v>Bajo</v>
      </c>
      <c r="M189" s="12" t="str">
        <f>VLOOKUP($G189,'[1]Base PL'!B$1:L$1113,4,0)</f>
        <v>Ponencia</v>
      </c>
      <c r="N189" s="12" t="str">
        <f>VLOOKUP($G189,'[1]Base PL'!B$1:L$1113,5,0)</f>
        <v>2</v>
      </c>
      <c r="O189" s="12" t="str">
        <f>VLOOKUP($G189,'[1]Base PL'!B$1:L$1113,6,0)</f>
        <v>DGPPN</v>
      </c>
      <c r="P189" s="12" t="str">
        <f>VLOOKUP($G189,'[1]Base PL'!B$1:L$1113,7,0)</f>
        <v>DGPPN</v>
      </c>
      <c r="Q189" s="12" t="str">
        <f>VLOOKUP($G189,'[1]Base PL'!B$1:L$1113,8,0)</f>
        <v/>
      </c>
      <c r="R189" s="12" t="str">
        <f>VLOOKUP($G189,'[1]Base PL'!B$1:L$1113,9,0)</f>
        <v/>
      </c>
      <c r="S189" s="12" t="str">
        <f>VLOOKUP($G189,'[1]Base PL'!B$1:L$1113,10,0)</f>
        <v/>
      </c>
    </row>
    <row r="190" spans="1:19" ht="30" customHeight="1" x14ac:dyDescent="0.3">
      <c r="A190" s="18">
        <v>57</v>
      </c>
      <c r="B190" s="8" t="s">
        <v>65</v>
      </c>
      <c r="C190" s="16">
        <v>46154</v>
      </c>
      <c r="D190" s="10" t="s">
        <v>66</v>
      </c>
      <c r="E190" s="11" t="s">
        <v>26</v>
      </c>
      <c r="F190" s="8" t="s">
        <v>33</v>
      </c>
      <c r="G190" s="12" t="s">
        <v>225</v>
      </c>
      <c r="H190" s="12" t="str">
        <f>_xlfn.XLOOKUP(G190,[1]Priorizados!F$2:F$241,[1]Priorizados!L$2:L$241,"NO CRITERIO",0,1)</f>
        <v>NO CRITERIO</v>
      </c>
      <c r="I190" s="13" t="str">
        <f>_xlfn.XLOOKUP(G190,[1]Priorizados!F$2:F$241,[1]Priorizados!D$2:D$241,"NO ENTIDAD",0,1)</f>
        <v>NO ENTIDAD</v>
      </c>
      <c r="J190" s="17"/>
      <c r="K190" s="15" t="str">
        <f>VLOOKUP($G190,'[1]Base PL'!B$1:L$1113,2,0)</f>
        <v>Por medio de la cual se modifica el artículo 6° de la Ley 1361 de 2009 y se dictan otras disposiciones – Día Nacional de la Familia.</v>
      </c>
      <c r="L190" s="12" t="str">
        <f>VLOOKUP($G190,'[1]Base PL'!B$1:L$1113,3,0)</f>
        <v>Bajo</v>
      </c>
      <c r="M190" s="12" t="str">
        <f>VLOOKUP($G190,'[1]Base PL'!B$1:L$1113,4,0)</f>
        <v>Ponencia</v>
      </c>
      <c r="N190" s="12" t="str">
        <f>VLOOKUP($G190,'[1]Base PL'!B$1:L$1113,5,0)</f>
        <v>2</v>
      </c>
      <c r="O190" s="12" t="str">
        <f>VLOOKUP($G190,'[1]Base PL'!B$1:L$1113,6,0)</f>
        <v>DGPPN</v>
      </c>
      <c r="P190" s="12" t="str">
        <f>VLOOKUP($G190,'[1]Base PL'!B$1:L$1113,7,0)</f>
        <v/>
      </c>
      <c r="Q190" s="12" t="str">
        <f>VLOOKUP($G190,'[1]Base PL'!B$1:L$1113,8,0)</f>
        <v/>
      </c>
      <c r="R190" s="12" t="str">
        <f>VLOOKUP($G190,'[1]Base PL'!B$1:L$1113,9,0)</f>
        <v/>
      </c>
      <c r="S190" s="12" t="str">
        <f>VLOOKUP($G190,'[1]Base PL'!B$1:L$1113,10,0)</f>
        <v>-Ponencia 2 Debate</v>
      </c>
    </row>
    <row r="191" spans="1:19" ht="30" customHeight="1" x14ac:dyDescent="0.3">
      <c r="A191" s="7">
        <v>58</v>
      </c>
      <c r="B191" s="8" t="s">
        <v>65</v>
      </c>
      <c r="C191" s="16">
        <v>46154</v>
      </c>
      <c r="D191" s="10" t="s">
        <v>66</v>
      </c>
      <c r="E191" s="11" t="s">
        <v>26</v>
      </c>
      <c r="F191" s="8" t="s">
        <v>33</v>
      </c>
      <c r="G191" s="12" t="s">
        <v>226</v>
      </c>
      <c r="H191" s="12" t="str">
        <f>_xlfn.XLOOKUP(G191,[1]Priorizados!F$2:F$241,[1]Priorizados!L$2:L$241,"NO CRITERIO",0,1)</f>
        <v>NO CRITERIO</v>
      </c>
      <c r="I191" s="13" t="str">
        <f>_xlfn.XLOOKUP(G191,[1]Priorizados!F$2:F$241,[1]Priorizados!D$2:D$241,"NO ENTIDAD",0,1)</f>
        <v>NO ENTIDAD</v>
      </c>
      <c r="J191" s="17"/>
      <c r="K191" s="15" t="str">
        <f>VLOOKUP($G191,'[1]Base PL'!B$1:L$1113,2,0)</f>
        <v>Por medio de la cual se modifica el artículo 2.2.2.4.10 del Decreto Ley 1083 de 2015 estableciendo el bilingüismo como requisito para ocupar el cargo de Embajador y/o Jefe de Misión en Libre Nombramiento y Remoción en representación del Estado Colombiano.</v>
      </c>
      <c r="L191" s="12" t="str">
        <f>VLOOKUP($G191,'[1]Base PL'!B$1:L$1113,3,0)</f>
        <v>No impacto</v>
      </c>
      <c r="M191" s="12" t="str">
        <f>VLOOKUP($G191,'[1]Base PL'!B$1:L$1113,4,0)</f>
        <v>Ponencia</v>
      </c>
      <c r="N191" s="12" t="str">
        <f>VLOOKUP($G191,'[1]Base PL'!B$1:L$1113,5,0)</f>
        <v>2</v>
      </c>
      <c r="O191" s="12" t="str">
        <f>VLOOKUP($G191,'[1]Base PL'!B$1:L$1113,6,0)</f>
        <v>DGPPN</v>
      </c>
      <c r="P191" s="12" t="str">
        <f>VLOOKUP($G191,'[1]Base PL'!B$1:L$1113,7,0)</f>
        <v/>
      </c>
      <c r="Q191" s="12" t="str">
        <f>VLOOKUP($G191,'[1]Base PL'!B$1:L$1113,8,0)</f>
        <v/>
      </c>
      <c r="R191" s="12" t="str">
        <f>VLOOKUP($G191,'[1]Base PL'!B$1:L$1113,9,0)</f>
        <v/>
      </c>
      <c r="S191" s="12" t="str">
        <f>VLOOKUP($G191,'[1]Base PL'!B$1:L$1113,10,0)</f>
        <v/>
      </c>
    </row>
    <row r="192" spans="1:19" ht="30" customHeight="1" x14ac:dyDescent="0.3">
      <c r="A192" s="25">
        <v>59</v>
      </c>
      <c r="B192" s="8" t="s">
        <v>65</v>
      </c>
      <c r="C192" s="16">
        <v>46154</v>
      </c>
      <c r="D192" s="10" t="s">
        <v>66</v>
      </c>
      <c r="E192" s="11" t="s">
        <v>26</v>
      </c>
      <c r="F192" s="8" t="s">
        <v>33</v>
      </c>
      <c r="G192" s="12" t="s">
        <v>227</v>
      </c>
      <c r="H192" s="12" t="str">
        <f>_xlfn.XLOOKUP(G192,[1]Priorizados!F$2:F$241,[1]Priorizados!L$2:L$241,"NO CRITERIO",0,1)</f>
        <v>NO CRITERIO</v>
      </c>
      <c r="I192" s="13" t="str">
        <f>_xlfn.XLOOKUP(G192,[1]Priorizados!F$2:F$241,[1]Priorizados!D$2:D$241,"NO ENTIDAD",0,1)</f>
        <v>NO ENTIDAD</v>
      </c>
      <c r="J192" s="17"/>
      <c r="K192" s="15" t="str">
        <f>VLOOKUP($G192,'[1]Base PL'!B$1:L$1113,2,0)</f>
        <v>POR MEDIO DEL CUAL SE ESTABLECE UN DESCUENTO EN LA TARIFA ORDINARIA DEL SERVICIO PÚBLICO DE TRANSPORTE A QUIENES PRESTAN SERVICIO MILITAR OBLIGATORIO</v>
      </c>
      <c r="L192" s="12" t="str">
        <f>VLOOKUP($G192,'[1]Base PL'!B$1:L$1113,3,0)</f>
        <v>Medio</v>
      </c>
      <c r="M192" s="12" t="str">
        <f>VLOOKUP($G192,'[1]Base PL'!B$1:L$1113,4,0)</f>
        <v>Ponencia</v>
      </c>
      <c r="N192" s="12" t="str">
        <f>VLOOKUP($G192,'[1]Base PL'!B$1:L$1113,5,0)</f>
        <v>2</v>
      </c>
      <c r="O192" s="12" t="str">
        <f>VLOOKUP($G192,'[1]Base PL'!B$1:L$1113,6,0)</f>
        <v>DGPPN;DAF</v>
      </c>
      <c r="P192" s="12" t="str">
        <f>VLOOKUP($G192,'[1]Base PL'!B$1:L$1113,7,0)</f>
        <v/>
      </c>
      <c r="Q192" s="12" t="str">
        <f>VLOOKUP($G192,'[1]Base PL'!B$1:L$1113,8,0)</f>
        <v/>
      </c>
      <c r="R192" s="12" t="str">
        <f>VLOOKUP($G192,'[1]Base PL'!B$1:L$1113,9,0)</f>
        <v/>
      </c>
      <c r="S192" s="12" t="str">
        <f>VLOOKUP($G192,'[1]Base PL'!B$1:L$1113,10,0)</f>
        <v>-Ponencia 2 Debate</v>
      </c>
    </row>
    <row r="193" spans="1:19" ht="30" customHeight="1" x14ac:dyDescent="0.3">
      <c r="A193" s="23">
        <v>60</v>
      </c>
      <c r="B193" s="8" t="s">
        <v>65</v>
      </c>
      <c r="C193" s="16">
        <v>46154</v>
      </c>
      <c r="D193" s="10" t="s">
        <v>66</v>
      </c>
      <c r="E193" s="11" t="s">
        <v>26</v>
      </c>
      <c r="F193" s="8" t="s">
        <v>33</v>
      </c>
      <c r="G193" s="12" t="s">
        <v>228</v>
      </c>
      <c r="H193" s="12" t="str">
        <f>_xlfn.XLOOKUP(G193,[1]Priorizados!F$2:F$241,[1]Priorizados!L$2:L$241,"NO CRITERIO",0,1)</f>
        <v>NO CRITERIO</v>
      </c>
      <c r="I193" s="13" t="str">
        <f>_xlfn.XLOOKUP(G193,[1]Priorizados!F$2:F$241,[1]Priorizados!D$2:D$241,"NO ENTIDAD",0,1)</f>
        <v>NO ENTIDAD</v>
      </c>
      <c r="J193" s="17"/>
      <c r="K193" s="15" t="str">
        <f>VLOOKUP($G193,'[1]Base PL'!B$1:L$1113,2,0)</f>
        <v>Por medio de la cual se incentiva la cultura; a los artistas y a los artesanos en Colombia mediante la creación del programa “Arte al Parque” y se dictan otras disposiciones.</v>
      </c>
      <c r="L193" s="12" t="str">
        <f>VLOOKUP($G193,'[1]Base PL'!B$1:L$1113,3,0)</f>
        <v>Bajo</v>
      </c>
      <c r="M193" s="12" t="str">
        <f>VLOOKUP($G193,'[1]Base PL'!B$1:L$1113,4,0)</f>
        <v>Ponencia</v>
      </c>
      <c r="N193" s="12" t="str">
        <f>VLOOKUP($G193,'[1]Base PL'!B$1:L$1113,5,0)</f>
        <v>2</v>
      </c>
      <c r="O193" s="12" t="str">
        <f>VLOOKUP($G193,'[1]Base PL'!B$1:L$1113,6,0)</f>
        <v>DGPPN;DAF</v>
      </c>
      <c r="P193" s="12" t="str">
        <f>VLOOKUP($G193,'[1]Base PL'!B$1:L$1113,7,0)</f>
        <v>DGPPN</v>
      </c>
      <c r="Q193" s="12" t="str">
        <f>VLOOKUP($G193,'[1]Base PL'!B$1:L$1113,8,0)</f>
        <v/>
      </c>
      <c r="R193" s="12" t="str">
        <f>VLOOKUP($G193,'[1]Base PL'!B$1:L$1113,9,0)</f>
        <v/>
      </c>
      <c r="S193" s="12" t="str">
        <f>VLOOKUP($G193,'[1]Base PL'!B$1:L$1113,10,0)</f>
        <v/>
      </c>
    </row>
    <row r="194" spans="1:19" ht="30" customHeight="1" x14ac:dyDescent="0.3">
      <c r="A194" s="18">
        <v>61</v>
      </c>
      <c r="B194" s="8" t="s">
        <v>65</v>
      </c>
      <c r="C194" s="16">
        <v>46154</v>
      </c>
      <c r="D194" s="10" t="s">
        <v>66</v>
      </c>
      <c r="E194" s="11" t="s">
        <v>26</v>
      </c>
      <c r="F194" s="8" t="s">
        <v>33</v>
      </c>
      <c r="G194" s="12" t="s">
        <v>229</v>
      </c>
      <c r="H194" s="12" t="str">
        <f>_xlfn.XLOOKUP(G194,[1]Priorizados!F$2:F$241,[1]Priorizados!L$2:L$241,"NO CRITERIO",0,1)</f>
        <v>NO CRITERIO</v>
      </c>
      <c r="I194" s="13" t="str">
        <f>_xlfn.XLOOKUP(G194,[1]Priorizados!F$2:F$241,[1]Priorizados!D$2:D$241,"NO ENTIDAD",0,1)</f>
        <v>NO ENTIDAD</v>
      </c>
      <c r="J194" s="17"/>
      <c r="K194" s="15" t="str">
        <f>VLOOKUP($G194,'[1]Base PL'!B$1:L$1113,2,0)</f>
        <v>Por medio de la cual se fortalece la capacitación en el acceso al crédito en el sector agropecuario y se dictan otras disposiciones.</v>
      </c>
      <c r="L194" s="12" t="str">
        <f>VLOOKUP($G194,'[1]Base PL'!B$1:L$1113,3,0)</f>
        <v>Bajo</v>
      </c>
      <c r="M194" s="12" t="str">
        <f>VLOOKUP($G194,'[1]Base PL'!B$1:L$1113,4,0)</f>
        <v>Ponencia</v>
      </c>
      <c r="N194" s="12" t="str">
        <f>VLOOKUP($G194,'[1]Base PL'!B$1:L$1113,5,0)</f>
        <v>2</v>
      </c>
      <c r="O194" s="12" t="str">
        <f>VLOOKUP($G194,'[1]Base PL'!B$1:L$1113,6,0)</f>
        <v>DGPPN</v>
      </c>
      <c r="P194" s="12" t="str">
        <f>VLOOKUP($G194,'[1]Base PL'!B$1:L$1113,7,0)</f>
        <v>DGPPN</v>
      </c>
      <c r="Q194" s="12" t="str">
        <f>VLOOKUP($G194,'[1]Base PL'!B$1:L$1113,8,0)</f>
        <v/>
      </c>
      <c r="R194" s="12" t="str">
        <f>VLOOKUP($G194,'[1]Base PL'!B$1:L$1113,9,0)</f>
        <v/>
      </c>
      <c r="S194" s="12" t="str">
        <f>VLOOKUP($G194,'[1]Base PL'!B$1:L$1113,10,0)</f>
        <v/>
      </c>
    </row>
    <row r="195" spans="1:19" ht="30" customHeight="1" x14ac:dyDescent="0.3">
      <c r="A195" s="18">
        <v>62</v>
      </c>
      <c r="B195" s="8" t="s">
        <v>65</v>
      </c>
      <c r="C195" s="16">
        <v>46154</v>
      </c>
      <c r="D195" s="10" t="s">
        <v>66</v>
      </c>
      <c r="E195" s="11" t="s">
        <v>26</v>
      </c>
      <c r="F195" s="8" t="s">
        <v>33</v>
      </c>
      <c r="G195" s="12" t="s">
        <v>230</v>
      </c>
      <c r="H195" s="12" t="str">
        <f>_xlfn.XLOOKUP(G195,[1]Priorizados!F$2:F$241,[1]Priorizados!L$2:L$241,"NO CRITERIO",0,1)</f>
        <v>NO CRITERIO</v>
      </c>
      <c r="I195" s="13" t="str">
        <f>_xlfn.XLOOKUP(G195,[1]Priorizados!F$2:F$241,[1]Priorizados!D$2:D$241,"NO ENTIDAD",0,1)</f>
        <v>NO ENTIDAD</v>
      </c>
      <c r="J195" s="17"/>
      <c r="K195" s="15" t="str">
        <f>VLOOKUP($G195,'[1]Base PL'!B$1:L$1113,2,0)</f>
        <v>Por medio del cual se autoriza transmitir divulgación política o propaganda y publicidad política electoral a través del servicio de televisión y radio difusión comunitaria.</v>
      </c>
      <c r="L195" s="12" t="str">
        <f>VLOOKUP($G195,'[1]Base PL'!B$1:L$1113,3,0)</f>
        <v>Bajo</v>
      </c>
      <c r="M195" s="12" t="str">
        <f>VLOOKUP($G195,'[1]Base PL'!B$1:L$1113,4,0)</f>
        <v>Ponencia</v>
      </c>
      <c r="N195" s="12" t="str">
        <f>VLOOKUP($G195,'[1]Base PL'!B$1:L$1113,5,0)</f>
        <v>2</v>
      </c>
      <c r="O195" s="12" t="str">
        <f>VLOOKUP($G195,'[1]Base PL'!B$1:L$1113,6,0)</f>
        <v>DGPPN</v>
      </c>
      <c r="P195" s="12" t="str">
        <f>VLOOKUP($G195,'[1]Base PL'!B$1:L$1113,7,0)</f>
        <v>DGPPN</v>
      </c>
      <c r="Q195" s="12" t="str">
        <f>VLOOKUP($G195,'[1]Base PL'!B$1:L$1113,8,0)</f>
        <v/>
      </c>
      <c r="R195" s="12" t="str">
        <f>VLOOKUP($G195,'[1]Base PL'!B$1:L$1113,9,0)</f>
        <v/>
      </c>
      <c r="S195" s="12" t="str">
        <f>VLOOKUP($G195,'[1]Base PL'!B$1:L$1113,10,0)</f>
        <v/>
      </c>
    </row>
    <row r="196" spans="1:19" ht="30" customHeight="1" x14ac:dyDescent="0.3">
      <c r="A196" s="18">
        <v>63</v>
      </c>
      <c r="B196" s="8" t="s">
        <v>65</v>
      </c>
      <c r="C196" s="16">
        <v>46154</v>
      </c>
      <c r="D196" s="10" t="s">
        <v>66</v>
      </c>
      <c r="E196" s="11" t="s">
        <v>26</v>
      </c>
      <c r="F196" s="8" t="s">
        <v>33</v>
      </c>
      <c r="G196" s="12" t="s">
        <v>231</v>
      </c>
      <c r="H196" s="12" t="str">
        <f>_xlfn.XLOOKUP(G196,[1]Priorizados!F$2:F$241,[1]Priorizados!L$2:L$241,"NO CRITERIO",0,1)</f>
        <v>NO CRITERIO</v>
      </c>
      <c r="I196" s="13" t="str">
        <f>_xlfn.XLOOKUP(G196,[1]Priorizados!F$2:F$241,[1]Priorizados!D$2:D$241,"NO ENTIDAD",0,1)</f>
        <v>NO ENTIDAD</v>
      </c>
      <c r="J196" s="17"/>
      <c r="K196" s="15" t="str">
        <f>VLOOKUP($G196,'[1]Base PL'!B$1:L$1113,2,0)</f>
        <v>Por medio del cual se reglamenta el ejercicio de la profesión del gestor cultural; sus oficios y competencias asociadas en Colombia; se modifica la Ley 397 de 1997; y se dictan otras disposiciones.</v>
      </c>
      <c r="L196" s="12" t="str">
        <f>VLOOKUP($G196,'[1]Base PL'!B$1:L$1113,3,0)</f>
        <v>Medio</v>
      </c>
      <c r="M196" s="12" t="str">
        <f>VLOOKUP($G196,'[1]Base PL'!B$1:L$1113,4,0)</f>
        <v>Ponencia</v>
      </c>
      <c r="N196" s="12" t="str">
        <f>VLOOKUP($G196,'[1]Base PL'!B$1:L$1113,5,0)</f>
        <v>2</v>
      </c>
      <c r="O196" s="12" t="str">
        <f>VLOOKUP($G196,'[1]Base PL'!B$1:L$1113,6,0)</f>
        <v>DIAN;DGPM;DGPPN</v>
      </c>
      <c r="P196" s="12" t="str">
        <f>VLOOKUP($G196,'[1]Base PL'!B$1:L$1113,7,0)</f>
        <v>DGPPN</v>
      </c>
      <c r="Q196" s="12" t="str">
        <f>VLOOKUP($G196,'[1]Base PL'!B$1:L$1113,8,0)</f>
        <v/>
      </c>
      <c r="R196" s="12" t="str">
        <f>VLOOKUP($G196,'[1]Base PL'!B$1:L$1113,9,0)</f>
        <v/>
      </c>
      <c r="S196" s="12" t="str">
        <f>VLOOKUP($G196,'[1]Base PL'!B$1:L$1113,10,0)</f>
        <v/>
      </c>
    </row>
    <row r="197" spans="1:19" ht="30" customHeight="1" x14ac:dyDescent="0.3">
      <c r="A197" s="7">
        <v>64</v>
      </c>
      <c r="B197" s="8" t="s">
        <v>65</v>
      </c>
      <c r="C197" s="16">
        <v>46154</v>
      </c>
      <c r="D197" s="10" t="s">
        <v>66</v>
      </c>
      <c r="E197" s="11" t="s">
        <v>26</v>
      </c>
      <c r="F197" s="8" t="s">
        <v>33</v>
      </c>
      <c r="G197" s="12" t="s">
        <v>232</v>
      </c>
      <c r="H197" s="12" t="str">
        <f>_xlfn.XLOOKUP(G197,[1]Priorizados!F$2:F$241,[1]Priorizados!L$2:L$241,"NO CRITERIO",0,1)</f>
        <v>NO CRITERIO</v>
      </c>
      <c r="I197" s="13" t="str">
        <f>_xlfn.XLOOKUP(G197,[1]Priorizados!F$2:F$241,[1]Priorizados!D$2:D$241,"NO ENTIDAD",0,1)</f>
        <v>NO ENTIDAD</v>
      </c>
      <c r="J197" s="17"/>
      <c r="K197" s="15" t="str">
        <f>VLOOKUP($G197,'[1]Base PL'!B$1:L$1113,2,0)</f>
        <v>Por medio de la cual se fortalecen los derechos parentales en el ámbito de la educación impartida al interior de los establecimientos educativos y se dictan otras disposiciones – Ley los padres educan.</v>
      </c>
      <c r="L197" s="12" t="str">
        <f>VLOOKUP($G197,'[1]Base PL'!B$1:L$1113,3,0)</f>
        <v>Bajo</v>
      </c>
      <c r="M197" s="12" t="str">
        <f>VLOOKUP($G197,'[1]Base PL'!B$1:L$1113,4,0)</f>
        <v>Ponencia</v>
      </c>
      <c r="N197" s="12" t="str">
        <f>VLOOKUP($G197,'[1]Base PL'!B$1:L$1113,5,0)</f>
        <v>2</v>
      </c>
      <c r="O197" s="12" t="str">
        <f>VLOOKUP($G197,'[1]Base PL'!B$1:L$1113,6,0)</f>
        <v>DAF;DGPPN</v>
      </c>
      <c r="P197" s="12" t="str">
        <f>VLOOKUP($G197,'[1]Base PL'!B$1:L$1113,7,0)</f>
        <v>DGPPN</v>
      </c>
      <c r="Q197" s="12" t="str">
        <f>VLOOKUP($G197,'[1]Base PL'!B$1:L$1113,8,0)</f>
        <v/>
      </c>
      <c r="R197" s="12" t="str">
        <f>VLOOKUP($G197,'[1]Base PL'!B$1:L$1113,9,0)</f>
        <v/>
      </c>
      <c r="S197" s="12" t="str">
        <f>VLOOKUP($G197,'[1]Base PL'!B$1:L$1113,10,0)</f>
        <v/>
      </c>
    </row>
    <row r="198" spans="1:19" ht="30" customHeight="1" x14ac:dyDescent="0.3">
      <c r="A198" s="25">
        <v>65</v>
      </c>
      <c r="B198" s="8" t="s">
        <v>65</v>
      </c>
      <c r="C198" s="16">
        <v>46154</v>
      </c>
      <c r="D198" s="10" t="s">
        <v>66</v>
      </c>
      <c r="E198" s="11" t="s">
        <v>26</v>
      </c>
      <c r="F198" s="8" t="s">
        <v>33</v>
      </c>
      <c r="G198" s="12" t="s">
        <v>233</v>
      </c>
      <c r="H198" s="12" t="str">
        <f>_xlfn.XLOOKUP(G198,[1]Priorizados!F$2:F$241,[1]Priorizados!L$2:L$241,"NO CRITERIO",0,1)</f>
        <v>Prioritario</v>
      </c>
      <c r="I198" s="13" t="str">
        <f>_xlfn.XLOOKUP(G198,[1]Priorizados!F$2:F$241,[1]Priorizados!D$2:D$241,"NO ENTIDAD",0,1)</f>
        <v xml:space="preserve">SALUD </v>
      </c>
      <c r="J198" s="17"/>
      <c r="K198" s="15" t="str">
        <f>VLOOKUP($G198,'[1]Base PL'!B$1:L$1113,2,0)</f>
        <v>Por medio de la cual se garantiza la gestión comunitaria del agua y se dictan otras disposiciones</v>
      </c>
      <c r="L198" s="12" t="str">
        <f>VLOOKUP($G198,'[1]Base PL'!B$1:L$1113,3,0)</f>
        <v>Medio</v>
      </c>
      <c r="M198" s="12" t="str">
        <f>VLOOKUP($G198,'[1]Base PL'!B$1:L$1113,4,0)</f>
        <v>Ponencia</v>
      </c>
      <c r="N198" s="12" t="str">
        <f>VLOOKUP($G198,'[1]Base PL'!B$1:L$1113,5,0)</f>
        <v>2</v>
      </c>
      <c r="O198" s="12" t="str">
        <f>VLOOKUP($G198,'[1]Base PL'!B$1:L$1113,6,0)</f>
        <v>DGPM;DAF;DGPPN</v>
      </c>
      <c r="P198" s="12" t="str">
        <f>VLOOKUP($G198,'[1]Base PL'!B$1:L$1113,7,0)</f>
        <v>DGPPN</v>
      </c>
      <c r="Q198" s="12" t="str">
        <f>VLOOKUP($G198,'[1]Base PL'!B$1:L$1113,8,0)</f>
        <v/>
      </c>
      <c r="R198" s="12" t="str">
        <f>VLOOKUP($G198,'[1]Base PL'!B$1:L$1113,9,0)</f>
        <v/>
      </c>
      <c r="S198" s="12" t="str">
        <f>VLOOKUP($G198,'[1]Base PL'!B$1:L$1113,10,0)</f>
        <v/>
      </c>
    </row>
    <row r="199" spans="1:19" ht="30" customHeight="1" x14ac:dyDescent="0.3">
      <c r="A199" s="23">
        <v>66</v>
      </c>
      <c r="B199" s="8" t="s">
        <v>65</v>
      </c>
      <c r="C199" s="16">
        <v>46154</v>
      </c>
      <c r="D199" s="10" t="s">
        <v>66</v>
      </c>
      <c r="E199" s="11" t="s">
        <v>26</v>
      </c>
      <c r="F199" s="8" t="s">
        <v>33</v>
      </c>
      <c r="G199" s="12" t="s">
        <v>234</v>
      </c>
      <c r="H199" s="12" t="str">
        <f>_xlfn.XLOOKUP(G199,[1]Priorizados!F$2:F$241,[1]Priorizados!L$2:L$241,"NO CRITERIO",0,1)</f>
        <v>NO CRITERIO</v>
      </c>
      <c r="I199" s="13" t="str">
        <f>_xlfn.XLOOKUP(G199,[1]Priorizados!F$2:F$241,[1]Priorizados!D$2:D$241,"NO ENTIDAD",0,1)</f>
        <v>NO ENTIDAD</v>
      </c>
      <c r="J199" s="17"/>
      <c r="K199" s="15" t="str">
        <f>VLOOKUP($G199,'[1]Base PL'!B$1:L$1113,2,0)</f>
        <v>Por medio de la cual se declara el Día del Bombero en el territorio nacional y se dictan otras disposiciones.</v>
      </c>
      <c r="L199" s="12" t="str">
        <f>VLOOKUP($G199,'[1]Base PL'!B$1:L$1113,3,0)</f>
        <v>Bajo</v>
      </c>
      <c r="M199" s="12" t="str">
        <f>VLOOKUP($G199,'[1]Base PL'!B$1:L$1113,4,0)</f>
        <v>Ponencia</v>
      </c>
      <c r="N199" s="12" t="str">
        <f>VLOOKUP($G199,'[1]Base PL'!B$1:L$1113,5,0)</f>
        <v>2</v>
      </c>
      <c r="O199" s="12" t="str">
        <f>VLOOKUP($G199,'[1]Base PL'!B$1:L$1113,6,0)</f>
        <v>DGPPN</v>
      </c>
      <c r="P199" s="12" t="str">
        <f>VLOOKUP($G199,'[1]Base PL'!B$1:L$1113,7,0)</f>
        <v/>
      </c>
      <c r="Q199" s="12" t="str">
        <f>VLOOKUP($G199,'[1]Base PL'!B$1:L$1113,8,0)</f>
        <v/>
      </c>
      <c r="R199" s="12" t="str">
        <f>VLOOKUP($G199,'[1]Base PL'!B$1:L$1113,9,0)</f>
        <v>Ponencia 1 Debate</v>
      </c>
      <c r="S199" s="12" t="str">
        <f>VLOOKUP($G199,'[1]Base PL'!B$1:L$1113,10,0)</f>
        <v>-Ponencia 2 Debate</v>
      </c>
    </row>
    <row r="200" spans="1:19" ht="30" customHeight="1" x14ac:dyDescent="0.3">
      <c r="A200" s="18">
        <v>67</v>
      </c>
      <c r="B200" s="8" t="s">
        <v>65</v>
      </c>
      <c r="C200" s="16">
        <v>46154</v>
      </c>
      <c r="D200" s="10" t="s">
        <v>66</v>
      </c>
      <c r="E200" s="11" t="s">
        <v>26</v>
      </c>
      <c r="F200" s="8" t="s">
        <v>33</v>
      </c>
      <c r="G200" s="12" t="s">
        <v>235</v>
      </c>
      <c r="H200" s="12" t="str">
        <f>_xlfn.XLOOKUP(G200,[1]Priorizados!F$2:F$241,[1]Priorizados!L$2:L$241,"NO CRITERIO",0,1)</f>
        <v>NO CRITERIO</v>
      </c>
      <c r="I200" s="13" t="str">
        <f>_xlfn.XLOOKUP(G200,[1]Priorizados!F$2:F$241,[1]Priorizados!D$2:D$241,"NO ENTIDAD",0,1)</f>
        <v>NO ENTIDAD</v>
      </c>
      <c r="J200" s="17"/>
      <c r="K200" s="15" t="str">
        <f>VLOOKUP($G200,'[1]Base PL'!B$1:L$1113,2,0)</f>
        <v>Por medio de la cual se establecen criterios sobre el reajuste de la prima de actividad para los agentes de la Policía Nacional; de conformidad con lo estipulado en el artículo 113 de la Ley 2294 de 2023</v>
      </c>
      <c r="L200" s="12" t="str">
        <f>VLOOKUP($G200,'[1]Base PL'!B$1:L$1113,3,0)</f>
        <v>Medio</v>
      </c>
      <c r="M200" s="12" t="str">
        <f>VLOOKUP($G200,'[1]Base PL'!B$1:L$1113,4,0)</f>
        <v>Ponencia</v>
      </c>
      <c r="N200" s="12" t="str">
        <f>VLOOKUP($G200,'[1]Base PL'!B$1:L$1113,5,0)</f>
        <v>2</v>
      </c>
      <c r="O200" s="12" t="str">
        <f>VLOOKUP($G200,'[1]Base PL'!B$1:L$1113,6,0)</f>
        <v>DGPPN</v>
      </c>
      <c r="P200" s="12" t="str">
        <f>VLOOKUP($G200,'[1]Base PL'!B$1:L$1113,7,0)</f>
        <v>DGPPN</v>
      </c>
      <c r="Q200" s="12" t="str">
        <f>VLOOKUP($G200,'[1]Base PL'!B$1:L$1113,8,0)</f>
        <v/>
      </c>
      <c r="R200" s="12" t="str">
        <f>VLOOKUP($G200,'[1]Base PL'!B$1:L$1113,9,0)</f>
        <v/>
      </c>
      <c r="S200" s="12" t="str">
        <f>VLOOKUP($G200,'[1]Base PL'!B$1:L$1113,10,0)</f>
        <v/>
      </c>
    </row>
    <row r="201" spans="1:19" ht="30" customHeight="1" x14ac:dyDescent="0.3">
      <c r="A201" s="18">
        <v>68</v>
      </c>
      <c r="B201" s="8" t="s">
        <v>65</v>
      </c>
      <c r="C201" s="16">
        <v>46154</v>
      </c>
      <c r="D201" s="10" t="s">
        <v>66</v>
      </c>
      <c r="E201" s="11" t="s">
        <v>26</v>
      </c>
      <c r="F201" s="8" t="s">
        <v>33</v>
      </c>
      <c r="G201" s="12" t="s">
        <v>236</v>
      </c>
      <c r="H201" s="12" t="str">
        <f>_xlfn.XLOOKUP(G201,[1]Priorizados!F$2:F$241,[1]Priorizados!L$2:L$241,"NO CRITERIO",0,1)</f>
        <v>Complementario</v>
      </c>
      <c r="I201" s="13" t="str">
        <f>_xlfn.XLOOKUP(G201,[1]Priorizados!F$2:F$241,[1]Priorizados!D$2:D$241,"NO ENTIDAD",0,1)</f>
        <v>Cancillería</v>
      </c>
      <c r="J201" s="17"/>
      <c r="K201" s="15" t="str">
        <f>VLOOKUP($G201,'[1]Base PL'!B$1:L$1113,2,0)</f>
        <v>Por medio de la cual se aprueba la «Convención conjunta sobre seguridad en la gestión del combustible gastado y sobre seguridad en la gestión de desechos radiactivos»; aprobada en Viena el 5 de septiembre de 1997.</v>
      </c>
      <c r="L201" s="12" t="str">
        <f>VLOOKUP($G201,'[1]Base PL'!B$1:L$1113,3,0)</f>
        <v>Bajo</v>
      </c>
      <c r="M201" s="12" t="str">
        <f>VLOOKUP($G201,'[1]Base PL'!B$1:L$1113,4,0)</f>
        <v>Ponencia</v>
      </c>
      <c r="N201" s="12" t="str">
        <f>VLOOKUP($G201,'[1]Base PL'!B$1:L$1113,5,0)</f>
        <v>2</v>
      </c>
      <c r="O201" s="12" t="str">
        <f>VLOOKUP($G201,'[1]Base PL'!B$1:L$1113,6,0)</f>
        <v/>
      </c>
      <c r="P201" s="12" t="str">
        <f>VLOOKUP($G201,'[1]Base PL'!B$1:L$1113,7,0)</f>
        <v/>
      </c>
      <c r="Q201" s="12" t="str">
        <f>VLOOKUP($G201,'[1]Base PL'!B$1:L$1113,8,0)</f>
        <v/>
      </c>
      <c r="R201" s="12" t="str">
        <f>VLOOKUP($G201,'[1]Base PL'!B$1:L$1113,9,0)</f>
        <v>Ponencia 1 Debate</v>
      </c>
      <c r="S201" s="12" t="str">
        <f>VLOOKUP($G201,'[1]Base PL'!B$1:L$1113,10,0)</f>
        <v>-Ponencia 2 Debate</v>
      </c>
    </row>
    <row r="202" spans="1:19" ht="30" customHeight="1" x14ac:dyDescent="0.3">
      <c r="A202" s="18">
        <v>1</v>
      </c>
      <c r="B202" s="8" t="s">
        <v>237</v>
      </c>
      <c r="C202" s="16">
        <v>46154</v>
      </c>
      <c r="D202" s="10" t="s">
        <v>238</v>
      </c>
      <c r="E202" s="11" t="s">
        <v>22</v>
      </c>
      <c r="F202" s="8" t="s">
        <v>33</v>
      </c>
      <c r="G202" s="12" t="s">
        <v>168</v>
      </c>
      <c r="H202" s="12" t="str">
        <f>_xlfn.XLOOKUP(G202,[1]Priorizados!F$2:F$241,[1]Priorizados!L$2:L$241,"NO CRITERIO",0,1)</f>
        <v>Prioritario</v>
      </c>
      <c r="I202" s="13" t="str">
        <f>_xlfn.XLOOKUP(G202,[1]Priorizados!F$2:F$241,[1]Priorizados!D$2:D$241,"NO ENTIDAD",0,1)</f>
        <v>Agricultura y Desarrollo Rural</v>
      </c>
      <c r="J202" s="17"/>
      <c r="K202" s="15" t="str">
        <f>VLOOKUP($G202,'[1]Base PL'!B$1:L$1113,2,0)</f>
        <v>Por medio de la cual se determinan las competencias de la jurisdicción agraria y rural; se establece el procedimiento especial agrario y rural y se dictan otras disposiciones.</v>
      </c>
      <c r="L202" s="12" t="str">
        <f>VLOOKUP($G202,'[1]Base PL'!B$1:L$1113,3,0)</f>
        <v>No impacto</v>
      </c>
      <c r="M202" s="12" t="str">
        <f>VLOOKUP($G202,'[1]Base PL'!B$1:L$1113,4,0)</f>
        <v>Ponencia</v>
      </c>
      <c r="N202" s="12" t="str">
        <f>VLOOKUP($G202,'[1]Base PL'!B$1:L$1113,5,0)</f>
        <v>4</v>
      </c>
      <c r="O202" s="12" t="str">
        <f>VLOOKUP($G202,'[1]Base PL'!B$1:L$1113,6,0)</f>
        <v>DGPPN</v>
      </c>
      <c r="P202" s="12" t="str">
        <f>VLOOKUP($G202,'[1]Base PL'!B$1:L$1113,7,0)</f>
        <v/>
      </c>
      <c r="Q202" s="12" t="str">
        <f>VLOOKUP($G202,'[1]Base PL'!B$1:L$1113,8,0)</f>
        <v/>
      </c>
      <c r="R202" s="12" t="str">
        <f>VLOOKUP($G202,'[1]Base PL'!B$1:L$1113,9,0)</f>
        <v>Ponencia 3 Debate</v>
      </c>
      <c r="S202" s="12" t="str">
        <f>VLOOKUP($G202,'[1]Base PL'!B$1:L$1113,10,0)</f>
        <v>-Publicación 0 Debate-Aprobado 3 Debate-Ponencia 4 Debate</v>
      </c>
    </row>
    <row r="203" spans="1:19" ht="30" customHeight="1" x14ac:dyDescent="0.3">
      <c r="A203" s="7">
        <v>0</v>
      </c>
      <c r="B203" s="8" t="s">
        <v>239</v>
      </c>
      <c r="C203" s="26">
        <v>46155</v>
      </c>
      <c r="D203" s="10" t="s">
        <v>61</v>
      </c>
      <c r="E203" s="11" t="s">
        <v>22</v>
      </c>
      <c r="F203" s="8" t="s">
        <v>240</v>
      </c>
      <c r="G203" s="15" t="s">
        <v>241</v>
      </c>
      <c r="H203" s="12" t="str">
        <f>_xlfn.XLOOKUP(G203,[1]Priorizados!F$2:F$241,[1]Priorizados!L$2:L$241,"NO CRITERIO",0,1)</f>
        <v>NO CRITERIO</v>
      </c>
      <c r="I203" s="13" t="str">
        <f>_xlfn.XLOOKUP(G203,[1]Priorizados!F$2:F$241,[1]Priorizados!D$2:D$241,"NO ENTIDAD",0,1)</f>
        <v>NO ENTIDAD</v>
      </c>
      <c r="J203" s="17"/>
      <c r="K203" s="15" t="e">
        <f>VLOOKUP($G203,'[1]Base PL'!B$1:L$1113,2,0)</f>
        <v>#VALUE!</v>
      </c>
      <c r="L203" s="12" t="e">
        <f>VLOOKUP($G203,'[1]Base PL'!B$1:L$1113,3,0)</f>
        <v>#VALUE!</v>
      </c>
      <c r="M203" s="12" t="e">
        <f>VLOOKUP($G203,'[1]Base PL'!B$1:L$1113,4,0)</f>
        <v>#VALUE!</v>
      </c>
      <c r="N203" s="12" t="e">
        <f>VLOOKUP($G203,'[1]Base PL'!B$1:L$1113,5,0)</f>
        <v>#VALUE!</v>
      </c>
      <c r="O203" s="12" t="e">
        <f>VLOOKUP($G203,'[1]Base PL'!B$1:L$1113,6,0)</f>
        <v>#VALUE!</v>
      </c>
      <c r="P203" s="12" t="e">
        <f>VLOOKUP($G203,'[1]Base PL'!B$1:L$1113,7,0)</f>
        <v>#VALUE!</v>
      </c>
      <c r="Q203" s="12" t="e">
        <f>VLOOKUP($G203,'[1]Base PL'!B$1:L$1113,8,0)</f>
        <v>#VALUE!</v>
      </c>
      <c r="R203" s="12" t="e">
        <f>VLOOKUP($G203,'[1]Base PL'!B$1:L$1113,9,0)</f>
        <v>#VALUE!</v>
      </c>
      <c r="S203" s="12" t="e">
        <f>VLOOKUP($G203,'[1]Base PL'!B$1:L$1113,10,0)</f>
        <v>#VALUE!</v>
      </c>
    </row>
    <row r="204" spans="1:19" ht="30" customHeight="1" x14ac:dyDescent="0.3">
      <c r="A204" s="27">
        <v>0</v>
      </c>
      <c r="B204" s="8" t="s">
        <v>239</v>
      </c>
      <c r="C204" s="26">
        <v>46155</v>
      </c>
      <c r="D204" s="28" t="s">
        <v>242</v>
      </c>
      <c r="E204" s="11" t="s">
        <v>26</v>
      </c>
      <c r="F204" s="8" t="s">
        <v>240</v>
      </c>
      <c r="G204" s="15" t="s">
        <v>243</v>
      </c>
      <c r="H204" s="12" t="str">
        <f>_xlfn.XLOOKUP(G204,[1]Priorizados!F$2:F$241,[1]Priorizados!L$2:L$241,"NO CRITERIO",0,1)</f>
        <v>NO CRITERIO</v>
      </c>
      <c r="I204" s="13" t="str">
        <f>_xlfn.XLOOKUP(G204,[1]Priorizados!F$2:F$241,[1]Priorizados!D$2:D$241,"NO ENTIDAD",0,1)</f>
        <v>NO ENTIDAD</v>
      </c>
      <c r="J204" s="17"/>
      <c r="K204" s="15" t="e">
        <f>VLOOKUP($G204,'[1]Base PL'!B$1:L$1113,2,0)</f>
        <v>#VALUE!</v>
      </c>
      <c r="L204" s="12" t="e">
        <f>VLOOKUP($G204,'[1]Base PL'!B$1:L$1113,3,0)</f>
        <v>#VALUE!</v>
      </c>
      <c r="M204" s="12" t="e">
        <f>VLOOKUP($G204,'[1]Base PL'!B$1:L$1113,4,0)</f>
        <v>#VALUE!</v>
      </c>
      <c r="N204" s="12" t="e">
        <f>VLOOKUP($G204,'[1]Base PL'!B$1:L$1113,5,0)</f>
        <v>#VALUE!</v>
      </c>
      <c r="O204" s="12" t="e">
        <f>VLOOKUP($G204,'[1]Base PL'!B$1:L$1113,6,0)</f>
        <v>#VALUE!</v>
      </c>
      <c r="P204" s="12" t="e">
        <f>VLOOKUP($G204,'[1]Base PL'!B$1:L$1113,7,0)</f>
        <v>#VALUE!</v>
      </c>
      <c r="Q204" s="12" t="e">
        <f>VLOOKUP($G204,'[1]Base PL'!B$1:L$1113,8,0)</f>
        <v>#VALUE!</v>
      </c>
      <c r="R204" s="12" t="e">
        <f>VLOOKUP($G204,'[1]Base PL'!B$1:L$1113,9,0)</f>
        <v>#VALUE!</v>
      </c>
      <c r="S204" s="12" t="e">
        <f>VLOOKUP($G204,'[1]Base PL'!B$1:L$1113,10,0)</f>
        <v>#VALUE!</v>
      </c>
    </row>
    <row r="205" spans="1:19" ht="30" customHeight="1" x14ac:dyDescent="0.3">
      <c r="A205" s="27">
        <v>1</v>
      </c>
      <c r="B205" s="8" t="s">
        <v>239</v>
      </c>
      <c r="C205" s="26">
        <v>46155</v>
      </c>
      <c r="D205" s="28" t="s">
        <v>242</v>
      </c>
      <c r="E205" s="11" t="s">
        <v>26</v>
      </c>
      <c r="F205" s="8" t="s">
        <v>33</v>
      </c>
      <c r="G205" s="12" t="s">
        <v>244</v>
      </c>
      <c r="H205" s="12" t="str">
        <f>_xlfn.XLOOKUP(G205,[1]Priorizados!F$2:F$241,[1]Priorizados!L$2:L$241,"NO CRITERIO",0,1)</f>
        <v>NO CRITERIO</v>
      </c>
      <c r="I205" s="13" t="str">
        <f>_xlfn.XLOOKUP(G205,[1]Priorizados!F$2:F$241,[1]Priorizados!D$2:D$241,"NO ENTIDAD",0,1)</f>
        <v>NO ENTIDAD</v>
      </c>
      <c r="J205" s="17"/>
      <c r="K205" s="15" t="str">
        <f>VLOOKUP($G205,'[1]Base PL'!B$1:L$1113,2,0)</f>
        <v>Por medio de la cual se modifica el régimen jurídico de las asociaciones público privadas y se dictan otras disposiciones</v>
      </c>
      <c r="L205" s="12" t="str">
        <f>VLOOKUP($G205,'[1]Base PL'!B$1:L$1113,3,0)</f>
        <v>Medio</v>
      </c>
      <c r="M205" s="12" t="str">
        <f>VLOOKUP($G205,'[1]Base PL'!B$1:L$1113,4,0)</f>
        <v>Ponencia</v>
      </c>
      <c r="N205" s="12" t="str">
        <f>VLOOKUP($G205,'[1]Base PL'!B$1:L$1113,5,0)</f>
        <v>1</v>
      </c>
      <c r="O205" s="12" t="str">
        <f>VLOOKUP($G205,'[1]Base PL'!B$1:L$1113,6,0)</f>
        <v>DGCPTN;DGPPN</v>
      </c>
      <c r="P205" s="12" t="str">
        <f>VLOOKUP($G205,'[1]Base PL'!B$1:L$1113,7,0)</f>
        <v>DGPPN</v>
      </c>
      <c r="Q205" s="12" t="str">
        <f>VLOOKUP($G205,'[1]Base PL'!B$1:L$1113,8,0)</f>
        <v/>
      </c>
      <c r="R205" s="12" t="str">
        <f>VLOOKUP($G205,'[1]Base PL'!B$1:L$1113,9,0)</f>
        <v/>
      </c>
      <c r="S205" s="12" t="str">
        <f>VLOOKUP($G205,'[1]Base PL'!B$1:L$1113,10,0)</f>
        <v/>
      </c>
    </row>
    <row r="206" spans="1:19" ht="30" customHeight="1" x14ac:dyDescent="0.3">
      <c r="A206" s="27">
        <v>2</v>
      </c>
      <c r="B206" s="8" t="s">
        <v>239</v>
      </c>
      <c r="C206" s="26">
        <v>46155</v>
      </c>
      <c r="D206" s="28" t="s">
        <v>242</v>
      </c>
      <c r="E206" s="11" t="s">
        <v>26</v>
      </c>
      <c r="F206" s="8" t="s">
        <v>33</v>
      </c>
      <c r="G206" s="12" t="s">
        <v>245</v>
      </c>
      <c r="H206" s="12" t="str">
        <f>_xlfn.XLOOKUP(G206,[1]Priorizados!F$2:F$241,[1]Priorizados!L$2:L$241,"NO CRITERIO",0,1)</f>
        <v>NO CRITERIO</v>
      </c>
      <c r="I206" s="13" t="str">
        <f>_xlfn.XLOOKUP(G206,[1]Priorizados!F$2:F$241,[1]Priorizados!D$2:D$241,"NO ENTIDAD",0,1)</f>
        <v>NO ENTIDAD</v>
      </c>
      <c r="J206" s="17"/>
      <c r="K206" s="15" t="str">
        <f>VLOOKUP($G206,'[1]Base PL'!B$1:L$1113,2,0)</f>
        <v>Por medio del cual se crea la Universidad Nacional del Catatumbo.</v>
      </c>
      <c r="L206" s="12" t="str">
        <f>VLOOKUP($G206,'[1]Base PL'!B$1:L$1113,3,0)</f>
        <v>Medio</v>
      </c>
      <c r="M206" s="12" t="str">
        <f>VLOOKUP($G206,'[1]Base PL'!B$1:L$1113,4,0)</f>
        <v>Aprobado</v>
      </c>
      <c r="N206" s="12" t="str">
        <f>VLOOKUP($G206,'[1]Base PL'!B$1:L$1113,5,0)</f>
        <v>2</v>
      </c>
      <c r="O206" s="12" t="str">
        <f>VLOOKUP($G206,'[1]Base PL'!B$1:L$1113,6,0)</f>
        <v>DAF;DGPPN</v>
      </c>
      <c r="P206" s="12" t="str">
        <f>VLOOKUP($G206,'[1]Base PL'!B$1:L$1113,7,0)</f>
        <v>DGPPN</v>
      </c>
      <c r="Q206" s="12" t="str">
        <f>VLOOKUP($G206,'[1]Base PL'!B$1:L$1113,8,0)</f>
        <v/>
      </c>
      <c r="R206" s="12" t="str">
        <f>VLOOKUP($G206,'[1]Base PL'!B$1:L$1113,9,0)</f>
        <v/>
      </c>
      <c r="S206" s="12" t="str">
        <f>VLOOKUP($G206,'[1]Base PL'!B$1:L$1113,10,0)</f>
        <v>-Aprobado 1 Debate</v>
      </c>
    </row>
    <row r="207" spans="1:19" ht="30" customHeight="1" x14ac:dyDescent="0.3">
      <c r="A207" s="7">
        <v>0</v>
      </c>
      <c r="B207" s="8" t="s">
        <v>93</v>
      </c>
      <c r="C207" s="26">
        <v>46155</v>
      </c>
      <c r="D207" s="10" t="s">
        <v>61</v>
      </c>
      <c r="E207" s="11" t="s">
        <v>22</v>
      </c>
      <c r="F207" s="29" t="s">
        <v>240</v>
      </c>
      <c r="G207" s="15" t="s">
        <v>246</v>
      </c>
      <c r="H207" s="12" t="str">
        <f>_xlfn.XLOOKUP(G207,[1]Priorizados!F$2:F$241,[1]Priorizados!L$2:L$241,"NO CRITERIO",0,1)</f>
        <v>NO CRITERIO</v>
      </c>
      <c r="I207" s="13" t="str">
        <f>_xlfn.XLOOKUP(G207,[1]Priorizados!F$2:F$241,[1]Priorizados!D$2:D$241,"NO ENTIDAD",0,1)</f>
        <v>NO ENTIDAD</v>
      </c>
      <c r="J207" s="17"/>
      <c r="K207" s="15" t="e">
        <f>VLOOKUP($G207,'[1]Base PL'!B$1:L$1113,2,0)</f>
        <v>#VALUE!</v>
      </c>
      <c r="L207" s="12" t="e">
        <f>VLOOKUP($G207,'[1]Base PL'!B$1:L$1113,3,0)</f>
        <v>#VALUE!</v>
      </c>
      <c r="M207" s="12" t="e">
        <f>VLOOKUP($G207,'[1]Base PL'!B$1:L$1113,4,0)</f>
        <v>#VALUE!</v>
      </c>
      <c r="N207" s="12" t="e">
        <f>VLOOKUP($G207,'[1]Base PL'!B$1:L$1113,5,0)</f>
        <v>#VALUE!</v>
      </c>
      <c r="O207" s="12" t="e">
        <f>VLOOKUP($G207,'[1]Base PL'!B$1:L$1113,6,0)</f>
        <v>#VALUE!</v>
      </c>
      <c r="P207" s="12" t="e">
        <f>VLOOKUP($G207,'[1]Base PL'!B$1:L$1113,7,0)</f>
        <v>#VALUE!</v>
      </c>
      <c r="Q207" s="12" t="e">
        <f>VLOOKUP($G207,'[1]Base PL'!B$1:L$1113,8,0)</f>
        <v>#VALUE!</v>
      </c>
      <c r="R207" s="12" t="e">
        <f>VLOOKUP($G207,'[1]Base PL'!B$1:L$1113,9,0)</f>
        <v>#VALUE!</v>
      </c>
      <c r="S207" s="12" t="e">
        <f>VLOOKUP($G207,'[1]Base PL'!B$1:L$1113,10,0)</f>
        <v>#VALUE!</v>
      </c>
    </row>
    <row r="208" spans="1:19" ht="30" customHeight="1" x14ac:dyDescent="0.3">
      <c r="A208" s="7">
        <v>0</v>
      </c>
      <c r="B208" s="8" t="s">
        <v>57</v>
      </c>
      <c r="C208" s="26">
        <v>46155</v>
      </c>
      <c r="D208" s="10" t="s">
        <v>61</v>
      </c>
      <c r="E208" s="11" t="s">
        <v>22</v>
      </c>
      <c r="F208" s="8" t="s">
        <v>240</v>
      </c>
      <c r="G208" s="15" t="s">
        <v>247</v>
      </c>
      <c r="H208" s="12" t="str">
        <f>_xlfn.XLOOKUP(G208,[1]Priorizados!F$2:F$241,[1]Priorizados!L$2:L$241,"NO CRITERIO",0,1)</f>
        <v>NO CRITERIO</v>
      </c>
      <c r="I208" s="13" t="str">
        <f>_xlfn.XLOOKUP(G208,[1]Priorizados!F$2:F$241,[1]Priorizados!D$2:D$241,"NO ENTIDAD",0,1)</f>
        <v>NO ENTIDAD</v>
      </c>
      <c r="J208" s="17"/>
      <c r="K208" s="15" t="e">
        <f>VLOOKUP($G208,'[1]Base PL'!B$1:L$1113,2,0)</f>
        <v>#VALUE!</v>
      </c>
      <c r="L208" s="12" t="e">
        <f>VLOOKUP($G208,'[1]Base PL'!B$1:L$1113,3,0)</f>
        <v>#VALUE!</v>
      </c>
      <c r="M208" s="12" t="e">
        <f>VLOOKUP($G208,'[1]Base PL'!B$1:L$1113,4,0)</f>
        <v>#VALUE!</v>
      </c>
      <c r="N208" s="12" t="e">
        <f>VLOOKUP($G208,'[1]Base PL'!B$1:L$1113,5,0)</f>
        <v>#VALUE!</v>
      </c>
      <c r="O208" s="12" t="e">
        <f>VLOOKUP($G208,'[1]Base PL'!B$1:L$1113,6,0)</f>
        <v>#VALUE!</v>
      </c>
      <c r="P208" s="12" t="e">
        <f>VLOOKUP($G208,'[1]Base PL'!B$1:L$1113,7,0)</f>
        <v>#VALUE!</v>
      </c>
      <c r="Q208" s="12" t="e">
        <f>VLOOKUP($G208,'[1]Base PL'!B$1:L$1113,8,0)</f>
        <v>#VALUE!</v>
      </c>
      <c r="R208" s="12" t="e">
        <f>VLOOKUP($G208,'[1]Base PL'!B$1:L$1113,9,0)</f>
        <v>#VALUE!</v>
      </c>
      <c r="S208" s="12" t="e">
        <f>VLOOKUP($G208,'[1]Base PL'!B$1:L$1113,10,0)</f>
        <v>#VALUE!</v>
      </c>
    </row>
    <row r="209" spans="1:19" ht="30" customHeight="1" x14ac:dyDescent="0.3">
      <c r="A209" s="7">
        <v>0</v>
      </c>
      <c r="B209" s="8" t="s">
        <v>248</v>
      </c>
      <c r="C209" s="26">
        <v>46155</v>
      </c>
      <c r="D209" s="10" t="s">
        <v>249</v>
      </c>
      <c r="E209" s="11" t="s">
        <v>22</v>
      </c>
      <c r="F209" s="8" t="s">
        <v>250</v>
      </c>
      <c r="G209" s="15" t="s">
        <v>251</v>
      </c>
      <c r="H209" s="12" t="str">
        <f>_xlfn.XLOOKUP(G209,[1]Priorizados!F$2:F$241,[1]Priorizados!L$2:L$241,"NO CRITERIO",0,1)</f>
        <v>NO CRITERIO</v>
      </c>
      <c r="I209" s="13" t="str">
        <f>_xlfn.XLOOKUP(G209,[1]Priorizados!F$2:F$241,[1]Priorizados!D$2:D$241,"NO ENTIDAD",0,1)</f>
        <v>NO ENTIDAD</v>
      </c>
      <c r="J209" s="17"/>
      <c r="K209" s="15" t="e">
        <f>VLOOKUP($G209,'[1]Base PL'!B$1:L$1113,2,0)</f>
        <v>#N/A</v>
      </c>
      <c r="L209" s="12" t="e">
        <f>VLOOKUP($G209,'[1]Base PL'!B$1:L$1113,3,0)</f>
        <v>#N/A</v>
      </c>
      <c r="M209" s="12" t="e">
        <f>VLOOKUP($G209,'[1]Base PL'!B$1:L$1113,4,0)</f>
        <v>#N/A</v>
      </c>
      <c r="N209" s="12" t="e">
        <f>VLOOKUP($G209,'[1]Base PL'!B$1:L$1113,5,0)</f>
        <v>#N/A</v>
      </c>
      <c r="O209" s="12" t="e">
        <f>VLOOKUP($G209,'[1]Base PL'!B$1:L$1113,6,0)</f>
        <v>#N/A</v>
      </c>
      <c r="P209" s="12" t="e">
        <f>VLOOKUP($G209,'[1]Base PL'!B$1:L$1113,7,0)</f>
        <v>#N/A</v>
      </c>
      <c r="Q209" s="12" t="e">
        <f>VLOOKUP($G209,'[1]Base PL'!B$1:L$1113,8,0)</f>
        <v>#N/A</v>
      </c>
      <c r="R209" s="12" t="e">
        <f>VLOOKUP($G209,'[1]Base PL'!B$1:L$1113,9,0)</f>
        <v>#N/A</v>
      </c>
      <c r="S209" s="12" t="e">
        <f>VLOOKUP($G209,'[1]Base PL'!B$1:L$1113,10,0)</f>
        <v>#N/A</v>
      </c>
    </row>
    <row r="210" spans="1:19" ht="30" customHeight="1" x14ac:dyDescent="0.3">
      <c r="A210" s="7">
        <v>0</v>
      </c>
      <c r="B210" s="8" t="s">
        <v>20</v>
      </c>
      <c r="C210" s="30">
        <v>46156</v>
      </c>
      <c r="D210" s="10" t="s">
        <v>249</v>
      </c>
      <c r="E210" s="11" t="s">
        <v>22</v>
      </c>
      <c r="F210" s="8" t="s">
        <v>23</v>
      </c>
      <c r="G210" s="15" t="s">
        <v>24</v>
      </c>
      <c r="H210" s="12" t="str">
        <f>_xlfn.XLOOKUP(G210,[1]Priorizados!F$2:F$241,[1]Priorizados!L$2:L$241,"NO CRITERIO",0,1)</f>
        <v>Prioritario</v>
      </c>
      <c r="I210" s="13" t="str">
        <f>_xlfn.XLOOKUP(G210,[1]Priorizados!F$2:F$241,[1]Priorizados!D$2:D$241,"NO ENTIDAD",0,1)</f>
        <v>Superintendencia de Servicios Publicos,  Minhacienda  y Mininterior</v>
      </c>
      <c r="J210" s="17"/>
      <c r="K210" s="15" t="str">
        <f>VLOOKUP($G210,'[1]Base PL'!B$1:L$1113,2,0)</f>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
      <c r="L210" s="12" t="str">
        <f>VLOOKUP($G210,'[1]Base PL'!B$1:L$1113,3,0)</f>
        <v>No impacto</v>
      </c>
      <c r="M210" s="12" t="str">
        <f>VLOOKUP($G210,'[1]Base PL'!B$1:L$1113,4,0)</f>
        <v>Publicación</v>
      </c>
      <c r="N210" s="12" t="str">
        <f>VLOOKUP($G210,'[1]Base PL'!B$1:L$1113,5,0)</f>
        <v>0</v>
      </c>
      <c r="O210" s="12" t="str">
        <f>VLOOKUP($G210,'[1]Base PL'!B$1:L$1113,6,0)</f>
        <v/>
      </c>
      <c r="P210" s="12" t="str">
        <f>VLOOKUP($G210,'[1]Base PL'!B$1:L$1113,7,0)</f>
        <v/>
      </c>
      <c r="Q210" s="12" t="str">
        <f>VLOOKUP($G210,'[1]Base PL'!B$1:L$1113,8,0)</f>
        <v/>
      </c>
      <c r="R210" s="12" t="str">
        <f>VLOOKUP($G210,'[1]Base PL'!B$1:L$1113,9,0)</f>
        <v/>
      </c>
      <c r="S210" s="12" t="str">
        <f>VLOOKUP($G210,'[1]Base PL'!B$1:L$1113,10,0)</f>
        <v/>
      </c>
    </row>
    <row r="211" spans="1:19" ht="30" customHeight="1" x14ac:dyDescent="0.3">
      <c r="A211" s="7">
        <v>0</v>
      </c>
      <c r="B211" s="8" t="s">
        <v>20</v>
      </c>
      <c r="C211" s="9">
        <v>46157</v>
      </c>
      <c r="D211" s="10" t="s">
        <v>61</v>
      </c>
      <c r="E211" s="11" t="s">
        <v>22</v>
      </c>
      <c r="F211" s="8" t="s">
        <v>23</v>
      </c>
      <c r="G211" s="15" t="s">
        <v>24</v>
      </c>
      <c r="H211" s="12" t="str">
        <f>_xlfn.XLOOKUP(G211,[1]Priorizados!F$2:F$241,[1]Priorizados!L$2:L$241,"NO CRITERIO",0,1)</f>
        <v>Prioritario</v>
      </c>
      <c r="I211" s="13" t="str">
        <f>_xlfn.XLOOKUP(G211,[1]Priorizados!F$2:F$241,[1]Priorizados!D$2:D$241,"NO ENTIDAD",0,1)</f>
        <v>Superintendencia de Servicios Publicos,  Minhacienda  y Mininterior</v>
      </c>
      <c r="J211" s="17"/>
      <c r="K211" s="15" t="str">
        <f>VLOOKUP($G211,'[1]Base PL'!B$1:L$1113,2,0)</f>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
      <c r="L211" s="12" t="str">
        <f>VLOOKUP($G211,'[1]Base PL'!B$1:L$1113,3,0)</f>
        <v>No impacto</v>
      </c>
      <c r="M211" s="12" t="str">
        <f>VLOOKUP($G211,'[1]Base PL'!B$1:L$1113,4,0)</f>
        <v>Publicación</v>
      </c>
      <c r="N211" s="12" t="str">
        <f>VLOOKUP($G211,'[1]Base PL'!B$1:L$1113,5,0)</f>
        <v>0</v>
      </c>
      <c r="O211" s="12" t="str">
        <f>VLOOKUP($G211,'[1]Base PL'!B$1:L$1113,6,0)</f>
        <v/>
      </c>
      <c r="P211" s="12" t="str">
        <f>VLOOKUP($G211,'[1]Base PL'!B$1:L$1113,7,0)</f>
        <v/>
      </c>
      <c r="Q211" s="12" t="str">
        <f>VLOOKUP($G211,'[1]Base PL'!B$1:L$1113,8,0)</f>
        <v/>
      </c>
      <c r="R211" s="12" t="str">
        <f>VLOOKUP($G211,'[1]Base PL'!B$1:L$1113,9,0)</f>
        <v/>
      </c>
      <c r="S211" s="12" t="str">
        <f>VLOOKUP($G211,'[1]Base PL'!B$1:L$1113,10,0)</f>
        <v/>
      </c>
    </row>
    <row r="212" spans="1:19" ht="30" customHeight="1" x14ac:dyDescent="0.3">
      <c r="A212" s="23"/>
      <c r="B212" s="8"/>
      <c r="C212" s="31"/>
      <c r="D212" s="28"/>
      <c r="E212" s="11"/>
      <c r="F212" s="8"/>
      <c r="G212" s="12"/>
      <c r="H212" s="12"/>
      <c r="I212" s="12"/>
      <c r="J212" s="8"/>
      <c r="K212" s="15"/>
      <c r="L212" s="12"/>
      <c r="M212" s="12"/>
      <c r="N212" s="12"/>
      <c r="O212" s="12"/>
      <c r="P212" s="12"/>
      <c r="Q212" s="12"/>
      <c r="R212" s="12"/>
      <c r="S212" s="12"/>
    </row>
    <row r="213" spans="1:19" ht="30" customHeight="1" x14ac:dyDescent="0.3">
      <c r="A213" s="23"/>
      <c r="B213" s="8"/>
      <c r="C213" s="31"/>
      <c r="D213" s="28"/>
      <c r="E213" s="11"/>
      <c r="F213" s="8"/>
      <c r="G213" s="12"/>
      <c r="H213" s="12"/>
      <c r="I213" s="12"/>
      <c r="J213" s="8"/>
      <c r="K213" s="15"/>
      <c r="L213" s="12"/>
      <c r="M213" s="12"/>
      <c r="N213" s="12"/>
      <c r="O213" s="12"/>
      <c r="P213" s="12"/>
      <c r="Q213" s="12"/>
      <c r="R213" s="12"/>
      <c r="S213" s="12"/>
    </row>
    <row r="214" spans="1:19" ht="30" customHeight="1" x14ac:dyDescent="0.3">
      <c r="A214" s="23"/>
      <c r="B214" s="8"/>
      <c r="C214" s="31"/>
      <c r="D214" s="28"/>
      <c r="E214" s="11"/>
      <c r="F214" s="8"/>
      <c r="G214" s="12"/>
      <c r="H214" s="12"/>
      <c r="I214" s="12"/>
      <c r="J214" s="8"/>
      <c r="K214" s="15"/>
      <c r="L214" s="12"/>
      <c r="M214" s="12"/>
      <c r="N214" s="12"/>
      <c r="O214" s="12"/>
      <c r="P214" s="12"/>
      <c r="Q214" s="12"/>
      <c r="R214" s="12"/>
      <c r="S214" s="12"/>
    </row>
    <row r="215" spans="1:19" ht="30" customHeight="1" x14ac:dyDescent="0.3">
      <c r="A215" s="23"/>
      <c r="B215" s="8"/>
      <c r="C215" s="31"/>
      <c r="D215" s="28"/>
      <c r="E215" s="11"/>
      <c r="F215" s="8"/>
      <c r="G215" s="12"/>
      <c r="H215" s="12"/>
      <c r="I215" s="12"/>
      <c r="J215" s="8"/>
      <c r="K215" s="15"/>
      <c r="L215" s="12"/>
      <c r="M215" s="12"/>
      <c r="N215" s="12"/>
      <c r="O215" s="12"/>
      <c r="P215" s="12"/>
      <c r="Q215" s="12"/>
      <c r="R215" s="12"/>
      <c r="S215" s="12"/>
    </row>
    <row r="216" spans="1:19" ht="30" customHeight="1" x14ac:dyDescent="0.3">
      <c r="A216" s="23"/>
      <c r="B216" s="8"/>
      <c r="C216" s="31"/>
      <c r="D216" s="28"/>
      <c r="E216" s="11"/>
      <c r="F216" s="8"/>
      <c r="G216" s="12"/>
      <c r="H216" s="12"/>
      <c r="I216" s="12"/>
      <c r="J216" s="8"/>
      <c r="K216" s="12"/>
      <c r="L216" s="12"/>
      <c r="M216" s="12"/>
      <c r="N216" s="12"/>
      <c r="O216" s="12"/>
      <c r="P216" s="12"/>
      <c r="Q216" s="12"/>
      <c r="R216" s="12"/>
      <c r="S216" s="12"/>
    </row>
    <row r="217" spans="1:19" ht="30" customHeight="1" x14ac:dyDescent="0.3">
      <c r="A217" s="23"/>
      <c r="B217" s="8"/>
      <c r="C217" s="31"/>
      <c r="D217" s="28"/>
      <c r="E217" s="11"/>
      <c r="F217" s="8"/>
      <c r="G217" s="12"/>
      <c r="H217" s="12"/>
      <c r="I217" s="12"/>
      <c r="J217" s="8"/>
      <c r="K217" s="12"/>
      <c r="L217" s="12"/>
      <c r="M217" s="12"/>
      <c r="N217" s="12"/>
      <c r="O217" s="12"/>
      <c r="P217" s="12"/>
      <c r="Q217" s="12"/>
      <c r="R217" s="12"/>
      <c r="S217" s="12"/>
    </row>
    <row r="218" spans="1:19" ht="30" customHeight="1" x14ac:dyDescent="0.3">
      <c r="A218" s="23"/>
      <c r="B218" s="8"/>
      <c r="C218" s="31"/>
      <c r="D218" s="28"/>
      <c r="E218" s="11"/>
      <c r="F218" s="8"/>
      <c r="G218" s="12"/>
      <c r="H218" s="12"/>
      <c r="I218" s="12"/>
      <c r="J218" s="8"/>
      <c r="K218" s="12"/>
      <c r="L218" s="12"/>
      <c r="M218" s="12"/>
      <c r="N218" s="12"/>
      <c r="O218" s="12"/>
      <c r="P218" s="12"/>
      <c r="Q218" s="12"/>
      <c r="R218" s="12"/>
      <c r="S218" s="12"/>
    </row>
    <row r="219" spans="1:19" ht="30" customHeight="1" x14ac:dyDescent="0.3">
      <c r="A219" s="23"/>
      <c r="B219" s="8"/>
      <c r="C219" s="31"/>
      <c r="D219" s="28"/>
      <c r="E219" s="11"/>
      <c r="F219" s="8"/>
      <c r="G219" s="12"/>
      <c r="H219" s="12"/>
      <c r="I219" s="12"/>
      <c r="J219" s="8"/>
      <c r="K219" s="12"/>
      <c r="L219" s="12"/>
      <c r="M219" s="12"/>
      <c r="N219" s="12"/>
      <c r="O219" s="12"/>
      <c r="P219" s="12"/>
      <c r="Q219" s="12"/>
      <c r="R219" s="12"/>
      <c r="S219" s="12"/>
    </row>
    <row r="220" spans="1:19" ht="30" customHeight="1" x14ac:dyDescent="0.3">
      <c r="A220" s="23"/>
      <c r="B220" s="8"/>
      <c r="C220" s="31"/>
      <c r="D220" s="28"/>
      <c r="E220" s="11"/>
      <c r="F220" s="8"/>
      <c r="G220" s="12"/>
      <c r="H220" s="12"/>
      <c r="I220" s="12"/>
      <c r="J220" s="8"/>
      <c r="K220" s="12"/>
      <c r="L220" s="12"/>
      <c r="M220" s="12"/>
      <c r="N220" s="12"/>
      <c r="O220" s="12"/>
      <c r="P220" s="12"/>
      <c r="Q220" s="12"/>
      <c r="R220" s="12"/>
      <c r="S220" s="12"/>
    </row>
    <row r="221" spans="1:19" ht="100.2" customHeight="1" x14ac:dyDescent="0.3">
      <c r="A221" s="23"/>
      <c r="B221" s="8"/>
      <c r="C221" s="31"/>
      <c r="D221" s="28"/>
      <c r="E221" s="11"/>
      <c r="F221" s="8"/>
      <c r="G221" s="12"/>
      <c r="H221" s="12"/>
      <c r="I221" s="12"/>
      <c r="J221" s="8"/>
      <c r="K221" s="12"/>
      <c r="L221" s="12"/>
      <c r="M221" s="12"/>
      <c r="N221" s="12"/>
      <c r="O221" s="12"/>
      <c r="P221" s="12"/>
      <c r="Q221" s="12"/>
      <c r="R221" s="12"/>
      <c r="S221" s="12"/>
    </row>
    <row r="222" spans="1:19" ht="30" customHeight="1" x14ac:dyDescent="0.3">
      <c r="A222" s="23"/>
      <c r="B222" s="8"/>
      <c r="C222" s="31"/>
      <c r="D222" s="28"/>
      <c r="E222" s="11"/>
      <c r="F222" s="8"/>
      <c r="G222" s="12"/>
      <c r="H222" s="12"/>
      <c r="I222" s="12"/>
      <c r="J222" s="8"/>
      <c r="K222" s="12"/>
      <c r="L222" s="12"/>
      <c r="M222" s="12"/>
      <c r="N222" s="12"/>
      <c r="O222" s="12"/>
      <c r="P222" s="12"/>
      <c r="Q222" s="12"/>
      <c r="R222" s="12"/>
      <c r="S222" s="12"/>
    </row>
    <row r="223" spans="1:19" ht="100.2" customHeight="1" x14ac:dyDescent="0.3">
      <c r="A223" s="23"/>
      <c r="B223" s="8"/>
      <c r="C223" s="31"/>
      <c r="D223" s="28"/>
      <c r="E223" s="11"/>
      <c r="F223" s="8"/>
      <c r="G223" s="12"/>
      <c r="H223" s="12"/>
      <c r="I223" s="12"/>
      <c r="J223" s="8"/>
      <c r="K223" s="12"/>
      <c r="L223" s="12"/>
      <c r="M223" s="12"/>
      <c r="N223" s="12"/>
      <c r="O223" s="12"/>
      <c r="P223" s="12"/>
      <c r="Q223" s="12"/>
      <c r="R223" s="12"/>
      <c r="S223" s="12"/>
    </row>
    <row r="224" spans="1:19" ht="30" customHeight="1" x14ac:dyDescent="0.3">
      <c r="A224" s="23"/>
      <c r="B224" s="8"/>
      <c r="C224" s="31"/>
      <c r="D224" s="28"/>
      <c r="E224" s="11"/>
      <c r="F224" s="8"/>
      <c r="G224" s="12"/>
      <c r="H224" s="12"/>
      <c r="I224" s="12"/>
      <c r="J224" s="8"/>
      <c r="K224" s="12"/>
      <c r="L224" s="12"/>
      <c r="M224" s="12"/>
      <c r="N224" s="12"/>
      <c r="O224" s="12"/>
      <c r="P224" s="12"/>
      <c r="Q224" s="12"/>
      <c r="R224" s="12"/>
      <c r="S224" s="12"/>
    </row>
    <row r="225" spans="1:19" ht="100.2" customHeight="1" x14ac:dyDescent="0.3">
      <c r="A225" s="23"/>
      <c r="B225" s="8"/>
      <c r="C225" s="31"/>
      <c r="D225" s="28"/>
      <c r="E225" s="11"/>
      <c r="F225" s="8"/>
      <c r="G225" s="12"/>
      <c r="H225" s="12"/>
      <c r="I225" s="12"/>
      <c r="J225" s="8"/>
      <c r="K225" s="12"/>
      <c r="L225" s="12"/>
      <c r="M225" s="12"/>
      <c r="N225" s="12"/>
      <c r="O225" s="12"/>
      <c r="P225" s="12"/>
      <c r="Q225" s="12"/>
      <c r="R225" s="12"/>
      <c r="S225" s="12"/>
    </row>
    <row r="226" spans="1:19" ht="88.5" customHeight="1" x14ac:dyDescent="0.3">
      <c r="A226" s="23"/>
      <c r="B226" s="8"/>
      <c r="C226" s="31"/>
      <c r="D226" s="28"/>
      <c r="E226" s="11"/>
      <c r="F226" s="8"/>
      <c r="G226" s="12"/>
      <c r="H226" s="12"/>
      <c r="I226" s="12"/>
      <c r="J226" s="8"/>
      <c r="K226" s="12"/>
      <c r="L226" s="12"/>
      <c r="M226" s="12"/>
      <c r="N226" s="12"/>
      <c r="O226" s="12"/>
      <c r="P226" s="12"/>
      <c r="Q226" s="12"/>
      <c r="R226" s="12"/>
      <c r="S226" s="12"/>
    </row>
    <row r="227" spans="1:19" ht="30" customHeight="1" x14ac:dyDescent="0.3">
      <c r="A227" s="24"/>
      <c r="B227" s="8"/>
      <c r="C227" s="31"/>
      <c r="D227" s="28"/>
      <c r="E227" s="11"/>
      <c r="F227" s="8"/>
      <c r="G227" s="12"/>
      <c r="H227" s="12"/>
      <c r="I227" s="12"/>
      <c r="J227" s="8"/>
      <c r="K227" s="12"/>
      <c r="L227" s="12"/>
      <c r="M227" s="12"/>
      <c r="N227" s="12"/>
      <c r="O227" s="12"/>
      <c r="P227" s="12"/>
      <c r="Q227" s="12"/>
      <c r="R227" s="12"/>
      <c r="S227" s="12"/>
    </row>
    <row r="228" spans="1:19" ht="30" customHeight="1" x14ac:dyDescent="0.3">
      <c r="A228" s="24"/>
      <c r="B228" s="8"/>
      <c r="C228" s="31"/>
      <c r="D228" s="28"/>
      <c r="E228" s="11"/>
      <c r="F228" s="8"/>
      <c r="G228" s="12"/>
      <c r="H228" s="12"/>
      <c r="I228" s="12"/>
      <c r="J228" s="8"/>
      <c r="K228" s="12"/>
      <c r="L228" s="12"/>
      <c r="M228" s="12"/>
      <c r="N228" s="12"/>
      <c r="O228" s="12"/>
      <c r="P228" s="12"/>
      <c r="Q228" s="12"/>
      <c r="R228" s="12"/>
      <c r="S228" s="12"/>
    </row>
    <row r="229" spans="1:19" ht="30" customHeight="1" x14ac:dyDescent="0.3">
      <c r="A229" s="24"/>
      <c r="B229" s="8"/>
      <c r="C229" s="31"/>
      <c r="D229" s="11"/>
      <c r="E229" s="11"/>
      <c r="F229" s="8"/>
      <c r="G229" s="12"/>
      <c r="H229" s="12"/>
      <c r="I229" s="12"/>
      <c r="J229" s="8"/>
      <c r="K229" s="12"/>
      <c r="L229" s="12"/>
      <c r="M229" s="12"/>
      <c r="N229" s="12"/>
      <c r="O229" s="12"/>
      <c r="P229" s="12"/>
      <c r="Q229" s="12"/>
      <c r="R229" s="12"/>
      <c r="S229" s="12"/>
    </row>
    <row r="230" spans="1:19" ht="30" customHeight="1" x14ac:dyDescent="0.3">
      <c r="A230" s="24"/>
      <c r="B230" s="8"/>
      <c r="C230" s="31"/>
      <c r="D230" s="11"/>
      <c r="E230" s="11"/>
      <c r="F230" s="8"/>
      <c r="G230" s="12"/>
      <c r="H230" s="12"/>
      <c r="I230" s="12"/>
      <c r="J230" s="8"/>
      <c r="K230" s="12"/>
      <c r="L230" s="12"/>
      <c r="M230" s="12"/>
      <c r="N230" s="12"/>
      <c r="O230" s="12"/>
      <c r="P230" s="12"/>
      <c r="Q230" s="12"/>
      <c r="R230" s="12"/>
      <c r="S230" s="12"/>
    </row>
    <row r="231" spans="1:19" ht="30" customHeight="1" x14ac:dyDescent="0.3">
      <c r="A231" s="24"/>
      <c r="B231" s="8"/>
      <c r="C231" s="31"/>
      <c r="D231" s="11"/>
      <c r="E231" s="11"/>
      <c r="F231" s="8"/>
      <c r="G231" s="12"/>
      <c r="H231" s="12"/>
      <c r="I231" s="12"/>
      <c r="J231" s="8"/>
      <c r="K231" s="12"/>
      <c r="L231" s="12"/>
      <c r="M231" s="12"/>
      <c r="N231" s="12"/>
      <c r="O231" s="12"/>
      <c r="P231" s="12"/>
      <c r="Q231" s="12"/>
      <c r="R231" s="12"/>
      <c r="S231" s="12"/>
    </row>
    <row r="232" spans="1:19" ht="30" customHeight="1" x14ac:dyDescent="0.3">
      <c r="A232" s="32"/>
      <c r="B232" s="8"/>
      <c r="C232" s="31"/>
      <c r="D232" s="11"/>
      <c r="E232" s="11"/>
      <c r="F232" s="8"/>
      <c r="G232" s="12"/>
      <c r="H232" s="12"/>
      <c r="I232" s="12"/>
      <c r="J232" s="8"/>
      <c r="K232" s="12"/>
      <c r="L232" s="12"/>
      <c r="M232" s="12"/>
      <c r="N232" s="12"/>
      <c r="O232" s="12"/>
      <c r="P232" s="12"/>
      <c r="Q232" s="12"/>
      <c r="R232" s="12"/>
      <c r="S232" s="12"/>
    </row>
    <row r="233" spans="1:19" ht="30" customHeight="1" x14ac:dyDescent="0.3">
      <c r="A233" s="32"/>
      <c r="B233" s="8"/>
      <c r="C233" s="31"/>
      <c r="D233" s="11"/>
      <c r="E233" s="11"/>
      <c r="F233" s="8"/>
      <c r="G233" s="12"/>
      <c r="H233" s="12"/>
      <c r="I233" s="12"/>
      <c r="J233" s="8"/>
      <c r="K233" s="12"/>
      <c r="L233" s="12"/>
      <c r="M233" s="12"/>
      <c r="N233" s="12"/>
      <c r="O233" s="12"/>
      <c r="P233" s="12"/>
      <c r="Q233" s="12"/>
      <c r="R233" s="12"/>
      <c r="S233" s="12"/>
    </row>
    <row r="234" spans="1:19" ht="30" customHeight="1" x14ac:dyDescent="0.3">
      <c r="A234" s="32"/>
      <c r="B234" s="8"/>
      <c r="C234" s="31"/>
      <c r="D234" s="11"/>
      <c r="E234" s="11"/>
      <c r="F234" s="8"/>
      <c r="G234" s="12"/>
      <c r="H234" s="12"/>
      <c r="I234" s="12"/>
      <c r="J234" s="8"/>
      <c r="K234" s="12"/>
      <c r="L234" s="12"/>
      <c r="M234" s="12"/>
      <c r="N234" s="12"/>
      <c r="O234" s="12"/>
      <c r="P234" s="12"/>
      <c r="Q234" s="12"/>
      <c r="R234" s="12"/>
      <c r="S234" s="12"/>
    </row>
    <row r="235" spans="1:19" ht="30" customHeight="1" x14ac:dyDescent="0.3">
      <c r="A235" s="32"/>
      <c r="B235" s="8"/>
      <c r="C235" s="31"/>
      <c r="D235" s="11"/>
      <c r="E235" s="11"/>
      <c r="F235" s="8"/>
      <c r="G235" s="12"/>
      <c r="H235" s="12"/>
      <c r="I235" s="12"/>
      <c r="J235" s="8"/>
      <c r="K235" s="12"/>
      <c r="L235" s="12"/>
      <c r="M235" s="12"/>
      <c r="N235" s="12"/>
      <c r="O235" s="12"/>
      <c r="P235" s="12"/>
      <c r="Q235" s="12"/>
      <c r="R235" s="12"/>
      <c r="S235" s="12"/>
    </row>
    <row r="236" spans="1:19" ht="30" customHeight="1" x14ac:dyDescent="0.3">
      <c r="A236" s="32"/>
      <c r="B236" s="8"/>
      <c r="C236" s="31"/>
      <c r="D236" s="11"/>
      <c r="E236" s="11"/>
      <c r="F236" s="8"/>
      <c r="G236" s="12"/>
      <c r="H236" s="12"/>
      <c r="I236" s="12"/>
      <c r="J236" s="8"/>
      <c r="K236" s="12"/>
      <c r="L236" s="12"/>
      <c r="M236" s="12"/>
      <c r="N236" s="12"/>
      <c r="O236" s="12"/>
      <c r="P236" s="12"/>
      <c r="Q236" s="12"/>
      <c r="R236" s="12"/>
      <c r="S236" s="12"/>
    </row>
    <row r="237" spans="1:19" ht="30" customHeight="1" x14ac:dyDescent="0.3">
      <c r="A237" s="32"/>
      <c r="B237" s="8"/>
      <c r="C237" s="31"/>
      <c r="D237" s="11"/>
      <c r="E237" s="11"/>
      <c r="F237" s="8"/>
      <c r="G237" s="12"/>
      <c r="H237" s="12"/>
      <c r="I237" s="12"/>
      <c r="J237" s="8"/>
      <c r="K237" s="12"/>
      <c r="L237" s="12"/>
      <c r="M237" s="12"/>
      <c r="N237" s="12"/>
      <c r="O237" s="12"/>
      <c r="P237" s="12"/>
      <c r="Q237" s="12"/>
      <c r="R237" s="12"/>
      <c r="S237" s="12"/>
    </row>
    <row r="238" spans="1:19" ht="30" customHeight="1" x14ac:dyDescent="0.3">
      <c r="A238" s="32"/>
      <c r="B238" s="8"/>
      <c r="C238" s="31"/>
      <c r="D238" s="11"/>
      <c r="E238" s="11"/>
      <c r="F238" s="8"/>
      <c r="G238" s="12"/>
      <c r="H238" s="12"/>
      <c r="I238" s="12"/>
      <c r="J238" s="8"/>
      <c r="K238" s="12"/>
      <c r="L238" s="12"/>
      <c r="M238" s="12"/>
      <c r="N238" s="12"/>
      <c r="O238" s="12"/>
      <c r="P238" s="12"/>
      <c r="Q238" s="12"/>
      <c r="R238" s="12"/>
      <c r="S238" s="12"/>
    </row>
    <row r="239" spans="1:19" ht="30" customHeight="1" x14ac:dyDescent="0.3">
      <c r="A239" s="32"/>
      <c r="B239" s="8"/>
      <c r="C239" s="31"/>
      <c r="D239" s="11"/>
      <c r="E239" s="11"/>
      <c r="F239" s="8"/>
      <c r="G239" s="12"/>
      <c r="H239" s="12"/>
      <c r="I239" s="12"/>
      <c r="J239" s="8"/>
      <c r="K239" s="12"/>
      <c r="L239" s="12"/>
      <c r="M239" s="12"/>
      <c r="N239" s="12"/>
      <c r="O239" s="12"/>
      <c r="P239" s="12"/>
      <c r="Q239" s="12"/>
      <c r="R239" s="12"/>
      <c r="S239" s="12"/>
    </row>
    <row r="240" spans="1:19" ht="30" customHeight="1" x14ac:dyDescent="0.3">
      <c r="A240" s="32"/>
      <c r="B240" s="8"/>
      <c r="C240" s="31"/>
      <c r="D240" s="11"/>
      <c r="E240" s="11"/>
      <c r="F240" s="8"/>
      <c r="G240" s="12"/>
      <c r="H240" s="12"/>
      <c r="I240" s="12"/>
      <c r="J240" s="8"/>
      <c r="K240" s="12"/>
      <c r="L240" s="12"/>
      <c r="M240" s="12"/>
      <c r="N240" s="12"/>
      <c r="O240" s="12"/>
      <c r="P240" s="12"/>
      <c r="Q240" s="12"/>
      <c r="R240" s="12"/>
      <c r="S240" s="12"/>
    </row>
    <row r="241" spans="1:19" ht="30" customHeight="1" x14ac:dyDescent="0.3">
      <c r="A241" s="32"/>
      <c r="B241" s="8"/>
      <c r="C241" s="31"/>
      <c r="D241" s="11"/>
      <c r="E241" s="11"/>
      <c r="F241" s="8"/>
      <c r="G241" s="12"/>
      <c r="H241" s="12"/>
      <c r="I241" s="12"/>
      <c r="J241" s="8"/>
      <c r="K241" s="12"/>
      <c r="L241" s="12"/>
      <c r="M241" s="12"/>
      <c r="N241" s="12"/>
      <c r="O241" s="12"/>
      <c r="P241" s="12"/>
      <c r="Q241" s="12"/>
      <c r="R241" s="12"/>
      <c r="S241" s="12"/>
    </row>
    <row r="242" spans="1:19" ht="30" customHeight="1" x14ac:dyDescent="0.3">
      <c r="A242" s="32"/>
      <c r="B242" s="8"/>
      <c r="C242" s="31"/>
      <c r="D242" s="11"/>
      <c r="E242" s="11"/>
      <c r="F242" s="8"/>
      <c r="G242" s="12"/>
      <c r="H242" s="12"/>
      <c r="I242" s="12"/>
      <c r="J242" s="8"/>
      <c r="K242" s="12"/>
      <c r="L242" s="12"/>
      <c r="M242" s="12"/>
      <c r="N242" s="12"/>
      <c r="O242" s="12"/>
      <c r="P242" s="12"/>
      <c r="Q242" s="12"/>
      <c r="R242" s="12"/>
      <c r="S242" s="12"/>
    </row>
    <row r="243" spans="1:19" x14ac:dyDescent="0.3">
      <c r="A243" s="32"/>
      <c r="B243" s="8"/>
      <c r="C243" s="31"/>
      <c r="D243" s="11"/>
      <c r="E243" s="11"/>
      <c r="F243" s="8"/>
      <c r="G243" s="12"/>
      <c r="H243" s="12"/>
      <c r="I243" s="12"/>
      <c r="J243" s="8"/>
      <c r="K243" s="12"/>
      <c r="L243" s="12"/>
      <c r="M243" s="12"/>
      <c r="N243" s="12"/>
      <c r="O243" s="12"/>
      <c r="P243" s="12"/>
      <c r="Q243" s="12"/>
      <c r="R243" s="12"/>
      <c r="S243" s="12"/>
    </row>
    <row r="244" spans="1:19" ht="30" customHeight="1" x14ac:dyDescent="0.3">
      <c r="A244" s="32"/>
      <c r="B244" s="8"/>
      <c r="C244" s="31"/>
      <c r="D244" s="11"/>
      <c r="E244" s="11"/>
      <c r="F244" s="8"/>
      <c r="G244" s="12"/>
      <c r="H244" s="12"/>
      <c r="I244" s="12"/>
      <c r="J244" s="8"/>
      <c r="K244" s="12"/>
      <c r="L244" s="12"/>
      <c r="M244" s="12"/>
      <c r="N244" s="12"/>
      <c r="O244" s="12"/>
      <c r="P244" s="12"/>
      <c r="Q244" s="12"/>
      <c r="R244" s="12"/>
      <c r="S244" s="12"/>
    </row>
    <row r="245" spans="1:19" ht="30" customHeight="1" x14ac:dyDescent="0.3">
      <c r="A245" s="32"/>
      <c r="B245" s="8"/>
      <c r="C245" s="31"/>
      <c r="D245" s="11"/>
      <c r="E245" s="11"/>
      <c r="F245" s="8"/>
      <c r="G245" s="12"/>
      <c r="H245" s="12"/>
      <c r="I245" s="12"/>
      <c r="J245" s="8"/>
      <c r="K245" s="12"/>
      <c r="L245" s="12"/>
      <c r="M245" s="12"/>
      <c r="N245" s="12"/>
      <c r="O245" s="12"/>
      <c r="P245" s="12"/>
      <c r="Q245" s="12"/>
      <c r="R245" s="12"/>
      <c r="S245" s="12"/>
    </row>
    <row r="246" spans="1:19" ht="30" customHeight="1" x14ac:dyDescent="0.3">
      <c r="A246" s="32"/>
      <c r="B246" s="8"/>
      <c r="C246" s="31"/>
      <c r="D246" s="11"/>
      <c r="E246" s="11"/>
      <c r="F246" s="8"/>
      <c r="G246" s="12"/>
      <c r="H246" s="12"/>
      <c r="I246" s="12"/>
      <c r="J246" s="8"/>
      <c r="K246" s="12"/>
      <c r="L246" s="12"/>
      <c r="M246" s="12"/>
      <c r="N246" s="12"/>
      <c r="O246" s="12"/>
      <c r="P246" s="12"/>
      <c r="Q246" s="12"/>
      <c r="R246" s="12"/>
      <c r="S246" s="12"/>
    </row>
    <row r="247" spans="1:19" ht="30" customHeight="1" x14ac:dyDescent="0.3">
      <c r="A247" s="32"/>
      <c r="B247" s="8"/>
      <c r="C247" s="31"/>
      <c r="D247" s="11"/>
      <c r="E247" s="11"/>
      <c r="F247" s="8"/>
      <c r="G247" s="12"/>
      <c r="H247" s="12"/>
      <c r="I247" s="12"/>
      <c r="J247" s="8"/>
      <c r="K247" s="12"/>
      <c r="L247" s="12"/>
      <c r="M247" s="12"/>
      <c r="N247" s="12"/>
      <c r="O247" s="12"/>
      <c r="P247" s="12"/>
      <c r="Q247" s="12"/>
      <c r="R247" s="12"/>
      <c r="S247" s="12"/>
    </row>
    <row r="248" spans="1:19" ht="30" customHeight="1" x14ac:dyDescent="0.3">
      <c r="A248" s="32"/>
      <c r="B248" s="8"/>
      <c r="C248" s="31"/>
      <c r="D248" s="11"/>
      <c r="E248" s="11"/>
      <c r="F248" s="8"/>
      <c r="G248" s="12"/>
      <c r="H248" s="12"/>
      <c r="I248" s="12"/>
      <c r="J248" s="8"/>
      <c r="K248" s="12"/>
      <c r="L248" s="12"/>
      <c r="M248" s="12"/>
      <c r="N248" s="12"/>
      <c r="O248" s="12"/>
      <c r="P248" s="12"/>
      <c r="Q248" s="12"/>
      <c r="R248" s="12"/>
      <c r="S248" s="12"/>
    </row>
    <row r="249" spans="1:19" ht="30" customHeight="1" x14ac:dyDescent="0.3">
      <c r="A249" s="32"/>
      <c r="B249" s="8"/>
      <c r="C249" s="31"/>
      <c r="D249" s="11"/>
      <c r="E249" s="11"/>
      <c r="F249" s="8"/>
      <c r="G249" s="12"/>
      <c r="H249" s="12"/>
      <c r="I249" s="12"/>
      <c r="J249" s="8"/>
      <c r="K249" s="12"/>
      <c r="L249" s="12"/>
      <c r="M249" s="12"/>
      <c r="N249" s="12"/>
      <c r="O249" s="12"/>
      <c r="P249" s="12"/>
      <c r="Q249" s="12"/>
      <c r="R249" s="12"/>
      <c r="S249" s="12"/>
    </row>
    <row r="250" spans="1:19" ht="30" customHeight="1" x14ac:dyDescent="0.3">
      <c r="A250" s="32"/>
      <c r="B250" s="8"/>
      <c r="C250" s="31"/>
      <c r="D250" s="11"/>
      <c r="E250" s="11"/>
      <c r="F250" s="8"/>
      <c r="G250" s="12"/>
      <c r="H250" s="12"/>
      <c r="I250" s="12"/>
      <c r="J250" s="8"/>
      <c r="K250" s="12"/>
      <c r="L250" s="12"/>
      <c r="M250" s="12"/>
      <c r="N250" s="12"/>
      <c r="O250" s="12"/>
      <c r="P250" s="12"/>
      <c r="Q250" s="12"/>
      <c r="R250" s="12"/>
      <c r="S250" s="12"/>
    </row>
    <row r="251" spans="1:19" ht="30" customHeight="1" x14ac:dyDescent="0.3">
      <c r="A251" s="32"/>
      <c r="B251" s="8"/>
      <c r="C251" s="31"/>
      <c r="D251" s="11"/>
      <c r="E251" s="11"/>
      <c r="F251" s="8"/>
      <c r="G251" s="12"/>
      <c r="H251" s="12"/>
      <c r="I251" s="12"/>
      <c r="J251" s="8"/>
      <c r="K251" s="12"/>
      <c r="L251" s="12"/>
      <c r="M251" s="12"/>
      <c r="N251" s="12"/>
      <c r="O251" s="12"/>
      <c r="P251" s="12"/>
      <c r="Q251" s="12"/>
      <c r="R251" s="12"/>
      <c r="S251" s="12"/>
    </row>
    <row r="252" spans="1:19" ht="30" customHeight="1" x14ac:dyDescent="0.3">
      <c r="A252" s="32"/>
      <c r="B252" s="8"/>
      <c r="C252" s="31"/>
      <c r="D252" s="11"/>
      <c r="E252" s="11"/>
      <c r="F252" s="8"/>
      <c r="G252" s="12"/>
      <c r="H252" s="12"/>
      <c r="I252" s="12"/>
      <c r="J252" s="8"/>
      <c r="K252" s="12"/>
      <c r="L252" s="12"/>
      <c r="M252" s="12"/>
      <c r="N252" s="12"/>
      <c r="O252" s="12"/>
      <c r="P252" s="12"/>
      <c r="Q252" s="12"/>
      <c r="R252" s="12"/>
      <c r="S252" s="12"/>
    </row>
    <row r="253" spans="1:19" ht="30" customHeight="1" x14ac:dyDescent="0.3">
      <c r="A253" s="32"/>
      <c r="B253" s="8"/>
      <c r="C253" s="31"/>
      <c r="D253" s="11"/>
      <c r="E253" s="11"/>
      <c r="F253" s="8"/>
      <c r="G253" s="12"/>
      <c r="H253" s="12"/>
      <c r="I253" s="12"/>
      <c r="J253" s="8"/>
      <c r="K253" s="12"/>
      <c r="L253" s="12"/>
      <c r="M253" s="12"/>
      <c r="N253" s="12"/>
      <c r="O253" s="12"/>
      <c r="P253" s="12"/>
      <c r="Q253" s="12"/>
      <c r="R253" s="12"/>
      <c r="S253" s="12"/>
    </row>
    <row r="254" spans="1:19" ht="30" customHeight="1" x14ac:dyDescent="0.3">
      <c r="A254" s="32"/>
      <c r="B254" s="8"/>
      <c r="C254" s="31"/>
      <c r="D254" s="11"/>
      <c r="E254" s="11"/>
      <c r="F254" s="8"/>
      <c r="G254" s="12"/>
      <c r="H254" s="12"/>
      <c r="I254" s="12"/>
      <c r="J254" s="8"/>
      <c r="K254" s="12"/>
      <c r="L254" s="12"/>
      <c r="M254" s="12"/>
      <c r="N254" s="12"/>
      <c r="O254" s="12"/>
      <c r="P254" s="12"/>
      <c r="Q254" s="12"/>
      <c r="R254" s="12"/>
      <c r="S254" s="12"/>
    </row>
    <row r="255" spans="1:19" ht="30" customHeight="1" x14ac:dyDescent="0.3">
      <c r="A255" s="32"/>
      <c r="B255" s="8"/>
      <c r="C255" s="31"/>
      <c r="D255" s="11"/>
      <c r="E255" s="11"/>
      <c r="F255" s="8"/>
      <c r="G255" s="12"/>
      <c r="H255" s="12"/>
      <c r="I255" s="12"/>
      <c r="J255" s="8"/>
      <c r="K255" s="12"/>
      <c r="L255" s="12"/>
      <c r="M255" s="12"/>
      <c r="N255" s="12"/>
      <c r="O255" s="12"/>
      <c r="P255" s="12"/>
      <c r="Q255" s="12"/>
      <c r="R255" s="12"/>
      <c r="S255" s="12"/>
    </row>
    <row r="256" spans="1:19" ht="30" customHeight="1" x14ac:dyDescent="0.3">
      <c r="A256" s="32"/>
      <c r="B256" s="8"/>
      <c r="C256" s="31"/>
      <c r="D256" s="11"/>
      <c r="E256" s="11"/>
      <c r="F256" s="8"/>
      <c r="G256" s="12"/>
      <c r="H256" s="12"/>
      <c r="I256" s="12"/>
      <c r="J256" s="8"/>
      <c r="K256" s="12"/>
      <c r="L256" s="12"/>
      <c r="M256" s="12"/>
      <c r="N256" s="12"/>
      <c r="O256" s="12"/>
      <c r="P256" s="12"/>
      <c r="Q256" s="12"/>
      <c r="R256" s="12"/>
      <c r="S256" s="12"/>
    </row>
    <row r="257" spans="1:19" ht="30" customHeight="1" x14ac:dyDescent="0.3">
      <c r="A257" s="32"/>
      <c r="B257" s="8"/>
      <c r="C257" s="31"/>
      <c r="D257" s="11"/>
      <c r="E257" s="11"/>
      <c r="F257" s="8"/>
      <c r="G257" s="12"/>
      <c r="H257" s="12"/>
      <c r="I257" s="12"/>
      <c r="J257" s="8"/>
      <c r="K257" s="12"/>
      <c r="L257" s="12"/>
      <c r="M257" s="12"/>
      <c r="N257" s="12"/>
      <c r="O257" s="12"/>
      <c r="P257" s="12"/>
      <c r="Q257" s="12"/>
      <c r="R257" s="12"/>
      <c r="S257" s="12"/>
    </row>
    <row r="258" spans="1:19" ht="30" customHeight="1" x14ac:dyDescent="0.3">
      <c r="A258" s="32"/>
      <c r="B258" s="8"/>
      <c r="C258" s="31"/>
      <c r="D258" s="11"/>
      <c r="E258" s="11"/>
      <c r="F258" s="8"/>
      <c r="G258" s="12"/>
      <c r="H258" s="12"/>
      <c r="I258" s="12"/>
      <c r="J258" s="8"/>
      <c r="K258" s="12"/>
      <c r="L258" s="12"/>
      <c r="M258" s="12"/>
      <c r="N258" s="12"/>
      <c r="O258" s="12"/>
      <c r="P258" s="12"/>
      <c r="Q258" s="12"/>
      <c r="R258" s="12"/>
      <c r="S258" s="12"/>
    </row>
    <row r="259" spans="1:19" ht="30" customHeight="1" x14ac:dyDescent="0.3">
      <c r="A259" s="32"/>
      <c r="B259" s="8"/>
      <c r="C259" s="31"/>
      <c r="D259" s="11"/>
      <c r="E259" s="11"/>
      <c r="F259" s="8"/>
      <c r="G259" s="12"/>
      <c r="H259" s="12"/>
      <c r="I259" s="12"/>
      <c r="J259" s="8"/>
      <c r="K259" s="12"/>
      <c r="L259" s="12"/>
      <c r="M259" s="12"/>
      <c r="N259" s="12"/>
      <c r="O259" s="12"/>
      <c r="P259" s="12"/>
      <c r="Q259" s="12"/>
      <c r="R259" s="12"/>
      <c r="S259" s="12"/>
    </row>
    <row r="260" spans="1:19" ht="100.2" customHeight="1" x14ac:dyDescent="0.3">
      <c r="A260" s="32"/>
      <c r="B260" s="8"/>
      <c r="C260" s="31"/>
      <c r="D260" s="11"/>
      <c r="E260" s="11"/>
      <c r="F260" s="8"/>
      <c r="G260" s="12"/>
      <c r="H260" s="12"/>
      <c r="I260" s="12"/>
      <c r="J260" s="8"/>
      <c r="K260" s="12"/>
      <c r="L260" s="12"/>
      <c r="M260" s="12"/>
      <c r="N260" s="12"/>
      <c r="O260" s="12"/>
      <c r="P260" s="12"/>
      <c r="Q260" s="12"/>
      <c r="R260" s="12"/>
      <c r="S260" s="12"/>
    </row>
    <row r="261" spans="1:19" ht="30" customHeight="1" x14ac:dyDescent="0.3">
      <c r="A261" s="32"/>
      <c r="B261" s="8"/>
      <c r="C261" s="31"/>
      <c r="D261" s="11"/>
      <c r="E261" s="11"/>
      <c r="F261" s="8"/>
      <c r="G261" s="12"/>
      <c r="H261" s="12"/>
      <c r="I261" s="12"/>
      <c r="J261" s="8"/>
      <c r="K261" s="12"/>
      <c r="L261" s="12"/>
      <c r="M261" s="12"/>
      <c r="N261" s="12"/>
      <c r="O261" s="12"/>
      <c r="P261" s="12"/>
      <c r="Q261" s="12"/>
      <c r="R261" s="12"/>
      <c r="S261" s="12"/>
    </row>
    <row r="262" spans="1:19" ht="30" customHeight="1" x14ac:dyDescent="0.3">
      <c r="A262" s="32"/>
      <c r="B262" s="8"/>
      <c r="C262" s="31"/>
      <c r="D262" s="11"/>
      <c r="E262" s="11"/>
      <c r="F262" s="8"/>
      <c r="G262" s="12"/>
      <c r="H262" s="12"/>
      <c r="I262" s="12"/>
      <c r="J262" s="8"/>
      <c r="K262" s="12"/>
      <c r="L262" s="12"/>
      <c r="M262" s="12"/>
      <c r="N262" s="12"/>
      <c r="O262" s="12"/>
      <c r="P262" s="12"/>
      <c r="Q262" s="12"/>
      <c r="R262" s="12"/>
      <c r="S262" s="12"/>
    </row>
    <row r="263" spans="1:19" ht="30" customHeight="1" x14ac:dyDescent="0.3">
      <c r="A263" s="32"/>
      <c r="B263" s="8"/>
      <c r="C263" s="31"/>
      <c r="D263" s="11"/>
      <c r="E263" s="11"/>
      <c r="F263" s="8"/>
      <c r="G263" s="12"/>
      <c r="H263" s="12"/>
      <c r="I263" s="12"/>
      <c r="J263" s="8"/>
      <c r="K263" s="12"/>
      <c r="L263" s="12"/>
      <c r="M263" s="12"/>
      <c r="N263" s="12"/>
      <c r="O263" s="12"/>
      <c r="P263" s="12"/>
      <c r="Q263" s="12"/>
      <c r="R263" s="12"/>
      <c r="S263" s="12"/>
    </row>
    <row r="264" spans="1:19" ht="30" customHeight="1" x14ac:dyDescent="0.3">
      <c r="A264" s="32"/>
      <c r="B264" s="8"/>
      <c r="C264" s="31"/>
      <c r="D264" s="11"/>
      <c r="E264" s="11"/>
      <c r="F264" s="8"/>
      <c r="G264" s="12"/>
      <c r="H264" s="12"/>
      <c r="I264" s="12"/>
      <c r="J264" s="8"/>
      <c r="K264" s="12"/>
      <c r="L264" s="12"/>
      <c r="M264" s="12"/>
      <c r="N264" s="12"/>
      <c r="O264" s="12"/>
      <c r="P264" s="12"/>
      <c r="Q264" s="12"/>
      <c r="R264" s="12"/>
      <c r="S264" s="12"/>
    </row>
    <row r="265" spans="1:19" ht="30" customHeight="1" x14ac:dyDescent="0.3">
      <c r="A265" s="32"/>
      <c r="B265" s="8"/>
      <c r="C265" s="31"/>
      <c r="D265" s="11"/>
      <c r="E265" s="11"/>
      <c r="F265" s="8"/>
      <c r="G265" s="12"/>
      <c r="H265" s="12"/>
      <c r="I265" s="12"/>
      <c r="J265" s="8"/>
      <c r="K265" s="12"/>
      <c r="L265" s="12"/>
      <c r="M265" s="12"/>
      <c r="N265" s="12"/>
      <c r="O265" s="12"/>
      <c r="P265" s="12"/>
      <c r="Q265" s="12"/>
      <c r="R265" s="12"/>
      <c r="S265" s="12"/>
    </row>
    <row r="266" spans="1:19" ht="30" customHeight="1" x14ac:dyDescent="0.3">
      <c r="A266" s="32"/>
      <c r="B266" s="8"/>
      <c r="C266" s="31"/>
      <c r="D266" s="11"/>
      <c r="E266" s="11"/>
      <c r="F266" s="8"/>
      <c r="G266" s="12"/>
      <c r="H266" s="12"/>
      <c r="I266" s="12"/>
      <c r="J266" s="8"/>
      <c r="K266" s="12"/>
      <c r="L266" s="12"/>
      <c r="M266" s="12"/>
      <c r="N266" s="12"/>
      <c r="O266" s="12"/>
      <c r="P266" s="12"/>
      <c r="Q266" s="12"/>
      <c r="R266" s="12"/>
      <c r="S266" s="12"/>
    </row>
    <row r="267" spans="1:19" ht="30" customHeight="1" x14ac:dyDescent="0.3">
      <c r="A267" s="32"/>
      <c r="B267" s="8"/>
      <c r="C267" s="31"/>
      <c r="D267" s="11"/>
      <c r="E267" s="11"/>
      <c r="F267" s="8"/>
      <c r="G267" s="12"/>
      <c r="H267" s="12"/>
      <c r="I267" s="12"/>
      <c r="J267" s="8"/>
      <c r="K267" s="12"/>
      <c r="L267" s="12"/>
      <c r="M267" s="12"/>
      <c r="N267" s="12"/>
      <c r="O267" s="12"/>
      <c r="P267" s="12"/>
      <c r="Q267" s="12"/>
      <c r="R267" s="12"/>
      <c r="S267" s="12"/>
    </row>
    <row r="268" spans="1:19" ht="30" customHeight="1" x14ac:dyDescent="0.3">
      <c r="A268" s="32"/>
      <c r="B268" s="8"/>
      <c r="C268" s="31"/>
      <c r="D268" s="11"/>
      <c r="E268" s="11"/>
      <c r="F268" s="8"/>
      <c r="G268" s="12"/>
      <c r="H268" s="12"/>
      <c r="I268" s="12"/>
      <c r="J268" s="8"/>
      <c r="K268" s="12"/>
      <c r="L268" s="12"/>
      <c r="M268" s="12"/>
      <c r="N268" s="12"/>
      <c r="O268" s="12"/>
      <c r="P268" s="12"/>
      <c r="Q268" s="12"/>
      <c r="R268" s="12"/>
      <c r="S268" s="12"/>
    </row>
    <row r="269" spans="1:19" ht="30" customHeight="1" x14ac:dyDescent="0.3">
      <c r="A269" s="32"/>
      <c r="B269" s="8"/>
      <c r="C269" s="31"/>
      <c r="D269" s="11"/>
      <c r="E269" s="11"/>
      <c r="F269" s="8"/>
      <c r="G269" s="12"/>
      <c r="H269" s="12"/>
      <c r="I269" s="12"/>
      <c r="J269" s="8"/>
      <c r="K269" s="12"/>
      <c r="L269" s="12"/>
      <c r="M269" s="12"/>
      <c r="N269" s="12"/>
      <c r="O269" s="12"/>
      <c r="P269" s="12"/>
      <c r="Q269" s="12"/>
      <c r="R269" s="12"/>
      <c r="S269" s="12"/>
    </row>
    <row r="270" spans="1:19" ht="30" customHeight="1" x14ac:dyDescent="0.3">
      <c r="A270" s="32"/>
      <c r="B270" s="8"/>
      <c r="C270" s="31"/>
      <c r="D270" s="11"/>
      <c r="E270" s="11"/>
      <c r="F270" s="8"/>
      <c r="G270" s="12"/>
      <c r="H270" s="12"/>
      <c r="I270" s="12"/>
      <c r="J270" s="8"/>
      <c r="K270" s="12"/>
      <c r="L270" s="12"/>
      <c r="M270" s="12"/>
      <c r="N270" s="12"/>
      <c r="O270" s="12"/>
      <c r="P270" s="12"/>
      <c r="Q270" s="12"/>
      <c r="R270" s="12"/>
      <c r="S270" s="12"/>
    </row>
    <row r="271" spans="1:19" ht="30" customHeight="1" x14ac:dyDescent="0.3">
      <c r="A271" s="32"/>
      <c r="B271" s="8"/>
      <c r="C271" s="31"/>
      <c r="D271" s="11"/>
      <c r="E271" s="11"/>
      <c r="F271" s="8"/>
      <c r="G271" s="12"/>
      <c r="H271" s="12"/>
      <c r="I271" s="12"/>
      <c r="J271" s="8"/>
      <c r="K271" s="12"/>
      <c r="L271" s="12"/>
      <c r="M271" s="12"/>
      <c r="N271" s="12"/>
      <c r="O271" s="12"/>
      <c r="P271" s="12"/>
      <c r="Q271" s="12"/>
      <c r="R271" s="12"/>
      <c r="S271" s="12"/>
    </row>
    <row r="272" spans="1:19" ht="30" customHeight="1" x14ac:dyDescent="0.3">
      <c r="A272" s="32"/>
      <c r="B272" s="8"/>
      <c r="C272" s="31"/>
      <c r="D272" s="11"/>
      <c r="E272" s="11"/>
      <c r="F272" s="8"/>
      <c r="G272" s="12"/>
      <c r="H272" s="12"/>
      <c r="I272" s="12"/>
      <c r="J272" s="8"/>
      <c r="K272" s="12"/>
      <c r="L272" s="12"/>
      <c r="M272" s="12"/>
      <c r="N272" s="12"/>
      <c r="O272" s="12"/>
      <c r="P272" s="12"/>
      <c r="Q272" s="12"/>
      <c r="R272" s="12"/>
      <c r="S272" s="12"/>
    </row>
    <row r="273" spans="1:19" ht="30" customHeight="1" x14ac:dyDescent="0.3">
      <c r="A273" s="32"/>
      <c r="B273" s="8"/>
      <c r="C273" s="31"/>
      <c r="D273" s="11"/>
      <c r="E273" s="11"/>
      <c r="F273" s="8"/>
      <c r="G273" s="12"/>
      <c r="H273" s="12"/>
      <c r="I273" s="12"/>
      <c r="J273" s="8"/>
      <c r="K273" s="12"/>
      <c r="L273" s="12"/>
      <c r="M273" s="12"/>
      <c r="N273" s="12"/>
      <c r="O273" s="12"/>
      <c r="P273" s="12"/>
      <c r="Q273" s="12"/>
      <c r="R273" s="12"/>
      <c r="S273" s="12"/>
    </row>
    <row r="274" spans="1:19" ht="30" customHeight="1" x14ac:dyDescent="0.3">
      <c r="A274" s="32"/>
      <c r="B274" s="8"/>
      <c r="C274" s="31"/>
      <c r="D274" s="11"/>
      <c r="E274" s="11"/>
      <c r="F274" s="8"/>
      <c r="G274" s="12"/>
      <c r="H274" s="12"/>
      <c r="I274" s="12"/>
      <c r="J274" s="8"/>
      <c r="K274" s="12"/>
      <c r="L274" s="12"/>
      <c r="M274" s="12"/>
      <c r="N274" s="12"/>
      <c r="O274" s="12"/>
      <c r="P274" s="12"/>
      <c r="Q274" s="12"/>
      <c r="R274" s="12"/>
      <c r="S274" s="12"/>
    </row>
    <row r="275" spans="1:19" ht="30" customHeight="1" x14ac:dyDescent="0.3">
      <c r="A275" s="32"/>
      <c r="B275" s="8"/>
      <c r="C275" s="31"/>
      <c r="D275" s="11"/>
      <c r="E275" s="11"/>
      <c r="F275" s="8"/>
      <c r="G275" s="12"/>
      <c r="H275" s="12"/>
      <c r="I275" s="12"/>
      <c r="J275" s="8"/>
      <c r="K275" s="12"/>
      <c r="L275" s="12"/>
      <c r="M275" s="12"/>
      <c r="N275" s="12"/>
      <c r="O275" s="12"/>
      <c r="P275" s="12"/>
      <c r="Q275" s="12"/>
      <c r="R275" s="12"/>
      <c r="S275" s="12"/>
    </row>
    <row r="276" spans="1:19" ht="30" customHeight="1" x14ac:dyDescent="0.3">
      <c r="A276" s="32"/>
      <c r="B276" s="8"/>
      <c r="C276" s="31"/>
      <c r="D276" s="11"/>
      <c r="E276" s="11"/>
      <c r="F276" s="8"/>
      <c r="G276" s="12"/>
      <c r="H276" s="12"/>
      <c r="I276" s="12"/>
      <c r="J276" s="8"/>
      <c r="K276" s="12"/>
      <c r="L276" s="12"/>
      <c r="M276" s="12"/>
      <c r="N276" s="12"/>
      <c r="O276" s="12"/>
      <c r="P276" s="12"/>
      <c r="Q276" s="12"/>
      <c r="R276" s="12"/>
      <c r="S276" s="12"/>
    </row>
    <row r="277" spans="1:19" ht="30" customHeight="1" x14ac:dyDescent="0.3">
      <c r="A277" s="32"/>
      <c r="B277" s="8"/>
      <c r="C277" s="31"/>
      <c r="D277" s="11"/>
      <c r="E277" s="11"/>
      <c r="F277" s="8"/>
      <c r="G277" s="12"/>
      <c r="H277" s="12"/>
      <c r="I277" s="12"/>
      <c r="J277" s="8"/>
      <c r="K277" s="12"/>
      <c r="L277" s="12"/>
      <c r="M277" s="12"/>
      <c r="N277" s="12"/>
      <c r="O277" s="12"/>
      <c r="P277" s="12"/>
      <c r="Q277" s="12"/>
      <c r="R277" s="12"/>
      <c r="S277" s="12"/>
    </row>
    <row r="278" spans="1:19" ht="30" customHeight="1" x14ac:dyDescent="0.3">
      <c r="A278" s="32"/>
      <c r="B278" s="8"/>
      <c r="C278" s="31"/>
      <c r="D278" s="11"/>
      <c r="E278" s="11"/>
      <c r="F278" s="8"/>
      <c r="G278" s="12"/>
      <c r="H278" s="12"/>
      <c r="I278" s="12"/>
      <c r="J278" s="8"/>
      <c r="K278" s="12"/>
      <c r="L278" s="12"/>
      <c r="M278" s="12"/>
      <c r="N278" s="12"/>
      <c r="O278" s="12"/>
      <c r="P278" s="12"/>
      <c r="Q278" s="12"/>
      <c r="R278" s="12"/>
      <c r="S278" s="12"/>
    </row>
    <row r="279" spans="1:19" ht="30" customHeight="1" x14ac:dyDescent="0.3">
      <c r="A279" s="32"/>
      <c r="B279" s="8"/>
      <c r="C279" s="31"/>
      <c r="D279" s="11"/>
      <c r="E279" s="11"/>
      <c r="F279" s="8"/>
      <c r="G279" s="12"/>
      <c r="H279" s="12"/>
      <c r="I279" s="12"/>
      <c r="J279" s="8"/>
      <c r="K279" s="12"/>
      <c r="L279" s="12"/>
      <c r="M279" s="12"/>
      <c r="N279" s="12"/>
      <c r="O279" s="12"/>
      <c r="P279" s="12"/>
      <c r="Q279" s="12"/>
      <c r="R279" s="12"/>
      <c r="S279" s="12"/>
    </row>
    <row r="280" spans="1:19" ht="30" customHeight="1" x14ac:dyDescent="0.3">
      <c r="A280" s="32"/>
      <c r="B280" s="8"/>
      <c r="C280" s="31"/>
      <c r="D280" s="11"/>
      <c r="E280" s="11"/>
      <c r="F280" s="8"/>
      <c r="G280" s="12"/>
      <c r="H280" s="12"/>
      <c r="I280" s="12"/>
      <c r="J280" s="8"/>
      <c r="K280" s="12"/>
      <c r="L280" s="12"/>
      <c r="M280" s="12"/>
      <c r="N280" s="12"/>
      <c r="O280" s="12"/>
      <c r="P280" s="12"/>
      <c r="Q280" s="12"/>
      <c r="R280" s="12"/>
      <c r="S280" s="12"/>
    </row>
    <row r="281" spans="1:19" ht="30" customHeight="1" x14ac:dyDescent="0.3">
      <c r="A281" s="32"/>
      <c r="B281" s="8"/>
      <c r="C281" s="31"/>
      <c r="D281" s="11"/>
      <c r="E281" s="11"/>
      <c r="F281" s="8"/>
      <c r="G281" s="12"/>
      <c r="H281" s="12"/>
      <c r="I281" s="12"/>
      <c r="J281" s="8"/>
      <c r="K281" s="12"/>
      <c r="L281" s="12"/>
      <c r="M281" s="12"/>
      <c r="N281" s="12"/>
      <c r="O281" s="12"/>
      <c r="P281" s="12"/>
      <c r="Q281" s="12"/>
      <c r="R281" s="12"/>
      <c r="S281" s="12"/>
    </row>
    <row r="282" spans="1:19" ht="30" customHeight="1" x14ac:dyDescent="0.3">
      <c r="A282" s="32"/>
      <c r="B282" s="8"/>
      <c r="C282" s="31"/>
      <c r="D282" s="11"/>
      <c r="E282" s="11"/>
      <c r="F282" s="8"/>
      <c r="G282" s="12"/>
      <c r="H282" s="12"/>
      <c r="I282" s="12"/>
      <c r="J282" s="8"/>
      <c r="K282" s="12"/>
      <c r="L282" s="12"/>
      <c r="M282" s="12"/>
      <c r="N282" s="12"/>
      <c r="O282" s="12"/>
      <c r="P282" s="12"/>
      <c r="Q282" s="12"/>
      <c r="R282" s="12"/>
      <c r="S282" s="12"/>
    </row>
    <row r="283" spans="1:19" ht="30" customHeight="1" x14ac:dyDescent="0.3">
      <c r="A283" s="32"/>
      <c r="B283" s="8"/>
      <c r="C283" s="31"/>
      <c r="D283" s="11"/>
      <c r="E283" s="11"/>
      <c r="F283" s="8"/>
      <c r="G283" s="12"/>
      <c r="H283" s="12"/>
      <c r="I283" s="12"/>
      <c r="J283" s="8"/>
      <c r="K283" s="12"/>
      <c r="L283" s="12"/>
      <c r="M283" s="12"/>
      <c r="N283" s="12"/>
      <c r="O283" s="12"/>
      <c r="P283" s="12"/>
      <c r="Q283" s="12"/>
      <c r="R283" s="12"/>
      <c r="S283" s="12"/>
    </row>
    <row r="284" spans="1:19" ht="30" customHeight="1" x14ac:dyDescent="0.3">
      <c r="A284" s="32"/>
      <c r="B284" s="8"/>
      <c r="C284" s="31"/>
      <c r="D284" s="11"/>
      <c r="E284" s="11"/>
      <c r="F284" s="8"/>
      <c r="G284" s="12"/>
      <c r="H284" s="12"/>
      <c r="I284" s="12"/>
      <c r="J284" s="8"/>
      <c r="K284" s="12"/>
      <c r="L284" s="12"/>
      <c r="M284" s="12"/>
      <c r="N284" s="12"/>
      <c r="O284" s="12"/>
      <c r="P284" s="12"/>
      <c r="Q284" s="12"/>
      <c r="R284" s="12"/>
      <c r="S284" s="12"/>
    </row>
    <row r="285" spans="1:19" ht="30" customHeight="1" x14ac:dyDescent="0.3">
      <c r="A285" s="32"/>
      <c r="B285" s="8"/>
      <c r="C285" s="31"/>
      <c r="D285" s="11"/>
      <c r="E285" s="11"/>
      <c r="F285" s="8"/>
      <c r="G285" s="12"/>
      <c r="H285" s="12"/>
      <c r="I285" s="12"/>
      <c r="J285" s="8"/>
      <c r="K285" s="12"/>
      <c r="L285" s="12"/>
      <c r="M285" s="12"/>
      <c r="N285" s="12"/>
      <c r="O285" s="12"/>
      <c r="P285" s="12"/>
      <c r="Q285" s="12"/>
      <c r="R285" s="12"/>
      <c r="S285" s="12"/>
    </row>
    <row r="286" spans="1:19" ht="30" customHeight="1" x14ac:dyDescent="0.3">
      <c r="A286" s="32"/>
      <c r="B286" s="8"/>
      <c r="C286" s="31"/>
      <c r="D286" s="11"/>
      <c r="E286" s="11"/>
      <c r="F286" s="8"/>
      <c r="G286" s="12"/>
      <c r="H286" s="12"/>
      <c r="I286" s="12"/>
      <c r="J286" s="8"/>
      <c r="K286" s="12"/>
      <c r="L286" s="12"/>
      <c r="M286" s="12"/>
      <c r="N286" s="12"/>
      <c r="O286" s="12"/>
      <c r="P286" s="12"/>
      <c r="Q286" s="12"/>
      <c r="R286" s="12"/>
      <c r="S286" s="12"/>
    </row>
    <row r="287" spans="1:19" ht="30" customHeight="1" x14ac:dyDescent="0.3">
      <c r="A287" s="32"/>
      <c r="B287" s="8"/>
      <c r="C287" s="31"/>
      <c r="D287" s="11"/>
      <c r="E287" s="11"/>
      <c r="F287" s="8"/>
      <c r="G287" s="12"/>
      <c r="H287" s="12"/>
      <c r="I287" s="12"/>
      <c r="J287" s="8"/>
      <c r="K287" s="12"/>
      <c r="L287" s="12"/>
      <c r="M287" s="12"/>
      <c r="N287" s="12"/>
      <c r="O287" s="12"/>
      <c r="P287" s="12"/>
      <c r="Q287" s="12"/>
      <c r="R287" s="12"/>
      <c r="S287" s="12"/>
    </row>
    <row r="288" spans="1:19" ht="30" customHeight="1" x14ac:dyDescent="0.3">
      <c r="A288" s="32"/>
      <c r="B288" s="8"/>
      <c r="C288" s="31"/>
      <c r="D288" s="11"/>
      <c r="E288" s="11"/>
      <c r="F288" s="8"/>
      <c r="G288" s="12"/>
      <c r="H288" s="12"/>
      <c r="I288" s="12"/>
      <c r="J288" s="8"/>
      <c r="K288" s="12"/>
      <c r="L288" s="12"/>
      <c r="M288" s="12"/>
      <c r="N288" s="12"/>
      <c r="O288" s="12"/>
      <c r="P288" s="12"/>
      <c r="Q288" s="12"/>
      <c r="R288" s="12"/>
      <c r="S288" s="12"/>
    </row>
    <row r="289" spans="1:19" ht="30" customHeight="1" x14ac:dyDescent="0.3">
      <c r="A289" s="32"/>
      <c r="B289" s="8"/>
      <c r="C289" s="31"/>
      <c r="D289" s="11"/>
      <c r="E289" s="11"/>
      <c r="F289" s="8"/>
      <c r="G289" s="12"/>
      <c r="H289" s="12"/>
      <c r="I289" s="12"/>
      <c r="J289" s="8"/>
      <c r="K289" s="12"/>
      <c r="L289" s="12"/>
      <c r="M289" s="12"/>
      <c r="N289" s="12"/>
      <c r="O289" s="12"/>
      <c r="P289" s="12"/>
      <c r="Q289" s="12"/>
      <c r="R289" s="12"/>
      <c r="S289" s="12"/>
    </row>
    <row r="290" spans="1:19" ht="30" customHeight="1" x14ac:dyDescent="0.3">
      <c r="A290" s="32"/>
      <c r="B290" s="8"/>
      <c r="C290" s="31"/>
      <c r="D290" s="11"/>
      <c r="E290" s="11"/>
      <c r="F290" s="8"/>
      <c r="G290" s="12"/>
      <c r="H290" s="12"/>
      <c r="I290" s="12"/>
      <c r="J290" s="8"/>
      <c r="K290" s="12"/>
      <c r="L290" s="12"/>
      <c r="M290" s="12"/>
      <c r="N290" s="12"/>
      <c r="O290" s="12"/>
      <c r="P290" s="12"/>
      <c r="Q290" s="12"/>
      <c r="R290" s="12"/>
      <c r="S290" s="12"/>
    </row>
    <row r="291" spans="1:19" ht="30" customHeight="1" x14ac:dyDescent="0.3">
      <c r="A291" s="32"/>
      <c r="B291" s="8"/>
      <c r="C291" s="31"/>
      <c r="D291" s="11"/>
      <c r="E291" s="11"/>
      <c r="F291" s="8"/>
      <c r="G291" s="12"/>
      <c r="H291" s="12"/>
      <c r="I291" s="12"/>
      <c r="J291" s="8"/>
      <c r="K291" s="12"/>
      <c r="L291" s="12"/>
      <c r="M291" s="12"/>
      <c r="N291" s="12"/>
      <c r="O291" s="12"/>
      <c r="P291" s="12"/>
      <c r="Q291" s="12"/>
      <c r="R291" s="12"/>
      <c r="S291" s="12"/>
    </row>
    <row r="292" spans="1:19" ht="30" customHeight="1" x14ac:dyDescent="0.3">
      <c r="A292" s="32"/>
      <c r="B292" s="8"/>
      <c r="C292" s="31"/>
      <c r="D292" s="11"/>
      <c r="E292" s="11"/>
      <c r="F292" s="8"/>
      <c r="G292" s="12"/>
      <c r="H292" s="12"/>
      <c r="I292" s="12"/>
      <c r="J292" s="8"/>
      <c r="K292" s="12"/>
      <c r="L292" s="12"/>
      <c r="M292" s="12"/>
      <c r="N292" s="12"/>
      <c r="O292" s="12"/>
      <c r="P292" s="12"/>
      <c r="Q292" s="12"/>
      <c r="R292" s="12"/>
      <c r="S292" s="12"/>
    </row>
    <row r="293" spans="1:19" ht="30" customHeight="1" x14ac:dyDescent="0.3">
      <c r="A293" s="32"/>
      <c r="B293" s="8"/>
      <c r="C293" s="31"/>
      <c r="D293" s="11"/>
      <c r="E293" s="11"/>
      <c r="F293" s="8"/>
      <c r="G293" s="12"/>
      <c r="H293" s="12"/>
      <c r="I293" s="12"/>
      <c r="J293" s="8"/>
      <c r="K293" s="12"/>
      <c r="L293" s="12"/>
      <c r="M293" s="12"/>
      <c r="N293" s="12"/>
      <c r="O293" s="12"/>
      <c r="P293" s="12"/>
      <c r="Q293" s="12"/>
      <c r="R293" s="12"/>
      <c r="S293" s="12"/>
    </row>
    <row r="294" spans="1:19" ht="30" customHeight="1" x14ac:dyDescent="0.3">
      <c r="A294" s="32"/>
      <c r="B294" s="8"/>
      <c r="C294" s="31"/>
      <c r="D294" s="11"/>
      <c r="E294" s="11"/>
      <c r="F294" s="8"/>
      <c r="G294" s="12"/>
      <c r="H294" s="12"/>
      <c r="I294" s="12"/>
      <c r="J294" s="8"/>
      <c r="K294" s="12"/>
      <c r="L294" s="12"/>
      <c r="M294" s="12"/>
      <c r="N294" s="12"/>
      <c r="O294" s="12"/>
      <c r="P294" s="12"/>
      <c r="Q294" s="12"/>
      <c r="R294" s="12"/>
      <c r="S294" s="12"/>
    </row>
    <row r="295" spans="1:19" ht="30" customHeight="1" x14ac:dyDescent="0.3">
      <c r="A295" s="32"/>
      <c r="B295" s="8"/>
      <c r="C295" s="31"/>
      <c r="D295" s="11"/>
      <c r="E295" s="11"/>
      <c r="F295" s="8"/>
      <c r="G295" s="12"/>
      <c r="H295" s="12"/>
      <c r="I295" s="12"/>
      <c r="J295" s="8"/>
      <c r="K295" s="12"/>
      <c r="L295" s="12"/>
      <c r="M295" s="12"/>
      <c r="N295" s="12"/>
      <c r="O295" s="12"/>
      <c r="P295" s="12"/>
      <c r="Q295" s="12"/>
      <c r="R295" s="12"/>
      <c r="S295" s="12"/>
    </row>
    <row r="296" spans="1:19" ht="30" customHeight="1" x14ac:dyDescent="0.3">
      <c r="A296" s="32"/>
      <c r="B296" s="8"/>
      <c r="C296" s="31"/>
      <c r="D296" s="11"/>
      <c r="E296" s="11"/>
      <c r="F296" s="8"/>
      <c r="G296" s="12"/>
      <c r="H296" s="12"/>
      <c r="I296" s="12"/>
      <c r="J296" s="8"/>
      <c r="K296" s="12"/>
      <c r="L296" s="12"/>
      <c r="M296" s="12"/>
      <c r="N296" s="12"/>
      <c r="O296" s="12"/>
      <c r="P296" s="12"/>
      <c r="Q296" s="12"/>
      <c r="R296" s="12"/>
      <c r="S296" s="12"/>
    </row>
    <row r="297" spans="1:19" ht="30" customHeight="1" x14ac:dyDescent="0.3">
      <c r="A297" s="32"/>
      <c r="B297" s="8"/>
      <c r="C297" s="31"/>
      <c r="D297" s="11"/>
      <c r="E297" s="11"/>
      <c r="F297" s="8"/>
      <c r="G297" s="12"/>
      <c r="H297" s="12"/>
      <c r="I297" s="12"/>
      <c r="J297" s="8"/>
      <c r="K297" s="12"/>
      <c r="L297" s="12"/>
      <c r="M297" s="12"/>
      <c r="N297" s="12"/>
      <c r="O297" s="12"/>
      <c r="P297" s="12"/>
      <c r="Q297" s="12"/>
      <c r="R297" s="12"/>
      <c r="S297" s="12"/>
    </row>
    <row r="298" spans="1:19" ht="30" customHeight="1" x14ac:dyDescent="0.3">
      <c r="A298" s="32"/>
      <c r="B298" s="8"/>
      <c r="C298" s="31"/>
      <c r="D298" s="11"/>
      <c r="E298" s="11"/>
      <c r="F298" s="8"/>
      <c r="G298" s="12"/>
      <c r="H298" s="12"/>
      <c r="I298" s="12"/>
      <c r="J298" s="8"/>
      <c r="K298" s="12"/>
      <c r="L298" s="12"/>
      <c r="M298" s="12"/>
      <c r="N298" s="12"/>
      <c r="O298" s="12"/>
      <c r="P298" s="12"/>
      <c r="Q298" s="12"/>
      <c r="R298" s="12"/>
      <c r="S298" s="12"/>
    </row>
    <row r="299" spans="1:19" ht="30" customHeight="1" x14ac:dyDescent="0.3">
      <c r="A299" s="32"/>
      <c r="B299" s="8"/>
      <c r="C299" s="31"/>
      <c r="D299" s="11"/>
      <c r="E299" s="11"/>
      <c r="F299" s="8"/>
      <c r="G299" s="12"/>
      <c r="H299" s="12"/>
      <c r="I299" s="12"/>
      <c r="J299" s="8"/>
      <c r="K299" s="12"/>
      <c r="L299" s="12"/>
      <c r="M299" s="12"/>
      <c r="N299" s="12"/>
      <c r="O299" s="12"/>
      <c r="P299" s="12"/>
      <c r="Q299" s="12"/>
      <c r="R299" s="12"/>
      <c r="S299" s="12"/>
    </row>
    <row r="300" spans="1:19" ht="30" customHeight="1" x14ac:dyDescent="0.3">
      <c r="A300" s="32"/>
      <c r="B300" s="8"/>
      <c r="C300" s="31"/>
      <c r="D300" s="11"/>
      <c r="E300" s="11"/>
      <c r="F300" s="8"/>
      <c r="G300" s="12"/>
      <c r="H300" s="12"/>
      <c r="I300" s="12"/>
      <c r="J300" s="8"/>
      <c r="K300" s="12"/>
      <c r="L300" s="12"/>
      <c r="M300" s="12"/>
      <c r="N300" s="12"/>
      <c r="O300" s="12"/>
      <c r="P300" s="12"/>
      <c r="Q300" s="12"/>
      <c r="R300" s="12"/>
      <c r="S300" s="12"/>
    </row>
    <row r="301" spans="1:19" ht="30" customHeight="1" x14ac:dyDescent="0.3">
      <c r="A301" s="32"/>
      <c r="B301" s="8"/>
      <c r="C301" s="31"/>
      <c r="D301" s="11"/>
      <c r="E301" s="11"/>
      <c r="F301" s="8"/>
      <c r="G301" s="12"/>
      <c r="H301" s="12"/>
      <c r="I301" s="12"/>
      <c r="J301" s="8"/>
      <c r="K301" s="12"/>
      <c r="L301" s="12"/>
      <c r="M301" s="12"/>
      <c r="N301" s="12"/>
      <c r="O301" s="12"/>
      <c r="P301" s="12"/>
      <c r="Q301" s="12"/>
      <c r="R301" s="12"/>
      <c r="S301" s="12"/>
    </row>
    <row r="302" spans="1:19" ht="30" customHeight="1" x14ac:dyDescent="0.3">
      <c r="A302" s="32"/>
      <c r="B302" s="8"/>
      <c r="C302" s="31"/>
      <c r="D302" s="11"/>
      <c r="E302" s="11"/>
      <c r="F302" s="8"/>
      <c r="G302" s="12"/>
      <c r="H302" s="12"/>
      <c r="I302" s="12"/>
      <c r="J302" s="8"/>
      <c r="K302" s="12"/>
      <c r="L302" s="12"/>
      <c r="M302" s="12"/>
      <c r="N302" s="12"/>
      <c r="O302" s="12"/>
      <c r="P302" s="12"/>
      <c r="Q302" s="12"/>
      <c r="R302" s="12"/>
      <c r="S302" s="12"/>
    </row>
    <row r="303" spans="1:19" ht="30" customHeight="1" x14ac:dyDescent="0.3">
      <c r="A303" s="32"/>
      <c r="B303" s="8"/>
      <c r="C303" s="31"/>
      <c r="D303" s="11"/>
      <c r="E303" s="11"/>
      <c r="F303" s="8"/>
      <c r="G303" s="12"/>
      <c r="H303" s="12"/>
      <c r="I303" s="12"/>
      <c r="J303" s="8"/>
      <c r="K303" s="12"/>
      <c r="L303" s="12"/>
      <c r="M303" s="12"/>
      <c r="N303" s="12"/>
      <c r="O303" s="12"/>
      <c r="P303" s="12"/>
      <c r="Q303" s="12"/>
      <c r="R303" s="12"/>
      <c r="S303" s="12"/>
    </row>
    <row r="304" spans="1:19" ht="30" customHeight="1" x14ac:dyDescent="0.3">
      <c r="A304" s="32"/>
      <c r="B304" s="8"/>
      <c r="C304" s="31"/>
      <c r="D304" s="11"/>
      <c r="E304" s="11"/>
      <c r="F304" s="8"/>
      <c r="G304" s="12"/>
      <c r="H304" s="12"/>
      <c r="I304" s="12"/>
      <c r="J304" s="8"/>
      <c r="K304" s="12"/>
      <c r="L304" s="12"/>
      <c r="M304" s="12"/>
      <c r="N304" s="12"/>
      <c r="O304" s="12"/>
      <c r="P304" s="12"/>
      <c r="Q304" s="12"/>
      <c r="R304" s="12"/>
      <c r="S304" s="12"/>
    </row>
    <row r="305" spans="1:19" ht="30" customHeight="1" x14ac:dyDescent="0.3">
      <c r="A305" s="32"/>
      <c r="B305" s="8"/>
      <c r="C305" s="31"/>
      <c r="D305" s="11"/>
      <c r="E305" s="11"/>
      <c r="F305" s="8"/>
      <c r="G305" s="12"/>
      <c r="H305" s="12"/>
      <c r="I305" s="12"/>
      <c r="J305" s="8"/>
      <c r="K305" s="12"/>
      <c r="L305" s="12"/>
      <c r="M305" s="12"/>
      <c r="N305" s="12"/>
      <c r="O305" s="12"/>
      <c r="P305" s="12"/>
      <c r="Q305" s="12"/>
      <c r="R305" s="12"/>
      <c r="S305" s="12"/>
    </row>
    <row r="306" spans="1:19" ht="30" customHeight="1" x14ac:dyDescent="0.3">
      <c r="A306" s="32"/>
      <c r="B306" s="8"/>
      <c r="C306" s="31"/>
      <c r="D306" s="11"/>
      <c r="E306" s="11"/>
      <c r="F306" s="8"/>
      <c r="G306" s="12"/>
      <c r="H306" s="12"/>
      <c r="I306" s="12"/>
      <c r="J306" s="8"/>
      <c r="K306" s="12"/>
      <c r="L306" s="12"/>
      <c r="M306" s="12"/>
      <c r="N306" s="12"/>
      <c r="O306" s="12"/>
      <c r="P306" s="12"/>
      <c r="Q306" s="12"/>
      <c r="R306" s="12"/>
      <c r="S306" s="12"/>
    </row>
    <row r="307" spans="1:19" ht="30" customHeight="1" x14ac:dyDescent="0.3">
      <c r="A307" s="32"/>
      <c r="B307" s="8"/>
      <c r="C307" s="31"/>
      <c r="D307" s="11"/>
      <c r="E307" s="11"/>
      <c r="F307" s="8"/>
      <c r="G307" s="12"/>
      <c r="H307" s="12"/>
      <c r="I307" s="12"/>
      <c r="J307" s="8"/>
      <c r="K307" s="12"/>
      <c r="L307" s="12"/>
      <c r="M307" s="12"/>
      <c r="N307" s="12"/>
      <c r="O307" s="12"/>
      <c r="P307" s="12"/>
      <c r="Q307" s="12"/>
      <c r="R307" s="12"/>
      <c r="S307" s="12"/>
    </row>
    <row r="308" spans="1:19" ht="30" customHeight="1" x14ac:dyDescent="0.3">
      <c r="A308" s="32"/>
      <c r="B308" s="8"/>
      <c r="C308" s="31"/>
      <c r="D308" s="11"/>
      <c r="E308" s="11"/>
      <c r="F308" s="8"/>
      <c r="G308" s="12"/>
      <c r="H308" s="12"/>
      <c r="I308" s="12"/>
      <c r="J308" s="8"/>
      <c r="K308" s="12"/>
      <c r="L308" s="12"/>
      <c r="M308" s="12"/>
      <c r="N308" s="12"/>
      <c r="O308" s="12"/>
      <c r="P308" s="12"/>
      <c r="Q308" s="12"/>
      <c r="R308" s="12"/>
      <c r="S308" s="12"/>
    </row>
    <row r="309" spans="1:19" ht="30" customHeight="1" x14ac:dyDescent="0.3">
      <c r="A309" s="32"/>
      <c r="B309" s="8"/>
      <c r="C309" s="31"/>
      <c r="D309" s="11"/>
      <c r="E309" s="11"/>
      <c r="F309" s="8"/>
      <c r="G309" s="12"/>
      <c r="H309" s="12"/>
      <c r="I309" s="12"/>
      <c r="J309" s="8"/>
      <c r="K309" s="12"/>
      <c r="L309" s="12"/>
      <c r="M309" s="12"/>
      <c r="N309" s="12"/>
      <c r="O309" s="12"/>
      <c r="P309" s="12"/>
      <c r="Q309" s="12"/>
      <c r="R309" s="12"/>
      <c r="S309" s="12"/>
    </row>
    <row r="310" spans="1:19" ht="30" customHeight="1" x14ac:dyDescent="0.3">
      <c r="A310" s="32"/>
      <c r="B310" s="8"/>
      <c r="C310" s="31"/>
      <c r="D310" s="11"/>
      <c r="E310" s="11"/>
      <c r="F310" s="8"/>
      <c r="G310" s="12"/>
      <c r="H310" s="12"/>
      <c r="I310" s="12"/>
      <c r="J310" s="8"/>
      <c r="K310" s="12"/>
      <c r="L310" s="12"/>
      <c r="M310" s="12"/>
      <c r="N310" s="12"/>
      <c r="O310" s="12"/>
      <c r="P310" s="12"/>
      <c r="Q310" s="12"/>
      <c r="R310" s="12"/>
      <c r="S310" s="12"/>
    </row>
    <row r="311" spans="1:19" ht="30" customHeight="1" x14ac:dyDescent="0.3">
      <c r="A311" s="32"/>
      <c r="B311" s="8"/>
      <c r="C311" s="31"/>
      <c r="D311" s="11"/>
      <c r="E311" s="11"/>
      <c r="F311" s="8"/>
      <c r="G311" s="12"/>
      <c r="H311" s="12"/>
      <c r="I311" s="12"/>
      <c r="J311" s="8"/>
      <c r="K311" s="12"/>
      <c r="L311" s="12"/>
      <c r="M311" s="12"/>
      <c r="N311" s="12"/>
      <c r="O311" s="12"/>
      <c r="P311" s="12"/>
      <c r="Q311" s="12"/>
      <c r="R311" s="12"/>
      <c r="S311" s="12"/>
    </row>
    <row r="312" spans="1:19" ht="30" customHeight="1" x14ac:dyDescent="0.3">
      <c r="A312" s="32"/>
      <c r="B312" s="8"/>
      <c r="C312" s="31"/>
      <c r="D312" s="11"/>
      <c r="E312" s="11"/>
      <c r="F312" s="8"/>
      <c r="G312" s="12"/>
      <c r="H312" s="12"/>
      <c r="I312" s="12"/>
      <c r="J312" s="8"/>
      <c r="K312" s="12"/>
      <c r="L312" s="12"/>
      <c r="M312" s="12"/>
      <c r="N312" s="12"/>
      <c r="O312" s="12"/>
      <c r="P312" s="12"/>
      <c r="Q312" s="12"/>
      <c r="R312" s="12"/>
      <c r="S312" s="12"/>
    </row>
    <row r="313" spans="1:19" ht="30" customHeight="1" x14ac:dyDescent="0.3">
      <c r="A313" s="32"/>
      <c r="B313" s="8"/>
      <c r="C313" s="31"/>
      <c r="D313" s="11"/>
      <c r="E313" s="11"/>
      <c r="F313" s="8"/>
      <c r="G313" s="12"/>
      <c r="H313" s="12"/>
      <c r="I313" s="12"/>
      <c r="J313" s="8"/>
      <c r="K313" s="12"/>
      <c r="L313" s="12"/>
      <c r="M313" s="12"/>
      <c r="N313" s="12"/>
      <c r="O313" s="12"/>
      <c r="P313" s="12"/>
      <c r="Q313" s="12"/>
      <c r="R313" s="12"/>
      <c r="S313" s="12"/>
    </row>
    <row r="314" spans="1:19" ht="30" customHeight="1" x14ac:dyDescent="0.3">
      <c r="A314" s="32"/>
      <c r="B314" s="8"/>
      <c r="C314" s="31"/>
      <c r="D314" s="11"/>
      <c r="E314" s="11"/>
      <c r="F314" s="8"/>
      <c r="G314" s="12"/>
      <c r="H314" s="12"/>
      <c r="I314" s="12"/>
      <c r="J314" s="8"/>
      <c r="K314" s="12"/>
      <c r="L314" s="12"/>
      <c r="M314" s="12"/>
      <c r="N314" s="12"/>
      <c r="O314" s="12"/>
      <c r="P314" s="12"/>
      <c r="Q314" s="12"/>
      <c r="R314" s="12"/>
      <c r="S314" s="12"/>
    </row>
    <row r="315" spans="1:19" ht="30" customHeight="1" x14ac:dyDescent="0.3">
      <c r="A315" s="32"/>
      <c r="B315" s="8"/>
      <c r="C315" s="31"/>
      <c r="D315" s="11"/>
      <c r="E315" s="11"/>
      <c r="F315" s="8"/>
      <c r="G315" s="12"/>
      <c r="H315" s="12"/>
      <c r="I315" s="12"/>
      <c r="J315" s="8"/>
      <c r="K315" s="12"/>
      <c r="L315" s="12"/>
      <c r="M315" s="12"/>
      <c r="N315" s="12"/>
      <c r="O315" s="12"/>
      <c r="P315" s="12"/>
      <c r="Q315" s="12"/>
      <c r="R315" s="12"/>
      <c r="S315" s="12"/>
    </row>
    <row r="316" spans="1:19" ht="30" customHeight="1" x14ac:dyDescent="0.3">
      <c r="A316" s="32"/>
      <c r="B316" s="8"/>
      <c r="C316" s="31"/>
      <c r="D316" s="11"/>
      <c r="E316" s="11"/>
      <c r="F316" s="8"/>
      <c r="G316" s="12"/>
      <c r="H316" s="12"/>
      <c r="I316" s="12"/>
      <c r="J316" s="8"/>
      <c r="K316" s="12"/>
      <c r="L316" s="12"/>
      <c r="M316" s="12"/>
      <c r="N316" s="12"/>
      <c r="O316" s="12"/>
      <c r="P316" s="12"/>
      <c r="Q316" s="12"/>
      <c r="R316" s="12"/>
      <c r="S316" s="12"/>
    </row>
    <row r="317" spans="1:19" ht="30" customHeight="1" x14ac:dyDescent="0.3">
      <c r="A317" s="32"/>
      <c r="B317" s="8"/>
      <c r="C317" s="31"/>
      <c r="D317" s="11"/>
      <c r="E317" s="11"/>
      <c r="F317" s="8"/>
      <c r="G317" s="12"/>
      <c r="H317" s="12"/>
      <c r="I317" s="12"/>
      <c r="J317" s="8"/>
      <c r="K317" s="12"/>
      <c r="L317" s="12"/>
      <c r="M317" s="12"/>
      <c r="N317" s="12"/>
      <c r="O317" s="12"/>
      <c r="P317" s="12"/>
      <c r="Q317" s="12"/>
      <c r="R317" s="12"/>
      <c r="S317" s="12"/>
    </row>
    <row r="318" spans="1:19" ht="30" customHeight="1" x14ac:dyDescent="0.3">
      <c r="A318" s="32"/>
      <c r="B318" s="8"/>
      <c r="C318" s="31"/>
      <c r="D318" s="11"/>
      <c r="E318" s="11"/>
      <c r="F318" s="8"/>
      <c r="G318" s="12"/>
      <c r="H318" s="12"/>
      <c r="I318" s="12"/>
      <c r="J318" s="8"/>
      <c r="K318" s="12"/>
      <c r="L318" s="12"/>
      <c r="M318" s="12"/>
      <c r="N318" s="12"/>
      <c r="O318" s="12"/>
      <c r="P318" s="12"/>
      <c r="Q318" s="12"/>
      <c r="R318" s="12"/>
      <c r="S318" s="12"/>
    </row>
    <row r="319" spans="1:19" ht="30" customHeight="1" x14ac:dyDescent="0.3">
      <c r="A319" s="32"/>
      <c r="B319" s="8"/>
      <c r="C319" s="31"/>
      <c r="D319" s="11"/>
      <c r="E319" s="11"/>
      <c r="F319" s="8"/>
      <c r="G319" s="12"/>
      <c r="H319" s="12"/>
      <c r="I319" s="12"/>
      <c r="J319" s="8"/>
      <c r="K319" s="12"/>
      <c r="L319" s="12"/>
      <c r="M319" s="12"/>
      <c r="N319" s="12"/>
      <c r="O319" s="12"/>
      <c r="P319" s="12"/>
      <c r="Q319" s="12"/>
      <c r="R319" s="12"/>
      <c r="S319" s="12"/>
    </row>
    <row r="320" spans="1:19" ht="30" customHeight="1" x14ac:dyDescent="0.3">
      <c r="A320" s="32"/>
      <c r="B320" s="8"/>
      <c r="C320" s="31"/>
      <c r="D320" s="11"/>
      <c r="E320" s="11"/>
      <c r="F320" s="8"/>
      <c r="G320" s="12"/>
      <c r="H320" s="12"/>
      <c r="I320" s="12"/>
      <c r="J320" s="8"/>
      <c r="K320" s="12"/>
      <c r="L320" s="12"/>
      <c r="M320" s="12"/>
      <c r="N320" s="12"/>
      <c r="O320" s="12"/>
      <c r="P320" s="12"/>
      <c r="Q320" s="12"/>
      <c r="R320" s="12"/>
      <c r="S320" s="12"/>
    </row>
    <row r="321" spans="1:19" ht="30" customHeight="1" x14ac:dyDescent="0.3">
      <c r="A321" s="32"/>
      <c r="B321" s="8"/>
      <c r="C321" s="31"/>
      <c r="D321" s="11"/>
      <c r="E321" s="11"/>
      <c r="F321" s="8"/>
      <c r="G321" s="12"/>
      <c r="H321" s="12"/>
      <c r="I321" s="12"/>
      <c r="J321" s="8"/>
      <c r="K321" s="12"/>
      <c r="L321" s="12"/>
      <c r="M321" s="12"/>
      <c r="N321" s="12"/>
      <c r="O321" s="12"/>
      <c r="P321" s="12"/>
      <c r="Q321" s="12"/>
      <c r="R321" s="12"/>
      <c r="S321" s="12"/>
    </row>
    <row r="322" spans="1:19" ht="30" customHeight="1" x14ac:dyDescent="0.3">
      <c r="A322" s="32"/>
      <c r="B322" s="8"/>
      <c r="C322" s="31"/>
      <c r="D322" s="11"/>
      <c r="E322" s="11"/>
      <c r="F322" s="8"/>
      <c r="G322" s="12"/>
      <c r="H322" s="12"/>
      <c r="I322" s="12"/>
      <c r="J322" s="8"/>
      <c r="K322" s="12"/>
      <c r="L322" s="12"/>
      <c r="M322" s="12"/>
      <c r="N322" s="12"/>
      <c r="O322" s="12"/>
      <c r="P322" s="12"/>
      <c r="Q322" s="12"/>
      <c r="R322" s="12"/>
      <c r="S322" s="12"/>
    </row>
    <row r="323" spans="1:19" ht="30" customHeight="1" x14ac:dyDescent="0.3">
      <c r="A323" s="32"/>
      <c r="B323" s="8"/>
      <c r="C323" s="31"/>
      <c r="D323" s="11"/>
      <c r="E323" s="11"/>
      <c r="F323" s="8"/>
      <c r="G323" s="12"/>
      <c r="H323" s="12"/>
      <c r="I323" s="12"/>
      <c r="J323" s="8"/>
      <c r="K323" s="12"/>
      <c r="L323" s="12"/>
      <c r="M323" s="12"/>
      <c r="N323" s="12"/>
      <c r="O323" s="12"/>
      <c r="P323" s="12"/>
      <c r="Q323" s="12"/>
      <c r="R323" s="12"/>
      <c r="S323" s="12"/>
    </row>
    <row r="324" spans="1:19" ht="30" customHeight="1" x14ac:dyDescent="0.3">
      <c r="A324" s="32"/>
      <c r="B324" s="8"/>
      <c r="C324" s="31"/>
      <c r="D324" s="11"/>
      <c r="E324" s="11"/>
      <c r="F324" s="8"/>
      <c r="G324" s="12"/>
      <c r="H324" s="12"/>
      <c r="I324" s="12"/>
      <c r="J324" s="8"/>
      <c r="K324" s="12"/>
      <c r="L324" s="12"/>
      <c r="M324" s="12"/>
      <c r="N324" s="12"/>
      <c r="O324" s="12"/>
      <c r="P324" s="12"/>
      <c r="Q324" s="12"/>
      <c r="R324" s="12"/>
      <c r="S324" s="12"/>
    </row>
    <row r="325" spans="1:19" ht="30" customHeight="1" x14ac:dyDescent="0.3">
      <c r="A325" s="32"/>
      <c r="B325" s="8"/>
      <c r="C325" s="31"/>
      <c r="D325" s="11"/>
      <c r="E325" s="11"/>
      <c r="F325" s="8"/>
      <c r="G325" s="12"/>
      <c r="H325" s="12"/>
      <c r="I325" s="12"/>
      <c r="J325" s="8"/>
      <c r="K325" s="12"/>
      <c r="L325" s="12"/>
      <c r="M325" s="12"/>
      <c r="N325" s="12"/>
      <c r="O325" s="12"/>
      <c r="P325" s="12"/>
      <c r="Q325" s="12"/>
      <c r="R325" s="12"/>
      <c r="S325" s="12"/>
    </row>
    <row r="326" spans="1:19" ht="30" customHeight="1" x14ac:dyDescent="0.3">
      <c r="A326" s="32"/>
      <c r="B326" s="8"/>
      <c r="C326" s="31"/>
      <c r="D326" s="11"/>
      <c r="E326" s="11"/>
      <c r="F326" s="8"/>
      <c r="G326" s="12"/>
      <c r="H326" s="12"/>
      <c r="I326" s="12"/>
      <c r="J326" s="8"/>
      <c r="K326" s="12"/>
      <c r="L326" s="12"/>
      <c r="M326" s="12"/>
      <c r="N326" s="12"/>
      <c r="O326" s="12"/>
      <c r="P326" s="12"/>
      <c r="Q326" s="12"/>
      <c r="R326" s="12"/>
      <c r="S326" s="12"/>
    </row>
    <row r="327" spans="1:19" x14ac:dyDescent="0.3">
      <c r="A327" s="32"/>
      <c r="B327" s="8"/>
      <c r="C327" s="31"/>
      <c r="D327" s="11"/>
      <c r="E327" s="11"/>
      <c r="F327" s="8"/>
      <c r="G327" s="12"/>
      <c r="H327" s="12"/>
      <c r="I327" s="12"/>
      <c r="J327" s="8"/>
      <c r="K327" s="12"/>
      <c r="L327" s="12"/>
      <c r="M327" s="12"/>
      <c r="N327" s="12"/>
      <c r="O327" s="12"/>
      <c r="P327" s="12"/>
      <c r="Q327" s="12"/>
      <c r="R327" s="12"/>
      <c r="S327" s="12"/>
    </row>
    <row r="328" spans="1:19" ht="100.2" customHeight="1" x14ac:dyDescent="0.3">
      <c r="A328" s="32"/>
      <c r="B328" s="8"/>
      <c r="C328" s="31"/>
      <c r="D328" s="11"/>
      <c r="E328" s="11"/>
      <c r="F328" s="8"/>
      <c r="G328" s="12"/>
      <c r="H328" s="12"/>
      <c r="I328" s="12"/>
      <c r="J328" s="8"/>
      <c r="K328" s="12"/>
      <c r="L328" s="12"/>
      <c r="M328" s="12"/>
      <c r="N328" s="12"/>
      <c r="O328" s="12"/>
      <c r="P328" s="12"/>
      <c r="Q328" s="12"/>
      <c r="R328" s="12"/>
      <c r="S328" s="12"/>
    </row>
    <row r="329" spans="1:19" x14ac:dyDescent="0.3">
      <c r="A329" s="32"/>
      <c r="B329" s="8"/>
      <c r="C329" s="31"/>
      <c r="D329" s="11"/>
      <c r="E329" s="11"/>
      <c r="F329" s="8"/>
      <c r="G329" s="12"/>
      <c r="H329" s="12"/>
      <c r="I329" s="12"/>
      <c r="J329" s="8"/>
      <c r="K329" s="12"/>
      <c r="L329" s="12"/>
      <c r="M329" s="12"/>
      <c r="N329" s="12"/>
      <c r="O329" s="12"/>
      <c r="P329" s="12"/>
      <c r="Q329" s="12"/>
      <c r="R329" s="12"/>
      <c r="S329" s="12"/>
    </row>
    <row r="330" spans="1:19" x14ac:dyDescent="0.3">
      <c r="A330" s="32"/>
      <c r="B330" s="8"/>
      <c r="C330" s="31"/>
      <c r="D330" s="11"/>
      <c r="E330" s="11"/>
      <c r="F330" s="8"/>
      <c r="G330" s="12"/>
      <c r="H330" s="12"/>
      <c r="I330" s="12"/>
      <c r="J330" s="8"/>
      <c r="K330" s="12"/>
      <c r="L330" s="12"/>
      <c r="M330" s="12"/>
      <c r="N330" s="12"/>
      <c r="O330" s="12"/>
      <c r="P330" s="12"/>
      <c r="Q330" s="12"/>
      <c r="R330" s="12"/>
      <c r="S330" s="12"/>
    </row>
    <row r="331" spans="1:19" x14ac:dyDescent="0.3">
      <c r="A331" s="32"/>
      <c r="B331" s="8"/>
      <c r="C331" s="31"/>
      <c r="D331" s="11"/>
      <c r="E331" s="11"/>
      <c r="F331" s="8"/>
      <c r="G331" s="12"/>
      <c r="H331" s="12"/>
      <c r="I331" s="12"/>
      <c r="J331" s="8"/>
      <c r="K331" s="12"/>
      <c r="L331" s="12"/>
      <c r="M331" s="12"/>
      <c r="N331" s="12"/>
      <c r="O331" s="12"/>
      <c r="P331" s="12"/>
      <c r="Q331" s="12"/>
      <c r="R331" s="12"/>
      <c r="S331" s="12"/>
    </row>
    <row r="332" spans="1:19" x14ac:dyDescent="0.3">
      <c r="A332" s="32"/>
      <c r="B332" s="8"/>
      <c r="C332" s="31"/>
      <c r="D332" s="11"/>
      <c r="E332" s="11"/>
      <c r="F332" s="8"/>
      <c r="G332" s="12"/>
      <c r="H332" s="12"/>
      <c r="I332" s="12"/>
      <c r="J332" s="8"/>
      <c r="K332" s="12"/>
      <c r="L332" s="12"/>
      <c r="M332" s="12"/>
      <c r="N332" s="12"/>
      <c r="O332" s="12"/>
      <c r="P332" s="12"/>
      <c r="Q332" s="12"/>
      <c r="R332" s="12"/>
      <c r="S332" s="12"/>
    </row>
    <row r="333" spans="1:19" x14ac:dyDescent="0.3">
      <c r="A333" s="32"/>
      <c r="B333" s="8"/>
      <c r="C333" s="31"/>
      <c r="D333" s="11"/>
      <c r="E333" s="11"/>
      <c r="F333" s="8"/>
      <c r="G333" s="12"/>
      <c r="H333" s="12"/>
      <c r="I333" s="12"/>
      <c r="J333" s="8"/>
      <c r="K333" s="12"/>
      <c r="L333" s="12"/>
      <c r="M333" s="12"/>
      <c r="N333" s="12"/>
      <c r="O333" s="12"/>
      <c r="P333" s="12"/>
      <c r="Q333" s="12"/>
      <c r="R333" s="12"/>
      <c r="S333" s="12"/>
    </row>
    <row r="334" spans="1:19" x14ac:dyDescent="0.3">
      <c r="A334" s="32"/>
      <c r="B334" s="8"/>
      <c r="C334" s="31"/>
      <c r="D334" s="11"/>
      <c r="E334" s="11"/>
      <c r="F334" s="8"/>
      <c r="G334" s="12"/>
      <c r="H334" s="12"/>
      <c r="I334" s="12"/>
      <c r="J334" s="8"/>
      <c r="K334" s="12"/>
      <c r="L334" s="12"/>
      <c r="M334" s="12"/>
      <c r="N334" s="12"/>
      <c r="O334" s="12"/>
      <c r="P334" s="12"/>
      <c r="Q334" s="12"/>
      <c r="R334" s="12"/>
      <c r="S334" s="12"/>
    </row>
    <row r="335" spans="1:19" x14ac:dyDescent="0.3">
      <c r="A335" s="32"/>
      <c r="B335" s="8"/>
      <c r="C335" s="31"/>
      <c r="D335" s="11"/>
      <c r="E335" s="11"/>
      <c r="F335" s="8"/>
      <c r="G335" s="12"/>
      <c r="H335" s="12"/>
      <c r="I335" s="12"/>
      <c r="J335" s="8"/>
      <c r="K335" s="12"/>
      <c r="L335" s="12"/>
      <c r="M335" s="12"/>
      <c r="N335" s="12"/>
      <c r="O335" s="12"/>
      <c r="P335" s="12"/>
      <c r="Q335" s="12"/>
      <c r="R335" s="12"/>
      <c r="S335" s="12"/>
    </row>
    <row r="336" spans="1:19" x14ac:dyDescent="0.3">
      <c r="A336" s="32"/>
      <c r="B336" s="8"/>
      <c r="C336" s="31"/>
      <c r="D336" s="11"/>
      <c r="E336" s="11"/>
      <c r="F336" s="8"/>
      <c r="G336" s="12"/>
      <c r="H336" s="12"/>
      <c r="I336" s="12"/>
      <c r="J336" s="8"/>
      <c r="K336" s="12"/>
      <c r="L336" s="12"/>
      <c r="M336" s="12"/>
      <c r="N336" s="12"/>
      <c r="O336" s="12"/>
      <c r="P336" s="12"/>
      <c r="Q336" s="12"/>
      <c r="R336" s="12"/>
      <c r="S336" s="12"/>
    </row>
    <row r="337" spans="1:19" x14ac:dyDescent="0.3">
      <c r="A337" s="32"/>
      <c r="B337" s="8"/>
      <c r="C337" s="31"/>
      <c r="D337" s="11"/>
      <c r="E337" s="11"/>
      <c r="F337" s="8"/>
      <c r="G337" s="12"/>
      <c r="H337" s="12"/>
      <c r="I337" s="12"/>
      <c r="J337" s="8"/>
      <c r="K337" s="12"/>
      <c r="L337" s="12"/>
      <c r="M337" s="12"/>
      <c r="N337" s="12"/>
      <c r="O337" s="12"/>
      <c r="P337" s="12"/>
      <c r="Q337" s="12"/>
      <c r="R337" s="12"/>
      <c r="S337" s="12"/>
    </row>
    <row r="338" spans="1:19" x14ac:dyDescent="0.3">
      <c r="A338" s="32"/>
      <c r="B338" s="8"/>
      <c r="C338" s="31"/>
      <c r="D338" s="11"/>
      <c r="E338" s="11"/>
      <c r="F338" s="8"/>
      <c r="G338" s="12"/>
      <c r="H338" s="12"/>
      <c r="I338" s="12"/>
      <c r="J338" s="8"/>
      <c r="K338" s="12"/>
      <c r="L338" s="12"/>
      <c r="M338" s="12"/>
      <c r="N338" s="12"/>
      <c r="O338" s="12"/>
      <c r="P338" s="12"/>
      <c r="Q338" s="12"/>
      <c r="R338" s="12"/>
      <c r="S338" s="12"/>
    </row>
    <row r="339" spans="1:19" x14ac:dyDescent="0.3">
      <c r="A339" s="32"/>
      <c r="B339" s="8"/>
      <c r="C339" s="31"/>
      <c r="D339" s="11"/>
      <c r="E339" s="11"/>
      <c r="F339" s="8"/>
      <c r="G339" s="12"/>
      <c r="H339" s="12"/>
      <c r="I339" s="12"/>
      <c r="J339" s="8"/>
      <c r="K339" s="12"/>
      <c r="L339" s="12"/>
      <c r="M339" s="12"/>
      <c r="N339" s="12"/>
      <c r="O339" s="12"/>
      <c r="P339" s="12"/>
      <c r="Q339" s="12"/>
      <c r="R339" s="12"/>
      <c r="S339" s="12"/>
    </row>
    <row r="340" spans="1:19" x14ac:dyDescent="0.3">
      <c r="A340" s="32"/>
      <c r="B340" s="8"/>
      <c r="C340" s="31"/>
      <c r="D340" s="11"/>
      <c r="E340" s="11"/>
      <c r="F340" s="8"/>
      <c r="G340" s="12"/>
      <c r="H340" s="12"/>
      <c r="I340" s="12"/>
      <c r="J340" s="8"/>
      <c r="K340" s="12"/>
      <c r="L340" s="12"/>
      <c r="M340" s="12"/>
      <c r="N340" s="12"/>
      <c r="O340" s="12"/>
      <c r="P340" s="12"/>
      <c r="Q340" s="12"/>
      <c r="R340" s="12"/>
      <c r="S340" s="12"/>
    </row>
    <row r="341" spans="1:19" x14ac:dyDescent="0.3">
      <c r="A341" s="32"/>
      <c r="B341" s="8"/>
      <c r="C341" s="31"/>
      <c r="D341" s="11"/>
      <c r="E341" s="11"/>
      <c r="F341" s="8"/>
      <c r="G341" s="12"/>
      <c r="H341" s="12"/>
      <c r="I341" s="12"/>
      <c r="J341" s="8"/>
      <c r="K341" s="12"/>
      <c r="L341" s="12"/>
      <c r="M341" s="12"/>
      <c r="N341" s="12"/>
      <c r="O341" s="12"/>
      <c r="P341" s="12"/>
      <c r="Q341" s="12"/>
      <c r="R341" s="12"/>
      <c r="S341" s="12"/>
    </row>
    <row r="342" spans="1:19" x14ac:dyDescent="0.3">
      <c r="A342" s="32"/>
      <c r="B342" s="8"/>
      <c r="C342" s="31"/>
      <c r="D342" s="11"/>
      <c r="E342" s="11"/>
      <c r="F342" s="8"/>
      <c r="G342" s="12"/>
      <c r="H342" s="12"/>
      <c r="I342" s="12"/>
      <c r="J342" s="8"/>
      <c r="K342" s="12"/>
      <c r="L342" s="12"/>
      <c r="M342" s="12"/>
      <c r="N342" s="12"/>
      <c r="O342" s="12"/>
      <c r="P342" s="12"/>
      <c r="Q342" s="12"/>
      <c r="R342" s="12"/>
      <c r="S342" s="12"/>
    </row>
    <row r="343" spans="1:19" x14ac:dyDescent="0.3">
      <c r="A343" s="32"/>
      <c r="B343" s="8"/>
      <c r="C343" s="31"/>
      <c r="D343" s="11"/>
      <c r="E343" s="11"/>
      <c r="F343" s="8"/>
      <c r="G343" s="12"/>
      <c r="H343" s="12"/>
      <c r="I343" s="12"/>
      <c r="J343" s="8"/>
      <c r="K343" s="12"/>
      <c r="L343" s="12"/>
      <c r="M343" s="12"/>
      <c r="N343" s="12"/>
      <c r="O343" s="12"/>
      <c r="P343" s="12"/>
      <c r="Q343" s="12"/>
      <c r="R343" s="12"/>
      <c r="S343" s="12"/>
    </row>
    <row r="344" spans="1:19" x14ac:dyDescent="0.3">
      <c r="A344" s="32"/>
      <c r="B344" s="8"/>
      <c r="C344" s="31"/>
      <c r="D344" s="11"/>
      <c r="E344" s="11"/>
      <c r="F344" s="8"/>
      <c r="G344" s="12"/>
      <c r="H344" s="12"/>
      <c r="I344" s="12"/>
      <c r="J344" s="8"/>
      <c r="K344" s="12"/>
      <c r="L344" s="12"/>
      <c r="M344" s="12"/>
      <c r="N344" s="12"/>
      <c r="O344" s="12"/>
      <c r="P344" s="12"/>
      <c r="Q344" s="12"/>
      <c r="R344" s="12"/>
      <c r="S344" s="12"/>
    </row>
    <row r="345" spans="1:19" x14ac:dyDescent="0.3">
      <c r="A345" s="32"/>
      <c r="B345" s="8"/>
      <c r="C345" s="31"/>
      <c r="D345" s="11"/>
      <c r="E345" s="11"/>
      <c r="F345" s="8"/>
      <c r="G345" s="12"/>
      <c r="H345" s="12"/>
      <c r="I345" s="12"/>
      <c r="J345" s="8"/>
      <c r="K345" s="12"/>
      <c r="L345" s="12"/>
      <c r="M345" s="12"/>
      <c r="N345" s="12"/>
      <c r="O345" s="12"/>
      <c r="P345" s="12"/>
      <c r="Q345" s="12"/>
      <c r="R345" s="12"/>
      <c r="S345" s="12"/>
    </row>
    <row r="346" spans="1:19" x14ac:dyDescent="0.3">
      <c r="A346" s="32"/>
      <c r="B346" s="8"/>
      <c r="C346" s="31"/>
      <c r="D346" s="11"/>
      <c r="E346" s="11"/>
      <c r="F346" s="8"/>
      <c r="G346" s="12"/>
      <c r="H346" s="12"/>
      <c r="I346" s="12"/>
      <c r="J346" s="8"/>
      <c r="K346" s="12"/>
      <c r="L346" s="12"/>
      <c r="M346" s="12"/>
      <c r="N346" s="12"/>
      <c r="O346" s="12"/>
      <c r="P346" s="12"/>
      <c r="Q346" s="12"/>
      <c r="R346" s="12"/>
      <c r="S346" s="12"/>
    </row>
    <row r="347" spans="1:19" x14ac:dyDescent="0.3">
      <c r="A347" s="32"/>
      <c r="B347" s="8"/>
      <c r="C347" s="31"/>
      <c r="D347" s="11"/>
      <c r="E347" s="11"/>
      <c r="F347" s="8"/>
      <c r="G347" s="12"/>
      <c r="H347" s="12"/>
      <c r="I347" s="12"/>
      <c r="J347" s="8"/>
      <c r="K347" s="12"/>
      <c r="L347" s="12"/>
      <c r="M347" s="12"/>
      <c r="N347" s="12"/>
      <c r="O347" s="12"/>
      <c r="P347" s="12"/>
      <c r="Q347" s="12"/>
      <c r="R347" s="12"/>
      <c r="S347" s="12"/>
    </row>
    <row r="348" spans="1:19" x14ac:dyDescent="0.3">
      <c r="A348" s="32"/>
      <c r="B348" s="8"/>
      <c r="C348" s="31"/>
      <c r="D348" s="11"/>
      <c r="E348" s="11"/>
      <c r="F348" s="8"/>
      <c r="G348" s="12"/>
      <c r="H348" s="12"/>
      <c r="I348" s="12"/>
      <c r="J348" s="8"/>
      <c r="K348" s="12"/>
      <c r="L348" s="12"/>
      <c r="M348" s="12"/>
      <c r="N348" s="12"/>
      <c r="O348" s="12"/>
      <c r="P348" s="12"/>
      <c r="Q348" s="12"/>
      <c r="R348" s="12"/>
      <c r="S348" s="12"/>
    </row>
    <row r="349" spans="1:19" x14ac:dyDescent="0.3">
      <c r="A349" s="32"/>
      <c r="B349" s="8"/>
      <c r="C349" s="31"/>
      <c r="D349" s="11"/>
      <c r="E349" s="11"/>
      <c r="F349" s="8"/>
      <c r="G349" s="12"/>
      <c r="H349" s="12"/>
      <c r="I349" s="12"/>
      <c r="J349" s="8"/>
      <c r="K349" s="12"/>
      <c r="L349" s="12"/>
      <c r="M349" s="12"/>
      <c r="N349" s="12"/>
      <c r="O349" s="12"/>
      <c r="P349" s="12"/>
      <c r="Q349" s="12"/>
      <c r="R349" s="12"/>
      <c r="S349" s="12"/>
    </row>
    <row r="350" spans="1:19" x14ac:dyDescent="0.3">
      <c r="A350" s="32"/>
      <c r="B350" s="8"/>
      <c r="C350" s="31"/>
      <c r="D350" s="11"/>
      <c r="E350" s="11"/>
      <c r="F350" s="8"/>
      <c r="G350" s="12"/>
      <c r="H350" s="12"/>
      <c r="I350" s="12"/>
      <c r="J350" s="8"/>
      <c r="K350" s="12"/>
      <c r="L350" s="12"/>
      <c r="M350" s="12"/>
      <c r="N350" s="12"/>
      <c r="O350" s="12"/>
      <c r="P350" s="12"/>
      <c r="Q350" s="12"/>
      <c r="R350" s="12"/>
      <c r="S350" s="12"/>
    </row>
    <row r="351" spans="1:19" x14ac:dyDescent="0.3">
      <c r="A351" s="32"/>
      <c r="B351" s="8"/>
      <c r="C351" s="31"/>
      <c r="D351" s="11"/>
      <c r="E351" s="11"/>
      <c r="F351" s="8"/>
      <c r="G351" s="12"/>
      <c r="H351" s="12"/>
      <c r="I351" s="12"/>
      <c r="J351" s="8"/>
      <c r="K351" s="12"/>
      <c r="L351" s="12"/>
      <c r="M351" s="12"/>
      <c r="N351" s="12"/>
      <c r="O351" s="12"/>
      <c r="P351" s="12"/>
      <c r="Q351" s="12"/>
      <c r="R351" s="12"/>
      <c r="S351" s="12"/>
    </row>
    <row r="352" spans="1:19" x14ac:dyDescent="0.3">
      <c r="A352" s="32"/>
      <c r="B352" s="8"/>
      <c r="C352" s="31"/>
      <c r="D352" s="11"/>
      <c r="E352" s="11"/>
      <c r="F352" s="8"/>
      <c r="G352" s="12"/>
      <c r="H352" s="12"/>
      <c r="I352" s="12"/>
      <c r="J352" s="8"/>
      <c r="K352" s="12"/>
      <c r="L352" s="12"/>
      <c r="M352" s="12"/>
      <c r="N352" s="12"/>
      <c r="O352" s="12"/>
      <c r="P352" s="12"/>
      <c r="Q352" s="12"/>
      <c r="R352" s="12"/>
      <c r="S352" s="12"/>
    </row>
    <row r="353" spans="1:19" x14ac:dyDescent="0.3">
      <c r="A353" s="32"/>
      <c r="B353" s="8"/>
      <c r="C353" s="31"/>
      <c r="D353" s="11"/>
      <c r="E353" s="11"/>
      <c r="F353" s="8"/>
      <c r="G353" s="12"/>
      <c r="H353" s="12"/>
      <c r="I353" s="12"/>
      <c r="J353" s="8"/>
      <c r="K353" s="12"/>
      <c r="L353" s="12"/>
      <c r="M353" s="12"/>
      <c r="N353" s="12"/>
      <c r="O353" s="12"/>
      <c r="P353" s="12"/>
      <c r="Q353" s="12"/>
      <c r="R353" s="12"/>
      <c r="S353" s="12"/>
    </row>
    <row r="354" spans="1:19" x14ac:dyDescent="0.3">
      <c r="A354" s="32"/>
      <c r="B354" s="8"/>
      <c r="C354" s="31"/>
      <c r="D354" s="11"/>
      <c r="E354" s="11"/>
      <c r="F354" s="8"/>
      <c r="G354" s="12"/>
      <c r="H354" s="12"/>
      <c r="I354" s="12"/>
      <c r="J354" s="8"/>
      <c r="K354" s="12"/>
      <c r="L354" s="12"/>
      <c r="M354" s="12"/>
      <c r="N354" s="12"/>
      <c r="O354" s="12"/>
      <c r="P354" s="12"/>
      <c r="Q354" s="12"/>
      <c r="R354" s="12"/>
      <c r="S354" s="12"/>
    </row>
    <row r="355" spans="1:19" x14ac:dyDescent="0.3">
      <c r="A355" s="32"/>
      <c r="B355" s="8"/>
      <c r="C355" s="31"/>
      <c r="D355" s="11"/>
      <c r="E355" s="11"/>
      <c r="F355" s="8"/>
      <c r="G355" s="12"/>
      <c r="H355" s="12"/>
      <c r="I355" s="12"/>
      <c r="J355" s="8"/>
      <c r="K355" s="12"/>
      <c r="L355" s="12"/>
      <c r="M355" s="12"/>
      <c r="N355" s="12"/>
      <c r="O355" s="12"/>
      <c r="P355" s="12"/>
      <c r="Q355" s="12"/>
      <c r="R355" s="12"/>
      <c r="S355" s="12"/>
    </row>
    <row r="356" spans="1:19" x14ac:dyDescent="0.3">
      <c r="A356" s="32"/>
      <c r="B356" s="8"/>
      <c r="C356" s="31"/>
      <c r="D356" s="11"/>
      <c r="E356" s="11"/>
      <c r="F356" s="8"/>
      <c r="G356" s="12"/>
      <c r="H356" s="12"/>
      <c r="I356" s="12"/>
      <c r="J356" s="8"/>
      <c r="K356" s="12"/>
      <c r="L356" s="12"/>
      <c r="M356" s="12"/>
      <c r="N356" s="12"/>
      <c r="O356" s="12"/>
      <c r="P356" s="12"/>
      <c r="Q356" s="12"/>
      <c r="R356" s="12"/>
      <c r="S356" s="12"/>
    </row>
    <row r="357" spans="1:19" x14ac:dyDescent="0.3">
      <c r="A357" s="32"/>
      <c r="B357" s="8"/>
      <c r="C357" s="31"/>
      <c r="D357" s="11"/>
      <c r="E357" s="11"/>
      <c r="F357" s="8"/>
      <c r="G357" s="12"/>
      <c r="H357" s="12"/>
      <c r="I357" s="12"/>
      <c r="J357" s="8"/>
      <c r="K357" s="12"/>
      <c r="L357" s="12"/>
      <c r="M357" s="12"/>
      <c r="N357" s="12"/>
      <c r="O357" s="12"/>
      <c r="P357" s="12"/>
      <c r="Q357" s="12"/>
      <c r="R357" s="12"/>
      <c r="S357" s="12"/>
    </row>
    <row r="358" spans="1:19" x14ac:dyDescent="0.3">
      <c r="A358" s="32"/>
      <c r="B358" s="8"/>
      <c r="C358" s="31"/>
      <c r="D358" s="11"/>
      <c r="E358" s="11"/>
      <c r="F358" s="8"/>
      <c r="G358" s="12"/>
      <c r="H358" s="12"/>
      <c r="I358" s="12"/>
      <c r="J358" s="8"/>
      <c r="K358" s="12"/>
      <c r="L358" s="12"/>
      <c r="M358" s="12"/>
      <c r="N358" s="12"/>
      <c r="O358" s="12"/>
      <c r="P358" s="12"/>
      <c r="Q358" s="12"/>
      <c r="R358" s="12"/>
      <c r="S358" s="12"/>
    </row>
    <row r="359" spans="1:19" x14ac:dyDescent="0.3">
      <c r="A359" s="32"/>
      <c r="B359" s="8"/>
      <c r="C359" s="31"/>
      <c r="D359" s="11"/>
      <c r="E359" s="11"/>
      <c r="F359" s="8"/>
      <c r="G359" s="12"/>
      <c r="H359" s="12"/>
      <c r="I359" s="12"/>
      <c r="J359" s="8"/>
      <c r="K359" s="12"/>
      <c r="L359" s="12"/>
      <c r="M359" s="12"/>
      <c r="N359" s="12"/>
      <c r="O359" s="12"/>
      <c r="P359" s="12"/>
      <c r="Q359" s="12"/>
      <c r="R359" s="12"/>
      <c r="S359" s="12"/>
    </row>
    <row r="360" spans="1:19" x14ac:dyDescent="0.3">
      <c r="A360" s="32"/>
      <c r="B360" s="8"/>
      <c r="C360" s="31"/>
      <c r="D360" s="11"/>
      <c r="E360" s="11"/>
      <c r="F360" s="8"/>
      <c r="G360" s="12"/>
      <c r="H360" s="12"/>
      <c r="I360" s="12"/>
      <c r="J360" s="8"/>
      <c r="K360" s="12"/>
      <c r="L360" s="12"/>
      <c r="M360" s="12"/>
      <c r="N360" s="12"/>
      <c r="O360" s="12"/>
      <c r="P360" s="12"/>
      <c r="Q360" s="12"/>
      <c r="R360" s="12"/>
      <c r="S360" s="12"/>
    </row>
    <row r="361" spans="1:19" x14ac:dyDescent="0.3">
      <c r="A361" s="32"/>
      <c r="B361" s="8"/>
      <c r="C361" s="31"/>
      <c r="D361" s="11"/>
      <c r="E361" s="11"/>
      <c r="F361" s="8"/>
      <c r="G361" s="12"/>
      <c r="H361" s="12"/>
      <c r="I361" s="12"/>
      <c r="J361" s="8"/>
      <c r="K361" s="12"/>
      <c r="L361" s="12"/>
      <c r="M361" s="12"/>
      <c r="N361" s="12"/>
      <c r="O361" s="12"/>
      <c r="P361" s="12"/>
      <c r="Q361" s="12"/>
      <c r="R361" s="12"/>
      <c r="S361" s="12"/>
    </row>
    <row r="362" spans="1:19" x14ac:dyDescent="0.3">
      <c r="A362" s="32"/>
      <c r="B362" s="8"/>
      <c r="C362" s="31"/>
      <c r="D362" s="11"/>
      <c r="E362" s="11"/>
      <c r="F362" s="8"/>
      <c r="G362" s="12"/>
      <c r="H362" s="12"/>
      <c r="I362" s="12"/>
      <c r="J362" s="8"/>
      <c r="K362" s="12"/>
      <c r="L362" s="12"/>
      <c r="M362" s="12"/>
      <c r="N362" s="12"/>
      <c r="O362" s="12"/>
      <c r="P362" s="12"/>
      <c r="Q362" s="12"/>
      <c r="R362" s="12"/>
      <c r="S362" s="12"/>
    </row>
    <row r="363" spans="1:19" x14ac:dyDescent="0.3">
      <c r="A363" s="32"/>
      <c r="B363" s="8"/>
      <c r="C363" s="31"/>
      <c r="D363" s="11"/>
      <c r="E363" s="11"/>
      <c r="F363" s="8"/>
      <c r="G363" s="12"/>
      <c r="H363" s="12"/>
      <c r="I363" s="12"/>
      <c r="J363" s="8"/>
      <c r="K363" s="12"/>
      <c r="L363" s="12"/>
      <c r="M363" s="12"/>
      <c r="N363" s="12"/>
      <c r="O363" s="12"/>
      <c r="P363" s="12"/>
      <c r="Q363" s="12"/>
      <c r="R363" s="12"/>
      <c r="S363" s="12"/>
    </row>
    <row r="364" spans="1:19" x14ac:dyDescent="0.3">
      <c r="A364" s="32"/>
      <c r="B364" s="8"/>
      <c r="C364" s="31"/>
      <c r="D364" s="11"/>
      <c r="E364" s="11"/>
      <c r="F364" s="8"/>
      <c r="G364" s="12"/>
      <c r="H364" s="12"/>
      <c r="I364" s="12"/>
      <c r="J364" s="8"/>
      <c r="K364" s="12"/>
      <c r="L364" s="12"/>
      <c r="M364" s="12"/>
      <c r="N364" s="12"/>
      <c r="O364" s="12"/>
      <c r="P364" s="12"/>
      <c r="Q364" s="12"/>
      <c r="R364" s="12"/>
      <c r="S364" s="12"/>
    </row>
    <row r="365" spans="1:19" x14ac:dyDescent="0.3">
      <c r="A365" s="32"/>
      <c r="B365" s="8"/>
      <c r="C365" s="31"/>
      <c r="D365" s="11"/>
      <c r="E365" s="11"/>
      <c r="F365" s="8"/>
      <c r="G365" s="12"/>
      <c r="H365" s="12"/>
      <c r="I365" s="12"/>
      <c r="J365" s="8"/>
      <c r="K365" s="12"/>
      <c r="L365" s="12"/>
      <c r="M365" s="12"/>
      <c r="N365" s="12"/>
      <c r="O365" s="12"/>
      <c r="P365" s="12"/>
      <c r="Q365" s="12"/>
      <c r="R365" s="12"/>
      <c r="S365" s="12"/>
    </row>
    <row r="366" spans="1:19" x14ac:dyDescent="0.3">
      <c r="A366" s="32"/>
      <c r="B366" s="8"/>
      <c r="C366" s="31"/>
      <c r="D366" s="11"/>
      <c r="E366" s="11"/>
      <c r="F366" s="8"/>
      <c r="G366" s="12"/>
      <c r="H366" s="12"/>
      <c r="I366" s="12"/>
      <c r="J366" s="8"/>
      <c r="K366" s="12"/>
      <c r="L366" s="12"/>
      <c r="M366" s="12"/>
      <c r="N366" s="12"/>
      <c r="O366" s="12"/>
      <c r="P366" s="12"/>
      <c r="Q366" s="12"/>
      <c r="R366" s="12"/>
      <c r="S366" s="12"/>
    </row>
    <row r="367" spans="1:19" x14ac:dyDescent="0.3">
      <c r="A367" s="32"/>
      <c r="B367" s="8"/>
      <c r="C367" s="31"/>
      <c r="D367" s="11"/>
      <c r="E367" s="11"/>
      <c r="F367" s="8"/>
      <c r="G367" s="12"/>
      <c r="H367" s="12"/>
      <c r="I367" s="12"/>
      <c r="J367" s="8"/>
      <c r="K367" s="12"/>
      <c r="L367" s="12"/>
      <c r="M367" s="12"/>
      <c r="N367" s="12"/>
      <c r="O367" s="12"/>
      <c r="P367" s="12"/>
      <c r="Q367" s="12"/>
      <c r="R367" s="12"/>
      <c r="S367" s="12"/>
    </row>
    <row r="368" spans="1:19" x14ac:dyDescent="0.3">
      <c r="A368" s="32"/>
      <c r="B368" s="8"/>
      <c r="C368" s="31"/>
      <c r="D368" s="11"/>
      <c r="E368" s="11"/>
      <c r="F368" s="8"/>
      <c r="G368" s="12"/>
      <c r="H368" s="12"/>
      <c r="I368" s="12"/>
      <c r="J368" s="8"/>
      <c r="K368" s="12"/>
      <c r="L368" s="12"/>
      <c r="M368" s="12"/>
      <c r="N368" s="12"/>
      <c r="O368" s="12"/>
      <c r="P368" s="12"/>
      <c r="Q368" s="12"/>
      <c r="R368" s="12"/>
      <c r="S368" s="12"/>
    </row>
    <row r="369" spans="1:19" x14ac:dyDescent="0.3">
      <c r="A369" s="32"/>
      <c r="B369" s="8"/>
      <c r="C369" s="31"/>
      <c r="D369" s="11"/>
      <c r="E369" s="11"/>
      <c r="F369" s="8"/>
      <c r="G369" s="12"/>
      <c r="H369" s="12"/>
      <c r="I369" s="12"/>
      <c r="J369" s="8"/>
      <c r="K369" s="12"/>
      <c r="L369" s="12"/>
      <c r="M369" s="12"/>
      <c r="N369" s="12"/>
      <c r="O369" s="12"/>
      <c r="P369" s="12"/>
      <c r="Q369" s="12"/>
      <c r="R369" s="12"/>
      <c r="S369" s="12"/>
    </row>
    <row r="370" spans="1:19" x14ac:dyDescent="0.3">
      <c r="A370" s="32"/>
      <c r="B370" s="8"/>
      <c r="C370" s="31"/>
      <c r="D370" s="11"/>
      <c r="E370" s="11"/>
      <c r="F370" s="8"/>
      <c r="G370" s="12"/>
      <c r="H370" s="12"/>
      <c r="I370" s="12"/>
      <c r="J370" s="8"/>
      <c r="K370" s="12"/>
      <c r="L370" s="12"/>
      <c r="M370" s="12"/>
      <c r="N370" s="12"/>
      <c r="O370" s="12"/>
      <c r="P370" s="12"/>
      <c r="Q370" s="12"/>
      <c r="R370" s="12"/>
      <c r="S370" s="12"/>
    </row>
    <row r="371" spans="1:19" x14ac:dyDescent="0.3">
      <c r="A371" s="32"/>
      <c r="B371" s="8"/>
      <c r="C371" s="31"/>
      <c r="D371" s="11"/>
      <c r="E371" s="11"/>
      <c r="F371" s="8"/>
      <c r="G371" s="12"/>
      <c r="H371" s="12"/>
      <c r="I371" s="12"/>
      <c r="J371" s="8"/>
      <c r="K371" s="12"/>
      <c r="L371" s="12"/>
      <c r="M371" s="12"/>
      <c r="N371" s="12"/>
      <c r="O371" s="12"/>
      <c r="P371" s="12"/>
      <c r="Q371" s="12"/>
      <c r="R371" s="12"/>
      <c r="S371" s="12"/>
    </row>
    <row r="372" spans="1:19" x14ac:dyDescent="0.3">
      <c r="A372" s="24"/>
      <c r="B372" s="8"/>
      <c r="C372" s="31"/>
      <c r="D372" s="11"/>
      <c r="E372" s="11"/>
      <c r="F372" s="8"/>
      <c r="G372" s="12"/>
      <c r="H372" s="12"/>
      <c r="I372" s="12"/>
      <c r="J372" s="8"/>
      <c r="K372" s="12"/>
      <c r="L372" s="12"/>
      <c r="M372" s="12"/>
      <c r="N372" s="12"/>
      <c r="O372" s="12"/>
      <c r="P372" s="12"/>
      <c r="Q372" s="12"/>
      <c r="R372" s="12"/>
      <c r="S372" s="12"/>
    </row>
    <row r="373" spans="1:19" x14ac:dyDescent="0.3">
      <c r="A373" s="24"/>
      <c r="B373" s="8"/>
      <c r="C373" s="31"/>
      <c r="D373" s="11"/>
      <c r="E373" s="11"/>
      <c r="F373" s="8"/>
      <c r="G373" s="12"/>
      <c r="H373" s="12"/>
      <c r="I373" s="12"/>
      <c r="J373" s="8"/>
      <c r="K373" s="12"/>
      <c r="L373" s="12"/>
      <c r="M373" s="12"/>
      <c r="N373" s="12"/>
      <c r="O373" s="12"/>
      <c r="P373" s="12"/>
      <c r="Q373" s="12"/>
      <c r="R373" s="12"/>
      <c r="S373" s="12"/>
    </row>
    <row r="374" spans="1:19" x14ac:dyDescent="0.3">
      <c r="A374" s="24"/>
      <c r="B374" s="8"/>
      <c r="C374" s="31"/>
      <c r="D374" s="11"/>
      <c r="E374" s="11"/>
      <c r="F374" s="8"/>
      <c r="G374" s="12"/>
      <c r="H374" s="12"/>
      <c r="I374" s="12"/>
      <c r="J374" s="8"/>
      <c r="K374" s="12"/>
      <c r="L374" s="12"/>
      <c r="M374" s="12"/>
      <c r="N374" s="12"/>
      <c r="O374" s="12"/>
      <c r="P374" s="12"/>
      <c r="Q374" s="12"/>
      <c r="R374" s="12"/>
      <c r="S374" s="12"/>
    </row>
  </sheetData>
  <autoFilter ref="A4:S211" xr:uid="{92E203F1-8CFE-4FFE-A49A-AF72632E4B9C}">
    <sortState xmlns:xlrd2="http://schemas.microsoft.com/office/spreadsheetml/2017/richdata2" ref="A11:S206">
      <sortCondition ref="L4:L211"/>
    </sortState>
  </autoFilter>
  <mergeCells count="1">
    <mergeCell ref="A2:E2"/>
  </mergeCells>
  <conditionalFormatting sqref="A5:A211 C5:G211">
    <cfRule type="containsBlanks" dxfId="12" priority="8">
      <formula>LEN(TRIM(A5))=0</formula>
    </cfRule>
  </conditionalFormatting>
  <conditionalFormatting sqref="A4:J4">
    <cfRule type="containsBlanks" dxfId="11" priority="9">
      <formula>LEN(TRIM(A4))=0</formula>
    </cfRule>
  </conditionalFormatting>
  <conditionalFormatting sqref="C5:C211">
    <cfRule type="cellIs" dxfId="10" priority="10" operator="equal">
      <formula>"miércoles"</formula>
    </cfRule>
  </conditionalFormatting>
  <conditionalFormatting sqref="E5:E211">
    <cfRule type="cellIs" dxfId="9" priority="11" operator="equal">
      <formula>"Senado"</formula>
    </cfRule>
  </conditionalFormatting>
  <conditionalFormatting sqref="G4:I4">
    <cfRule type="duplicateValues" dxfId="8" priority="12"/>
  </conditionalFormatting>
  <conditionalFormatting sqref="H5:H211">
    <cfRule type="cellIs" dxfId="7" priority="2" operator="equal">
      <formula>"COMPLEMENTARIO"</formula>
    </cfRule>
    <cfRule type="cellIs" dxfId="6" priority="3" operator="equal">
      <formula>"PRIORITARIO"</formula>
    </cfRule>
    <cfRule type="cellIs" dxfId="5" priority="4" operator="equal">
      <formula>"RIESGO"</formula>
    </cfRule>
  </conditionalFormatting>
  <conditionalFormatting sqref="J5:J211">
    <cfRule type="containsBlanks" dxfId="4" priority="1">
      <formula>LEN(TRIM(J5))=0</formula>
    </cfRule>
  </conditionalFormatting>
  <conditionalFormatting sqref="K5:S211">
    <cfRule type="containsBlanks" dxfId="3" priority="7">
      <formula>LEN(TRIM(K5))=0</formula>
    </cfRule>
  </conditionalFormatting>
  <conditionalFormatting sqref="L5:L211">
    <cfRule type="cellIs" dxfId="2" priority="5" operator="equal">
      <formula>"Medio"</formula>
    </cfRule>
    <cfRule type="cellIs" dxfId="1" priority="6" operator="equal">
      <formula>"Alto"</formula>
    </cfRule>
  </conditionalFormatting>
  <conditionalFormatting sqref="G5:G211">
    <cfRule type="duplicateValues" dxfId="0" priority="13"/>
  </conditionalFormatting>
  <dataValidations count="2">
    <dataValidation errorStyle="warning" allowBlank="1" showInputMessage="1" showErrorMessage="1" errorTitle="¡Verifique proyecto!" error="El Proyecto de Ley no aparece en la base de datos centralizada. " sqref="H5:I374" xr:uid="{F759B6A9-A1FD-45C1-9CF7-80565C001CD6}"/>
    <dataValidation allowBlank="1" showInputMessage="1" showErrorMessage="1" sqref="K5:S374" xr:uid="{899F2A48-487E-49C4-93EB-6D621248F1E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Agenda11al15mayo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Puerto Sanz</dc:creator>
  <cp:lastModifiedBy>Juan Sebastian Puerto Sanz</cp:lastModifiedBy>
  <dcterms:created xsi:type="dcterms:W3CDTF">2026-05-11T20:31:39Z</dcterms:created>
  <dcterms:modified xsi:type="dcterms:W3CDTF">2026-05-11T20:33:41Z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2026-05-11T20:33:41Z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d45d0e82-f9e3-402b-a9b3-417e61330e9b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