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SERGIO RODRIGUEZ\Trabajo en Casa SRS\Informes Ejecucion Presupuestal\SGR\2025\10 Octubre\"/>
    </mc:Choice>
  </mc:AlternateContent>
  <xr:revisionPtr revIDLastSave="0" documentId="13_ncr:1_{63EFAA66-387C-49FD-BF02-D88AEA4A4066}"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Ejecución'!$A$6:$M$65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F66" i="2" l="1"/>
  <c r="M66" i="2"/>
  <c r="K66" i="2"/>
  <c r="I66" i="2"/>
  <c r="E66" i="2"/>
  <c r="E55" i="2" l="1"/>
  <c r="E54" i="2" l="1"/>
  <c r="E43" i="2"/>
  <c r="H43" i="2" l="1"/>
  <c r="J43" i="2" l="1"/>
  <c r="N43" i="2"/>
  <c r="L43" i="2"/>
  <c r="E39" i="2"/>
  <c r="G10" i="13"/>
  <c r="G14" i="13" s="1"/>
  <c r="A4" i="13"/>
  <c r="E40" i="2"/>
  <c r="E12" i="2"/>
  <c r="E13" i="2"/>
  <c r="E14" i="2"/>
  <c r="E15" i="2"/>
  <c r="E16" i="2"/>
  <c r="E17" i="2"/>
  <c r="E18" i="2"/>
  <c r="E19" i="2"/>
  <c r="E20" i="2"/>
  <c r="E42" i="2"/>
  <c r="E65" i="2"/>
  <c r="E64" i="2"/>
  <c r="E59" i="2"/>
  <c r="E58" i="2"/>
  <c r="E57" i="2"/>
  <c r="E56" i="2"/>
  <c r="E53" i="2"/>
  <c r="E52" i="2"/>
  <c r="E51" i="2"/>
  <c r="E50" i="2"/>
  <c r="E49" i="2"/>
  <c r="E48" i="2"/>
  <c r="E47" i="2"/>
  <c r="E46" i="2"/>
  <c r="E45" i="2"/>
  <c r="E44" i="2"/>
  <c r="E36" i="2"/>
  <c r="E35" i="2"/>
  <c r="E34" i="2"/>
  <c r="E33" i="2"/>
  <c r="E30" i="2"/>
  <c r="E29" i="2"/>
  <c r="E28" i="2"/>
  <c r="E27" i="2"/>
  <c r="E26" i="2"/>
  <c r="E25" i="2"/>
  <c r="E24" i="2"/>
  <c r="E23" i="2"/>
  <c r="E22" i="2"/>
  <c r="H44" i="2" l="1"/>
  <c r="L44" i="2"/>
  <c r="N13" i="2"/>
  <c r="J18" i="2"/>
  <c r="L39" i="2"/>
  <c r="H33" i="2"/>
  <c r="G63" i="2"/>
  <c r="G62" i="2" s="1"/>
  <c r="L19" i="2"/>
  <c r="J44" i="2"/>
  <c r="K32" i="2" l="1"/>
  <c r="K31" i="2" s="1"/>
  <c r="N39" i="2"/>
  <c r="H39" i="2"/>
  <c r="L47" i="2"/>
  <c r="J27" i="2"/>
  <c r="I32" i="2"/>
  <c r="J39" i="2"/>
  <c r="L46" i="2"/>
  <c r="N45" i="2"/>
  <c r="J23" i="2"/>
  <c r="J24" i="2"/>
  <c r="N23" i="2"/>
  <c r="L23" i="2"/>
  <c r="G38" i="2"/>
  <c r="L20" i="2"/>
  <c r="J47" i="2"/>
  <c r="N47" i="2"/>
  <c r="L25" i="2"/>
  <c r="L13" i="2"/>
  <c r="N44" i="2"/>
  <c r="N46" i="2"/>
  <c r="H46" i="2"/>
  <c r="M32" i="2"/>
  <c r="J46" i="2"/>
  <c r="N20" i="2"/>
  <c r="H45" i="2"/>
  <c r="L18" i="2"/>
  <c r="H47" i="2"/>
  <c r="H20" i="2"/>
  <c r="H18" i="2"/>
  <c r="J20" i="2"/>
  <c r="L45" i="2"/>
  <c r="J25" i="2"/>
  <c r="L34" i="2"/>
  <c r="H17" i="2"/>
  <c r="H25" i="2"/>
  <c r="N25" i="2"/>
  <c r="L22" i="2"/>
  <c r="N19" i="2"/>
  <c r="H34" i="2"/>
  <c r="N30" i="2"/>
  <c r="N34" i="2"/>
  <c r="J33" i="2"/>
  <c r="J19" i="2"/>
  <c r="L15" i="2"/>
  <c r="N35" i="2"/>
  <c r="J28" i="2"/>
  <c r="H28" i="2"/>
  <c r="J34" i="2"/>
  <c r="L33" i="2"/>
  <c r="N17" i="2"/>
  <c r="N28" i="2"/>
  <c r="H15" i="2"/>
  <c r="L36" i="2"/>
  <c r="L16" i="2"/>
  <c r="L29" i="2"/>
  <c r="L28" i="2"/>
  <c r="N16" i="2"/>
  <c r="L17" i="2"/>
  <c r="L14" i="2"/>
  <c r="K63" i="2"/>
  <c r="K62" i="2" s="1"/>
  <c r="K61" i="2" s="1"/>
  <c r="H14" i="2"/>
  <c r="J17" i="2"/>
  <c r="H16" i="2"/>
  <c r="I63" i="2"/>
  <c r="I62" i="2" s="1"/>
  <c r="H29" i="2"/>
  <c r="N27" i="2"/>
  <c r="H27" i="2"/>
  <c r="K38" i="2"/>
  <c r="J14" i="2"/>
  <c r="H22" i="2"/>
  <c r="N22" i="2"/>
  <c r="L35" i="2"/>
  <c r="H19" i="2"/>
  <c r="N33" i="2"/>
  <c r="H35" i="2"/>
  <c r="N29" i="2"/>
  <c r="N14" i="2"/>
  <c r="F32" i="2"/>
  <c r="F31" i="2" s="1"/>
  <c r="F11" i="2"/>
  <c r="F10" i="2" s="1"/>
  <c r="H13" i="2"/>
  <c r="N24" i="2"/>
  <c r="N36" i="2"/>
  <c r="I41" i="2"/>
  <c r="M63" i="2"/>
  <c r="M62" i="2" s="1"/>
  <c r="M61" i="2" s="1"/>
  <c r="H24" i="2"/>
  <c r="J13" i="2"/>
  <c r="I21" i="2"/>
  <c r="N15" i="2"/>
  <c r="L24" i="2"/>
  <c r="G21" i="2"/>
  <c r="J15" i="2"/>
  <c r="I38" i="2"/>
  <c r="M41" i="2"/>
  <c r="H36" i="2"/>
  <c r="J30" i="2"/>
  <c r="L30" i="2"/>
  <c r="J22" i="2"/>
  <c r="M21" i="2"/>
  <c r="N18" i="2"/>
  <c r="G32" i="2"/>
  <c r="G41" i="2"/>
  <c r="H26" i="2"/>
  <c r="K21" i="2"/>
  <c r="L27" i="2" s="1"/>
  <c r="K41" i="2"/>
  <c r="J26" i="2"/>
  <c r="N26" i="2"/>
  <c r="F21" i="2"/>
  <c r="M38" i="2"/>
  <c r="H30" i="2"/>
  <c r="L26" i="2"/>
  <c r="J29" i="2"/>
  <c r="H23" i="2"/>
  <c r="J16" i="2"/>
  <c r="G61" i="2"/>
  <c r="M37" i="2" l="1"/>
  <c r="J45" i="2"/>
  <c r="I31" i="2"/>
  <c r="J35" i="2" s="1"/>
  <c r="J36" i="2"/>
  <c r="N32" i="2"/>
  <c r="H32" i="2"/>
  <c r="L31" i="2"/>
  <c r="J32" i="2"/>
  <c r="K37" i="2"/>
  <c r="F9" i="2"/>
  <c r="F8" i="2" s="1"/>
  <c r="H21" i="2"/>
  <c r="M31" i="2"/>
  <c r="N31" i="2" s="1"/>
  <c r="J21" i="2"/>
  <c r="G37" i="2"/>
  <c r="I37" i="2"/>
  <c r="G31" i="2"/>
  <c r="L32" i="2"/>
  <c r="N21" i="2"/>
  <c r="L21" i="2"/>
  <c r="K60" i="2"/>
  <c r="G60" i="2"/>
  <c r="M60" i="2"/>
  <c r="I61" i="2"/>
  <c r="J31" i="2" l="1"/>
  <c r="H31" i="2"/>
  <c r="I60" i="2"/>
  <c r="F38" i="2" l="1"/>
  <c r="N38" i="2" l="1"/>
  <c r="J38" i="2"/>
  <c r="H38" i="2"/>
  <c r="L38" i="2"/>
  <c r="J40" i="2"/>
  <c r="L40" i="2"/>
  <c r="H40" i="2"/>
  <c r="N40" i="2"/>
  <c r="L42" i="2"/>
  <c r="N42" i="2"/>
  <c r="H42" i="2"/>
  <c r="J42" i="2"/>
  <c r="N51" i="2" l="1"/>
  <c r="J51" i="2"/>
  <c r="L51" i="2"/>
  <c r="H51" i="2"/>
  <c r="J49" i="2"/>
  <c r="H49" i="2"/>
  <c r="L49" i="2"/>
  <c r="N49" i="2"/>
  <c r="H52" i="2"/>
  <c r="J52" i="2"/>
  <c r="N52" i="2"/>
  <c r="L52" i="2"/>
  <c r="J50" i="2"/>
  <c r="N50" i="2"/>
  <c r="L50" i="2"/>
  <c r="H50" i="2"/>
  <c r="L48" i="2"/>
  <c r="N48" i="2"/>
  <c r="H48" i="2"/>
  <c r="J48" i="2"/>
  <c r="H12" i="2" l="1"/>
  <c r="G11" i="2"/>
  <c r="H11" i="2" s="1"/>
  <c r="J12" i="2" l="1"/>
  <c r="I11" i="2"/>
  <c r="G10" i="2"/>
  <c r="J11" i="2" l="1"/>
  <c r="I10" i="2"/>
  <c r="G9" i="2"/>
  <c r="H10" i="2"/>
  <c r="L12" i="2"/>
  <c r="K11" i="2"/>
  <c r="L11" i="2" l="1"/>
  <c r="K10" i="2"/>
  <c r="H9" i="2"/>
  <c r="G8" i="2"/>
  <c r="N12" i="2"/>
  <c r="M11" i="2"/>
  <c r="I9" i="2"/>
  <c r="J10" i="2"/>
  <c r="I8" i="2" l="1"/>
  <c r="J9" i="2"/>
  <c r="H8" i="2"/>
  <c r="G68" i="2"/>
  <c r="M10" i="2"/>
  <c r="N11" i="2"/>
  <c r="K9" i="2"/>
  <c r="L10" i="2"/>
  <c r="N10" i="2" l="1"/>
  <c r="M9" i="2"/>
  <c r="L9" i="2"/>
  <c r="K8" i="2"/>
  <c r="I68" i="2"/>
  <c r="J8" i="2"/>
  <c r="L8" i="2" l="1"/>
  <c r="K68" i="2"/>
  <c r="N9" i="2"/>
  <c r="M8" i="2"/>
  <c r="N8" i="2" l="1"/>
  <c r="M68" i="2"/>
  <c r="J59" i="2" l="1"/>
  <c r="L59" i="2"/>
  <c r="N59" i="2"/>
  <c r="H59" i="2"/>
  <c r="F41" i="2"/>
  <c r="L53" i="2"/>
  <c r="H53" i="2"/>
  <c r="N53" i="2"/>
  <c r="J53" i="2"/>
  <c r="N54" i="2"/>
  <c r="J54" i="2"/>
  <c r="H54" i="2"/>
  <c r="L54" i="2"/>
  <c r="N65" i="2"/>
  <c r="J65" i="2"/>
  <c r="L65" i="2"/>
  <c r="H65" i="2"/>
  <c r="L56" i="2"/>
  <c r="J56" i="2"/>
  <c r="H56" i="2"/>
  <c r="N56" i="2"/>
  <c r="N57" i="2"/>
  <c r="L57" i="2"/>
  <c r="J57" i="2"/>
  <c r="H57" i="2"/>
  <c r="N58" i="2"/>
  <c r="J58" i="2"/>
  <c r="L58" i="2"/>
  <c r="H58" i="2"/>
  <c r="N64" i="2"/>
  <c r="J64" i="2"/>
  <c r="L64" i="2"/>
  <c r="H64" i="2"/>
  <c r="F63" i="2"/>
  <c r="N63" i="2" l="1"/>
  <c r="H63" i="2"/>
  <c r="L63" i="2"/>
  <c r="F62" i="2"/>
  <c r="J63" i="2"/>
  <c r="F37" i="2"/>
  <c r="H41" i="2"/>
  <c r="J41" i="2"/>
  <c r="L41" i="2"/>
  <c r="N41" i="2"/>
  <c r="N37" i="2" l="1"/>
  <c r="J37" i="2"/>
  <c r="H37" i="2"/>
  <c r="L37" i="2"/>
  <c r="F61" i="2"/>
  <c r="J62" i="2"/>
  <c r="H62" i="2"/>
  <c r="N62" i="2"/>
  <c r="L62" i="2"/>
  <c r="F60" i="2" l="1"/>
  <c r="H61" i="2"/>
  <c r="N61" i="2"/>
  <c r="J61" i="2"/>
  <c r="L61" i="2"/>
  <c r="F68" i="2" l="1"/>
  <c r="L60" i="2"/>
  <c r="N60" i="2"/>
  <c r="H60" i="2"/>
  <c r="J60" i="2"/>
  <c r="H68" i="2" l="1"/>
  <c r="J68" i="2"/>
  <c r="L68" i="2"/>
  <c r="N68" i="2"/>
</calcChain>
</file>

<file path=xl/sharedStrings.xml><?xml version="1.0" encoding="utf-8"?>
<sst xmlns="http://schemas.openxmlformats.org/spreadsheetml/2006/main" count="257" uniqueCount="190">
  <si>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</si>
  <si>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</si>
  <si>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</si>
  <si>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</si>
  <si>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</si>
  <si>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</si>
  <si>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</si>
  <si>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</si>
  <si>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</si>
  <si>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</si>
  <si>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</si>
  <si>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</si>
  <si>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</si>
  <si>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</si>
  <si>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</si>
  <si>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</si>
  <si>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</si>
  <si>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</si>
  <si>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</si>
  <si>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</si>
  <si>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</si>
  <si>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</si>
  <si>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</si>
  <si>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</si>
  <si>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</si>
  <si>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</si>
  <si>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</si>
  <si>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</si>
  <si>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</si>
  <si>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</si>
  <si>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</si>
  <si>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</si>
  <si>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</si>
  <si>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</si>
  <si>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</si>
  <si>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</si>
  <si>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</si>
  <si>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</si>
  <si>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</si>
  <si>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</si>
  <si>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</si>
  <si>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</si>
  <si>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</si>
  <si>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</si>
  <si>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</si>
  <si>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</si>
  <si>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</si>
  <si>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</si>
  <si>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</si>
  <si>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</si>
  <si>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</si>
  <si>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</si>
  <si>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</si>
  <si>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</si>
  <si>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</si>
  <si>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</si>
  <si>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</si>
  <si>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</si>
  <si>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</si>
  <si>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</si>
  <si>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</si>
  <si>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</si>
  <si>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</si>
  <si>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</si>
  <si>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</si>
  <si>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</si>
  <si>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</si>
  <si>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</si>
  <si>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</si>
  <si>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</si>
  <si>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</si>
  <si>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</si>
  <si>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</si>
  <si>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</si>
  <si>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</si>
  <si>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</si>
  <si>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</si>
  <si>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</si>
  <si>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</si>
  <si>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</si>
  <si>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</si>
  <si>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</si>
  <si>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</si>
  <si>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</si>
  <si>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</si>
  <si>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</si>
  <si>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</si>
  <si>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</si>
  <si>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</si>
  <si>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</si>
  <si>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</si>
  <si>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</si>
  <si>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</si>
  <si>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</si>
  <si>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</si>
  <si>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</si>
  <si>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</si>
  <si>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</si>
  <si>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</si>
  <si>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</si>
  <si>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</si>
  <si>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</si>
  <si>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</si>
  <si>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</si>
  <si>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</si>
  <si>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</si>
  <si>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</si>
  <si>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</si>
  <si>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</si>
  <si>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</si>
  <si>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</si>
  <si>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</si>
  <si>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</si>
  <si>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</si>
  <si>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</si>
  <si>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</si>
  <si>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</si>
  <si>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</si>
  <si>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</si>
  <si>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</si>
  <si>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</si>
  <si>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</si>
  <si>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</si>
  <si>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</si>
  <si>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</si>
  <si>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</si>
  <si>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</si>
  <si>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</si>
  <si>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</si>
  <si>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</si>
  <si>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</si>
  <si>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</si>
  <si>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</si>
  <si>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</si>
  <si>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</si>
  <si>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</si>
  <si>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</si>
  <si>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</si>
  <si>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</si>
  <si>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</si>
  <si>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</si>
  <si>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</si>
  <si>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</si>
  <si>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</si>
  <si>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</si>
  <si>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</si>
  <si>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</si>
  <si>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</si>
  <si>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</si>
  <si>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</si>
  <si>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</si>
  <si>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</si>
  <si>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</si>
  <si>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</si>
  <si>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</si>
  <si>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</si>
  <si>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</si>
  <si>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</si>
  <si>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</si>
  <si>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</si>
  <si>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</si>
  <si>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</si>
  <si>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</si>
  <si>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</si>
  <si>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LLAVE</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</si>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</sst>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174</v>
      </c>
      <c r="B3" s="61"/>
      <c r="C3" s="61"/>
      <c r="D3" s="61"/>
      <c r="E3" s="61"/>
      <c r="F3" s="61"/>
      <c r="G3" s="61"/>
      <c r="H3" s="48"/>
      <c r="I3" s="48"/>
      <c r="J3" s="48"/>
      <c r="K3" s="48"/>
      <c r="L3" s="48"/>
      <c r="M3" s="48"/>
      <c r="N3" s="48"/>
      <c r="O3" s="48"/>
    </row>
    <row r="4" spans="1:15" ht="15.75" x14ac:dyDescent="0.25">
      <c r="A4" s="61" t="str">
        <f>+'Informe de Ejecución'!A4:M4</f>
        <v>PERÍODO: A OCTUBRE DE 2025</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180</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181</v>
      </c>
      <c r="C10" s="69"/>
      <c r="D10" s="69"/>
      <c r="E10" s="69"/>
      <c r="F10" s="69"/>
      <c r="G10" s="47">
        <f>G11</f>
        <v>12648932088.389999</v>
      </c>
    </row>
    <row r="11" spans="1:15" ht="45" x14ac:dyDescent="0.25">
      <c r="B11" s="42">
        <v>1.1000000000000001</v>
      </c>
      <c r="C11" s="42" t="s">
        <v>177</v>
      </c>
      <c r="D11" s="43" t="s">
        <v>178</v>
      </c>
      <c r="E11" s="42">
        <v>1113010</v>
      </c>
      <c r="F11" s="44" t="s">
        <v>151</v>
      </c>
      <c r="G11" s="46">
        <v>12648932088.389999</v>
      </c>
    </row>
    <row r="12" spans="1:15" x14ac:dyDescent="0.25">
      <c r="B12" s="69" t="s">
        <v>184</v>
      </c>
      <c r="C12" s="69"/>
      <c r="D12" s="69"/>
      <c r="E12" s="69"/>
      <c r="F12" s="69"/>
      <c r="G12" s="47">
        <f>+G13</f>
        <v>23990499481</v>
      </c>
    </row>
    <row r="13" spans="1:15" ht="45" x14ac:dyDescent="0.25">
      <c r="B13" s="42" t="s">
        <v>185</v>
      </c>
      <c r="C13" s="42" t="s">
        <v>187</v>
      </c>
      <c r="D13" s="43" t="s">
        <v>186</v>
      </c>
      <c r="E13" s="42">
        <v>1113010</v>
      </c>
      <c r="F13" s="44" t="s">
        <v>151</v>
      </c>
      <c r="G13" s="46">
        <v>23990499481</v>
      </c>
    </row>
    <row r="14" spans="1:15" ht="21" customHeight="1" x14ac:dyDescent="0.25">
      <c r="B14" s="69" t="s">
        <v>179</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5"/>
  <sheetViews>
    <sheetView showGridLines="0" tabSelected="1" zoomScale="85" zoomScaleNormal="85" workbookViewId="0">
      <pane ySplit="6" topLeftCell="A7" activePane="bottomLeft" state="frozen"/>
      <selection pane="bottomLeft" activeCell="A64" sqref="A64"/>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40" style="1" bestFit="1" customWidth="1"/>
    <col min="6" max="6" width="26.5703125" customWidth="1"/>
    <col min="7" max="7" width="26.42578125" bestFit="1" customWidth="1"/>
    <col min="8" max="8" width="11.140625" customWidth="1"/>
    <col min="9" max="9" width="25.85546875" customWidth="1"/>
    <col min="10" max="10" width="11" customWidth="1"/>
    <col min="11" max="11" width="26.28515625" customWidth="1"/>
    <col min="12" max="12" width="12.7109375" customWidth="1"/>
    <col min="13" max="13" width="25.140625" bestFit="1" customWidth="1"/>
    <col min="14" max="14" width="10.28515625" bestFit="1" customWidth="1"/>
    <col min="15" max="15" width="16.42578125" bestFit="1" customWidth="1"/>
  </cols>
  <sheetData>
    <row r="1" spans="1:15" ht="15.75" x14ac:dyDescent="0.25">
      <c r="A1" s="61" t="s">
        <v>5</v>
      </c>
      <c r="B1" s="61"/>
      <c r="C1" s="61"/>
      <c r="D1" s="61"/>
      <c r="E1" s="61"/>
      <c r="F1" s="61"/>
      <c r="G1" s="61"/>
      <c r="H1" s="61"/>
      <c r="I1" s="61"/>
      <c r="J1" s="61"/>
      <c r="K1" s="61"/>
      <c r="L1" s="61"/>
      <c r="M1" s="61"/>
      <c r="N1" s="21"/>
    </row>
    <row r="2" spans="1:15" ht="15.75" x14ac:dyDescent="0.25">
      <c r="A2" s="61" t="s">
        <v>6</v>
      </c>
      <c r="B2" s="61"/>
      <c r="C2" s="61"/>
      <c r="D2" s="61"/>
      <c r="E2" s="61"/>
      <c r="F2" s="61"/>
      <c r="G2" s="61"/>
      <c r="H2" s="61"/>
      <c r="I2" s="61"/>
      <c r="J2" s="61"/>
      <c r="K2" s="61"/>
      <c r="L2" s="61"/>
      <c r="M2" s="61"/>
      <c r="N2" s="21"/>
    </row>
    <row r="3" spans="1:15" ht="15.75" x14ac:dyDescent="0.25">
      <c r="A3" s="61" t="s">
        <v>174</v>
      </c>
      <c r="B3" s="61"/>
      <c r="C3" s="61"/>
      <c r="D3" s="61"/>
      <c r="E3" s="61"/>
      <c r="F3" s="61"/>
      <c r="G3" s="61"/>
      <c r="H3" s="61"/>
      <c r="I3" s="61"/>
      <c r="J3" s="61"/>
      <c r="K3" s="61"/>
      <c r="L3" s="61"/>
      <c r="M3" s="61"/>
      <c r="N3" s="21"/>
    </row>
    <row r="4" spans="1:15" ht="15.75" x14ac:dyDescent="0.25">
      <c r="A4" s="61" t="s">
        <v>189</v>
      </c>
      <c r="B4" s="61"/>
      <c r="C4" s="61"/>
      <c r="D4" s="61"/>
      <c r="E4" s="61"/>
      <c r="F4" s="61"/>
      <c r="G4" s="61"/>
      <c r="H4" s="61"/>
      <c r="I4" s="61"/>
      <c r="J4" s="61"/>
      <c r="K4" s="61"/>
      <c r="L4" s="61"/>
      <c r="M4" s="61"/>
      <c r="N4" s="21"/>
    </row>
    <row r="5" spans="1:15" ht="30" customHeight="1" x14ac:dyDescent="0.25">
      <c r="A5" s="7" t="s">
        <v>7</v>
      </c>
      <c r="B5" s="7" t="s">
        <v>8</v>
      </c>
      <c r="C5" s="7" t="s">
        <v>9</v>
      </c>
      <c r="D5" s="7" t="s">
        <v>3</v>
      </c>
      <c r="E5" s="7" t="s">
        <v>164</v>
      </c>
      <c r="F5" s="7" t="s">
        <v>10</v>
      </c>
      <c r="G5" s="62" t="s">
        <v>11</v>
      </c>
      <c r="H5" s="63"/>
      <c r="I5" s="62" t="s">
        <v>12</v>
      </c>
      <c r="J5" s="63"/>
      <c r="K5" s="62" t="s">
        <v>13</v>
      </c>
      <c r="L5" s="63"/>
      <c r="M5" s="64" t="s">
        <v>14</v>
      </c>
      <c r="N5" s="65"/>
    </row>
    <row r="6" spans="1:15" x14ac:dyDescent="0.25">
      <c r="A6" s="5"/>
      <c r="B6" s="5"/>
      <c r="C6" s="5"/>
      <c r="D6" s="5"/>
      <c r="E6" s="5"/>
      <c r="F6" s="6"/>
      <c r="G6" s="7" t="s">
        <v>56</v>
      </c>
      <c r="H6" s="37" t="s">
        <v>57</v>
      </c>
      <c r="I6" s="7" t="s">
        <v>56</v>
      </c>
      <c r="J6" s="37" t="s">
        <v>57</v>
      </c>
      <c r="K6" s="7" t="s">
        <v>56</v>
      </c>
      <c r="L6" s="37" t="s">
        <v>57</v>
      </c>
      <c r="M6" s="7" t="s">
        <v>56</v>
      </c>
      <c r="N6" s="37" t="s">
        <v>57</v>
      </c>
    </row>
    <row r="7" spans="1:15" x14ac:dyDescent="0.25">
      <c r="A7" s="36">
        <v>1</v>
      </c>
      <c r="B7" s="36">
        <v>2</v>
      </c>
      <c r="C7" s="36">
        <v>3</v>
      </c>
      <c r="D7" s="36">
        <v>4</v>
      </c>
      <c r="E7" s="36"/>
      <c r="F7" s="36">
        <v>5</v>
      </c>
      <c r="G7" s="36">
        <v>6</v>
      </c>
      <c r="H7" s="36">
        <v>7</v>
      </c>
      <c r="I7" s="36">
        <v>8</v>
      </c>
      <c r="J7" s="36">
        <v>9</v>
      </c>
      <c r="K7" s="36">
        <v>10</v>
      </c>
      <c r="L7" s="36">
        <v>11</v>
      </c>
      <c r="M7" s="36">
        <v>12</v>
      </c>
      <c r="N7" s="36">
        <v>13</v>
      </c>
    </row>
    <row r="8" spans="1:15" ht="21" customHeight="1" x14ac:dyDescent="0.25">
      <c r="A8" s="8" t="s">
        <v>2</v>
      </c>
      <c r="B8" s="8" t="s">
        <v>68</v>
      </c>
      <c r="C8" s="9" t="s">
        <v>0</v>
      </c>
      <c r="D8" s="10"/>
      <c r="E8" s="10"/>
      <c r="F8" s="3">
        <f>+F9</f>
        <v>18728967859.509998</v>
      </c>
      <c r="G8" s="3">
        <f t="shared" ref="G8:M8" si="0">+G9</f>
        <v>18728967859.509998</v>
      </c>
      <c r="H8" s="31">
        <f t="shared" ref="H8:H36" si="1">+G8/F8</f>
        <v>1</v>
      </c>
      <c r="I8" s="3">
        <f t="shared" si="0"/>
        <v>5415545662.6300001</v>
      </c>
      <c r="J8" s="31">
        <f t="shared" ref="J8:J36" si="2">+I8/F8</f>
        <v>0.2891534495255248</v>
      </c>
      <c r="K8" s="3">
        <f t="shared" si="0"/>
        <v>5393499510.71</v>
      </c>
      <c r="L8" s="31">
        <f t="shared" ref="L8:L36" si="3">+K8/F8</f>
        <v>0.28797633436972053</v>
      </c>
      <c r="M8" s="3">
        <f t="shared" si="0"/>
        <v>5393499510.71</v>
      </c>
      <c r="N8" s="31">
        <f t="shared" ref="N8:N36" si="4">+M8/F8</f>
        <v>0.28797633436972053</v>
      </c>
      <c r="O8" s="29"/>
    </row>
    <row r="9" spans="1:15" ht="21" customHeight="1" x14ac:dyDescent="0.25">
      <c r="A9" s="11" t="s">
        <v>2</v>
      </c>
      <c r="B9" s="11" t="s">
        <v>69</v>
      </c>
      <c r="C9" s="11" t="s">
        <v>70</v>
      </c>
      <c r="D9" s="12"/>
      <c r="E9" s="12"/>
      <c r="F9" s="12">
        <f>+F10+F21+F31</f>
        <v>18728967859.509998</v>
      </c>
      <c r="G9" s="12">
        <f>+G10+G21+G31</f>
        <v>18728967859.509998</v>
      </c>
      <c r="H9" s="32">
        <f t="shared" si="1"/>
        <v>1</v>
      </c>
      <c r="I9" s="12">
        <f>+I10+I21+I31</f>
        <v>5415545662.6300001</v>
      </c>
      <c r="J9" s="32">
        <f t="shared" si="2"/>
        <v>0.2891534495255248</v>
      </c>
      <c r="K9" s="12">
        <f>+K10+K21+K31</f>
        <v>5393499510.71</v>
      </c>
      <c r="L9" s="32">
        <f t="shared" si="3"/>
        <v>0.28797633436972053</v>
      </c>
      <c r="M9" s="12">
        <f>+M10+M21+M31</f>
        <v>5393499510.71</v>
      </c>
      <c r="N9" s="32">
        <f t="shared" si="4"/>
        <v>0.28797633436972053</v>
      </c>
    </row>
    <row r="10" spans="1:15" ht="21" customHeight="1" x14ac:dyDescent="0.25">
      <c r="A10" s="11" t="s">
        <v>2</v>
      </c>
      <c r="B10" s="11" t="s">
        <v>72</v>
      </c>
      <c r="C10" s="11" t="s">
        <v>73</v>
      </c>
      <c r="D10" s="12"/>
      <c r="E10" s="12"/>
      <c r="F10" s="12">
        <f>+F11</f>
        <v>13141201061.439999</v>
      </c>
      <c r="G10" s="12">
        <f>+G11</f>
        <v>13141201061.439999</v>
      </c>
      <c r="H10" s="32">
        <f t="shared" si="1"/>
        <v>1</v>
      </c>
      <c r="I10" s="12">
        <f>+I11</f>
        <v>3828101731.6600003</v>
      </c>
      <c r="J10" s="32">
        <f t="shared" si="2"/>
        <v>0.29130531629203466</v>
      </c>
      <c r="K10" s="12">
        <f>+K11</f>
        <v>3806055579.7400002</v>
      </c>
      <c r="L10" s="32">
        <f t="shared" si="3"/>
        <v>0.28962768029689795</v>
      </c>
      <c r="M10" s="12">
        <f>+M11</f>
        <v>3806055579.7400002</v>
      </c>
      <c r="N10" s="32">
        <f t="shared" si="4"/>
        <v>0.28962768029689795</v>
      </c>
    </row>
    <row r="11" spans="1:15" x14ac:dyDescent="0.25">
      <c r="A11" s="22" t="s">
        <v>2</v>
      </c>
      <c r="B11" s="22" t="s">
        <v>71</v>
      </c>
      <c r="C11" s="23" t="s">
        <v>74</v>
      </c>
      <c r="D11" s="24"/>
      <c r="E11" s="24"/>
      <c r="F11" s="25">
        <f>SUM(F12:F20)</f>
        <v>13141201061.439999</v>
      </c>
      <c r="G11" s="25">
        <f>SUM(G12:G20)</f>
        <v>13141201061.439999</v>
      </c>
      <c r="H11" s="33">
        <f>+G11/F11</f>
        <v>1</v>
      </c>
      <c r="I11" s="25">
        <f>SUM(I12:I20)</f>
        <v>3828101731.6600003</v>
      </c>
      <c r="J11" s="33">
        <f t="shared" si="2"/>
        <v>0.29130531629203466</v>
      </c>
      <c r="K11" s="25">
        <f>SUM(K12:K20)</f>
        <v>3806055579.7400002</v>
      </c>
      <c r="L11" s="33">
        <f>+K11/F11</f>
        <v>0.28962768029689795</v>
      </c>
      <c r="M11" s="25">
        <f>SUM(M12:M20)</f>
        <v>3806055579.7400002</v>
      </c>
      <c r="N11" s="33">
        <f t="shared" si="4"/>
        <v>0.28962768029689795</v>
      </c>
    </row>
    <row r="12" spans="1:15" x14ac:dyDescent="0.25">
      <c r="A12" s="13" t="s">
        <v>17</v>
      </c>
      <c r="B12" s="13" t="s">
        <v>75</v>
      </c>
      <c r="C12" s="14" t="s">
        <v>76</v>
      </c>
      <c r="D12" s="16">
        <v>1113010</v>
      </c>
      <c r="E12" s="16" t="str">
        <f>CONCATENATE(B12,D12)</f>
        <v>A-01-02-01-001-0011113010</v>
      </c>
      <c r="F12" s="2">
        <v>6818878718.8599997</v>
      </c>
      <c r="G12" s="2">
        <v>6818878718.8599997</v>
      </c>
      <c r="H12" s="34">
        <f>+G12/F12</f>
        <v>1</v>
      </c>
      <c r="I12" s="2">
        <v>2491036892.7399998</v>
      </c>
      <c r="J12" s="34">
        <f t="shared" si="2"/>
        <v>0.365314738015528</v>
      </c>
      <c r="K12" s="2">
        <v>2476377059.8899999</v>
      </c>
      <c r="L12" s="34">
        <f>+K12/F12</f>
        <v>0.3631648489422038</v>
      </c>
      <c r="M12" s="2">
        <v>2476377059.8899999</v>
      </c>
      <c r="N12" s="34">
        <f>+M12/F12</f>
        <v>0.3631648489422038</v>
      </c>
    </row>
    <row r="13" spans="1:15" x14ac:dyDescent="0.25">
      <c r="A13" s="13" t="s">
        <v>17</v>
      </c>
      <c r="B13" s="13" t="s">
        <v>77</v>
      </c>
      <c r="C13" s="14" t="s">
        <v>18</v>
      </c>
      <c r="D13" s="16">
        <v>1113010</v>
      </c>
      <c r="E13" s="16" t="str">
        <f t="shared" ref="E13:E30" si="5">CONCATENATE(B13,D13)</f>
        <v>A-01-02-01-001-0031113010</v>
      </c>
      <c r="F13" s="2">
        <v>4282276502.5999999</v>
      </c>
      <c r="G13" s="2">
        <v>4282276502.5999999</v>
      </c>
      <c r="H13" s="34">
        <f t="shared" si="1"/>
        <v>1</v>
      </c>
      <c r="I13" s="2">
        <v>895201454.97000003</v>
      </c>
      <c r="J13" s="34">
        <f t="shared" si="2"/>
        <v>0.20904802724122909</v>
      </c>
      <c r="K13" s="2">
        <v>887815135.89999998</v>
      </c>
      <c r="L13" s="34">
        <f t="shared" si="3"/>
        <v>0.20732316919772922</v>
      </c>
      <c r="M13" s="2">
        <v>887815135.89999998</v>
      </c>
      <c r="N13" s="34">
        <f t="shared" si="4"/>
        <v>0.20732316919772922</v>
      </c>
    </row>
    <row r="14" spans="1:15" x14ac:dyDescent="0.25">
      <c r="A14" s="13" t="s">
        <v>17</v>
      </c>
      <c r="B14" s="13" t="s">
        <v>78</v>
      </c>
      <c r="C14" s="14" t="s">
        <v>79</v>
      </c>
      <c r="D14" s="16">
        <v>1113010</v>
      </c>
      <c r="E14" s="16" t="str">
        <f t="shared" si="5"/>
        <v>A-01-02-01-001-0041113010</v>
      </c>
      <c r="F14" s="2">
        <v>32197550.600000001</v>
      </c>
      <c r="G14" s="2">
        <v>32197550.600000001</v>
      </c>
      <c r="H14" s="34">
        <f t="shared" si="1"/>
        <v>1</v>
      </c>
      <c r="I14" s="2">
        <v>989310</v>
      </c>
      <c r="J14" s="34">
        <f t="shared" si="2"/>
        <v>3.0726250337812962E-2</v>
      </c>
      <c r="K14" s="2">
        <v>989310</v>
      </c>
      <c r="L14" s="34">
        <f t="shared" si="3"/>
        <v>3.0726250337812962E-2</v>
      </c>
      <c r="M14" s="2">
        <v>989310</v>
      </c>
      <c r="N14" s="34">
        <f t="shared" si="4"/>
        <v>3.0726250337812962E-2</v>
      </c>
    </row>
    <row r="15" spans="1:15" x14ac:dyDescent="0.25">
      <c r="A15" s="13" t="s">
        <v>17</v>
      </c>
      <c r="B15" s="13" t="s">
        <v>80</v>
      </c>
      <c r="C15" s="14" t="s">
        <v>81</v>
      </c>
      <c r="D15" s="16">
        <v>1113010</v>
      </c>
      <c r="E15" s="16" t="str">
        <f t="shared" si="5"/>
        <v>A-01-02-01-001-0051113010</v>
      </c>
      <c r="F15" s="2">
        <v>31606400</v>
      </c>
      <c r="G15" s="2">
        <v>31606400</v>
      </c>
      <c r="H15" s="34">
        <f t="shared" si="1"/>
        <v>1</v>
      </c>
      <c r="I15" s="2">
        <v>2000000</v>
      </c>
      <c r="J15" s="34">
        <f t="shared" si="2"/>
        <v>6.3278323377543785E-2</v>
      </c>
      <c r="K15" s="2">
        <v>2000000</v>
      </c>
      <c r="L15" s="34">
        <f t="shared" si="3"/>
        <v>6.3278323377543785E-2</v>
      </c>
      <c r="M15" s="2">
        <v>2000000</v>
      </c>
      <c r="N15" s="34">
        <f t="shared" si="4"/>
        <v>6.3278323377543785E-2</v>
      </c>
    </row>
    <row r="16" spans="1:15" x14ac:dyDescent="0.25">
      <c r="A16" s="13" t="s">
        <v>17</v>
      </c>
      <c r="B16" s="13" t="s">
        <v>82</v>
      </c>
      <c r="C16" s="14" t="s">
        <v>22</v>
      </c>
      <c r="D16" s="16">
        <v>1113010</v>
      </c>
      <c r="E16" s="16" t="str">
        <f t="shared" si="5"/>
        <v>A-01-02-01-001-0061113010</v>
      </c>
      <c r="F16" s="2">
        <v>524724193.67000002</v>
      </c>
      <c r="G16" s="2">
        <v>524724193.67000002</v>
      </c>
      <c r="H16" s="34">
        <f t="shared" si="1"/>
        <v>1</v>
      </c>
      <c r="I16" s="2">
        <v>180451265.13</v>
      </c>
      <c r="J16" s="34">
        <f t="shared" si="2"/>
        <v>0.34389736037878621</v>
      </c>
      <c r="K16" s="2">
        <v>180451265.13</v>
      </c>
      <c r="L16" s="34">
        <f t="shared" si="3"/>
        <v>0.34389736037878621</v>
      </c>
      <c r="M16" s="2">
        <v>180451265.13</v>
      </c>
      <c r="N16" s="34">
        <f t="shared" si="4"/>
        <v>0.34389736037878621</v>
      </c>
    </row>
    <row r="17" spans="1:14" x14ac:dyDescent="0.25">
      <c r="A17" s="13" t="s">
        <v>17</v>
      </c>
      <c r="B17" s="13" t="s">
        <v>83</v>
      </c>
      <c r="C17" s="14" t="s">
        <v>20</v>
      </c>
      <c r="D17" s="16">
        <v>1113010</v>
      </c>
      <c r="E17" s="16" t="str">
        <f t="shared" si="5"/>
        <v>A-01-02-01-001-0071113010</v>
      </c>
      <c r="F17" s="2">
        <v>489599476.50999999</v>
      </c>
      <c r="G17" s="2">
        <v>489599476.50999999</v>
      </c>
      <c r="H17" s="34">
        <f t="shared" si="1"/>
        <v>1</v>
      </c>
      <c r="I17" s="2">
        <v>80016352.859999999</v>
      </c>
      <c r="J17" s="34">
        <f t="shared" si="2"/>
        <v>0.16343226800481614</v>
      </c>
      <c r="K17" s="2">
        <v>80016352.859999999</v>
      </c>
      <c r="L17" s="34">
        <f t="shared" si="3"/>
        <v>0.16343226800481614</v>
      </c>
      <c r="M17" s="2">
        <v>80016352.859999999</v>
      </c>
      <c r="N17" s="34">
        <f t="shared" si="4"/>
        <v>0.16343226800481614</v>
      </c>
    </row>
    <row r="18" spans="1:14" x14ac:dyDescent="0.25">
      <c r="A18" s="13" t="s">
        <v>17</v>
      </c>
      <c r="B18" s="13" t="s">
        <v>84</v>
      </c>
      <c r="C18" s="14" t="s">
        <v>85</v>
      </c>
      <c r="D18" s="16">
        <v>1113010</v>
      </c>
      <c r="E18" s="16" t="str">
        <f t="shared" si="5"/>
        <v>A-01-02-01-001-0081113010</v>
      </c>
      <c r="F18" s="2">
        <v>33113000</v>
      </c>
      <c r="G18" s="2">
        <v>33113000</v>
      </c>
      <c r="H18" s="34">
        <f t="shared" si="1"/>
        <v>1</v>
      </c>
      <c r="I18" s="2">
        <v>0</v>
      </c>
      <c r="J18" s="34">
        <f t="shared" si="2"/>
        <v>0</v>
      </c>
      <c r="K18" s="2">
        <v>0</v>
      </c>
      <c r="L18" s="34">
        <f t="shared" si="3"/>
        <v>0</v>
      </c>
      <c r="M18" s="2">
        <v>0</v>
      </c>
      <c r="N18" s="34">
        <f t="shared" si="4"/>
        <v>0</v>
      </c>
    </row>
    <row r="19" spans="1:14" x14ac:dyDescent="0.25">
      <c r="A19" s="13" t="s">
        <v>17</v>
      </c>
      <c r="B19" s="13" t="s">
        <v>86</v>
      </c>
      <c r="C19" s="14" t="s">
        <v>24</v>
      </c>
      <c r="D19" s="16">
        <v>1113010</v>
      </c>
      <c r="E19" s="16" t="str">
        <f t="shared" si="5"/>
        <v>A-01-02-01-001-0091113010</v>
      </c>
      <c r="F19" s="2">
        <v>444028832.88</v>
      </c>
      <c r="G19" s="2">
        <v>444028832.88</v>
      </c>
      <c r="H19" s="34">
        <f t="shared" si="1"/>
        <v>1</v>
      </c>
      <c r="I19" s="2">
        <v>6889301.5099999998</v>
      </c>
      <c r="J19" s="34">
        <f t="shared" si="2"/>
        <v>1.5515437286618394E-2</v>
      </c>
      <c r="K19" s="2">
        <v>6889301.5099999998</v>
      </c>
      <c r="L19" s="34">
        <f t="shared" si="3"/>
        <v>1.5515437286618394E-2</v>
      </c>
      <c r="M19" s="2">
        <v>6889301.5099999998</v>
      </c>
      <c r="N19" s="34">
        <f t="shared" si="4"/>
        <v>1.5515437286618394E-2</v>
      </c>
    </row>
    <row r="20" spans="1:14" x14ac:dyDescent="0.25">
      <c r="A20" s="13" t="s">
        <v>17</v>
      </c>
      <c r="B20" s="13" t="s">
        <v>87</v>
      </c>
      <c r="C20" s="14" t="s">
        <v>23</v>
      </c>
      <c r="D20" s="16">
        <v>1113010</v>
      </c>
      <c r="E20" s="16" t="str">
        <f t="shared" si="5"/>
        <v>A-01-02-01-001-0101113010</v>
      </c>
      <c r="F20" s="2">
        <v>484776386.31999999</v>
      </c>
      <c r="G20" s="2">
        <v>484776386.31999999</v>
      </c>
      <c r="H20" s="34">
        <f t="shared" si="1"/>
        <v>1</v>
      </c>
      <c r="I20" s="2">
        <v>171517154.44999999</v>
      </c>
      <c r="J20" s="34">
        <f t="shared" si="2"/>
        <v>0.35380674325333544</v>
      </c>
      <c r="K20" s="2">
        <v>171517154.44999999</v>
      </c>
      <c r="L20" s="34">
        <f t="shared" si="3"/>
        <v>0.35380674325333544</v>
      </c>
      <c r="M20" s="2">
        <v>171517154.44999999</v>
      </c>
      <c r="N20" s="34">
        <f t="shared" si="4"/>
        <v>0.35380674325333544</v>
      </c>
    </row>
    <row r="21" spans="1:14" ht="21" customHeight="1" x14ac:dyDescent="0.25">
      <c r="A21" s="11" t="s">
        <v>2</v>
      </c>
      <c r="B21" s="11" t="s">
        <v>89</v>
      </c>
      <c r="C21" s="11" t="s">
        <v>88</v>
      </c>
      <c r="D21" s="17"/>
      <c r="E21" s="17"/>
      <c r="F21" s="12">
        <f>SUM(F22:F30)</f>
        <v>3762247539.9000001</v>
      </c>
      <c r="G21" s="12">
        <f>SUM(G22:G30)</f>
        <v>3762247539.9000001</v>
      </c>
      <c r="H21" s="32">
        <f t="shared" ref="H21:H30" si="6">+G21/F21</f>
        <v>1</v>
      </c>
      <c r="I21" s="12">
        <f>SUM(I22:I30)</f>
        <v>1295427111</v>
      </c>
      <c r="J21" s="32">
        <f t="shared" si="2"/>
        <v>0.34432266810238443</v>
      </c>
      <c r="K21" s="12">
        <f>SUM(K22:K30)</f>
        <v>1295427111</v>
      </c>
      <c r="L21" s="32">
        <f>+K21/F21</f>
        <v>0.34432266810238443</v>
      </c>
      <c r="M21" s="12">
        <f>SUM(M22:M30)</f>
        <v>1295427111</v>
      </c>
      <c r="N21" s="32">
        <f>+M21/F21</f>
        <v>0.34432266810238443</v>
      </c>
    </row>
    <row r="22" spans="1:14" x14ac:dyDescent="0.25">
      <c r="A22" s="13" t="s">
        <v>17</v>
      </c>
      <c r="B22" s="13" t="s">
        <v>90</v>
      </c>
      <c r="C22" s="14" t="s">
        <v>91</v>
      </c>
      <c r="D22" s="16">
        <v>1113010</v>
      </c>
      <c r="E22" s="16" t="str">
        <f t="shared" si="5"/>
        <v>A-01-02-02-0011113010</v>
      </c>
      <c r="F22" s="2">
        <v>693532152</v>
      </c>
      <c r="G22" s="2">
        <v>693532152</v>
      </c>
      <c r="H22" s="34">
        <f t="shared" si="6"/>
        <v>1</v>
      </c>
      <c r="I22" s="2">
        <v>381942000</v>
      </c>
      <c r="J22" s="34">
        <f t="shared" si="2"/>
        <v>0.55071996143013713</v>
      </c>
      <c r="K22" s="2">
        <v>381942000</v>
      </c>
      <c r="L22" s="34">
        <f t="shared" si="3"/>
        <v>0.55071996143013713</v>
      </c>
      <c r="M22" s="2">
        <v>381942000</v>
      </c>
      <c r="N22" s="34">
        <f t="shared" si="4"/>
        <v>0.55071996143013713</v>
      </c>
    </row>
    <row r="23" spans="1:14" x14ac:dyDescent="0.25">
      <c r="A23" s="13" t="s">
        <v>17</v>
      </c>
      <c r="B23" s="13" t="s">
        <v>92</v>
      </c>
      <c r="C23" s="14" t="s">
        <v>93</v>
      </c>
      <c r="D23" s="16">
        <v>1113010</v>
      </c>
      <c r="E23" s="16" t="str">
        <f t="shared" si="5"/>
        <v>A-01-02-02-0021113010</v>
      </c>
      <c r="F23" s="2">
        <v>780916001</v>
      </c>
      <c r="G23" s="2">
        <v>780916001</v>
      </c>
      <c r="H23" s="34">
        <f t="shared" si="6"/>
        <v>1</v>
      </c>
      <c r="I23" s="2">
        <v>270862600</v>
      </c>
      <c r="J23" s="34">
        <f t="shared" si="2"/>
        <v>0.34685241390001947</v>
      </c>
      <c r="K23" s="2">
        <v>270862600</v>
      </c>
      <c r="L23" s="34">
        <f t="shared" si="3"/>
        <v>0.34685241390001947</v>
      </c>
      <c r="M23" s="2">
        <v>270862600</v>
      </c>
      <c r="N23" s="34">
        <f t="shared" si="4"/>
        <v>0.34685241390001947</v>
      </c>
    </row>
    <row r="24" spans="1:14" x14ac:dyDescent="0.25">
      <c r="A24" s="13" t="s">
        <v>17</v>
      </c>
      <c r="B24" s="13" t="s">
        <v>94</v>
      </c>
      <c r="C24" s="14" t="s">
        <v>95</v>
      </c>
      <c r="D24" s="16">
        <v>1113010</v>
      </c>
      <c r="E24" s="16" t="str">
        <f t="shared" si="5"/>
        <v>A-01-02-02-0031113010</v>
      </c>
      <c r="F24" s="2">
        <v>759878446</v>
      </c>
      <c r="G24" s="2">
        <v>759878446</v>
      </c>
      <c r="H24" s="34">
        <f t="shared" si="6"/>
        <v>1</v>
      </c>
      <c r="I24" s="2">
        <v>312726411</v>
      </c>
      <c r="J24" s="34">
        <f t="shared" si="2"/>
        <v>0.41154794249816107</v>
      </c>
      <c r="K24" s="2">
        <v>312726411</v>
      </c>
      <c r="L24" s="34">
        <f t="shared" si="3"/>
        <v>0.41154794249816107</v>
      </c>
      <c r="M24" s="2">
        <v>312726411</v>
      </c>
      <c r="N24" s="34">
        <f t="shared" si="4"/>
        <v>0.41154794249816107</v>
      </c>
    </row>
    <row r="25" spans="1:14" x14ac:dyDescent="0.25">
      <c r="A25" s="13" t="s">
        <v>17</v>
      </c>
      <c r="B25" s="13" t="s">
        <v>96</v>
      </c>
      <c r="C25" s="14" t="s">
        <v>97</v>
      </c>
      <c r="D25" s="16">
        <v>1113010</v>
      </c>
      <c r="E25" s="16" t="str">
        <f t="shared" si="5"/>
        <v>A-01-02-02-0041113010</v>
      </c>
      <c r="F25" s="2">
        <v>441637726</v>
      </c>
      <c r="G25" s="2">
        <v>441637726</v>
      </c>
      <c r="H25" s="34">
        <f t="shared" si="6"/>
        <v>1</v>
      </c>
      <c r="I25" s="2">
        <v>139743100</v>
      </c>
      <c r="J25" s="34">
        <f t="shared" si="2"/>
        <v>0.31642020546043659</v>
      </c>
      <c r="K25" s="2">
        <v>139743100</v>
      </c>
      <c r="L25" s="34">
        <f t="shared" si="3"/>
        <v>0.31642020546043659</v>
      </c>
      <c r="M25" s="2">
        <v>139743100</v>
      </c>
      <c r="N25" s="34">
        <f t="shared" si="4"/>
        <v>0.31642020546043659</v>
      </c>
    </row>
    <row r="26" spans="1:14" x14ac:dyDescent="0.25">
      <c r="A26" s="13" t="s">
        <v>17</v>
      </c>
      <c r="B26" s="13" t="s">
        <v>98</v>
      </c>
      <c r="C26" s="14" t="s">
        <v>99</v>
      </c>
      <c r="D26" s="16">
        <v>1113010</v>
      </c>
      <c r="E26" s="16" t="str">
        <f t="shared" si="5"/>
        <v>A-01-02-02-0051113010</v>
      </c>
      <c r="F26" s="2">
        <v>153560730</v>
      </c>
      <c r="G26" s="2">
        <v>153560730</v>
      </c>
      <c r="H26" s="34">
        <f t="shared" si="6"/>
        <v>1</v>
      </c>
      <c r="I26" s="2">
        <v>15354200</v>
      </c>
      <c r="J26" s="34">
        <f t="shared" si="2"/>
        <v>9.9987802871215836E-2</v>
      </c>
      <c r="K26" s="2">
        <v>15354200</v>
      </c>
      <c r="L26" s="34">
        <f t="shared" si="3"/>
        <v>9.9987802871215836E-2</v>
      </c>
      <c r="M26" s="2">
        <v>15354200</v>
      </c>
      <c r="N26" s="34">
        <f t="shared" si="4"/>
        <v>9.9987802871215836E-2</v>
      </c>
    </row>
    <row r="27" spans="1:14" x14ac:dyDescent="0.25">
      <c r="A27" s="13" t="s">
        <v>17</v>
      </c>
      <c r="B27" s="13" t="s">
        <v>100</v>
      </c>
      <c r="C27" s="14" t="s">
        <v>101</v>
      </c>
      <c r="D27" s="16">
        <v>1113010</v>
      </c>
      <c r="E27" s="16" t="str">
        <f t="shared" si="5"/>
        <v>A-01-02-02-0061113010</v>
      </c>
      <c r="F27" s="2">
        <v>330206269</v>
      </c>
      <c r="G27" s="2">
        <v>330206269</v>
      </c>
      <c r="H27" s="34">
        <f t="shared" si="6"/>
        <v>1</v>
      </c>
      <c r="I27" s="2">
        <v>104854300</v>
      </c>
      <c r="J27" s="34">
        <f t="shared" si="2"/>
        <v>0.31754182110939877</v>
      </c>
      <c r="K27" s="2">
        <v>104854300</v>
      </c>
      <c r="L27" s="34">
        <f t="shared" si="3"/>
        <v>0.31754182110939877</v>
      </c>
      <c r="M27" s="2">
        <v>104854300</v>
      </c>
      <c r="N27" s="34">
        <f t="shared" si="4"/>
        <v>0.31754182110939877</v>
      </c>
    </row>
    <row r="28" spans="1:14" x14ac:dyDescent="0.25">
      <c r="A28" s="13" t="s">
        <v>17</v>
      </c>
      <c r="B28" s="13" t="s">
        <v>102</v>
      </c>
      <c r="C28" s="14" t="s">
        <v>103</v>
      </c>
      <c r="D28" s="16">
        <v>1113010</v>
      </c>
      <c r="E28" s="16" t="str">
        <f t="shared" si="5"/>
        <v>A-01-02-02-0071113010</v>
      </c>
      <c r="F28" s="2">
        <v>198129378</v>
      </c>
      <c r="G28" s="2">
        <v>198129378</v>
      </c>
      <c r="H28" s="34">
        <f t="shared" si="6"/>
        <v>1</v>
      </c>
      <c r="I28" s="2">
        <v>17490900</v>
      </c>
      <c r="J28" s="34">
        <f t="shared" si="2"/>
        <v>8.8280194368752327E-2</v>
      </c>
      <c r="K28" s="2">
        <v>17490900</v>
      </c>
      <c r="L28" s="34">
        <f t="shared" si="3"/>
        <v>8.8280194368752327E-2</v>
      </c>
      <c r="M28" s="2">
        <v>17490900</v>
      </c>
      <c r="N28" s="34">
        <f t="shared" si="4"/>
        <v>8.8280194368752327E-2</v>
      </c>
    </row>
    <row r="29" spans="1:14" x14ac:dyDescent="0.25">
      <c r="A29" s="13" t="s">
        <v>17</v>
      </c>
      <c r="B29" s="13" t="s">
        <v>104</v>
      </c>
      <c r="C29" s="14" t="s">
        <v>25</v>
      </c>
      <c r="D29" s="16">
        <v>1113010</v>
      </c>
      <c r="E29" s="16" t="str">
        <f t="shared" si="5"/>
        <v>A-01-02-02-0081113010</v>
      </c>
      <c r="F29" s="2">
        <v>198129378</v>
      </c>
      <c r="G29" s="2">
        <v>198129378</v>
      </c>
      <c r="H29" s="34">
        <f t="shared" si="6"/>
        <v>1</v>
      </c>
      <c r="I29" s="2">
        <v>17490900</v>
      </c>
      <c r="J29" s="34">
        <f t="shared" si="2"/>
        <v>8.8280194368752327E-2</v>
      </c>
      <c r="K29" s="2">
        <v>17490900</v>
      </c>
      <c r="L29" s="34">
        <f t="shared" si="3"/>
        <v>8.8280194368752327E-2</v>
      </c>
      <c r="M29" s="2">
        <v>17490900</v>
      </c>
      <c r="N29" s="34">
        <f t="shared" si="4"/>
        <v>8.8280194368752327E-2</v>
      </c>
    </row>
    <row r="30" spans="1:14" x14ac:dyDescent="0.25">
      <c r="A30" s="13" t="s">
        <v>17</v>
      </c>
      <c r="B30" s="13" t="s">
        <v>105</v>
      </c>
      <c r="C30" s="14" t="s">
        <v>26</v>
      </c>
      <c r="D30" s="16">
        <v>1113010</v>
      </c>
      <c r="E30" s="16" t="str">
        <f t="shared" si="5"/>
        <v>A-01-02-02-0091113010</v>
      </c>
      <c r="F30" s="2">
        <v>206257459.90000001</v>
      </c>
      <c r="G30" s="2">
        <v>206257459.90000001</v>
      </c>
      <c r="H30" s="34">
        <f t="shared" si="6"/>
        <v>1</v>
      </c>
      <c r="I30" s="2">
        <v>34962700</v>
      </c>
      <c r="J30" s="34">
        <f t="shared" si="2"/>
        <v>0.1695099901693301</v>
      </c>
      <c r="K30" s="2">
        <v>34962700</v>
      </c>
      <c r="L30" s="34">
        <f t="shared" si="3"/>
        <v>0.1695099901693301</v>
      </c>
      <c r="M30" s="2">
        <v>34962700</v>
      </c>
      <c r="N30" s="34">
        <f t="shared" si="4"/>
        <v>0.1695099901693301</v>
      </c>
    </row>
    <row r="31" spans="1:14" ht="34.5" customHeight="1" x14ac:dyDescent="0.25">
      <c r="A31" s="12" t="s">
        <v>2</v>
      </c>
      <c r="B31" s="11" t="s">
        <v>106</v>
      </c>
      <c r="C31" s="11" t="s">
        <v>107</v>
      </c>
      <c r="D31" s="17"/>
      <c r="E31" s="17"/>
      <c r="F31" s="12">
        <f>+F32</f>
        <v>1825519258.1700001</v>
      </c>
      <c r="G31" s="12">
        <f>+G32</f>
        <v>1825519258.1700001</v>
      </c>
      <c r="H31" s="32">
        <f>+G31/F31</f>
        <v>1</v>
      </c>
      <c r="I31" s="12">
        <f>+I32</f>
        <v>292016819.96999997</v>
      </c>
      <c r="J31" s="32">
        <f t="shared" si="2"/>
        <v>0.15996370274544983</v>
      </c>
      <c r="K31" s="12">
        <f>+K32</f>
        <v>292016819.96999997</v>
      </c>
      <c r="L31" s="32">
        <f>+K31/F31</f>
        <v>0.15996370274544983</v>
      </c>
      <c r="M31" s="12">
        <f>+M32</f>
        <v>292016819.96999997</v>
      </c>
      <c r="N31" s="32">
        <f>+M31/F31</f>
        <v>0.15996370274544983</v>
      </c>
    </row>
    <row r="32" spans="1:14" x14ac:dyDescent="0.25">
      <c r="A32" s="22" t="s">
        <v>2</v>
      </c>
      <c r="B32" s="22" t="s">
        <v>108</v>
      </c>
      <c r="C32" s="23" t="s">
        <v>109</v>
      </c>
      <c r="D32" s="26"/>
      <c r="E32" s="26"/>
      <c r="F32" s="25">
        <f>SUM(F33:F36)</f>
        <v>1825519258.1700001</v>
      </c>
      <c r="G32" s="25">
        <f>SUM(G33:G36)</f>
        <v>1825519258.1700001</v>
      </c>
      <c r="H32" s="33">
        <f t="shared" si="1"/>
        <v>1</v>
      </c>
      <c r="I32" s="25">
        <f>SUM(I33:I36)</f>
        <v>292016819.96999997</v>
      </c>
      <c r="J32" s="33">
        <f t="shared" si="2"/>
        <v>0.15996370274544983</v>
      </c>
      <c r="K32" s="25">
        <f>SUM(K33:K36)</f>
        <v>292016819.96999997</v>
      </c>
      <c r="L32" s="33">
        <f t="shared" si="3"/>
        <v>0.15996370274544983</v>
      </c>
      <c r="M32" s="25">
        <f>SUM(M33:M36)</f>
        <v>292016819.96999997</v>
      </c>
      <c r="N32" s="33">
        <f t="shared" si="4"/>
        <v>0.15996370274544983</v>
      </c>
    </row>
    <row r="33" spans="1:14" x14ac:dyDescent="0.25">
      <c r="A33" s="13" t="s">
        <v>17</v>
      </c>
      <c r="B33" s="13" t="s">
        <v>110</v>
      </c>
      <c r="C33" s="14" t="s">
        <v>111</v>
      </c>
      <c r="D33" s="16">
        <v>1113010</v>
      </c>
      <c r="E33" s="16" t="str">
        <f>CONCATENATE(B33,D33)</f>
        <v>A-01-02-03-001-0011113010</v>
      </c>
      <c r="F33" s="2">
        <v>558541708.57000005</v>
      </c>
      <c r="G33" s="2">
        <v>558541708.57000005</v>
      </c>
      <c r="H33" s="34">
        <f t="shared" si="1"/>
        <v>1</v>
      </c>
      <c r="I33" s="2">
        <v>232789220.53</v>
      </c>
      <c r="J33" s="34">
        <f t="shared" si="2"/>
        <v>0.41678037102367144</v>
      </c>
      <c r="K33" s="2">
        <v>232789220.53</v>
      </c>
      <c r="L33" s="34">
        <f t="shared" si="3"/>
        <v>0.41678037102367144</v>
      </c>
      <c r="M33" s="2">
        <v>232789220.53</v>
      </c>
      <c r="N33" s="34">
        <f t="shared" si="4"/>
        <v>0.41678037102367144</v>
      </c>
    </row>
    <row r="34" spans="1:14" x14ac:dyDescent="0.25">
      <c r="A34" s="13" t="s">
        <v>17</v>
      </c>
      <c r="B34" s="13" t="s">
        <v>112</v>
      </c>
      <c r="C34" s="14" t="s">
        <v>113</v>
      </c>
      <c r="D34" s="16">
        <v>1113010</v>
      </c>
      <c r="E34" s="16" t="str">
        <f>CONCATENATE(B34,D34)</f>
        <v>A-01-02-03-001-0021113010</v>
      </c>
      <c r="F34" s="2">
        <v>370362843.06999999</v>
      </c>
      <c r="G34" s="2">
        <v>370362843.06999999</v>
      </c>
      <c r="H34" s="34">
        <f t="shared" si="1"/>
        <v>1</v>
      </c>
      <c r="I34" s="2">
        <v>18723153.129999999</v>
      </c>
      <c r="J34" s="34">
        <f t="shared" si="2"/>
        <v>5.0553540886555004E-2</v>
      </c>
      <c r="K34" s="2">
        <v>18723153.129999999</v>
      </c>
      <c r="L34" s="34">
        <f t="shared" si="3"/>
        <v>5.0553540886555004E-2</v>
      </c>
      <c r="M34" s="2">
        <v>18723153.129999999</v>
      </c>
      <c r="N34" s="34">
        <f t="shared" si="4"/>
        <v>5.0553540886555004E-2</v>
      </c>
    </row>
    <row r="35" spans="1:14" x14ac:dyDescent="0.25">
      <c r="A35" s="13" t="s">
        <v>17</v>
      </c>
      <c r="B35" s="13" t="s">
        <v>114</v>
      </c>
      <c r="C35" s="14" t="s">
        <v>21</v>
      </c>
      <c r="D35" s="16">
        <v>1113010</v>
      </c>
      <c r="E35" s="16" t="str">
        <f>CONCATENATE(B35,D35)</f>
        <v>A-01-02-03-001-0031113010</v>
      </c>
      <c r="F35" s="2">
        <v>220696660.88999999</v>
      </c>
      <c r="G35" s="2">
        <v>220696660.88999999</v>
      </c>
      <c r="H35" s="34">
        <f t="shared" si="1"/>
        <v>1</v>
      </c>
      <c r="I35" s="2">
        <v>15680706.6</v>
      </c>
      <c r="J35" s="34">
        <f t="shared" si="2"/>
        <v>7.1050946293272674E-2</v>
      </c>
      <c r="K35" s="2">
        <v>15680706.6</v>
      </c>
      <c r="L35" s="34">
        <f t="shared" si="3"/>
        <v>7.1050946293272674E-2</v>
      </c>
      <c r="M35" s="2">
        <v>15680706.6</v>
      </c>
      <c r="N35" s="34">
        <f t="shared" si="4"/>
        <v>7.1050946293272674E-2</v>
      </c>
    </row>
    <row r="36" spans="1:14" x14ac:dyDescent="0.25">
      <c r="A36" s="13" t="s">
        <v>17</v>
      </c>
      <c r="B36" s="13" t="s">
        <v>115</v>
      </c>
      <c r="C36" s="14" t="s">
        <v>19</v>
      </c>
      <c r="D36" s="16">
        <v>1113010</v>
      </c>
      <c r="E36" s="16" t="str">
        <f>CONCATENATE(B36,D36)</f>
        <v>A-01-02-03-0021113010</v>
      </c>
      <c r="F36" s="2">
        <v>675918045.63999999</v>
      </c>
      <c r="G36" s="2">
        <v>675918045.63999999</v>
      </c>
      <c r="H36" s="34">
        <f t="shared" si="1"/>
        <v>1</v>
      </c>
      <c r="I36" s="2">
        <v>24823739.710000001</v>
      </c>
      <c r="J36" s="34">
        <f t="shared" si="2"/>
        <v>3.6725960891450068E-2</v>
      </c>
      <c r="K36" s="2">
        <v>24823739.710000001</v>
      </c>
      <c r="L36" s="34">
        <f t="shared" si="3"/>
        <v>3.6725960891450068E-2</v>
      </c>
      <c r="M36" s="2">
        <v>24823739.710000001</v>
      </c>
      <c r="N36" s="34">
        <f t="shared" si="4"/>
        <v>3.6725960891450068E-2</v>
      </c>
    </row>
    <row r="37" spans="1:14" ht="21" customHeight="1" x14ac:dyDescent="0.25">
      <c r="A37" s="8" t="s">
        <v>2</v>
      </c>
      <c r="B37" s="8" t="s">
        <v>116</v>
      </c>
      <c r="C37" s="9" t="s">
        <v>1</v>
      </c>
      <c r="D37" s="18"/>
      <c r="E37" s="18"/>
      <c r="F37" s="3">
        <f>+F38+F41</f>
        <v>12904574667.65</v>
      </c>
      <c r="G37" s="3">
        <f>+G38+G41</f>
        <v>5313788322.1199999</v>
      </c>
      <c r="H37" s="31">
        <f t="shared" ref="H37:H68" si="7">+G37/F37</f>
        <v>0.41177554928958171</v>
      </c>
      <c r="I37" s="3">
        <f>+I38+I41</f>
        <v>3520583968.9200001</v>
      </c>
      <c r="J37" s="31">
        <f t="shared" ref="J37:J68" si="8">+I37/F37</f>
        <v>0.27281673821808489</v>
      </c>
      <c r="K37" s="3">
        <f>+K38+K41</f>
        <v>1897546283.6499999</v>
      </c>
      <c r="L37" s="31">
        <f t="shared" ref="L37:L68" si="9">+K37/F37</f>
        <v>0.1470444654334008</v>
      </c>
      <c r="M37" s="3">
        <f>+M38+M41</f>
        <v>1897546283.6499999</v>
      </c>
      <c r="N37" s="31">
        <f t="shared" ref="N37:N68" si="10">+M37/F37</f>
        <v>0.1470444654334008</v>
      </c>
    </row>
    <row r="38" spans="1:14" ht="21" customHeight="1" x14ac:dyDescent="0.25">
      <c r="A38" s="11" t="s">
        <v>2</v>
      </c>
      <c r="B38" s="11" t="s">
        <v>167</v>
      </c>
      <c r="C38" s="11" t="s">
        <v>168</v>
      </c>
      <c r="D38" s="17"/>
      <c r="E38" s="12"/>
      <c r="F38" s="12">
        <f>SUM(F39:F40)</f>
        <v>2707500000.6700001</v>
      </c>
      <c r="G38" s="50">
        <f>SUM(G39:G40)</f>
        <v>562214661</v>
      </c>
      <c r="H38" s="51">
        <f>+G38/F38</f>
        <v>0.20765084426994421</v>
      </c>
      <c r="I38" s="50">
        <f>SUM(I39:I40)</f>
        <v>212214661</v>
      </c>
      <c r="J38" s="51">
        <f>+I38/F38</f>
        <v>7.8380299518923433E-2</v>
      </c>
      <c r="K38" s="50">
        <f>SUM(K39:K40)</f>
        <v>212214661</v>
      </c>
      <c r="L38" s="51">
        <f>+K38/F38</f>
        <v>7.8380299518923433E-2</v>
      </c>
      <c r="M38" s="50">
        <f>SUM(M39:M40)</f>
        <v>212214661</v>
      </c>
      <c r="N38" s="51">
        <f>+M38/F38</f>
        <v>7.8380299518923433E-2</v>
      </c>
    </row>
    <row r="39" spans="1:14" ht="30" x14ac:dyDescent="0.25">
      <c r="A39" s="13" t="s">
        <v>17</v>
      </c>
      <c r="B39" s="13" t="s">
        <v>169</v>
      </c>
      <c r="C39" s="14" t="s">
        <v>170</v>
      </c>
      <c r="D39" s="16">
        <v>1113010</v>
      </c>
      <c r="E39" s="16" t="str">
        <f>CONCATENATE(B39,D39)</f>
        <v>A-02-01-01-004-005-021113010</v>
      </c>
      <c r="F39" s="2">
        <v>1760000000</v>
      </c>
      <c r="G39" s="2">
        <v>350000000</v>
      </c>
      <c r="H39" s="34">
        <f t="shared" si="7"/>
        <v>0.19886363636363635</v>
      </c>
      <c r="I39" s="2">
        <v>0</v>
      </c>
      <c r="J39" s="34">
        <f t="shared" si="8"/>
        <v>0</v>
      </c>
      <c r="K39" s="2">
        <v>0</v>
      </c>
      <c r="L39" s="34">
        <f t="shared" si="9"/>
        <v>0</v>
      </c>
      <c r="M39" s="2">
        <v>0</v>
      </c>
      <c r="N39" s="34">
        <f t="shared" si="10"/>
        <v>0</v>
      </c>
    </row>
    <row r="40" spans="1:14" ht="21" customHeight="1" x14ac:dyDescent="0.25">
      <c r="A40" s="13" t="s">
        <v>17</v>
      </c>
      <c r="B40" s="13" t="s">
        <v>165</v>
      </c>
      <c r="C40" s="14" t="s">
        <v>166</v>
      </c>
      <c r="D40" s="16">
        <v>1113010</v>
      </c>
      <c r="E40" s="2" t="str">
        <f>CONCATENATE(B40,D40)</f>
        <v>A-02-01-01-006-002-03-1-011113010</v>
      </c>
      <c r="F40" s="49">
        <v>947500000.66999996</v>
      </c>
      <c r="G40" s="49">
        <v>212214661</v>
      </c>
      <c r="H40" s="52">
        <f>+G40/F40</f>
        <v>0.22397325683370758</v>
      </c>
      <c r="I40" s="49">
        <v>212214661</v>
      </c>
      <c r="J40" s="52">
        <f>+I40/F40</f>
        <v>0.22397325683370758</v>
      </c>
      <c r="K40" s="49">
        <v>212214661</v>
      </c>
      <c r="L40" s="52">
        <f>+K40/F40</f>
        <v>0.22397325683370758</v>
      </c>
      <c r="M40" s="49">
        <v>212214661</v>
      </c>
      <c r="N40" s="52">
        <f>+M40/F40</f>
        <v>0.22397325683370758</v>
      </c>
    </row>
    <row r="41" spans="1:14" ht="21" customHeight="1" x14ac:dyDescent="0.25">
      <c r="A41" s="11" t="s">
        <v>2</v>
      </c>
      <c r="B41" s="11" t="s">
        <v>117</v>
      </c>
      <c r="C41" s="11" t="s">
        <v>118</v>
      </c>
      <c r="D41" s="17"/>
      <c r="E41" s="17"/>
      <c r="F41" s="12">
        <f>SUM(F42:F59)</f>
        <v>10197074666.98</v>
      </c>
      <c r="G41" s="12">
        <f>SUM(G42:G59)</f>
        <v>4751573661.1199999</v>
      </c>
      <c r="H41" s="32">
        <f t="shared" si="7"/>
        <v>0.46597419517839445</v>
      </c>
      <c r="I41" s="12">
        <f>SUM(I42:I59)</f>
        <v>3308369307.9200001</v>
      </c>
      <c r="J41" s="32">
        <f t="shared" si="8"/>
        <v>0.32444298153794121</v>
      </c>
      <c r="K41" s="12">
        <f>SUM(K42:K59)</f>
        <v>1685331622.6499999</v>
      </c>
      <c r="L41" s="32">
        <f t="shared" si="9"/>
        <v>0.16527599117297956</v>
      </c>
      <c r="M41" s="12">
        <f>SUM(M42:M59)</f>
        <v>1685331622.6499999</v>
      </c>
      <c r="N41" s="32">
        <f t="shared" si="10"/>
        <v>0.16527599117297956</v>
      </c>
    </row>
    <row r="42" spans="1:14" x14ac:dyDescent="0.25">
      <c r="A42" s="13" t="s">
        <v>17</v>
      </c>
      <c r="B42" s="13" t="s">
        <v>119</v>
      </c>
      <c r="C42" s="14" t="s">
        <v>120</v>
      </c>
      <c r="D42" s="16">
        <v>1113010</v>
      </c>
      <c r="E42" s="16" t="str">
        <f t="shared" ref="E42:E59" si="11">CONCATENATE(B42,D42)</f>
        <v>A-02-02-01-003-002-011113010</v>
      </c>
      <c r="F42" s="2">
        <v>2000000</v>
      </c>
      <c r="G42" s="2">
        <v>0</v>
      </c>
      <c r="H42" s="34">
        <f t="shared" si="7"/>
        <v>0</v>
      </c>
      <c r="I42" s="2">
        <v>0</v>
      </c>
      <c r="J42" s="34">
        <f t="shared" si="8"/>
        <v>0</v>
      </c>
      <c r="K42" s="2">
        <v>0</v>
      </c>
      <c r="L42" s="34">
        <f t="shared" si="9"/>
        <v>0</v>
      </c>
      <c r="M42" s="2">
        <v>0</v>
      </c>
      <c r="N42" s="34">
        <f t="shared" si="10"/>
        <v>0</v>
      </c>
    </row>
    <row r="43" spans="1:14" x14ac:dyDescent="0.25">
      <c r="A43" s="13" t="s">
        <v>17</v>
      </c>
      <c r="B43" s="13" t="s">
        <v>171</v>
      </c>
      <c r="C43" s="14" t="s">
        <v>166</v>
      </c>
      <c r="D43" s="16">
        <v>1113010</v>
      </c>
      <c r="E43" s="16" t="str">
        <f>CONCATENATE(B43,D43)</f>
        <v>A-02-02-01-004-007-081113010</v>
      </c>
      <c r="F43" s="2">
        <v>1672000000</v>
      </c>
      <c r="G43" s="2">
        <v>318241000</v>
      </c>
      <c r="H43" s="34">
        <f t="shared" si="7"/>
        <v>0.19033552631578948</v>
      </c>
      <c r="I43" s="2">
        <v>318241000</v>
      </c>
      <c r="J43" s="34">
        <f t="shared" si="8"/>
        <v>0.19033552631578948</v>
      </c>
      <c r="K43" s="2">
        <v>318241000</v>
      </c>
      <c r="L43" s="34">
        <f t="shared" si="9"/>
        <v>0.19033552631578948</v>
      </c>
      <c r="M43" s="2">
        <v>318241000</v>
      </c>
      <c r="N43" s="34">
        <f t="shared" si="10"/>
        <v>0.19033552631578948</v>
      </c>
    </row>
    <row r="44" spans="1:14" x14ac:dyDescent="0.25">
      <c r="A44" s="13" t="s">
        <v>17</v>
      </c>
      <c r="B44" s="13" t="s">
        <v>152</v>
      </c>
      <c r="C44" s="14" t="s">
        <v>153</v>
      </c>
      <c r="D44" s="16">
        <v>1113010</v>
      </c>
      <c r="E44" s="16" t="str">
        <f t="shared" si="11"/>
        <v>A-02-02-02-006-003-011113010</v>
      </c>
      <c r="F44" s="2">
        <v>44068393.5</v>
      </c>
      <c r="G44" s="2">
        <v>2000000</v>
      </c>
      <c r="H44" s="34">
        <f t="shared" si="7"/>
        <v>4.5384000667054045E-2</v>
      </c>
      <c r="I44" s="2">
        <v>2000000</v>
      </c>
      <c r="J44" s="34">
        <f t="shared" si="8"/>
        <v>4.5384000667054045E-2</v>
      </c>
      <c r="K44" s="2">
        <v>2000000</v>
      </c>
      <c r="L44" s="34">
        <f t="shared" si="9"/>
        <v>4.5384000667054045E-2</v>
      </c>
      <c r="M44" s="2">
        <v>2000000</v>
      </c>
      <c r="N44" s="34">
        <f t="shared" si="10"/>
        <v>4.5384000667054045E-2</v>
      </c>
    </row>
    <row r="45" spans="1:14" x14ac:dyDescent="0.25">
      <c r="A45" s="13" t="s">
        <v>17</v>
      </c>
      <c r="B45" s="13" t="s">
        <v>154</v>
      </c>
      <c r="C45" s="14" t="s">
        <v>155</v>
      </c>
      <c r="D45" s="16">
        <v>1113010</v>
      </c>
      <c r="E45" s="16" t="str">
        <f t="shared" si="11"/>
        <v>A-02-02-02-006-003-031113010</v>
      </c>
      <c r="F45" s="2">
        <v>43518004.049999997</v>
      </c>
      <c r="G45" s="2">
        <v>2322853.7999999998</v>
      </c>
      <c r="H45" s="34">
        <f t="shared" si="7"/>
        <v>5.3376845990711283E-2</v>
      </c>
      <c r="I45" s="2">
        <v>2322853.7999999998</v>
      </c>
      <c r="J45" s="34">
        <f t="shared" si="8"/>
        <v>5.3376845990711283E-2</v>
      </c>
      <c r="K45" s="2">
        <v>2322853.7999999998</v>
      </c>
      <c r="L45" s="34">
        <f t="shared" si="9"/>
        <v>5.3376845990711283E-2</v>
      </c>
      <c r="M45" s="2">
        <v>2322853.7999999998</v>
      </c>
      <c r="N45" s="34">
        <f t="shared" si="10"/>
        <v>5.3376845990711283E-2</v>
      </c>
    </row>
    <row r="46" spans="1:14" x14ac:dyDescent="0.25">
      <c r="A46" s="13" t="s">
        <v>17</v>
      </c>
      <c r="B46" s="13" t="s">
        <v>121</v>
      </c>
      <c r="C46" s="14" t="s">
        <v>122</v>
      </c>
      <c r="D46" s="16">
        <v>1113010</v>
      </c>
      <c r="E46" s="16" t="str">
        <f t="shared" si="11"/>
        <v>A-02-02-02-006-0041113010</v>
      </c>
      <c r="F46" s="2">
        <v>403889924</v>
      </c>
      <c r="G46" s="2">
        <v>384281483</v>
      </c>
      <c r="H46" s="34">
        <f t="shared" si="7"/>
        <v>0.95145102703775297</v>
      </c>
      <c r="I46" s="2">
        <v>384281483</v>
      </c>
      <c r="J46" s="34">
        <f t="shared" si="8"/>
        <v>0.95145102703775297</v>
      </c>
      <c r="K46" s="2">
        <v>3749879</v>
      </c>
      <c r="L46" s="34">
        <f t="shared" si="9"/>
        <v>9.2844083924212978E-3</v>
      </c>
      <c r="M46" s="2">
        <v>3749879</v>
      </c>
      <c r="N46" s="34">
        <f t="shared" si="10"/>
        <v>9.2844083924212978E-3</v>
      </c>
    </row>
    <row r="47" spans="1:14" x14ac:dyDescent="0.25">
      <c r="A47" s="13" t="s">
        <v>17</v>
      </c>
      <c r="B47" s="13" t="s">
        <v>156</v>
      </c>
      <c r="C47" s="14" t="s">
        <v>157</v>
      </c>
      <c r="D47" s="16">
        <v>1113010</v>
      </c>
      <c r="E47" s="16" t="str">
        <f t="shared" si="11"/>
        <v>A-02-02-02-006-007-041113010</v>
      </c>
      <c r="F47" s="2">
        <v>2500000</v>
      </c>
      <c r="G47" s="2">
        <v>500000</v>
      </c>
      <c r="H47" s="34">
        <f t="shared" si="7"/>
        <v>0.2</v>
      </c>
      <c r="I47" s="2">
        <v>500000</v>
      </c>
      <c r="J47" s="34">
        <f t="shared" si="8"/>
        <v>0.2</v>
      </c>
      <c r="K47" s="2">
        <v>500000</v>
      </c>
      <c r="L47" s="34">
        <f t="shared" si="9"/>
        <v>0.2</v>
      </c>
      <c r="M47" s="2">
        <v>500000</v>
      </c>
      <c r="N47" s="34">
        <f t="shared" si="10"/>
        <v>0.2</v>
      </c>
    </row>
    <row r="48" spans="1:14" ht="45" x14ac:dyDescent="0.25">
      <c r="A48" s="13" t="s">
        <v>17</v>
      </c>
      <c r="B48" s="13" t="s">
        <v>123</v>
      </c>
      <c r="C48" s="14" t="s">
        <v>124</v>
      </c>
      <c r="D48" s="16">
        <v>1113010</v>
      </c>
      <c r="E48" s="16" t="str">
        <f t="shared" si="11"/>
        <v>A-02-02-02-007-001-01-11113010</v>
      </c>
      <c r="F48" s="2">
        <v>454362038</v>
      </c>
      <c r="G48" s="2">
        <v>166543682</v>
      </c>
      <c r="H48" s="34">
        <f t="shared" si="7"/>
        <v>0.36654400691811317</v>
      </c>
      <c r="I48" s="2">
        <v>166543682</v>
      </c>
      <c r="J48" s="34">
        <f t="shared" si="8"/>
        <v>0.36654400691811317</v>
      </c>
      <c r="K48" s="2">
        <v>28671018</v>
      </c>
      <c r="L48" s="34">
        <f t="shared" si="9"/>
        <v>6.3101702171694196E-2</v>
      </c>
      <c r="M48" s="2">
        <v>28671018</v>
      </c>
      <c r="N48" s="34">
        <f t="shared" si="10"/>
        <v>6.3101702171694196E-2</v>
      </c>
    </row>
    <row r="49" spans="1:14" x14ac:dyDescent="0.25">
      <c r="A49" s="13" t="s">
        <v>17</v>
      </c>
      <c r="B49" s="13" t="s">
        <v>125</v>
      </c>
      <c r="C49" s="14" t="s">
        <v>126</v>
      </c>
      <c r="D49" s="16">
        <v>1113010</v>
      </c>
      <c r="E49" s="16" t="str">
        <f t="shared" si="11"/>
        <v>A-02-02-02-007-001-01-21113010</v>
      </c>
      <c r="F49" s="2">
        <v>147684573.41999999</v>
      </c>
      <c r="G49" s="2">
        <v>80075039.150000006</v>
      </c>
      <c r="H49" s="34">
        <f t="shared" si="7"/>
        <v>0.54220313805067977</v>
      </c>
      <c r="I49" s="2">
        <v>80075039.150000006</v>
      </c>
      <c r="J49" s="34">
        <f t="shared" si="8"/>
        <v>0.54220313805067977</v>
      </c>
      <c r="K49" s="2">
        <v>27534732.850000001</v>
      </c>
      <c r="L49" s="34">
        <f t="shared" si="9"/>
        <v>0.18644285054535795</v>
      </c>
      <c r="M49" s="2">
        <v>27534732.850000001</v>
      </c>
      <c r="N49" s="34">
        <f t="shared" si="10"/>
        <v>0.18644285054535795</v>
      </c>
    </row>
    <row r="50" spans="1:14" ht="30" x14ac:dyDescent="0.25">
      <c r="A50" s="13" t="s">
        <v>17</v>
      </c>
      <c r="B50" s="13" t="s">
        <v>127</v>
      </c>
      <c r="C50" s="14" t="s">
        <v>128</v>
      </c>
      <c r="D50" s="16">
        <v>1113010</v>
      </c>
      <c r="E50" s="16" t="str">
        <f t="shared" si="11"/>
        <v>A-02-02-02-008-003-01-11113010</v>
      </c>
      <c r="F50" s="2">
        <v>737198276.66999996</v>
      </c>
      <c r="G50" s="2">
        <v>308520179</v>
      </c>
      <c r="H50" s="34">
        <f t="shared" si="7"/>
        <v>0.41850366280509665</v>
      </c>
      <c r="I50" s="2">
        <v>308520179</v>
      </c>
      <c r="J50" s="34">
        <f t="shared" si="8"/>
        <v>0.41850366280509665</v>
      </c>
      <c r="K50" s="2">
        <v>127097326</v>
      </c>
      <c r="L50" s="34">
        <f t="shared" si="9"/>
        <v>0.17240589136224196</v>
      </c>
      <c r="M50" s="2">
        <v>127097326</v>
      </c>
      <c r="N50" s="34">
        <f t="shared" si="10"/>
        <v>0.17240589136224196</v>
      </c>
    </row>
    <row r="51" spans="1:14" ht="15" customHeight="1" x14ac:dyDescent="0.25">
      <c r="A51" s="13" t="s">
        <v>17</v>
      </c>
      <c r="B51" s="13" t="s">
        <v>129</v>
      </c>
      <c r="C51" s="14" t="s">
        <v>130</v>
      </c>
      <c r="D51" s="16">
        <v>1113010</v>
      </c>
      <c r="E51" s="16" t="str">
        <f t="shared" si="11"/>
        <v>A-02-02-02-008-003-01-31113010</v>
      </c>
      <c r="F51" s="2">
        <v>1441326183</v>
      </c>
      <c r="G51" s="2">
        <v>877196661.41999996</v>
      </c>
      <c r="H51" s="34">
        <f t="shared" si="7"/>
        <v>0.60860384815475177</v>
      </c>
      <c r="I51" s="2">
        <v>877196661.41999996</v>
      </c>
      <c r="J51" s="34">
        <f t="shared" si="8"/>
        <v>0.60860384815475177</v>
      </c>
      <c r="K51" s="2">
        <v>362715423.87</v>
      </c>
      <c r="L51" s="34">
        <f t="shared" si="9"/>
        <v>0.25165394769630711</v>
      </c>
      <c r="M51" s="2">
        <v>362715423.87</v>
      </c>
      <c r="N51" s="34">
        <f t="shared" si="10"/>
        <v>0.25165394769630711</v>
      </c>
    </row>
    <row r="52" spans="1:14" ht="15" customHeight="1" x14ac:dyDescent="0.25">
      <c r="A52" s="13" t="s">
        <v>17</v>
      </c>
      <c r="B52" s="13" t="s">
        <v>131</v>
      </c>
      <c r="C52" s="14" t="s">
        <v>132</v>
      </c>
      <c r="D52" s="16">
        <v>1113010</v>
      </c>
      <c r="E52" s="16" t="str">
        <f t="shared" si="11"/>
        <v>A-02-02-02-008-003-01-41113010</v>
      </c>
      <c r="F52" s="2">
        <v>2526261975.3299999</v>
      </c>
      <c r="G52" s="2">
        <v>1666914918</v>
      </c>
      <c r="H52" s="34">
        <f t="shared" si="7"/>
        <v>0.65983454379558348</v>
      </c>
      <c r="I52" s="2">
        <v>323343718</v>
      </c>
      <c r="J52" s="34">
        <f t="shared" si="8"/>
        <v>0.12799294814139864</v>
      </c>
      <c r="K52" s="2">
        <v>323304024.98000002</v>
      </c>
      <c r="L52" s="34">
        <f t="shared" si="9"/>
        <v>0.1279772359862906</v>
      </c>
      <c r="M52" s="2">
        <v>323304024.98000002</v>
      </c>
      <c r="N52" s="34">
        <f t="shared" si="10"/>
        <v>0.1279772359862906</v>
      </c>
    </row>
    <row r="53" spans="1:14" ht="15" customHeight="1" x14ac:dyDescent="0.25">
      <c r="A53" s="13" t="s">
        <v>17</v>
      </c>
      <c r="B53" s="13" t="s">
        <v>133</v>
      </c>
      <c r="C53" s="14" t="s">
        <v>33</v>
      </c>
      <c r="D53" s="16">
        <v>1113010</v>
      </c>
      <c r="E53" s="16" t="str">
        <f t="shared" si="11"/>
        <v>A-02-02-02-008-003-01-51113010</v>
      </c>
      <c r="F53" s="2">
        <v>12821673.58</v>
      </c>
      <c r="G53" s="2">
        <v>8535178.8300000001</v>
      </c>
      <c r="H53" s="34">
        <f t="shared" si="7"/>
        <v>0.66568367824569119</v>
      </c>
      <c r="I53" s="2">
        <v>8535178.8300000001</v>
      </c>
      <c r="J53" s="34">
        <f t="shared" si="8"/>
        <v>0.66568367824569119</v>
      </c>
      <c r="K53" s="2">
        <v>0</v>
      </c>
      <c r="L53" s="34">
        <f t="shared" si="9"/>
        <v>0</v>
      </c>
      <c r="M53" s="2">
        <v>0</v>
      </c>
      <c r="N53" s="34">
        <f t="shared" si="10"/>
        <v>0</v>
      </c>
    </row>
    <row r="54" spans="1:14" ht="15" customHeight="1" x14ac:dyDescent="0.25">
      <c r="A54" s="13" t="s">
        <v>17</v>
      </c>
      <c r="B54" s="13" t="s">
        <v>172</v>
      </c>
      <c r="C54" s="14" t="s">
        <v>173</v>
      </c>
      <c r="D54" s="16">
        <v>1113010</v>
      </c>
      <c r="E54" s="16" t="str">
        <f t="shared" si="11"/>
        <v>A-02-02-02-008-004-011113010</v>
      </c>
      <c r="F54" s="2">
        <v>125137417</v>
      </c>
      <c r="G54" s="2">
        <v>50710721</v>
      </c>
      <c r="H54" s="34">
        <f t="shared" si="7"/>
        <v>0.40524027277948371</v>
      </c>
      <c r="I54" s="2">
        <v>50710721</v>
      </c>
      <c r="J54" s="34">
        <f t="shared" si="8"/>
        <v>0.40524027277948371</v>
      </c>
      <c r="K54" s="2">
        <v>18795192</v>
      </c>
      <c r="L54" s="34">
        <f t="shared" si="9"/>
        <v>0.150196419668787</v>
      </c>
      <c r="M54" s="2">
        <v>18795192</v>
      </c>
      <c r="N54" s="34">
        <f t="shared" si="10"/>
        <v>0.150196419668787</v>
      </c>
    </row>
    <row r="55" spans="1:14" ht="15" customHeight="1" x14ac:dyDescent="0.25">
      <c r="A55" s="13" t="s">
        <v>17</v>
      </c>
      <c r="B55" s="13" t="s">
        <v>175</v>
      </c>
      <c r="C55" s="14" t="s">
        <v>176</v>
      </c>
      <c r="D55" s="16">
        <v>1113010</v>
      </c>
      <c r="E55" s="16" t="str">
        <f t="shared" si="11"/>
        <v>A-02-02-02-008-004-041113010</v>
      </c>
      <c r="F55" s="2">
        <v>150000000</v>
      </c>
      <c r="G55" s="2">
        <v>119515333</v>
      </c>
      <c r="H55" s="34"/>
      <c r="I55" s="2">
        <v>119515333</v>
      </c>
      <c r="J55" s="34"/>
      <c r="K55" s="2">
        <v>46438000</v>
      </c>
      <c r="L55" s="34"/>
      <c r="M55" s="2">
        <v>46438000</v>
      </c>
      <c r="N55" s="34"/>
    </row>
    <row r="56" spans="1:14" ht="15" customHeight="1" x14ac:dyDescent="0.25">
      <c r="A56" s="13" t="s">
        <v>17</v>
      </c>
      <c r="B56" s="13" t="s">
        <v>158</v>
      </c>
      <c r="C56" s="14" t="s">
        <v>134</v>
      </c>
      <c r="D56" s="16">
        <v>1113010</v>
      </c>
      <c r="E56" s="16" t="str">
        <f t="shared" si="11"/>
        <v>A-02-02-02-008-005-021113010</v>
      </c>
      <c r="F56" s="2">
        <v>600349199</v>
      </c>
      <c r="G56" s="2">
        <v>281231126</v>
      </c>
      <c r="H56" s="34">
        <f t="shared" si="7"/>
        <v>0.46844590859527407</v>
      </c>
      <c r="I56" s="2">
        <v>281231126</v>
      </c>
      <c r="J56" s="34">
        <f t="shared" si="8"/>
        <v>0.46844590859527407</v>
      </c>
      <c r="K56" s="2">
        <v>137493629</v>
      </c>
      <c r="L56" s="34">
        <f t="shared" si="9"/>
        <v>0.22902275747019027</v>
      </c>
      <c r="M56" s="2">
        <v>137493629</v>
      </c>
      <c r="N56" s="34">
        <f t="shared" si="10"/>
        <v>0.22902275747019027</v>
      </c>
    </row>
    <row r="57" spans="1:14" ht="15" customHeight="1" x14ac:dyDescent="0.25">
      <c r="A57" s="13" t="s">
        <v>17</v>
      </c>
      <c r="B57" s="13" t="s">
        <v>159</v>
      </c>
      <c r="C57" s="14" t="s">
        <v>135</v>
      </c>
      <c r="D57" s="16">
        <v>1113010</v>
      </c>
      <c r="E57" s="16" t="str">
        <f t="shared" si="11"/>
        <v>A-02-02-02-008-005-031113010</v>
      </c>
      <c r="F57" s="2">
        <v>749141574.66999996</v>
      </c>
      <c r="G57" s="2">
        <v>156648787.50999999</v>
      </c>
      <c r="H57" s="34">
        <f t="shared" si="7"/>
        <v>0.20910438401313455</v>
      </c>
      <c r="I57" s="2">
        <v>58892659.509999998</v>
      </c>
      <c r="J57" s="34">
        <f t="shared" si="8"/>
        <v>7.8613524467578064E-2</v>
      </c>
      <c r="K57" s="2">
        <v>56311179</v>
      </c>
      <c r="L57" s="34">
        <f t="shared" si="9"/>
        <v>7.5167606369737669E-2</v>
      </c>
      <c r="M57" s="2">
        <v>56311179</v>
      </c>
      <c r="N57" s="34">
        <f t="shared" si="10"/>
        <v>7.5167606369737669E-2</v>
      </c>
    </row>
    <row r="58" spans="1:14" ht="15" customHeight="1" x14ac:dyDescent="0.25">
      <c r="A58" s="13" t="s">
        <v>17</v>
      </c>
      <c r="B58" s="13" t="s">
        <v>136</v>
      </c>
      <c r="C58" s="14" t="s">
        <v>27</v>
      </c>
      <c r="D58" s="16">
        <v>1113010</v>
      </c>
      <c r="E58" s="16" t="str">
        <f t="shared" si="11"/>
        <v>A-02-02-02-008-005-09-31113010</v>
      </c>
      <c r="F58" s="2">
        <v>935922920.75999999</v>
      </c>
      <c r="G58" s="2">
        <v>318138885.61000001</v>
      </c>
      <c r="H58" s="34">
        <f t="shared" si="7"/>
        <v>0.33991996408385944</v>
      </c>
      <c r="I58" s="2">
        <v>316261860.41000003</v>
      </c>
      <c r="J58" s="34">
        <f t="shared" si="8"/>
        <v>0.33791443012549055</v>
      </c>
      <c r="K58" s="2">
        <v>219959551.34999999</v>
      </c>
      <c r="L58" s="34">
        <f t="shared" si="9"/>
        <v>0.23501887438699082</v>
      </c>
      <c r="M58" s="2">
        <v>219959551.34999999</v>
      </c>
      <c r="N58" s="34">
        <f t="shared" si="10"/>
        <v>0.23501887438699082</v>
      </c>
    </row>
    <row r="59" spans="1:14" ht="15" customHeight="1" x14ac:dyDescent="0.25">
      <c r="A59" s="13" t="s">
        <v>17</v>
      </c>
      <c r="B59" s="13" t="s">
        <v>137</v>
      </c>
      <c r="C59" s="14" t="s">
        <v>138</v>
      </c>
      <c r="D59" s="16">
        <v>1113010</v>
      </c>
      <c r="E59" s="16" t="str">
        <f t="shared" si="11"/>
        <v>A-02-02-02-0101113010</v>
      </c>
      <c r="F59" s="2">
        <v>148892514</v>
      </c>
      <c r="G59" s="2">
        <v>10197812.800000001</v>
      </c>
      <c r="H59" s="34">
        <f t="shared" si="7"/>
        <v>6.8491104932246638E-2</v>
      </c>
      <c r="I59" s="2">
        <v>10197812.800000001</v>
      </c>
      <c r="J59" s="34">
        <f t="shared" si="8"/>
        <v>6.8491104932246638E-2</v>
      </c>
      <c r="K59" s="2">
        <v>10197812.800000001</v>
      </c>
      <c r="L59" s="34">
        <f t="shared" si="9"/>
        <v>6.8491104932246638E-2</v>
      </c>
      <c r="M59" s="2">
        <v>10197812.800000001</v>
      </c>
      <c r="N59" s="34">
        <f t="shared" si="10"/>
        <v>6.8491104932246638E-2</v>
      </c>
    </row>
    <row r="60" spans="1:14" ht="21" customHeight="1" x14ac:dyDescent="0.25">
      <c r="A60" s="8" t="s">
        <v>2</v>
      </c>
      <c r="B60" s="8" t="s">
        <v>139</v>
      </c>
      <c r="C60" s="9" t="s">
        <v>140</v>
      </c>
      <c r="D60" s="18"/>
      <c r="E60" s="18"/>
      <c r="F60" s="3">
        <f>F61</f>
        <v>207789146.03</v>
      </c>
      <c r="G60" s="3">
        <f>G61</f>
        <v>207789146.03</v>
      </c>
      <c r="H60" s="31">
        <f>+G60/F60</f>
        <v>1</v>
      </c>
      <c r="I60" s="3">
        <f>I61</f>
        <v>39491002.75</v>
      </c>
      <c r="J60" s="31">
        <f>+I60/F60</f>
        <v>0.19005325111783464</v>
      </c>
      <c r="K60" s="3">
        <f>K61</f>
        <v>38686846.75</v>
      </c>
      <c r="L60" s="31">
        <f>+K60/F60</f>
        <v>0.18618319334357583</v>
      </c>
      <c r="M60" s="3">
        <f>M61</f>
        <v>38686846.75</v>
      </c>
      <c r="N60" s="31">
        <f>+M60/F60</f>
        <v>0.18618319334357583</v>
      </c>
    </row>
    <row r="61" spans="1:14" ht="21" customHeight="1" x14ac:dyDescent="0.25">
      <c r="A61" s="11" t="s">
        <v>2</v>
      </c>
      <c r="B61" s="11" t="s">
        <v>141</v>
      </c>
      <c r="C61" s="11" t="s">
        <v>142</v>
      </c>
      <c r="D61" s="17"/>
      <c r="E61" s="17"/>
      <c r="F61" s="12">
        <f>+F62</f>
        <v>207789146.03</v>
      </c>
      <c r="G61" s="12">
        <f>+G62</f>
        <v>207789146.03</v>
      </c>
      <c r="H61" s="32">
        <f>+G61/F61</f>
        <v>1</v>
      </c>
      <c r="I61" s="12">
        <f>+I62</f>
        <v>39491002.75</v>
      </c>
      <c r="J61" s="32">
        <f>+I61/F61</f>
        <v>0.19005325111783464</v>
      </c>
      <c r="K61" s="12">
        <f>+K62</f>
        <v>38686846.75</v>
      </c>
      <c r="L61" s="32">
        <f>+K61/F61</f>
        <v>0.18618319334357583</v>
      </c>
      <c r="M61" s="12">
        <f>+M62</f>
        <v>38686846.75</v>
      </c>
      <c r="N61" s="32">
        <f>+M61/F61</f>
        <v>0.18618319334357583</v>
      </c>
    </row>
    <row r="62" spans="1:14" ht="21" customHeight="1" x14ac:dyDescent="0.25">
      <c r="A62" s="11" t="s">
        <v>2</v>
      </c>
      <c r="B62" s="11" t="s">
        <v>143</v>
      </c>
      <c r="C62" s="11" t="s">
        <v>144</v>
      </c>
      <c r="D62" s="12"/>
      <c r="E62" s="12"/>
      <c r="F62" s="12">
        <f>+F63</f>
        <v>207789146.03</v>
      </c>
      <c r="G62" s="12">
        <f>+G63</f>
        <v>207789146.03</v>
      </c>
      <c r="H62" s="32">
        <f>+G62/F62</f>
        <v>1</v>
      </c>
      <c r="I62" s="12">
        <f>+I63</f>
        <v>39491002.75</v>
      </c>
      <c r="J62" s="32">
        <f>+I62/F62</f>
        <v>0.19005325111783464</v>
      </c>
      <c r="K62" s="12">
        <f>+K63</f>
        <v>38686846.75</v>
      </c>
      <c r="L62" s="32">
        <f>+K62/F62</f>
        <v>0.18618319334357583</v>
      </c>
      <c r="M62" s="12">
        <f>+M63</f>
        <v>38686846.75</v>
      </c>
      <c r="N62" s="32">
        <f>+M62/F62</f>
        <v>0.18618319334357583</v>
      </c>
    </row>
    <row r="63" spans="1:14" ht="15" customHeight="1" x14ac:dyDescent="0.25">
      <c r="A63" s="22" t="s">
        <v>2</v>
      </c>
      <c r="B63" s="22" t="s">
        <v>145</v>
      </c>
      <c r="C63" s="23" t="s">
        <v>146</v>
      </c>
      <c r="D63" s="27"/>
      <c r="E63" s="27"/>
      <c r="F63" s="25">
        <f>SUM(F64:F65)</f>
        <v>207789146.03</v>
      </c>
      <c r="G63" s="25">
        <f>SUM(G64:G65)</f>
        <v>207789146.03</v>
      </c>
      <c r="H63" s="33">
        <f>+G63/F63</f>
        <v>1</v>
      </c>
      <c r="I63" s="25">
        <f>SUM(I64:I65)</f>
        <v>39491002.75</v>
      </c>
      <c r="J63" s="33">
        <f t="shared" si="8"/>
        <v>0.19005325111783464</v>
      </c>
      <c r="K63" s="25">
        <f>SUM(K64:K65)</f>
        <v>38686846.75</v>
      </c>
      <c r="L63" s="33">
        <f t="shared" si="9"/>
        <v>0.18618319334357583</v>
      </c>
      <c r="M63" s="25">
        <f>SUM(M64:M65)</f>
        <v>38686846.75</v>
      </c>
      <c r="N63" s="33">
        <f t="shared" si="10"/>
        <v>0.18618319334357583</v>
      </c>
    </row>
    <row r="64" spans="1:14" ht="15" customHeight="1" x14ac:dyDescent="0.25">
      <c r="A64" s="13" t="s">
        <v>17</v>
      </c>
      <c r="B64" s="13" t="s">
        <v>147</v>
      </c>
      <c r="C64" s="14" t="s">
        <v>148</v>
      </c>
      <c r="D64" s="16">
        <v>1113010</v>
      </c>
      <c r="E64" s="16" t="str">
        <f>CONCATENATE(B64,D64)</f>
        <v>A-03-04-02-004-0011113010</v>
      </c>
      <c r="F64" s="2">
        <v>88259832.299999997</v>
      </c>
      <c r="G64" s="2">
        <v>88259832.299999997</v>
      </c>
      <c r="H64" s="34">
        <f t="shared" si="7"/>
        <v>1</v>
      </c>
      <c r="I64" s="2">
        <v>19434105.57</v>
      </c>
      <c r="J64" s="34">
        <f>+I64/F64</f>
        <v>0.22019196120770332</v>
      </c>
      <c r="K64" s="2">
        <v>18629949.57</v>
      </c>
      <c r="L64" s="34">
        <f t="shared" si="9"/>
        <v>0.21108072703645961</v>
      </c>
      <c r="M64" s="2">
        <v>18629949.57</v>
      </c>
      <c r="N64" s="34">
        <f t="shared" si="10"/>
        <v>0.21108072703645961</v>
      </c>
    </row>
    <row r="65" spans="1:14" ht="15" customHeight="1" x14ac:dyDescent="0.25">
      <c r="A65" s="13" t="s">
        <v>17</v>
      </c>
      <c r="B65" s="13" t="s">
        <v>149</v>
      </c>
      <c r="C65" s="14" t="s">
        <v>150</v>
      </c>
      <c r="D65" s="16">
        <v>1113010</v>
      </c>
      <c r="E65" s="16" t="str">
        <f>CONCATENATE(B65,D65)</f>
        <v>A-03-04-02-004-0021113010</v>
      </c>
      <c r="F65" s="2">
        <v>119529313.73</v>
      </c>
      <c r="G65" s="2">
        <v>119529313.73</v>
      </c>
      <c r="H65" s="34">
        <f t="shared" si="7"/>
        <v>1</v>
      </c>
      <c r="I65" s="2">
        <v>20056897.18</v>
      </c>
      <c r="J65" s="34">
        <f t="shared" si="8"/>
        <v>0.16779898214178426</v>
      </c>
      <c r="K65" s="2">
        <v>20056897.18</v>
      </c>
      <c r="L65" s="34">
        <f t="shared" si="9"/>
        <v>0.16779898214178426</v>
      </c>
      <c r="M65" s="2">
        <v>20056897.18</v>
      </c>
      <c r="N65" s="34">
        <f t="shared" si="10"/>
        <v>0.16779898214178426</v>
      </c>
    </row>
    <row r="66" spans="1:14" ht="15" customHeight="1" x14ac:dyDescent="0.25">
      <c r="A66" s="66" t="s">
        <v>188</v>
      </c>
      <c r="B66" s="67"/>
      <c r="C66" s="68"/>
      <c r="D66" s="18"/>
      <c r="E66" s="3">
        <f>E67</f>
        <v>0</v>
      </c>
      <c r="F66" s="47">
        <f>+F67</f>
        <v>4798099896.1999998</v>
      </c>
      <c r="G66" s="47">
        <v>0</v>
      </c>
      <c r="H66" s="57">
        <v>0</v>
      </c>
      <c r="I66" s="47">
        <f>I67</f>
        <v>0</v>
      </c>
      <c r="J66" s="57">
        <v>0</v>
      </c>
      <c r="K66" s="47">
        <f>K67</f>
        <v>0</v>
      </c>
      <c r="L66" s="57">
        <v>0</v>
      </c>
      <c r="M66" s="47">
        <f>M67</f>
        <v>0</v>
      </c>
      <c r="N66" s="57">
        <v>0</v>
      </c>
    </row>
    <row r="67" spans="1:14" ht="15" customHeight="1" x14ac:dyDescent="0.25">
      <c r="A67" s="22" t="s">
        <v>2</v>
      </c>
      <c r="B67" s="55" t="s">
        <v>182</v>
      </c>
      <c r="C67" s="56" t="s">
        <v>183</v>
      </c>
      <c r="D67" s="16">
        <v>1113010</v>
      </c>
      <c r="E67" s="16"/>
      <c r="F67" s="2">
        <v>4798099896.1999998</v>
      </c>
      <c r="G67" s="2"/>
      <c r="H67" s="34"/>
      <c r="I67" s="2"/>
      <c r="J67" s="34"/>
      <c r="K67" s="2"/>
      <c r="L67" s="34"/>
      <c r="M67" s="2"/>
      <c r="N67" s="34"/>
    </row>
    <row r="68" spans="1:14" ht="30" customHeight="1" x14ac:dyDescent="0.25">
      <c r="A68" s="58" t="s">
        <v>4</v>
      </c>
      <c r="B68" s="59"/>
      <c r="C68" s="60"/>
      <c r="D68" s="28"/>
      <c r="E68" s="28"/>
      <c r="F68" s="15">
        <f>+F8+F37+F60+F66</f>
        <v>36639431569.389992</v>
      </c>
      <c r="G68" s="15">
        <f>+G8+G37+G60</f>
        <v>24250545327.659996</v>
      </c>
      <c r="H68" s="30">
        <f t="shared" si="7"/>
        <v>0.66187012977351556</v>
      </c>
      <c r="I68" s="15">
        <f>+I8+I37+I60</f>
        <v>8975620634.2999992</v>
      </c>
      <c r="J68" s="30">
        <f t="shared" si="8"/>
        <v>0.24497161254539174</v>
      </c>
      <c r="K68" s="15">
        <f>+K8+K37+K60</f>
        <v>7329732641.1099997</v>
      </c>
      <c r="L68" s="30">
        <f t="shared" si="9"/>
        <v>0.20005039180884956</v>
      </c>
      <c r="M68" s="15">
        <f>+M8+M37+M60</f>
        <v>7329732641.1099997</v>
      </c>
      <c r="N68" s="30">
        <f t="shared" si="10"/>
        <v>0.20005039180884956</v>
      </c>
    </row>
    <row r="69" spans="1:14" ht="15" customHeight="1" x14ac:dyDescent="0.25">
      <c r="F69" s="20"/>
      <c r="G69" s="20"/>
      <c r="H69" s="20"/>
      <c r="I69" s="20"/>
      <c r="J69" s="20"/>
      <c r="K69" s="20"/>
      <c r="L69" s="20"/>
      <c r="M69" s="20"/>
      <c r="N69" s="20"/>
    </row>
    <row r="70" spans="1:14" x14ac:dyDescent="0.25">
      <c r="F70" s="19"/>
      <c r="G70" s="19"/>
      <c r="H70" s="19"/>
      <c r="I70" s="19"/>
      <c r="J70" s="19"/>
      <c r="K70" s="19"/>
      <c r="L70" s="19"/>
      <c r="M70" s="19"/>
      <c r="N70" s="19"/>
    </row>
    <row r="71" spans="1:14" x14ac:dyDescent="0.25">
      <c r="A71" t="s">
        <v>31</v>
      </c>
      <c r="B71" t="s">
        <v>32</v>
      </c>
    </row>
    <row r="74" spans="1:14" x14ac:dyDescent="0.25">
      <c r="F74" s="54"/>
    </row>
    <row r="75" spans="1:14" x14ac:dyDescent="0.25">
      <c r="F75" s="4"/>
    </row>
  </sheetData>
  <autoFilter ref="A6:M65" xr:uid="{00000000-0009-0000-0000-000001000000}"/>
  <mergeCells count="10">
    <mergeCell ref="A68:C68"/>
    <mergeCell ref="A1:M1"/>
    <mergeCell ref="A2:M2"/>
    <mergeCell ref="A3:M3"/>
    <mergeCell ref="A4:M4"/>
    <mergeCell ref="G5:H5"/>
    <mergeCell ref="I5:J5"/>
    <mergeCell ref="K5:L5"/>
    <mergeCell ref="M5:N5"/>
    <mergeCell ref="A66:C66"/>
  </mergeCells>
  <pageMargins left="0.7" right="0.7" top="0.75" bottom="0.75" header="0.3" footer="0.3"/>
  <pageSetup orientation="portrait" r:id="rId1"/>
  <ignoredErrors>
    <ignoredError sqref="I9 F9:G9 K9 M9 G41 I41 K41 M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160</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161</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162</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163</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2026-02-11T19:43:43Z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