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minhaciendagovco-my.sharepoint.com/personal/subfiscal_minhacienda_gov_co/Documents/Monitor Fiscal/regionales y locales/2025/Cambio metodológico histórico/"/>
    </mc:Choice>
  </mc:AlternateContent>
  <xr:revisionPtr revIDLastSave="0" documentId="14_{A533AE80-A62B-40C4-9DC0-85174AE61AF6}" xr6:coauthVersionLast="47" xr6:coauthVersionMax="47" xr10:uidLastSave="{00000000-0000-0000-0000-000000000000}"/>
  <bookViews>
    <workbookView xWindow="-110" yWindow="-110" windowWidth="19420" windowHeight="10300" activeTab="1" xr2:uid="{00000000-000D-0000-FFFF-FFFF00000000}"/>
  </bookViews>
  <sheets>
    <sheet name="Balance Gobierno General ($MM)" sheetId="1" r:id="rId1"/>
    <sheet name="Balance Gobierno General (%PIB)" sheetId="3" r:id="rId2"/>
  </sheets>
  <externalReferences>
    <externalReference r:id="rId3"/>
    <externalReference r:id="rId4"/>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9" i="1" l="1"/>
  <c r="E19" i="1"/>
  <c r="F19" i="1"/>
  <c r="G19" i="1"/>
  <c r="H19" i="1"/>
  <c r="I19" i="1"/>
  <c r="J19" i="1"/>
  <c r="K19" i="1"/>
  <c r="L19" i="1"/>
  <c r="M19" i="1"/>
  <c r="C19" i="1"/>
  <c r="O19" i="1"/>
  <c r="O9" i="1"/>
  <c r="O18" i="1"/>
  <c r="O16" i="1"/>
  <c r="O13" i="1"/>
  <c r="O12" i="1"/>
  <c r="O11" i="1"/>
  <c r="N19" i="1" l="1"/>
  <c r="O10" i="1"/>
  <c r="D6" i="1" l="1"/>
  <c r="E6" i="1"/>
  <c r="F6" i="1"/>
  <c r="G6" i="1"/>
  <c r="H6" i="1"/>
  <c r="I6" i="1"/>
  <c r="J6" i="1"/>
  <c r="K6" i="1"/>
  <c r="L6" i="1"/>
  <c r="M6" i="1"/>
  <c r="N6" i="1"/>
  <c r="C6" i="1"/>
  <c r="O7" i="1"/>
  <c r="O8" i="1" l="1"/>
  <c r="O6" i="1" l="1"/>
  <c r="N14" i="1"/>
  <c r="N5" i="1" s="1"/>
  <c r="D15" i="1"/>
  <c r="D14" i="1" s="1"/>
  <c r="D5" i="1" s="1"/>
  <c r="E15" i="1"/>
  <c r="E14" i="1" s="1"/>
  <c r="E5" i="1" s="1"/>
  <c r="F15" i="1"/>
  <c r="F14" i="1" s="1"/>
  <c r="F5" i="1" s="1"/>
  <c r="G15" i="1"/>
  <c r="G14" i="1" s="1"/>
  <c r="G5" i="1" s="1"/>
  <c r="H15" i="1"/>
  <c r="H14" i="1" s="1"/>
  <c r="H5" i="1" s="1"/>
  <c r="I15" i="1"/>
  <c r="I14" i="1" s="1"/>
  <c r="I5" i="1" s="1"/>
  <c r="J15" i="1"/>
  <c r="J14" i="1" s="1"/>
  <c r="J5" i="1" s="1"/>
  <c r="K15" i="1"/>
  <c r="K14" i="1" s="1"/>
  <c r="K5" i="1" s="1"/>
  <c r="L15" i="1"/>
  <c r="L14" i="1" s="1"/>
  <c r="L5" i="1" s="1"/>
  <c r="M15" i="1"/>
  <c r="M14" i="1" s="1"/>
  <c r="M5" i="1" s="1"/>
  <c r="N15" i="1"/>
  <c r="O15" i="1"/>
  <c r="O14" i="1" s="1"/>
  <c r="C15" i="1"/>
  <c r="C14" i="1" s="1"/>
  <c r="C5" i="1" s="1"/>
  <c r="O5" i="1" l="1"/>
</calcChain>
</file>

<file path=xl/sharedStrings.xml><?xml version="1.0" encoding="utf-8"?>
<sst xmlns="http://schemas.openxmlformats.org/spreadsheetml/2006/main" count="38" uniqueCount="21">
  <si>
    <t>BALANCES POR PERIODO</t>
  </si>
  <si>
    <t>Gobierno General (GG)</t>
  </si>
  <si>
    <t>Gobierno central</t>
  </si>
  <si>
    <t>Gobierno Nacional Central (GNC)</t>
  </si>
  <si>
    <t>Resto del CG:</t>
  </si>
  <si>
    <t>Establecimientos públicos</t>
  </si>
  <si>
    <t>Del cual, Agencia Nacional de Hidrocarburos (ANH)</t>
  </si>
  <si>
    <t>Fondo Nacional del Café (FNC)</t>
  </si>
  <si>
    <t>Fondo de Estabilización de Precios de los Combustibles (FEPC)</t>
  </si>
  <si>
    <t>Regionales y locales</t>
  </si>
  <si>
    <t>Administraciones centrales de las entidades territoriales (ET)</t>
  </si>
  <si>
    <t>Sistema General de Regalías (SGR)</t>
  </si>
  <si>
    <t>Fondo de Ahorro y Estabilización Petrolera (FAEP)</t>
  </si>
  <si>
    <t>Seguridad social</t>
  </si>
  <si>
    <t>Balance Primario GG</t>
  </si>
  <si>
    <r>
      <t>Balance Fiscal del Gobierno General</t>
    </r>
    <r>
      <rPr>
        <b/>
        <vertAlign val="superscript"/>
        <sz val="14"/>
        <color theme="1"/>
        <rFont val="Gill Sans MT"/>
        <family val="2"/>
      </rPr>
      <t>1</t>
    </r>
    <r>
      <rPr>
        <b/>
        <sz val="16"/>
        <color theme="1"/>
        <rFont val="Gill Sans MT"/>
        <family val="2"/>
      </rPr>
      <t xml:space="preserve"> ($MM)</t>
    </r>
  </si>
  <si>
    <t xml:space="preserve">Fuente: MHCP y Banco de la República </t>
  </si>
  <si>
    <r>
      <t>Balance fiscal del Gobierno General</t>
    </r>
    <r>
      <rPr>
        <b/>
        <vertAlign val="superscript"/>
        <sz val="14.55"/>
        <color theme="1"/>
        <rFont val="Gill Sans MT"/>
        <family val="2"/>
      </rPr>
      <t>1</t>
    </r>
    <r>
      <rPr>
        <b/>
        <sz val="16"/>
        <color theme="1"/>
        <rFont val="Gill Sans MT"/>
        <family val="2"/>
      </rPr>
      <t xml:space="preserve"> (%PIB)</t>
    </r>
  </si>
  <si>
    <t>Fondo Nacional para el Desarrollo de la Infraestructura (Fondes)</t>
  </si>
  <si>
    <r>
      <t>1</t>
    </r>
    <r>
      <rPr>
        <sz val="12"/>
        <color theme="1"/>
        <rFont val="Gill Sans MT"/>
        <family val="2"/>
      </rPr>
      <t xml:space="preserve"> El balance del GG es consistente con la reorganización de los sectores y la reclasificación de algunas entidades que hacen parte de la muestra del seguimiento fiscal. Este fue aprobado por el CONFIS en sesión del 22 de diciembre de 2020. Este balance tambiénn incluye la modificación a la cobertura de las entidades territoriales incluidas en el seguimiento fiscal del subsector de Regionales y Locales y el cambio la base de registro de los gastos para este mismo subsector, modificaciones aprobadas por el CONFIS en la sesión del 12 de junio de 2024. </t>
    </r>
  </si>
  <si>
    <r>
      <t>1</t>
    </r>
    <r>
      <rPr>
        <sz val="12"/>
        <color theme="1"/>
        <rFont val="Gill Sans MT"/>
        <family val="2"/>
      </rPr>
      <t xml:space="preserve"> El balance del GG es consistente con la reorganización de los sectores y la reclasificación de algunas entidades que hacen parte de la muestra del seguimiento fiscal. Este fue aprobado por el CONFIS en sesión del 22 de diciembre de 2020. Este balance también incluye la modificación a la cobertura de las entidades territoriales incluidas en el seguimiento fiscal del subsector de Regionales y Locales y el cambio la base de registro de los gastos para este mismo subsector, modificaciones aprobadas por el CONFIS en la sesión del 12 de junio de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</si>
</sst>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0.0"/>
    <numFmt numFmtId="166" formatCode="#,##0.000"/>
  </numFmts>
  <fonts count="13" x14ac:knownFonts="1">
    <font>
      <sz val="11"/>
      <color theme="1"/>
      <name val="Calibri"/>
      <family val="2"/>
      <scheme val="minor"/>
    </font>
    <font>
      <sz val="11"/>
      <color theme="1"/>
      <name val="Calibri"/>
      <family val="2"/>
      <scheme val="minor"/>
    </font>
    <font>
      <sz val="11"/>
      <color theme="1"/>
      <name val="Arial"/>
      <family val="2"/>
    </font>
    <font>
      <sz val="8"/>
      <name val="Calibri"/>
      <family val="2"/>
      <scheme val="minor"/>
    </font>
    <font>
      <sz val="10"/>
      <name val="Arial"/>
      <family val="2"/>
    </font>
    <font>
      <b/>
      <sz val="12"/>
      <color theme="0"/>
      <name val="Gill Sans MT"/>
      <family val="2"/>
    </font>
    <font>
      <b/>
      <sz val="16"/>
      <color theme="1"/>
      <name val="Gill Sans MT"/>
      <family val="2"/>
    </font>
    <font>
      <b/>
      <vertAlign val="superscript"/>
      <sz val="14"/>
      <color theme="1"/>
      <name val="Gill Sans MT"/>
      <family val="2"/>
    </font>
    <font>
      <b/>
      <sz val="12"/>
      <color theme="1"/>
      <name val="Gill Sans MT"/>
      <family val="2"/>
    </font>
    <font>
      <sz val="12"/>
      <color theme="1"/>
      <name val="Gill Sans MT"/>
      <family val="2"/>
    </font>
    <font>
      <b/>
      <sz val="12"/>
      <name val="Gill Sans MT"/>
      <family val="2"/>
    </font>
    <font>
      <vertAlign val="superscript"/>
      <sz val="12"/>
      <color theme="1"/>
      <name val="Gill Sans MT"/>
      <family val="2"/>
    </font>
    <font>
      <b/>
      <vertAlign val="superscript"/>
      <sz val="14.55"/>
      <color theme="1"/>
      <name val="Gill Sans MT"/>
      <family val="2"/>
    </font>
  </fonts>
  <fills count="10">
    <fill>
      <patternFill patternType="none"/>
    </fill>
    <fill>
      <patternFill patternType="gray125"/>
    </fill>
    <fill>
      <patternFill patternType="solid">
        <fgColor theme="3" tint="-0.499984740745262"/>
        <bgColor indexed="64"/>
      </patternFill>
    </fill>
    <fill>
      <patternFill patternType="solid">
        <fgColor theme="8"/>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8"/>
        <bgColor theme="0"/>
      </patternFill>
    </fill>
    <fill>
      <patternFill patternType="solid">
        <fgColor theme="8" tint="0.59999389629810485"/>
        <bgColor theme="0"/>
      </patternFill>
    </fill>
    <fill>
      <patternFill patternType="solid">
        <fgColor theme="3" tint="-0.499984740745262"/>
        <bgColor theme="0"/>
      </patternFill>
    </fill>
  </fills>
  <borders count="1">
    <border>
      <left/>
      <right/>
      <top/>
      <bottom/>
      <diagonal/>
    </border>
  </borders>
  <cellStyleXfs count="5">
    <xf numFmtId="0" fontId="0"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9" fontId="4"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wrapText="1"/>
    </xf>
    <xf numFmtId="9" fontId="2" fillId="0" borderId="0" xfId="0" applyNumberFormat="1" applyFont="1"/>
    <xf numFmtId="0" fontId="5" fillId="2" borderId="0" xfId="0" applyFont="1" applyFill="1" applyAlignment="1">
      <alignment horizontal="center" vertical="center"/>
    </xf>
    <xf numFmtId="0" fontId="6" fillId="0" borderId="0" xfId="0" applyFont="1"/>
    <xf numFmtId="0" fontId="5" fillId="3" borderId="0" xfId="0" applyFont="1" applyFill="1"/>
    <xf numFmtId="0" fontId="8" fillId="4" borderId="0" xfId="0" applyFont="1" applyFill="1" applyAlignment="1">
      <alignment horizontal="left" indent="1"/>
    </xf>
    <xf numFmtId="0" fontId="9" fillId="5" borderId="0" xfId="0" applyFont="1" applyFill="1" applyAlignment="1">
      <alignment horizontal="left" indent="3"/>
    </xf>
    <xf numFmtId="0" fontId="9" fillId="6" borderId="0" xfId="0" applyFont="1" applyFill="1" applyAlignment="1">
      <alignment horizontal="left" indent="2"/>
    </xf>
    <xf numFmtId="0" fontId="9" fillId="5" borderId="0" xfId="0" applyFont="1" applyFill="1" applyAlignment="1">
      <alignment horizontal="left" indent="4"/>
    </xf>
    <xf numFmtId="0" fontId="5" fillId="2" borderId="0" xfId="0" applyFont="1" applyFill="1"/>
    <xf numFmtId="3" fontId="9" fillId="0" borderId="0" xfId="0" applyNumberFormat="1" applyFont="1" applyAlignment="1">
      <alignment vertical="center"/>
    </xf>
    <xf numFmtId="3" fontId="9" fillId="0" borderId="0" xfId="0" applyNumberFormat="1" applyFont="1" applyAlignment="1">
      <alignment vertical="center" wrapText="1"/>
    </xf>
    <xf numFmtId="3" fontId="5" fillId="7" borderId="0" xfId="1" applyNumberFormat="1" applyFont="1" applyFill="1" applyAlignment="1">
      <alignment horizontal="right" vertical="center"/>
    </xf>
    <xf numFmtId="3" fontId="10" fillId="8" borderId="0" xfId="1" applyNumberFormat="1" applyFont="1" applyFill="1" applyAlignment="1">
      <alignment horizontal="right" vertical="center"/>
    </xf>
    <xf numFmtId="3" fontId="5" fillId="9" borderId="0" xfId="1" applyNumberFormat="1" applyFont="1" applyFill="1" applyAlignment="1">
      <alignment horizontal="right" vertical="center"/>
    </xf>
    <xf numFmtId="3" fontId="9" fillId="6" borderId="0" xfId="0" applyNumberFormat="1" applyFont="1" applyFill="1" applyAlignment="1">
      <alignment vertical="center"/>
    </xf>
    <xf numFmtId="0" fontId="9" fillId="0" borderId="0" xfId="0" applyFont="1"/>
    <xf numFmtId="41" fontId="9" fillId="0" borderId="0" xfId="0" applyNumberFormat="1" applyFont="1"/>
    <xf numFmtId="165" fontId="5" fillId="7" borderId="0" xfId="1" applyNumberFormat="1" applyFont="1" applyFill="1" applyAlignment="1">
      <alignment horizontal="right" vertical="center"/>
    </xf>
    <xf numFmtId="165" fontId="10" fillId="8" borderId="0" xfId="1" applyNumberFormat="1" applyFont="1" applyFill="1" applyAlignment="1">
      <alignment horizontal="right" vertical="center"/>
    </xf>
    <xf numFmtId="165" fontId="9" fillId="6" borderId="0" xfId="0" applyNumberFormat="1" applyFont="1" applyFill="1" applyAlignment="1">
      <alignment vertical="center"/>
    </xf>
    <xf numFmtId="165" fontId="9" fillId="0" borderId="0" xfId="0" applyNumberFormat="1" applyFont="1" applyAlignment="1">
      <alignment vertical="center"/>
    </xf>
    <xf numFmtId="165" fontId="9" fillId="0" borderId="0" xfId="0" applyNumberFormat="1" applyFont="1" applyAlignment="1">
      <alignment vertical="center" wrapText="1"/>
    </xf>
    <xf numFmtId="165" fontId="5" fillId="9" borderId="0" xfId="1" applyNumberFormat="1" applyFont="1" applyFill="1" applyAlignment="1">
      <alignment horizontal="right" vertical="center"/>
    </xf>
    <xf numFmtId="41" fontId="2" fillId="0" borderId="0" xfId="0" applyNumberFormat="1" applyFont="1"/>
    <xf numFmtId="166" fontId="2" fillId="0" borderId="0" xfId="0" applyNumberFormat="1" applyFont="1"/>
    <xf numFmtId="3" fontId="2" fillId="0" borderId="0" xfId="0" applyNumberFormat="1" applyFont="1"/>
    <xf numFmtId="0" fontId="11" fillId="0" borderId="0" xfId="0" applyFont="1" applyAlignment="1">
      <alignment horizontal="left" wrapText="1"/>
    </xf>
  </cellXfs>
  <cellStyles count="5">
    <cellStyle name="Comma" xfId="3" xr:uid="{C04CD072-AB14-46FF-83F5-3096AA441C82}"/>
    <cellStyle name="Millares 2" xfId="2" xr:uid="{00000000-0005-0000-0000-000000000000}"/>
    <cellStyle name="Normal" xfId="0" builtinId="0"/>
    <cellStyle name="Normal 2" xfId="1" xr:uid="{00000000-0005-0000-0000-000002000000}"/>
    <cellStyle name="Percent" xfId="4" xr:uid="{56D6A8AE-A7FF-4A3F-A549-1DA5C52675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inhaciendagovco-my.sharepoint.com/personal/subfiscal_minhacienda_gov_co/Documents/Monitor%20Fiscal/Modelo%20de%20consolidaci&#243;n%20fiscal/Nuevo%20modelo%20SPC%202/Gobierno%20General.xlsx" TargetMode="External"/><Relationship Id="rId1" Type="http://schemas.openxmlformats.org/officeDocument/2006/relationships/externalLinkPath" Target="/personal/subfiscal_minhacienda_gov_co/Documents/Monitor%20Fiscal/Modelo%20de%20consolidaci&#243;n%20fiscal/Nuevo%20modelo%20SPC%202/Gobierno%20Gener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inhaciendagovco-my.sharepoint.com/personal/subfiscal_minhacienda_gov_co/Documents/Monitor%20Fiscal/MFMP/MFMP%202025/Cifras%20fiscales/Apendice%201%20(SPNF%20mediano%20plazo).xlsx" TargetMode="External"/><Relationship Id="rId1" Type="http://schemas.openxmlformats.org/officeDocument/2006/relationships/externalLinkPath" Target="/personal/subfiscal_minhacienda_gov_co/Documents/Monitor%20Fiscal/MFMP/MFMP%202025/Cifras%20fiscales/Apendice%201%20(SPNF%20mediano%20plaz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minhaciendagovco-my.sharepoint.com/personal/subfiscal_minhacienda_gov_co/Documents/Monitor%20Fiscal/Modelo%20de%20consolidaci&#243;n%20fiscal/Nuevo%20modelo%20SPC%202/Sector%2032.xlsm" TargetMode="External"/><Relationship Id="rId1" Type="http://schemas.openxmlformats.org/officeDocument/2006/relationships/externalLinkPath" Target="/personal/subfiscal_minhacienda_gov_co/Documents/Monitor%20Fiscal/Modelo%20de%20consolidaci&#243;n%20fiscal/Nuevo%20modelo%20SPC%202/Sector%2032.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minhaciendagovco-my.sharepoint.com/personal/subfiscal_minhacienda_gov_co/Documents/Monitor%20Fiscal/regionales%20y%20locales/2025/Cambio%20metodol&#243;gico%20hist&#243;rico/Balance_obligaciones_2012-2024.xlsx" TargetMode="External"/><Relationship Id="rId1" Type="http://schemas.openxmlformats.org/officeDocument/2006/relationships/externalLinkPath" Target="Balance_obligaciones_20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obierno General %PIB "/>
      <sheetName val="Inversion Total Gob General"/>
      <sheetName val="Gobierno General $ "/>
      <sheetName val="Salida GG"/>
      <sheetName val="GG hist y modelo nuevo"/>
      <sheetName val="(Gob +FAEP) NETO"/>
      <sheetName val="FAEP"/>
      <sheetName val="Otros"/>
      <sheetName val=" Gob Neto sin FAEP"/>
      <sheetName val="Gob General Bruto"/>
      <sheetName val="GG a"/>
      <sheetName val="GNC "/>
      <sheetName val="Regionales y Locales"/>
      <sheetName val="Est Públicos (+ANH)"/>
      <sheetName val="Seguridad Social"/>
      <sheetName val="GG z"/>
      <sheetName val="Hoja1"/>
    </sheetNames>
    <sheetDataSet>
      <sheetData sheetId="0"/>
      <sheetData sheetId="1"/>
      <sheetData sheetId="2"/>
      <sheetData sheetId="3"/>
      <sheetData sheetId="4"/>
      <sheetData sheetId="5">
        <row r="3">
          <cell r="C3" t="str">
            <v>CONCEPTO</v>
          </cell>
          <cell r="F3" t="str">
            <v>2000-1T</v>
          </cell>
          <cell r="G3" t="str">
            <v>2000-2T</v>
          </cell>
          <cell r="H3" t="str">
            <v>2000-3T</v>
          </cell>
          <cell r="I3" t="str">
            <v>2000-4T</v>
          </cell>
          <cell r="J3">
            <v>2000</v>
          </cell>
          <cell r="K3" t="str">
            <v>2001-1T</v>
          </cell>
          <cell r="L3" t="str">
            <v>2001-2T</v>
          </cell>
          <cell r="M3" t="str">
            <v>2001-3T</v>
          </cell>
          <cell r="N3" t="str">
            <v>2001-4T</v>
          </cell>
          <cell r="O3">
            <v>2001</v>
          </cell>
          <cell r="P3" t="str">
            <v>2002-1T</v>
          </cell>
          <cell r="Q3" t="str">
            <v>2002-2T</v>
          </cell>
          <cell r="R3" t="str">
            <v>2002-3T</v>
          </cell>
          <cell r="S3" t="str">
            <v>2002-4T</v>
          </cell>
          <cell r="T3">
            <v>2002</v>
          </cell>
          <cell r="U3" t="str">
            <v>2003-1T</v>
          </cell>
          <cell r="V3" t="str">
            <v>2003-2T</v>
          </cell>
          <cell r="W3" t="str">
            <v>2003-3T</v>
          </cell>
          <cell r="X3" t="str">
            <v>2003-4T</v>
          </cell>
          <cell r="Y3">
            <v>2003</v>
          </cell>
          <cell r="Z3" t="str">
            <v>2004-1T</v>
          </cell>
          <cell r="AA3" t="str">
            <v>2004-2T</v>
          </cell>
          <cell r="AB3" t="str">
            <v>2004-3T</v>
          </cell>
          <cell r="AC3" t="str">
            <v>2004-4T</v>
          </cell>
          <cell r="AD3">
            <v>2004</v>
          </cell>
          <cell r="AE3" t="str">
            <v>2005-1T</v>
          </cell>
          <cell r="AF3" t="str">
            <v>2005-2T</v>
          </cell>
          <cell r="AG3" t="str">
            <v>2005-3T</v>
          </cell>
          <cell r="AH3" t="str">
            <v>2005-4T</v>
          </cell>
          <cell r="AI3">
            <v>2005</v>
          </cell>
          <cell r="AJ3" t="str">
            <v>2006-1T</v>
          </cell>
          <cell r="AK3" t="str">
            <v>2006-2T</v>
          </cell>
          <cell r="AL3" t="str">
            <v>2006-3T</v>
          </cell>
          <cell r="AM3" t="str">
            <v>2006-4T</v>
          </cell>
          <cell r="AN3">
            <v>2006</v>
          </cell>
          <cell r="AO3" t="str">
            <v>2007-1T</v>
          </cell>
          <cell r="AP3" t="str">
            <v>2007-2T</v>
          </cell>
          <cell r="AQ3" t="str">
            <v>2007-3T</v>
          </cell>
          <cell r="AR3" t="str">
            <v>2007-4T</v>
          </cell>
          <cell r="AS3">
            <v>2007</v>
          </cell>
          <cell r="AT3" t="str">
            <v>2008-1T</v>
          </cell>
          <cell r="AU3" t="str">
            <v>2008-2T</v>
          </cell>
          <cell r="AV3" t="str">
            <v>2008-3T</v>
          </cell>
          <cell r="AW3" t="str">
            <v>2008-4T</v>
          </cell>
          <cell r="AX3">
            <v>2008</v>
          </cell>
          <cell r="AY3" t="str">
            <v>2009-1T</v>
          </cell>
          <cell r="AZ3" t="str">
            <v>2009-2T</v>
          </cell>
          <cell r="BA3" t="str">
            <v>2009-3T</v>
          </cell>
          <cell r="BB3" t="str">
            <v>2009-4T</v>
          </cell>
          <cell r="BC3">
            <v>2009</v>
          </cell>
          <cell r="BD3" t="str">
            <v>2010-1T</v>
          </cell>
          <cell r="BE3" t="str">
            <v>2010-2T</v>
          </cell>
          <cell r="BF3" t="str">
            <v>2010-3T</v>
          </cell>
          <cell r="BG3" t="str">
            <v>2010-4T</v>
          </cell>
          <cell r="BH3">
            <v>2010</v>
          </cell>
          <cell r="BI3" t="str">
            <v>2011-1T</v>
          </cell>
          <cell r="BJ3" t="str">
            <v>2011-2T</v>
          </cell>
          <cell r="BK3" t="str">
            <v>2011-3T</v>
          </cell>
          <cell r="BL3" t="str">
            <v>2011-4T</v>
          </cell>
          <cell r="BM3">
            <v>2011</v>
          </cell>
          <cell r="BN3" t="str">
            <v>2012-1T</v>
          </cell>
          <cell r="BO3" t="str">
            <v>2012-2T</v>
          </cell>
          <cell r="BP3" t="str">
            <v>2012-3T</v>
          </cell>
          <cell r="BQ3" t="str">
            <v>2012-4T</v>
          </cell>
          <cell r="BR3">
            <v>2012</v>
          </cell>
          <cell r="BS3" t="str">
            <v>2013-1T</v>
          </cell>
          <cell r="BT3" t="str">
            <v>2013-2T</v>
          </cell>
          <cell r="BU3" t="str">
            <v>2013-3T</v>
          </cell>
          <cell r="BV3" t="str">
            <v>2013-4T</v>
          </cell>
          <cell r="BW3">
            <v>2013</v>
          </cell>
          <cell r="BX3" t="str">
            <v>2014-1T</v>
          </cell>
          <cell r="BY3" t="str">
            <v>2014-2T</v>
          </cell>
          <cell r="BZ3" t="str">
            <v>2014-3T</v>
          </cell>
          <cell r="CA3" t="str">
            <v>2014-4T</v>
          </cell>
          <cell r="CB3">
            <v>2014</v>
          </cell>
          <cell r="CC3" t="str">
            <v>2015-1T</v>
          </cell>
          <cell r="CD3" t="str">
            <v>2015-2T</v>
          </cell>
          <cell r="CE3" t="str">
            <v>2015-3T</v>
          </cell>
          <cell r="CF3" t="str">
            <v>2015-4T</v>
          </cell>
          <cell r="CG3">
            <v>2015</v>
          </cell>
          <cell r="CH3" t="str">
            <v>2016-1T</v>
          </cell>
          <cell r="CI3" t="str">
            <v>2016-2T</v>
          </cell>
          <cell r="CJ3" t="str">
            <v>2016-3T</v>
          </cell>
          <cell r="CK3" t="str">
            <v>2016-4T</v>
          </cell>
          <cell r="CL3">
            <v>2016</v>
          </cell>
          <cell r="CM3" t="str">
            <v>2017-1T</v>
          </cell>
          <cell r="CN3" t="str">
            <v>2017-2T</v>
          </cell>
          <cell r="CO3" t="str">
            <v>2017-3T</v>
          </cell>
          <cell r="CP3" t="str">
            <v>2017-4T</v>
          </cell>
          <cell r="CQ3">
            <v>2017</v>
          </cell>
          <cell r="CR3" t="str">
            <v>2018-1T</v>
          </cell>
          <cell r="CS3" t="str">
            <v>2018-2T</v>
          </cell>
          <cell r="CT3" t="str">
            <v>2018-3T</v>
          </cell>
          <cell r="CU3" t="str">
            <v>2018-4T</v>
          </cell>
          <cell r="CV3">
            <v>2018</v>
          </cell>
          <cell r="CW3" t="str">
            <v>2019-1T</v>
          </cell>
          <cell r="CX3" t="str">
            <v>2019-2T</v>
          </cell>
          <cell r="CY3" t="str">
            <v>2019-3T</v>
          </cell>
          <cell r="CZ3" t="str">
            <v>2019-4T</v>
          </cell>
          <cell r="DA3">
            <v>2019</v>
          </cell>
          <cell r="DB3" t="str">
            <v>2020-1T</v>
          </cell>
          <cell r="DC3" t="str">
            <v>2020-2T</v>
          </cell>
          <cell r="DD3" t="str">
            <v>2020-3T</v>
          </cell>
          <cell r="DE3" t="str">
            <v>2020-4T</v>
          </cell>
          <cell r="DF3">
            <v>2020</v>
          </cell>
          <cell r="DG3" t="str">
            <v>2021-1T</v>
          </cell>
          <cell r="DH3" t="str">
            <v>2021-2T</v>
          </cell>
          <cell r="DI3" t="str">
            <v>2021-3T</v>
          </cell>
          <cell r="DJ3" t="str">
            <v>2021-4T</v>
          </cell>
          <cell r="DK3">
            <v>2021</v>
          </cell>
          <cell r="DL3" t="str">
            <v>2022-1T</v>
          </cell>
          <cell r="DM3" t="str">
            <v>2022-2T</v>
          </cell>
          <cell r="DN3" t="str">
            <v>2022-3T</v>
          </cell>
          <cell r="DO3" t="str">
            <v>2022-4T</v>
          </cell>
          <cell r="DP3">
            <v>2022</v>
          </cell>
          <cell r="DQ3" t="str">
            <v>2023-1T</v>
          </cell>
          <cell r="DR3" t="str">
            <v>2023-2T</v>
          </cell>
          <cell r="DS3" t="str">
            <v>2023-3T</v>
          </cell>
          <cell r="DT3" t="str">
            <v>2023-4T</v>
          </cell>
          <cell r="DU3">
            <v>2023</v>
          </cell>
          <cell r="DV3" t="str">
            <v>2024-1T</v>
          </cell>
          <cell r="DW3" t="str">
            <v>2024-2T</v>
          </cell>
          <cell r="DX3" t="str">
            <v>2024-3T</v>
          </cell>
          <cell r="DY3" t="str">
            <v>2024-4T</v>
          </cell>
          <cell r="DZ3">
            <v>2024</v>
          </cell>
          <cell r="EA3" t="str">
            <v>2025-1T</v>
          </cell>
          <cell r="EB3" t="str">
            <v>2025-2T</v>
          </cell>
          <cell r="EC3" t="str">
            <v>2025-3T</v>
          </cell>
          <cell r="ED3" t="str">
            <v>2025-4T</v>
          </cell>
          <cell r="EE3">
            <v>2025</v>
          </cell>
          <cell r="EF3" t="str">
            <v>2026-1T</v>
          </cell>
          <cell r="EG3" t="str">
            <v>2026-2T</v>
          </cell>
          <cell r="EH3" t="str">
            <v>2026-3T</v>
          </cell>
          <cell r="EI3" t="str">
            <v>2026-4T</v>
          </cell>
          <cell r="EJ3">
            <v>2026</v>
          </cell>
          <cell r="EK3" t="str">
            <v>2027-1T</v>
          </cell>
          <cell r="EL3" t="str">
            <v>2027-2T</v>
          </cell>
          <cell r="EM3" t="str">
            <v>2027-3T</v>
          </cell>
          <cell r="EN3" t="str">
            <v>2027-4T</v>
          </cell>
          <cell r="EO3">
            <v>2027</v>
          </cell>
          <cell r="EP3" t="str">
            <v>2028-1T</v>
          </cell>
          <cell r="EQ3" t="str">
            <v>2028-2T</v>
          </cell>
          <cell r="ER3" t="str">
            <v>2028-3T</v>
          </cell>
          <cell r="ES3" t="str">
            <v>2028-4T</v>
          </cell>
          <cell r="ET3">
            <v>2028</v>
          </cell>
          <cell r="EU3" t="str">
            <v>2029-1T</v>
          </cell>
          <cell r="EV3" t="str">
            <v>2029-2T</v>
          </cell>
          <cell r="EW3" t="str">
            <v>2029-3T</v>
          </cell>
          <cell r="EX3" t="str">
            <v>2029-4T</v>
          </cell>
          <cell r="EY3">
            <v>2029</v>
          </cell>
          <cell r="EZ3" t="str">
            <v>2030-1T</v>
          </cell>
          <cell r="FA3" t="str">
            <v>2030-2T</v>
          </cell>
          <cell r="FB3" t="str">
            <v>2030-3T</v>
          </cell>
          <cell r="FC3" t="str">
            <v>2030-4T</v>
          </cell>
          <cell r="FD3">
            <v>2030</v>
          </cell>
        </row>
        <row r="83">
          <cell r="BR83">
            <v>21809123.865727652</v>
          </cell>
          <cell r="BS83" t="e">
            <v>#N/A</v>
          </cell>
          <cell r="BT83" t="e">
            <v>#N/A</v>
          </cell>
          <cell r="BU83" t="e">
            <v>#N/A</v>
          </cell>
          <cell r="BV83" t="e">
            <v>#N/A</v>
          </cell>
          <cell r="BW83">
            <v>7015424.461339945</v>
          </cell>
          <cell r="BX83" t="e">
            <v>#N/A</v>
          </cell>
          <cell r="BY83" t="e">
            <v>#N/A</v>
          </cell>
          <cell r="BZ83" t="e">
            <v>#N/A</v>
          </cell>
          <cell r="CA83" t="e">
            <v>#N/A</v>
          </cell>
          <cell r="CB83">
            <v>10260901.692138026</v>
          </cell>
          <cell r="CC83" t="e">
            <v>#N/A</v>
          </cell>
          <cell r="CD83" t="e">
            <v>#N/A</v>
          </cell>
          <cell r="CE83" t="e">
            <v>#N/A</v>
          </cell>
          <cell r="CF83" t="e">
            <v>#N/A</v>
          </cell>
          <cell r="CG83">
            <v>-4078573.2034288049</v>
          </cell>
          <cell r="CH83" t="e">
            <v>#N/A</v>
          </cell>
          <cell r="CI83" t="e">
            <v>#N/A</v>
          </cell>
          <cell r="CJ83" t="e">
            <v>#N/A</v>
          </cell>
          <cell r="CK83" t="e">
            <v>#N/A</v>
          </cell>
          <cell r="CL83">
            <v>5168002.223117169</v>
          </cell>
          <cell r="CM83" t="e">
            <v>#N/A</v>
          </cell>
          <cell r="CN83" t="e">
            <v>#N/A</v>
          </cell>
          <cell r="CO83" t="e">
            <v>#N/A</v>
          </cell>
          <cell r="CP83" t="e">
            <v>#N/A</v>
          </cell>
          <cell r="CQ83">
            <v>4503117.5963976644</v>
          </cell>
          <cell r="CR83" t="e">
            <v>#N/A</v>
          </cell>
          <cell r="CS83" t="e">
            <v>#N/A</v>
          </cell>
          <cell r="CT83" t="e">
            <v>#N/A</v>
          </cell>
          <cell r="CU83" t="e">
            <v>#N/A</v>
          </cell>
          <cell r="CV83">
            <v>3513015.2528289817</v>
          </cell>
          <cell r="CW83" t="e">
            <v>#N/A</v>
          </cell>
          <cell r="CX83" t="e">
            <v>#N/A</v>
          </cell>
          <cell r="CY83" t="e">
            <v>#N/A</v>
          </cell>
          <cell r="CZ83" t="e">
            <v>#N/A</v>
          </cell>
          <cell r="DA83">
            <v>7106686.0929026976</v>
          </cell>
          <cell r="DB83" t="e">
            <v>#N/A</v>
          </cell>
          <cell r="DC83" t="e">
            <v>#N/A</v>
          </cell>
          <cell r="DD83" t="e">
            <v>#N/A</v>
          </cell>
          <cell r="DE83" t="e">
            <v>#N/A</v>
          </cell>
          <cell r="DF83">
            <v>-42998671.519702256</v>
          </cell>
          <cell r="DG83" t="e">
            <v>#N/A</v>
          </cell>
          <cell r="DH83" t="e">
            <v>#N/A</v>
          </cell>
          <cell r="DI83" t="e">
            <v>#N/A</v>
          </cell>
          <cell r="DJ83" t="e">
            <v>#N/A</v>
          </cell>
          <cell r="DK83">
            <v>-49010362.427377976</v>
          </cell>
          <cell r="DL83" t="e">
            <v>#N/A</v>
          </cell>
          <cell r="DM83" t="e">
            <v>#N/A</v>
          </cell>
          <cell r="DN83" t="e">
            <v>#N/A</v>
          </cell>
          <cell r="DO83" t="e">
            <v>#N/A</v>
          </cell>
          <cell r="DP83">
            <v>-44371433.116802134</v>
          </cell>
          <cell r="DQ83">
            <v>14907687.032246569</v>
          </cell>
          <cell r="DR83">
            <v>32334372.227142036</v>
          </cell>
          <cell r="DS83">
            <v>-834148.35019605979</v>
          </cell>
          <cell r="DT83">
            <v>-39925307.259801924</v>
          </cell>
          <cell r="DU83">
            <v>6482603.6493905336</v>
          </cell>
          <cell r="DV83">
            <v>8625824.8906366229</v>
          </cell>
          <cell r="DW83">
            <v>-249134.61215399951</v>
          </cell>
          <cell r="DX83">
            <v>7736640.4676400125</v>
          </cell>
          <cell r="DY83">
            <v>-48988482.318232805</v>
          </cell>
          <cell r="DZ83">
            <v>-32875151.572110161</v>
          </cell>
          <cell r="EA83">
            <v>0</v>
          </cell>
          <cell r="EB83">
            <v>0</v>
          </cell>
          <cell r="EC83">
            <v>0</v>
          </cell>
          <cell r="ED83">
            <v>0</v>
          </cell>
        </row>
        <row r="84">
          <cell r="DU84">
            <v>6484736.6325349435</v>
          </cell>
        </row>
      </sheetData>
      <sheetData sheetId="6"/>
      <sheetData sheetId="7"/>
      <sheetData sheetId="8"/>
      <sheetData sheetId="9"/>
      <sheetData sheetId="10"/>
      <sheetData sheetId="11">
        <row r="96">
          <cell r="DZ96">
            <v>-114510869.51240401</v>
          </cell>
        </row>
      </sheetData>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SPNF"/>
      <sheetName val="GG"/>
      <sheetName val="GC"/>
      <sheetName val="GNC"/>
      <sheetName val="GNC (Ing)"/>
      <sheetName val="Regla Fiscal"/>
      <sheetName val="C6"/>
      <sheetName val="Deuda"/>
      <sheetName val="C7"/>
      <sheetName val="RNC"/>
      <sheetName val="R&amp;L"/>
      <sheetName val="R&amp;L (2)"/>
      <sheetName val="SS"/>
      <sheetName val="EEPP"/>
      <sheetName val="EEPP(2)"/>
      <sheetName val="SPF"/>
      <sheetName val="Macroflujos"/>
      <sheetName val="GG por ingresos y gastos"/>
    </sheetNames>
    <sheetDataSet>
      <sheetData sheetId="0" refreshError="1"/>
      <sheetData sheetId="1" refreshError="1"/>
      <sheetData sheetId="2">
        <row r="25">
          <cell r="D25">
            <v>4185.7761672303895</v>
          </cell>
        </row>
        <row r="31">
          <cell r="D31">
            <v>-21656.879346485017</v>
          </cell>
        </row>
      </sheetData>
      <sheetData sheetId="3" refreshError="1"/>
      <sheetData sheetId="4" refreshError="1"/>
      <sheetData sheetId="5" refreshError="1"/>
      <sheetData sheetId="6" refreshError="1"/>
      <sheetData sheetId="7" refreshError="1"/>
      <sheetData sheetId="8" refreshError="1"/>
      <sheetData sheetId="9" refreshError="1"/>
      <sheetData sheetId="10">
        <row r="16">
          <cell r="D16">
            <v>-6305.1135188867556</v>
          </cell>
        </row>
        <row r="18">
          <cell r="D18">
            <v>12863.147561454021</v>
          </cell>
        </row>
        <row r="19">
          <cell r="D19">
            <v>-1069.9348002046743</v>
          </cell>
        </row>
        <row r="20">
          <cell r="D20">
            <v>365.24573628100001</v>
          </cell>
        </row>
      </sheetData>
      <sheetData sheetId="11">
        <row r="19">
          <cell r="D19">
            <v>570.1469778109531</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lasificaciones"/>
      <sheetName val="Salida"/>
      <sheetName val="Estacionalidad"/>
      <sheetName val="transf estacionalidad"/>
      <sheetName val="Envía"/>
      <sheetName val="Consolidado envía"/>
      <sheetName val="Transf. enviadas por concepto"/>
      <sheetName val="Recibe"/>
      <sheetName val="Transf. recibidas por concepto"/>
      <sheetName val="S 32"/>
      <sheetName val="S 32a"/>
      <sheetName val="Ent (046)"/>
      <sheetName val="S 32z"/>
    </sheetNames>
    <sheetDataSet>
      <sheetData sheetId="0" refreshError="1"/>
      <sheetData sheetId="1" refreshError="1"/>
      <sheetData sheetId="2" refreshError="1"/>
      <sheetData sheetId="3" refreshError="1"/>
      <sheetData sheetId="4" refreshError="1"/>
      <sheetData sheetId="5" refreshError="1"/>
      <sheetData sheetId="6">
        <row r="23">
          <cell r="C23">
            <v>0</v>
          </cell>
        </row>
      </sheetData>
      <sheetData sheetId="7" refreshError="1"/>
      <sheetData sheetId="8">
        <row r="23">
          <cell r="C23">
            <v>0</v>
          </cell>
        </row>
      </sheetData>
      <sheetData sheetId="9">
        <row r="231">
          <cell r="B231">
            <v>0</v>
          </cell>
        </row>
        <row r="383">
          <cell r="DV383">
            <v>-1635379.0996240284</v>
          </cell>
        </row>
      </sheetData>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12-2024"/>
    </sheetNames>
    <sheetDataSet>
      <sheetData sheetId="0">
        <row r="20">
          <cell r="C20">
            <v>6257277.9940399975</v>
          </cell>
          <cell r="D20">
            <v>4514622.734880005</v>
          </cell>
          <cell r="E20">
            <v>5910203.2934399946</v>
          </cell>
          <cell r="F20">
            <v>188212.1719980007</v>
          </cell>
          <cell r="G20">
            <v>4277594.9711494744</v>
          </cell>
          <cell r="H20">
            <v>4053133.7576196138</v>
          </cell>
          <cell r="I20">
            <v>811715.16482836194</v>
          </cell>
          <cell r="J20">
            <v>3051186.108167842</v>
          </cell>
          <cell r="K20">
            <v>4919741.4847791269</v>
          </cell>
          <cell r="L20">
            <v>2499875.1975520011</v>
          </cell>
          <cell r="M20">
            <v>1043705.8553140201</v>
          </cell>
          <cell r="N20">
            <v>73013.609920248389</v>
          </cell>
          <cell r="O20">
            <v>4510362.2524150014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9"/>
  <sheetViews>
    <sheetView showGridLines="0" zoomScale="55" zoomScaleNormal="55" workbookViewId="0">
      <pane xSplit="2" ySplit="4" topLeftCell="C5" activePane="bottomRight" state="frozen"/>
      <selection pane="topRight" activeCell="C1" sqref="C1"/>
      <selection pane="bottomLeft" activeCell="A5" sqref="A5"/>
      <selection pane="bottomRight" activeCell="D10" sqref="D10"/>
    </sheetView>
  </sheetViews>
  <sheetFormatPr baseColWidth="10" defaultColWidth="11.453125" defaultRowHeight="14" x14ac:dyDescent="0.3"/>
  <cols>
    <col min="1" max="1" width="3.6328125" style="1" customWidth="1"/>
    <col min="2" max="2" width="65.90625" style="1" customWidth="1"/>
    <col min="3" max="11" width="12.6328125" style="1" customWidth="1"/>
    <col min="12" max="14" width="12.453125" style="1" bestFit="1" customWidth="1"/>
    <col min="15" max="16384" width="11.453125" style="1"/>
  </cols>
  <sheetData>
    <row r="2" spans="2:15" ht="24" x14ac:dyDescent="0.7">
      <c r="B2" s="5" t="s">
        <v>15</v>
      </c>
    </row>
    <row r="4" spans="2:15" ht="18.5" x14ac:dyDescent="0.3">
      <c r="B4" s="4" t="s">
        <v>0</v>
      </c>
      <c r="C4" s="4">
        <v>2012</v>
      </c>
      <c r="D4" s="4">
        <v>2013</v>
      </c>
      <c r="E4" s="4">
        <v>2014</v>
      </c>
      <c r="F4" s="4">
        <v>2015</v>
      </c>
      <c r="G4" s="4">
        <v>2016</v>
      </c>
      <c r="H4" s="4">
        <v>2017</v>
      </c>
      <c r="I4" s="4">
        <v>2018</v>
      </c>
      <c r="J4" s="4">
        <v>2019</v>
      </c>
      <c r="K4" s="4">
        <v>2020</v>
      </c>
      <c r="L4" s="4">
        <v>2021</v>
      </c>
      <c r="M4" s="4">
        <v>2022</v>
      </c>
      <c r="N4" s="4">
        <v>2023</v>
      </c>
      <c r="O4" s="4">
        <v>2024</v>
      </c>
    </row>
    <row r="5" spans="2:15" ht="15" customHeight="1" x14ac:dyDescent="0.55000000000000004">
      <c r="B5" s="6" t="s">
        <v>1</v>
      </c>
      <c r="C5" s="14">
        <f>+C6+C14+C18</f>
        <v>5161.2779940399978</v>
      </c>
      <c r="D5" s="14">
        <f t="shared" ref="D5:O5" si="0">+D6+D14+D18</f>
        <v>-9240.3772651199943</v>
      </c>
      <c r="E5" s="14">
        <f t="shared" si="0"/>
        <v>-5784.796706560006</v>
      </c>
      <c r="F5" s="14">
        <f t="shared" si="0"/>
        <v>-22187.787828001998</v>
      </c>
      <c r="G5" s="14">
        <f t="shared" si="0"/>
        <v>-18528.405028850524</v>
      </c>
      <c r="H5" s="14">
        <f t="shared" si="0"/>
        <v>-22645.447236188651</v>
      </c>
      <c r="I5" s="14">
        <f t="shared" si="0"/>
        <v>-24690.232910776187</v>
      </c>
      <c r="J5" s="14">
        <f t="shared" si="0"/>
        <v>-20388.954783556805</v>
      </c>
      <c r="K5" s="14">
        <f t="shared" si="0"/>
        <v>-70218.116034086765</v>
      </c>
      <c r="L5" s="14">
        <f t="shared" si="0"/>
        <v>-83854.422595349228</v>
      </c>
      <c r="M5" s="14">
        <f t="shared" si="0"/>
        <v>-92403.325684796539</v>
      </c>
      <c r="N5" s="14">
        <f t="shared" si="0"/>
        <v>-42610.466923973137</v>
      </c>
      <c r="O5" s="14">
        <f t="shared" si="0"/>
        <v>-99391.239136304066</v>
      </c>
    </row>
    <row r="6" spans="2:15" ht="15" customHeight="1" x14ac:dyDescent="0.55000000000000004">
      <c r="B6" s="7" t="s">
        <v>2</v>
      </c>
      <c r="C6" s="15">
        <f>+C7+C8</f>
        <v>-16886</v>
      </c>
      <c r="D6" s="15">
        <f t="shared" ref="D6:O6" si="1">+D7+D8</f>
        <v>-17209</v>
      </c>
      <c r="E6" s="15">
        <f t="shared" si="1"/>
        <v>-18227</v>
      </c>
      <c r="F6" s="15">
        <f t="shared" si="1"/>
        <v>-24990</v>
      </c>
      <c r="G6" s="15">
        <f t="shared" si="1"/>
        <v>-29894</v>
      </c>
      <c r="H6" s="15">
        <f t="shared" si="1"/>
        <v>-34209.123743821168</v>
      </c>
      <c r="I6" s="15">
        <f t="shared" si="1"/>
        <v>-33974.364633265264</v>
      </c>
      <c r="J6" s="15">
        <f t="shared" si="1"/>
        <v>-27548.755298800646</v>
      </c>
      <c r="K6" s="15">
        <f t="shared" si="1"/>
        <v>-78393.980818373224</v>
      </c>
      <c r="L6" s="15">
        <f t="shared" si="1"/>
        <v>-92947.332625311974</v>
      </c>
      <c r="M6" s="15">
        <f t="shared" si="1"/>
        <v>-91421.917302118978</v>
      </c>
      <c r="N6" s="15">
        <f t="shared" si="1"/>
        <v>-59071.629278487686</v>
      </c>
      <c r="O6" s="15">
        <f t="shared" si="1"/>
        <v>-108657.52453376041</v>
      </c>
    </row>
    <row r="7" spans="2:15" ht="15" customHeight="1" x14ac:dyDescent="0.55000000000000004">
      <c r="B7" s="9" t="s">
        <v>3</v>
      </c>
      <c r="C7" s="17">
        <v>-15440</v>
      </c>
      <c r="D7" s="17">
        <v>-16645</v>
      </c>
      <c r="E7" s="17">
        <v>-18356</v>
      </c>
      <c r="F7" s="17">
        <v>-24269</v>
      </c>
      <c r="G7" s="17">
        <v>-34925</v>
      </c>
      <c r="H7" s="17">
        <v>-33635.716125821702</v>
      </c>
      <c r="I7" s="17">
        <v>-30315.826399445301</v>
      </c>
      <c r="J7" s="17">
        <v>-26048.524666145531</v>
      </c>
      <c r="K7" s="17">
        <v>-77763.423998139828</v>
      </c>
      <c r="L7" s="17">
        <v>-83148.957771748945</v>
      </c>
      <c r="M7" s="17">
        <v>-77579.469018693606</v>
      </c>
      <c r="N7" s="17">
        <v>-66916.652049448865</v>
      </c>
      <c r="O7" s="17">
        <f>+'[1]GNC '!$DZ$96/1000</f>
        <v>-114510.86951240401</v>
      </c>
    </row>
    <row r="8" spans="2:15" ht="15" customHeight="1" x14ac:dyDescent="0.55000000000000004">
      <c r="B8" s="9" t="s">
        <v>4</v>
      </c>
      <c r="C8" s="17">
        <v>-1446</v>
      </c>
      <c r="D8" s="17">
        <v>-564</v>
      </c>
      <c r="E8" s="17">
        <v>129</v>
      </c>
      <c r="F8" s="17">
        <v>-721</v>
      </c>
      <c r="G8" s="17">
        <v>5031</v>
      </c>
      <c r="H8" s="17">
        <v>-573.40761799946699</v>
      </c>
      <c r="I8" s="17">
        <v>-3658.5382338199606</v>
      </c>
      <c r="J8" s="17">
        <v>-1500.2306326551138</v>
      </c>
      <c r="K8" s="17">
        <v>-630.55682023339159</v>
      </c>
      <c r="L8" s="17">
        <v>-9798.3748535630257</v>
      </c>
      <c r="M8" s="17">
        <v>-13842.448283425378</v>
      </c>
      <c r="N8" s="17">
        <v>7845.0227709611763</v>
      </c>
      <c r="O8" s="17">
        <f>+O9+O11+O12+O13</f>
        <v>5853.3449786435913</v>
      </c>
    </row>
    <row r="9" spans="2:15" ht="15" customHeight="1" x14ac:dyDescent="0.55000000000000004">
      <c r="B9" s="8" t="s">
        <v>5</v>
      </c>
      <c r="C9" s="12">
        <v>-211</v>
      </c>
      <c r="D9" s="12">
        <v>323</v>
      </c>
      <c r="E9" s="12">
        <v>1420</v>
      </c>
      <c r="F9" s="12">
        <v>-709</v>
      </c>
      <c r="G9" s="12">
        <v>-310</v>
      </c>
      <c r="H9" s="12">
        <v>915.7509360245333</v>
      </c>
      <c r="I9" s="12">
        <v>302.06137085703972</v>
      </c>
      <c r="J9" s="12">
        <v>367.59224847145208</v>
      </c>
      <c r="K9" s="12">
        <v>762.14192407559517</v>
      </c>
      <c r="L9" s="12">
        <v>-132.81276847835761</v>
      </c>
      <c r="M9" s="12">
        <v>3815.7344553857329</v>
      </c>
      <c r="N9" s="12">
        <v>1616.9097414036514</v>
      </c>
      <c r="O9" s="12">
        <f>+[2]RNC!$D$16</f>
        <v>-6305.1135188867556</v>
      </c>
    </row>
    <row r="10" spans="2:15" ht="15" customHeight="1" x14ac:dyDescent="0.55000000000000004">
      <c r="B10" s="10" t="s">
        <v>6</v>
      </c>
      <c r="C10" s="12">
        <v>46</v>
      </c>
      <c r="D10" s="12">
        <v>491</v>
      </c>
      <c r="E10" s="12">
        <v>708</v>
      </c>
      <c r="F10" s="12">
        <v>216</v>
      </c>
      <c r="G10" s="12">
        <v>174</v>
      </c>
      <c r="H10" s="12">
        <v>274.19773770307097</v>
      </c>
      <c r="I10" s="12">
        <v>364.13219457718856</v>
      </c>
      <c r="J10" s="12">
        <v>764.85135394996007</v>
      </c>
      <c r="K10" s="12">
        <v>-407.33522069437248</v>
      </c>
      <c r="L10" s="12">
        <v>447.45723601816644</v>
      </c>
      <c r="M10" s="12">
        <v>3635.6987619004722</v>
      </c>
      <c r="N10" s="12">
        <v>1436.6444080136498</v>
      </c>
      <c r="O10" s="12">
        <f>+'[3]S 32'!$DV$383/1000</f>
        <v>-1635.3790996240284</v>
      </c>
    </row>
    <row r="11" spans="2:15" ht="15" customHeight="1" x14ac:dyDescent="0.55000000000000004">
      <c r="B11" s="8" t="s">
        <v>7</v>
      </c>
      <c r="C11" s="12">
        <v>37</v>
      </c>
      <c r="D11" s="12">
        <v>-106</v>
      </c>
      <c r="E11" s="12">
        <v>55</v>
      </c>
      <c r="F11" s="12">
        <v>254</v>
      </c>
      <c r="G11" s="12">
        <v>388</v>
      </c>
      <c r="H11" s="12">
        <v>786.68299999999999</v>
      </c>
      <c r="I11" s="12">
        <v>-147.88300000000001</v>
      </c>
      <c r="J11" s="12">
        <v>-66.114000000000004</v>
      </c>
      <c r="K11" s="12">
        <v>-243.44379292087663</v>
      </c>
      <c r="L11" s="12">
        <v>-737.08997886990824</v>
      </c>
      <c r="M11" s="12">
        <v>461.99495369171979</v>
      </c>
      <c r="N11" s="12">
        <v>-59.70328617300035</v>
      </c>
      <c r="O11" s="12">
        <f>+[2]RNC!$D$19</f>
        <v>-1069.9348002046743</v>
      </c>
    </row>
    <row r="12" spans="2:15" ht="18.5" x14ac:dyDescent="0.55000000000000004">
      <c r="B12" s="8" t="s">
        <v>8</v>
      </c>
      <c r="C12" s="12">
        <v>-1272</v>
      </c>
      <c r="D12" s="12">
        <v>-781</v>
      </c>
      <c r="E12" s="12">
        <v>-1346</v>
      </c>
      <c r="F12" s="12">
        <v>-266</v>
      </c>
      <c r="G12" s="12">
        <v>-889</v>
      </c>
      <c r="H12" s="12">
        <v>-2275.8415540240003</v>
      </c>
      <c r="I12" s="12">
        <v>-3812.7166046770003</v>
      </c>
      <c r="J12" s="12">
        <v>-1801.708881126566</v>
      </c>
      <c r="K12" s="12">
        <v>171.29940500000004</v>
      </c>
      <c r="L12" s="12">
        <v>-7785.0834264124605</v>
      </c>
      <c r="M12" s="12">
        <v>-18451.52813331283</v>
      </c>
      <c r="N12" s="12">
        <v>5825.9050306315257</v>
      </c>
      <c r="O12" s="12">
        <f>+[2]RNC!$D$18</f>
        <v>12863.147561454021</v>
      </c>
    </row>
    <row r="13" spans="2:15" s="2" customFormat="1" ht="18.5" x14ac:dyDescent="0.55000000000000004">
      <c r="B13" s="8" t="s">
        <v>18</v>
      </c>
      <c r="C13" s="13">
        <v>0</v>
      </c>
      <c r="D13" s="13">
        <v>0</v>
      </c>
      <c r="E13" s="13">
        <v>0</v>
      </c>
      <c r="F13" s="13">
        <v>0</v>
      </c>
      <c r="G13" s="13">
        <v>5842</v>
      </c>
      <c r="H13" s="13">
        <v>0</v>
      </c>
      <c r="I13" s="13">
        <v>0</v>
      </c>
      <c r="J13" s="13">
        <v>0</v>
      </c>
      <c r="K13" s="13">
        <v>-1320.5543563881101</v>
      </c>
      <c r="L13" s="13">
        <v>-1143.6719970239997</v>
      </c>
      <c r="M13" s="13">
        <v>331.35044081000001</v>
      </c>
      <c r="N13" s="13">
        <v>461.91128509899994</v>
      </c>
      <c r="O13" s="13">
        <f>+[2]RNC!$D$20</f>
        <v>365.24573628100001</v>
      </c>
    </row>
    <row r="14" spans="2:15" ht="15" customHeight="1" x14ac:dyDescent="0.55000000000000004">
      <c r="B14" s="7" t="s">
        <v>9</v>
      </c>
      <c r="C14" s="15">
        <f>+SUM(C15:C17)</f>
        <v>12421.277994039998</v>
      </c>
      <c r="D14" s="15">
        <f t="shared" ref="D14:O14" si="2">+SUM(D15:D17)</f>
        <v>6172.6227348800048</v>
      </c>
      <c r="E14" s="15">
        <f t="shared" si="2"/>
        <v>8440.203293439994</v>
      </c>
      <c r="F14" s="15">
        <f t="shared" si="2"/>
        <v>-778.78782800199929</v>
      </c>
      <c r="G14" s="15">
        <f t="shared" si="2"/>
        <v>4212.5949711494741</v>
      </c>
      <c r="H14" s="15">
        <f t="shared" si="2"/>
        <v>4240.6010878216966</v>
      </c>
      <c r="I14" s="15">
        <f t="shared" si="2"/>
        <v>6111.8796391719625</v>
      </c>
      <c r="J14" s="15">
        <f t="shared" si="2"/>
        <v>3130.716219747897</v>
      </c>
      <c r="K14" s="15">
        <f t="shared" si="2"/>
        <v>3075.5323859280375</v>
      </c>
      <c r="L14" s="15">
        <f t="shared" si="2"/>
        <v>4226.5494874948654</v>
      </c>
      <c r="M14" s="15">
        <f t="shared" si="2"/>
        <v>7980.0282693300196</v>
      </c>
      <c r="N14" s="15">
        <f t="shared" si="2"/>
        <v>2401.5006199451655</v>
      </c>
      <c r="O14" s="15">
        <f t="shared" si="2"/>
        <v>5080.5092302259545</v>
      </c>
    </row>
    <row r="15" spans="2:15" ht="15" customHeight="1" x14ac:dyDescent="0.55000000000000004">
      <c r="B15" s="8" t="s">
        <v>10</v>
      </c>
      <c r="C15" s="12">
        <f>+'[4]2012-2024'!C20/1000</f>
        <v>6257.2779940399978</v>
      </c>
      <c r="D15" s="12">
        <f>+'[4]2012-2024'!D20/1000</f>
        <v>4514.6227348800048</v>
      </c>
      <c r="E15" s="12">
        <f>+'[4]2012-2024'!E20/1000</f>
        <v>5910.2032934399949</v>
      </c>
      <c r="F15" s="12">
        <f>+'[4]2012-2024'!F20/1000</f>
        <v>188.21217199800071</v>
      </c>
      <c r="G15" s="12">
        <f>+'[4]2012-2024'!G20/1000</f>
        <v>4277.5949711494741</v>
      </c>
      <c r="H15" s="12">
        <f>+'[4]2012-2024'!H20/1000</f>
        <v>4053.1337576196138</v>
      </c>
      <c r="I15" s="12">
        <f>+'[4]2012-2024'!I20/1000</f>
        <v>811.71516482836194</v>
      </c>
      <c r="J15" s="12">
        <f>+'[4]2012-2024'!J20/1000</f>
        <v>3051.1861081678421</v>
      </c>
      <c r="K15" s="12">
        <f>+'[4]2012-2024'!K20/1000</f>
        <v>4919.7414847791269</v>
      </c>
      <c r="L15" s="12">
        <f>+'[4]2012-2024'!L20/1000</f>
        <v>2499.8751975520013</v>
      </c>
      <c r="M15" s="12">
        <f>+'[4]2012-2024'!M20/1000</f>
        <v>1043.70585531402</v>
      </c>
      <c r="N15" s="12">
        <f>+'[4]2012-2024'!N20/1000</f>
        <v>73.013609920248385</v>
      </c>
      <c r="O15" s="12">
        <f>+'[4]2012-2024'!O20/1000</f>
        <v>4510.3622524150014</v>
      </c>
    </row>
    <row r="16" spans="2:15" ht="15" customHeight="1" x14ac:dyDescent="0.55000000000000004">
      <c r="B16" s="8" t="s">
        <v>11</v>
      </c>
      <c r="C16" s="12">
        <v>6340</v>
      </c>
      <c r="D16" s="12">
        <v>1878</v>
      </c>
      <c r="E16" s="12">
        <v>3145</v>
      </c>
      <c r="F16" s="12">
        <v>-670</v>
      </c>
      <c r="G16" s="12">
        <v>267</v>
      </c>
      <c r="H16" s="12">
        <v>523.70260777165367</v>
      </c>
      <c r="I16" s="12">
        <v>5659.8453876355779</v>
      </c>
      <c r="J16" s="12">
        <v>458.42614596474959</v>
      </c>
      <c r="K16" s="12">
        <v>-1840.1195652159895</v>
      </c>
      <c r="L16" s="12">
        <v>1726.876959262082</v>
      </c>
      <c r="M16" s="12">
        <v>6936.322414016</v>
      </c>
      <c r="N16" s="12">
        <v>2328.4870100249173</v>
      </c>
      <c r="O16" s="12">
        <f>+'[2]R&amp;L'!$D$19</f>
        <v>570.1469778109531</v>
      </c>
    </row>
    <row r="17" spans="2:15" ht="15" customHeight="1" x14ac:dyDescent="0.55000000000000004">
      <c r="B17" s="8" t="s">
        <v>12</v>
      </c>
      <c r="C17" s="12">
        <v>-176</v>
      </c>
      <c r="D17" s="12">
        <v>-220</v>
      </c>
      <c r="E17" s="12">
        <v>-615</v>
      </c>
      <c r="F17" s="12">
        <v>-297</v>
      </c>
      <c r="G17" s="12">
        <v>-332</v>
      </c>
      <c r="H17" s="12">
        <v>-336.235277569571</v>
      </c>
      <c r="I17" s="12">
        <v>-359.68091329197728</v>
      </c>
      <c r="J17" s="12">
        <v>-378.8960343846947</v>
      </c>
      <c r="K17" s="12">
        <v>-4.0895336351000005</v>
      </c>
      <c r="L17" s="12">
        <v>-0.20266931921790002</v>
      </c>
      <c r="M17" s="12">
        <v>0</v>
      </c>
      <c r="N17" s="12">
        <v>0</v>
      </c>
      <c r="O17" s="12">
        <v>0</v>
      </c>
    </row>
    <row r="18" spans="2:15" ht="15" customHeight="1" x14ac:dyDescent="0.55000000000000004">
      <c r="B18" s="7" t="s">
        <v>13</v>
      </c>
      <c r="C18" s="15">
        <v>9626</v>
      </c>
      <c r="D18" s="15">
        <v>1796</v>
      </c>
      <c r="E18" s="15">
        <v>4002</v>
      </c>
      <c r="F18" s="15">
        <v>3581</v>
      </c>
      <c r="G18" s="15">
        <v>7153</v>
      </c>
      <c r="H18" s="15">
        <v>7323.0754198108189</v>
      </c>
      <c r="I18" s="15">
        <v>3172.2520833171147</v>
      </c>
      <c r="J18" s="15">
        <v>4029.0842954959444</v>
      </c>
      <c r="K18" s="15">
        <v>5100.3323983584341</v>
      </c>
      <c r="L18" s="15">
        <v>4866.3605424678826</v>
      </c>
      <c r="M18" s="15">
        <v>-8961.4366520075855</v>
      </c>
      <c r="N18" s="15">
        <v>14059.661734569381</v>
      </c>
      <c r="O18" s="15">
        <f>+[2]GG!$D$25</f>
        <v>4185.7761672303895</v>
      </c>
    </row>
    <row r="19" spans="2:15" ht="18.5" x14ac:dyDescent="0.55000000000000004">
      <c r="B19" s="11" t="s">
        <v>14</v>
      </c>
      <c r="C19" s="16">
        <f>+_xlfn.XLOOKUP(C4,'[1](Gob +FAEP) NETO'!$3:$3,'[1](Gob +FAEP) NETO'!$83:$83)/1000</f>
        <v>21809.123865727652</v>
      </c>
      <c r="D19" s="16">
        <f>+_xlfn.XLOOKUP(D4,'[1](Gob +FAEP) NETO'!$3:$3,'[1](Gob +FAEP) NETO'!$83:$83)/1000</f>
        <v>7015.4244613399451</v>
      </c>
      <c r="E19" s="16">
        <f>+_xlfn.XLOOKUP(E4,'[1](Gob +FAEP) NETO'!$3:$3,'[1](Gob +FAEP) NETO'!$83:$83)/1000</f>
        <v>10260.901692138026</v>
      </c>
      <c r="F19" s="16">
        <f>+_xlfn.XLOOKUP(F4,'[1](Gob +FAEP) NETO'!$3:$3,'[1](Gob +FAEP) NETO'!$83:$83)/1000</f>
        <v>-4078.5732034288048</v>
      </c>
      <c r="G19" s="16">
        <f>+_xlfn.XLOOKUP(G4,'[1](Gob +FAEP) NETO'!$3:$3,'[1](Gob +FAEP) NETO'!$83:$83)/1000</f>
        <v>5168.0022231171688</v>
      </c>
      <c r="H19" s="16">
        <f>+_xlfn.XLOOKUP(H4,'[1](Gob +FAEP) NETO'!$3:$3,'[1](Gob +FAEP) NETO'!$83:$83)/1000</f>
        <v>4503.1175963976648</v>
      </c>
      <c r="I19" s="16">
        <f>+_xlfn.XLOOKUP(I4,'[1](Gob +FAEP) NETO'!$3:$3,'[1](Gob +FAEP) NETO'!$83:$83)/1000</f>
        <v>3513.0152528289818</v>
      </c>
      <c r="J19" s="16">
        <f>+_xlfn.XLOOKUP(J4,'[1](Gob +FAEP) NETO'!$3:$3,'[1](Gob +FAEP) NETO'!$83:$83)/1000</f>
        <v>7106.686092902698</v>
      </c>
      <c r="K19" s="16">
        <f>+_xlfn.XLOOKUP(K4,'[1](Gob +FAEP) NETO'!$3:$3,'[1](Gob +FAEP) NETO'!$83:$83)/1000</f>
        <v>-42998.671519702257</v>
      </c>
      <c r="L19" s="16">
        <f>+_xlfn.XLOOKUP(L4,'[1](Gob +FAEP) NETO'!$3:$3,'[1](Gob +FAEP) NETO'!$83:$83)/1000</f>
        <v>-49010.362427377979</v>
      </c>
      <c r="M19" s="16">
        <f>+_xlfn.XLOOKUP(M4,'[1](Gob +FAEP) NETO'!$3:$3,'[1](Gob +FAEP) NETO'!$83:$83)/1000</f>
        <v>-44371.433116802131</v>
      </c>
      <c r="N19" s="16">
        <f>+'[1](Gob +FAEP) NETO'!$DU$84/1000</f>
        <v>6484.736632534944</v>
      </c>
      <c r="O19" s="16">
        <f>+[2]GG!$D$31</f>
        <v>-21656.879346485017</v>
      </c>
    </row>
    <row r="20" spans="2:15" x14ac:dyDescent="0.3">
      <c r="C20" s="3"/>
      <c r="D20" s="3"/>
      <c r="E20" s="3"/>
      <c r="F20" s="3"/>
      <c r="G20" s="3"/>
      <c r="H20" s="3"/>
      <c r="I20" s="3"/>
      <c r="J20" s="3"/>
      <c r="K20" s="3"/>
    </row>
    <row r="21" spans="2:15" ht="39.5" customHeight="1" x14ac:dyDescent="0.55000000000000004">
      <c r="B21" s="29" t="s">
        <v>19</v>
      </c>
      <c r="C21" s="29"/>
      <c r="D21" s="29"/>
      <c r="E21" s="29"/>
      <c r="F21" s="29"/>
      <c r="G21" s="29"/>
      <c r="H21" s="29"/>
      <c r="I21" s="29"/>
      <c r="J21" s="29"/>
      <c r="K21" s="29"/>
      <c r="L21" s="29"/>
      <c r="M21" s="29"/>
      <c r="N21" s="29"/>
    </row>
    <row r="22" spans="2:15" ht="18.5" x14ac:dyDescent="0.55000000000000004">
      <c r="B22" s="18" t="s">
        <v>16</v>
      </c>
      <c r="C22" s="19"/>
      <c r="D22" s="19"/>
      <c r="E22" s="19"/>
      <c r="F22" s="19"/>
      <c r="G22" s="19"/>
      <c r="H22" s="19"/>
      <c r="I22" s="19"/>
      <c r="J22" s="19"/>
      <c r="K22" s="19"/>
      <c r="L22" s="19"/>
      <c r="M22" s="19"/>
      <c r="N22" s="19"/>
    </row>
    <row r="23" spans="2:15" x14ac:dyDescent="0.3">
      <c r="C23" s="26"/>
      <c r="D23" s="26"/>
      <c r="E23" s="26"/>
      <c r="F23" s="26"/>
      <c r="G23" s="26"/>
      <c r="H23" s="26"/>
      <c r="I23" s="26"/>
      <c r="J23" s="26"/>
      <c r="K23" s="26"/>
      <c r="L23" s="26"/>
      <c r="M23" s="26"/>
      <c r="N23" s="26"/>
    </row>
    <row r="24" spans="2:15" x14ac:dyDescent="0.3">
      <c r="C24" s="27"/>
      <c r="D24" s="27"/>
      <c r="E24" s="27"/>
      <c r="F24" s="27"/>
      <c r="G24" s="27"/>
      <c r="H24" s="27"/>
      <c r="I24" s="27"/>
      <c r="J24" s="27"/>
      <c r="K24" s="27"/>
      <c r="L24" s="27"/>
      <c r="M24" s="27"/>
      <c r="N24" s="27"/>
    </row>
    <row r="25" spans="2:15" x14ac:dyDescent="0.3">
      <c r="C25" s="26"/>
      <c r="D25" s="26"/>
      <c r="E25" s="26"/>
      <c r="F25" s="26"/>
      <c r="G25" s="26"/>
      <c r="H25" s="26"/>
      <c r="I25" s="26"/>
      <c r="J25" s="26"/>
      <c r="K25" s="26"/>
      <c r="L25" s="26"/>
      <c r="M25" s="26"/>
      <c r="N25" s="26"/>
    </row>
    <row r="27" spans="2:15" x14ac:dyDescent="0.3">
      <c r="C27" s="28"/>
      <c r="D27" s="28"/>
      <c r="E27" s="28"/>
      <c r="F27" s="28"/>
      <c r="G27" s="28"/>
      <c r="H27" s="28"/>
      <c r="I27" s="28"/>
      <c r="J27" s="28"/>
      <c r="K27" s="28"/>
      <c r="L27" s="28"/>
      <c r="M27" s="28"/>
      <c r="N27" s="28"/>
      <c r="O27" s="28"/>
    </row>
    <row r="29" spans="2:15" x14ac:dyDescent="0.3">
      <c r="C29" s="28"/>
      <c r="D29" s="28"/>
      <c r="E29" s="28"/>
      <c r="F29" s="28"/>
      <c r="G29" s="28"/>
      <c r="H29" s="28"/>
      <c r="I29" s="28"/>
      <c r="J29" s="28"/>
      <c r="K29" s="28"/>
      <c r="L29" s="28"/>
      <c r="M29" s="28"/>
      <c r="N29" s="28"/>
    </row>
  </sheetData>
  <mergeCells count="1">
    <mergeCell ref="B21:N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4ADDC-B784-40AB-BAB6-ABAE862B25A6}">
  <dimension ref="B2:O22"/>
  <sheetViews>
    <sheetView showGridLines="0" tabSelected="1" zoomScale="70" zoomScaleNormal="70" workbookViewId="0">
      <pane xSplit="2" ySplit="4" topLeftCell="C10" activePane="bottomRight" state="frozen"/>
      <selection pane="topRight" activeCell="C1" sqref="C1"/>
      <selection pane="bottomLeft" activeCell="A5" sqref="A5"/>
      <selection pane="bottomRight" activeCell="C12" sqref="C12"/>
    </sheetView>
  </sheetViews>
  <sheetFormatPr baseColWidth="10" defaultColWidth="11.453125" defaultRowHeight="14" x14ac:dyDescent="0.3"/>
  <cols>
    <col min="1" max="1" width="3.6328125" style="1" customWidth="1"/>
    <col min="2" max="2" width="63.90625" style="1" customWidth="1"/>
    <col min="3" max="11" width="12.6328125" style="1" customWidth="1"/>
    <col min="12" max="13" width="14" style="1" bestFit="1" customWidth="1"/>
    <col min="14" max="14" width="14" style="1" customWidth="1"/>
    <col min="15" max="15" width="11.90625" style="1" bestFit="1" customWidth="1"/>
    <col min="16" max="16384" width="11.453125" style="1"/>
  </cols>
  <sheetData>
    <row r="2" spans="2:15" ht="24" x14ac:dyDescent="0.7">
      <c r="B2" s="5" t="s">
        <v>17</v>
      </c>
    </row>
    <row r="4" spans="2:15" ht="18.5" x14ac:dyDescent="0.3">
      <c r="B4" s="4" t="s">
        <v>0</v>
      </c>
      <c r="C4" s="4">
        <v>2012</v>
      </c>
      <c r="D4" s="4">
        <v>2013</v>
      </c>
      <c r="E4" s="4">
        <v>2014</v>
      </c>
      <c r="F4" s="4">
        <v>2015</v>
      </c>
      <c r="G4" s="4">
        <v>2016</v>
      </c>
      <c r="H4" s="4">
        <v>2017</v>
      </c>
      <c r="I4" s="4">
        <v>2018</v>
      </c>
      <c r="J4" s="4">
        <v>2019</v>
      </c>
      <c r="K4" s="4">
        <v>2020</v>
      </c>
      <c r="L4" s="4">
        <v>2021</v>
      </c>
      <c r="M4" s="4">
        <v>2022</v>
      </c>
      <c r="N4" s="4">
        <v>2023</v>
      </c>
      <c r="O4" s="4">
        <v>2024</v>
      </c>
    </row>
    <row r="5" spans="2:15" ht="15" customHeight="1" x14ac:dyDescent="0.55000000000000004">
      <c r="B5" s="6" t="s">
        <v>1</v>
      </c>
      <c r="C5" s="20">
        <v>0.77437716243640342</v>
      </c>
      <c r="D5" s="20">
        <v>-1.2940019388398976</v>
      </c>
      <c r="E5" s="20">
        <v>-0.75826110351643783</v>
      </c>
      <c r="F5" s="20">
        <v>-2.7573019028400947</v>
      </c>
      <c r="G5" s="20">
        <v>-2.1450325462733124</v>
      </c>
      <c r="H5" s="20">
        <v>-2.4602021395773113</v>
      </c>
      <c r="I5" s="20">
        <v>-2.4995401770998331</v>
      </c>
      <c r="J5" s="20">
        <v>-1.9233629147900722</v>
      </c>
      <c r="K5" s="20">
        <v>-7.0325643943676752</v>
      </c>
      <c r="L5" s="20">
        <v>-7.0310273387710298</v>
      </c>
      <c r="M5" s="20">
        <v>-6.2813299418460407</v>
      </c>
      <c r="N5" s="20">
        <v>-2.6891006425733548</v>
      </c>
      <c r="O5" s="20">
        <v>-5.8244544570954266</v>
      </c>
    </row>
    <row r="6" spans="2:15" ht="15" customHeight="1" x14ac:dyDescent="0.55000000000000004">
      <c r="B6" s="7" t="s">
        <v>2</v>
      </c>
      <c r="C6" s="21">
        <v>-2.533506774872583</v>
      </c>
      <c r="D6" s="21">
        <v>-2.409910193770278</v>
      </c>
      <c r="E6" s="21">
        <v>-2.3891634978496628</v>
      </c>
      <c r="F6" s="21">
        <v>-3.1055360311771483</v>
      </c>
      <c r="G6" s="21">
        <v>-3.4608269216075387</v>
      </c>
      <c r="H6" s="21">
        <v>-3.7164803392851273</v>
      </c>
      <c r="I6" s="21">
        <v>-3.4394284452141499</v>
      </c>
      <c r="J6" s="21">
        <v>-2.5987724654268094</v>
      </c>
      <c r="K6" s="21">
        <v>-7.8514028768360165</v>
      </c>
      <c r="L6" s="21">
        <v>-7.7934498447152682</v>
      </c>
      <c r="M6" s="21">
        <v>-6.2146164354478026</v>
      </c>
      <c r="N6" s="21">
        <v>-3.7279468571433476</v>
      </c>
      <c r="O6" s="21">
        <v>-6.3674707003069386</v>
      </c>
    </row>
    <row r="7" spans="2:15" ht="15" customHeight="1" x14ac:dyDescent="0.55000000000000004">
      <c r="B7" s="9" t="s">
        <v>3</v>
      </c>
      <c r="C7" s="22">
        <v>-2.3165548148781641</v>
      </c>
      <c r="D7" s="22">
        <v>-2.3309288846130674</v>
      </c>
      <c r="E7" s="22">
        <v>-2.4060725937635601</v>
      </c>
      <c r="F7" s="22">
        <v>-3.015936532238424</v>
      </c>
      <c r="G7" s="22">
        <v>-4.0432655461679028</v>
      </c>
      <c r="H7" s="22">
        <v>-3.6541853166283063</v>
      </c>
      <c r="I7" s="22">
        <v>-3.0690527044127083</v>
      </c>
      <c r="J7" s="22">
        <v>-2.4572503524439524</v>
      </c>
      <c r="K7" s="22">
        <v>-7.788250635034963</v>
      </c>
      <c r="L7" s="22">
        <v>-6.9718755098304062</v>
      </c>
      <c r="M7" s="22">
        <v>-5.2736439733988396</v>
      </c>
      <c r="N7" s="22">
        <v>-4.2230377889567565</v>
      </c>
      <c r="O7" s="22">
        <v>-6.7104842450221192</v>
      </c>
    </row>
    <row r="8" spans="2:15" ht="15" customHeight="1" x14ac:dyDescent="0.55000000000000004">
      <c r="B8" s="9" t="s">
        <v>4</v>
      </c>
      <c r="C8" s="22">
        <v>-0.21695195999441874</v>
      </c>
      <c r="D8" s="22">
        <v>-7.8981309157210577E-2</v>
      </c>
      <c r="E8" s="22">
        <v>1.6909095913897321E-2</v>
      </c>
      <c r="F8" s="22">
        <v>-8.9599498938724445E-2</v>
      </c>
      <c r="G8" s="22">
        <v>0.5824386245603641</v>
      </c>
      <c r="H8" s="22">
        <v>-6.2295022656821075E-2</v>
      </c>
      <c r="I8" s="22">
        <v>-0.37037574080144131</v>
      </c>
      <c r="J8" s="22">
        <v>-0.14152211298285725</v>
      </c>
      <c r="K8" s="22">
        <v>-6.3152241801053069E-2</v>
      </c>
      <c r="L8" s="22">
        <v>-0.82157433488486242</v>
      </c>
      <c r="M8" s="22">
        <v>-0.9409724620489629</v>
      </c>
      <c r="N8" s="22">
        <v>0.49509093181340885</v>
      </c>
      <c r="O8" s="22">
        <v>0.34301354471518014</v>
      </c>
    </row>
    <row r="9" spans="2:15" ht="15" customHeight="1" x14ac:dyDescent="0.55000000000000004">
      <c r="B9" s="8" t="s">
        <v>5</v>
      </c>
      <c r="C9" s="23">
        <v>-3.1657581990886828E-2</v>
      </c>
      <c r="D9" s="23">
        <v>4.5232203648544356E-2</v>
      </c>
      <c r="E9" s="23">
        <v>0.18613113331576897</v>
      </c>
      <c r="F9" s="23">
        <v>-8.8108245142240818E-2</v>
      </c>
      <c r="G9" s="23">
        <v>-3.5888684876508224E-2</v>
      </c>
      <c r="H9" s="23">
        <v>9.9487212092997407E-2</v>
      </c>
      <c r="I9" s="23">
        <v>3.0579481981212634E-2</v>
      </c>
      <c r="J9" s="23">
        <v>3.4676289490056529E-2</v>
      </c>
      <c r="K9" s="23">
        <v>7.6330902357263891E-2</v>
      </c>
      <c r="L9" s="23">
        <v>-1.1136087724501141E-2</v>
      </c>
      <c r="M9" s="23">
        <v>0.25938338157337043</v>
      </c>
      <c r="N9" s="23">
        <v>0.10204143109601604</v>
      </c>
      <c r="O9" s="23">
        <v>-0.36948776226856278</v>
      </c>
    </row>
    <row r="10" spans="2:15" ht="15" customHeight="1" x14ac:dyDescent="0.55000000000000004">
      <c r="B10" s="10" t="s">
        <v>6</v>
      </c>
      <c r="C10" s="23">
        <v>6.9016529458805409E-3</v>
      </c>
      <c r="D10" s="23">
        <v>6.8758551057075165E-2</v>
      </c>
      <c r="E10" s="23">
        <v>9.2803410132087621E-2</v>
      </c>
      <c r="F10" s="23">
        <v>2.6842568336705244E-2</v>
      </c>
      <c r="G10" s="23">
        <v>2.0143971511330423E-2</v>
      </c>
      <c r="H10" s="23">
        <v>2.9788851327534626E-2</v>
      </c>
      <c r="I10" s="23">
        <v>3.6863283283325013E-2</v>
      </c>
      <c r="J10" s="23">
        <v>7.2151159543535015E-2</v>
      </c>
      <c r="K10" s="23">
        <v>-4.0795898999006791E-2</v>
      </c>
      <c r="L10" s="23">
        <v>3.7518403466403914E-2</v>
      </c>
      <c r="M10" s="23">
        <v>0.24714503859481193</v>
      </c>
      <c r="N10" s="23">
        <v>9.066508019336901E-2</v>
      </c>
      <c r="O10" s="23">
        <v>-9.5835318772745481E-2</v>
      </c>
    </row>
    <row r="11" spans="2:15" ht="15" customHeight="1" x14ac:dyDescent="0.55000000000000004">
      <c r="B11" s="8" t="s">
        <v>7</v>
      </c>
      <c r="C11" s="23">
        <v>5.5513295434256524E-3</v>
      </c>
      <c r="D11" s="23">
        <v>-1.4844004912525391E-2</v>
      </c>
      <c r="E11" s="23">
        <v>7.2093044594135867E-3</v>
      </c>
      <c r="F11" s="23">
        <v>3.1564872025570054E-2</v>
      </c>
      <c r="G11" s="23">
        <v>4.4918741071242552E-2</v>
      </c>
      <c r="H11" s="23">
        <v>8.546526723818576E-2</v>
      </c>
      <c r="I11" s="23">
        <v>-1.4971081939398131E-2</v>
      </c>
      <c r="J11" s="23">
        <v>-6.2367697166596922E-3</v>
      </c>
      <c r="K11" s="23">
        <v>-2.4381658848467005E-2</v>
      </c>
      <c r="L11" s="23">
        <v>-6.1803535605716754E-2</v>
      </c>
      <c r="M11" s="23">
        <v>3.1405176319135905E-2</v>
      </c>
      <c r="N11" s="23">
        <v>-3.7678100429645819E-3</v>
      </c>
      <c r="O11" s="23">
        <v>-6.2699555514218047E-2</v>
      </c>
    </row>
    <row r="12" spans="2:15" ht="18.5" x14ac:dyDescent="0.55000000000000004">
      <c r="B12" s="8" t="s">
        <v>8</v>
      </c>
      <c r="C12" s="23">
        <v>-0.19084570754695757</v>
      </c>
      <c r="D12" s="23">
        <v>-0.10936950789322954</v>
      </c>
      <c r="E12" s="23">
        <v>-0.17643134186128523</v>
      </c>
      <c r="F12" s="23">
        <v>-3.3056125822053681E-2</v>
      </c>
      <c r="G12" s="23">
        <v>-0.10291948662972843</v>
      </c>
      <c r="H12" s="23">
        <v>-0.24724750198800427</v>
      </c>
      <c r="I12" s="23">
        <v>-0.38598414084325583</v>
      </c>
      <c r="J12" s="23">
        <v>-0.16996163275625409</v>
      </c>
      <c r="K12" s="23">
        <v>1.7156172287427506E-2</v>
      </c>
      <c r="L12" s="23">
        <v>-0.65276383417319128</v>
      </c>
      <c r="M12" s="23">
        <v>-1.254285333105299</v>
      </c>
      <c r="N12" s="23">
        <v>0.3676665873996432</v>
      </c>
      <c r="O12" s="23">
        <v>0.75379699254822086</v>
      </c>
    </row>
    <row r="13" spans="2:15" s="2" customFormat="1" ht="18.5" x14ac:dyDescent="0.55000000000000004">
      <c r="B13" s="8" t="s">
        <v>18</v>
      </c>
      <c r="C13" s="24">
        <v>0</v>
      </c>
      <c r="D13" s="24">
        <v>0</v>
      </c>
      <c r="E13" s="24">
        <v>0</v>
      </c>
      <c r="F13" s="24">
        <v>0</v>
      </c>
      <c r="G13" s="24">
        <v>0.67632805499535831</v>
      </c>
      <c r="H13" s="24">
        <v>0</v>
      </c>
      <c r="I13" s="24">
        <v>0</v>
      </c>
      <c r="J13" s="24">
        <v>0</v>
      </c>
      <c r="K13" s="24">
        <v>-0.13225765759727745</v>
      </c>
      <c r="L13" s="24">
        <v>-9.5894632969645968E-2</v>
      </c>
      <c r="M13" s="24">
        <v>2.2524313163830044E-2</v>
      </c>
      <c r="N13" s="24">
        <v>2.9150723360714229E-2</v>
      </c>
      <c r="O13" s="24">
        <v>2.1403869949740102E-2</v>
      </c>
    </row>
    <row r="14" spans="2:15" ht="15" customHeight="1" x14ac:dyDescent="0.55000000000000004">
      <c r="B14" s="7" t="s">
        <v>9</v>
      </c>
      <c r="C14" s="21">
        <v>1.8636380404166799</v>
      </c>
      <c r="D14" s="21">
        <v>0.86440039811061053</v>
      </c>
      <c r="E14" s="21">
        <v>1.1063271862137125</v>
      </c>
      <c r="F14" s="21">
        <v>-9.6780858763601457E-2</v>
      </c>
      <c r="G14" s="21">
        <v>0.48769191429660241</v>
      </c>
      <c r="H14" s="21">
        <v>0.46069904297057712</v>
      </c>
      <c r="I14" s="21">
        <v>0.61874218728171948</v>
      </c>
      <c r="J14" s="21">
        <v>0.29533164096528713</v>
      </c>
      <c r="K14" s="21">
        <v>0.30802420760623417</v>
      </c>
      <c r="L14" s="21">
        <v>0.35438780776833184</v>
      </c>
      <c r="M14" s="21">
        <v>0.54246089232660355</v>
      </c>
      <c r="N14" s="21">
        <v>0.15155611581908243</v>
      </c>
      <c r="O14" s="21">
        <v>0.29772437578449917</v>
      </c>
    </row>
    <row r="15" spans="2:15" ht="15" customHeight="1" x14ac:dyDescent="0.55000000000000004">
      <c r="B15" s="8" t="s">
        <v>10</v>
      </c>
      <c r="C15" s="23">
        <v>0.93881654566868766</v>
      </c>
      <c r="D15" s="23">
        <v>0.63221775523356238</v>
      </c>
      <c r="E15" s="23">
        <v>0.77469918108068769</v>
      </c>
      <c r="F15" s="23">
        <v>2.3389343003037293E-2</v>
      </c>
      <c r="G15" s="23">
        <v>0.49521696112554769</v>
      </c>
      <c r="H15" s="23">
        <v>0.44033258599343356</v>
      </c>
      <c r="I15" s="23">
        <v>8.2174788475331606E-2</v>
      </c>
      <c r="J15" s="23">
        <v>0.2878292815336228</v>
      </c>
      <c r="K15" s="23">
        <v>0.49272752886955501</v>
      </c>
      <c r="L15" s="23">
        <v>0.20960958663232865</v>
      </c>
      <c r="M15" s="23">
        <v>7.0948321295568328E-2</v>
      </c>
      <c r="N15" s="23">
        <v>4.6078102289622298E-3</v>
      </c>
      <c r="O15" s="23">
        <v>0.26431302952332225</v>
      </c>
    </row>
    <row r="16" spans="2:15" ht="15" customHeight="1" x14ac:dyDescent="0.55000000000000004">
      <c r="B16" s="8" t="s">
        <v>11</v>
      </c>
      <c r="C16" s="23">
        <v>0.95122781906266585</v>
      </c>
      <c r="D16" s="23">
        <v>0.26299095495964797</v>
      </c>
      <c r="E16" s="23">
        <v>0.41224113681555874</v>
      </c>
      <c r="F16" s="23">
        <v>-8.3261670303669044E-2</v>
      </c>
      <c r="G16" s="23">
        <v>3.0910576974282893E-2</v>
      </c>
      <c r="H16" s="23">
        <v>5.6895068695445507E-2</v>
      </c>
      <c r="I16" s="23">
        <v>0.57298005222112613</v>
      </c>
      <c r="J16" s="23">
        <v>4.3244975413346126E-2</v>
      </c>
      <c r="K16" s="23">
        <v>-0.18429374165258602</v>
      </c>
      <c r="L16" s="23">
        <v>0.14479521455722114</v>
      </c>
      <c r="M16" s="23">
        <v>0.47151257103103522</v>
      </c>
      <c r="N16" s="23">
        <v>0.1469483055901202</v>
      </c>
      <c r="O16" s="23">
        <v>3.3411346261176908E-2</v>
      </c>
    </row>
    <row r="17" spans="2:15" ht="15" customHeight="1" x14ac:dyDescent="0.55000000000000004">
      <c r="B17" s="8" t="s">
        <v>12</v>
      </c>
      <c r="C17" s="23">
        <v>-2.6406324314673373E-2</v>
      </c>
      <c r="D17" s="23">
        <v>-3.0808312082599869E-2</v>
      </c>
      <c r="E17" s="23">
        <v>-8.0613131682533742E-2</v>
      </c>
      <c r="F17" s="23">
        <v>-3.6908531462969713E-2</v>
      </c>
      <c r="G17" s="23">
        <v>-3.8435623803228167E-2</v>
      </c>
      <c r="H17" s="23">
        <v>-3.6528611718301969E-2</v>
      </c>
      <c r="I17" s="23">
        <v>-3.6412653414738309E-2</v>
      </c>
      <c r="J17" s="23">
        <v>-3.5742615981681838E-2</v>
      </c>
      <c r="K17" s="23">
        <v>-4.0957961073481421E-4</v>
      </c>
      <c r="L17" s="23">
        <v>-1.699342121795494E-5</v>
      </c>
      <c r="M17" s="23">
        <v>0</v>
      </c>
      <c r="N17" s="23">
        <v>0</v>
      </c>
      <c r="O17" s="23">
        <v>0</v>
      </c>
    </row>
    <row r="18" spans="2:15" ht="15" customHeight="1" x14ac:dyDescent="0.55000000000000004">
      <c r="B18" s="7" t="s">
        <v>13</v>
      </c>
      <c r="C18" s="21">
        <v>1.4442458968923062</v>
      </c>
      <c r="D18" s="21">
        <v>0.25150785681976984</v>
      </c>
      <c r="E18" s="21">
        <v>0.52457520811951219</v>
      </c>
      <c r="F18" s="21">
        <v>0.44501498710065496</v>
      </c>
      <c r="G18" s="21">
        <v>0.82810246103762375</v>
      </c>
      <c r="H18" s="21">
        <v>0.79557915673723856</v>
      </c>
      <c r="I18" s="21">
        <v>0.32114608083259705</v>
      </c>
      <c r="J18" s="21">
        <v>0.38007790967145011</v>
      </c>
      <c r="K18" s="21">
        <v>0.5108142748621084</v>
      </c>
      <c r="L18" s="21">
        <v>0.40803469817590726</v>
      </c>
      <c r="M18" s="21">
        <v>-0.60917439872484314</v>
      </c>
      <c r="N18" s="21">
        <v>0.88729009875091036</v>
      </c>
      <c r="O18" s="21">
        <v>0.24529186742701309</v>
      </c>
    </row>
    <row r="19" spans="2:15" ht="18" customHeight="1" x14ac:dyDescent="0.55000000000000004">
      <c r="B19" s="11" t="s">
        <v>14</v>
      </c>
      <c r="C19" s="25">
        <v>3.2721522603254969</v>
      </c>
      <c r="D19" s="25">
        <v>0.98242448271302774</v>
      </c>
      <c r="E19" s="25">
        <v>1.3449811695770018</v>
      </c>
      <c r="F19" s="25">
        <v>-0.50684898115413202</v>
      </c>
      <c r="G19" s="25">
        <v>0.59829936524692273</v>
      </c>
      <c r="H19" s="25">
        <v>0.48921884517792186</v>
      </c>
      <c r="I19" s="25">
        <v>0.35564357772332261</v>
      </c>
      <c r="J19" s="25">
        <v>0.67039907750283034</v>
      </c>
      <c r="K19" s="25">
        <v>-4.3064517166449825</v>
      </c>
      <c r="L19" s="25">
        <v>-4.1094218700050185</v>
      </c>
      <c r="M19" s="25">
        <v>-3.0162508690425378</v>
      </c>
      <c r="N19" s="25">
        <v>0.40924473971576714</v>
      </c>
      <c r="O19" s="25">
        <v>-1.2691209862413142</v>
      </c>
    </row>
    <row r="20" spans="2:15" x14ac:dyDescent="0.3">
      <c r="C20" s="3"/>
      <c r="D20" s="3"/>
      <c r="E20" s="3"/>
      <c r="F20" s="3"/>
      <c r="G20" s="3"/>
      <c r="H20" s="3"/>
      <c r="I20" s="3"/>
      <c r="J20" s="3"/>
      <c r="K20" s="3"/>
    </row>
    <row r="21" spans="2:15" ht="60.5" customHeight="1" x14ac:dyDescent="0.55000000000000004">
      <c r="B21" s="29" t="s">
        <v>20</v>
      </c>
      <c r="C21" s="29"/>
      <c r="D21" s="29"/>
      <c r="E21" s="29"/>
      <c r="F21" s="29"/>
      <c r="G21" s="29"/>
      <c r="H21" s="29"/>
      <c r="I21" s="29"/>
      <c r="J21" s="29"/>
      <c r="K21" s="29"/>
      <c r="L21" s="29"/>
      <c r="M21" s="29"/>
      <c r="N21" s="29"/>
    </row>
    <row r="22" spans="2:15" ht="18.5" x14ac:dyDescent="0.55000000000000004">
      <c r="B22" s="18" t="s">
        <v>16</v>
      </c>
    </row>
  </sheetData>
  <mergeCells count="1">
    <mergeCell ref="B21:N21"/>
  </mergeCells>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Balance Gobierno General ($MM)</vt:lpstr>
      <vt:lpstr>Balance Gobierno General (%PIB)</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Esteban Herrera Jimenez</dc:creator>
  <cp:lastModifiedBy>Gabriela Navarro Moscarella</cp:lastModifiedBy>
  <dcterms:created xsi:type="dcterms:W3CDTF">2018-07-13T21:51:55Z</dcterms:created>
  <dcterms:modified xsi:type="dcterms:W3CDTF">2025-08-01T10:33:40Z</dcterms:modified>
</cp:coreProperties>
</file>