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D:\SERGIO RODRIGUEZ\Trabajo en Casa SRS\Informes Ejecucion Presupuestal\SGR\2024\12 Diciembre\"/>
    </mc:Choice>
  </mc:AlternateContent>
  <xr:revisionPtr revIDLastSave="0" documentId="13_ncr:1_{16CF452C-B456-4D68-A235-357B159838E4}" xr6:coauthVersionLast="47" xr6:coauthVersionMax="47" xr10:uidLastSave="{00000000-0000-0000-0000-000000000000}"/>
  <bookViews>
    <workbookView xWindow="-120" yWindow="-120" windowWidth="29040" windowHeight="15720" activeTab="1" xr2:uid="{00000000-000D-0000-FFFF-FFFF00000000}"/>
  </bookViews>
  <sheets>
    <sheet name="Apropiación" sheetId="13" r:id="rId1"/>
    <sheet name="Informe de Ejecución" sheetId="2" r:id="rId2"/>
    <sheet name="Convenciones" sheetId="10" r:id="rId3"/>
  </sheets>
  <definedNames>
    <definedName name="_xlnm._FilterDatabase" localSheetId="1" hidden="1">'Informe de Ejecución'!$A$6:$M$65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5" i="2" l="1"/>
  <c r="L55" i="2"/>
  <c r="J55" i="2"/>
  <c r="H55" i="2"/>
  <c r="E55" i="2"/>
  <c r="E54" i="2" l="1"/>
  <c r="E43" i="2"/>
  <c r="N43" i="2" l="1"/>
  <c r="J43" i="2"/>
  <c r="H43" i="2"/>
  <c r="L43" i="2"/>
  <c r="E39" i="2" l="1"/>
  <c r="G12" i="13"/>
  <c r="G10" i="13"/>
  <c r="G14" i="13"/>
  <c r="A4" i="13"/>
  <c r="E40" i="2"/>
  <c r="E12" i="2"/>
  <c r="E13" i="2"/>
  <c r="E14" i="2"/>
  <c r="E15" i="2"/>
  <c r="E16" i="2"/>
  <c r="E17" i="2"/>
  <c r="E18" i="2"/>
  <c r="E19" i="2"/>
  <c r="E20" i="2"/>
  <c r="E42" i="2"/>
  <c r="E65" i="2"/>
  <c r="E64" i="2"/>
  <c r="E59" i="2"/>
  <c r="E58" i="2"/>
  <c r="E57" i="2"/>
  <c r="E56" i="2"/>
  <c r="E53" i="2"/>
  <c r="E52" i="2"/>
  <c r="E51" i="2"/>
  <c r="E50" i="2"/>
  <c r="E49" i="2"/>
  <c r="E48" i="2"/>
  <c r="E47" i="2"/>
  <c r="E46" i="2"/>
  <c r="E45" i="2"/>
  <c r="E44" i="2"/>
  <c r="E36" i="2"/>
  <c r="E35" i="2"/>
  <c r="E34" i="2"/>
  <c r="E33" i="2"/>
  <c r="E30" i="2"/>
  <c r="E29" i="2"/>
  <c r="E28" i="2"/>
  <c r="E27" i="2"/>
  <c r="E26" i="2"/>
  <c r="E25" i="2"/>
  <c r="E24" i="2"/>
  <c r="E23" i="2"/>
  <c r="E22" i="2"/>
  <c r="L13" i="2" l="1"/>
  <c r="H45" i="2"/>
  <c r="L39" i="2"/>
  <c r="N47" i="2"/>
  <c r="J47" i="2"/>
  <c r="L47" i="2"/>
  <c r="H20" i="2"/>
  <c r="J27" i="2"/>
  <c r="L19" i="2"/>
  <c r="N44" i="2"/>
  <c r="L44" i="2"/>
  <c r="J44" i="2"/>
  <c r="H44" i="2"/>
  <c r="N45" i="2"/>
  <c r="L45" i="2"/>
  <c r="J45" i="2"/>
  <c r="J46" i="2"/>
  <c r="L46" i="2"/>
  <c r="H46" i="2"/>
  <c r="N46" i="2"/>
  <c r="H47" i="2"/>
  <c r="N39" i="2"/>
  <c r="H39" i="2"/>
  <c r="J39" i="2"/>
  <c r="J23" i="2"/>
  <c r="H18" i="2"/>
  <c r="G38" i="2"/>
  <c r="L25" i="2"/>
  <c r="G63" i="2"/>
  <c r="G62" i="2" s="1"/>
  <c r="L27" i="2"/>
  <c r="H33" i="2"/>
  <c r="J20" i="2"/>
  <c r="L20" i="2"/>
  <c r="N20" i="2"/>
  <c r="L18" i="2"/>
  <c r="L23" i="2"/>
  <c r="N13" i="2"/>
  <c r="J24" i="2"/>
  <c r="J18" i="2"/>
  <c r="N23" i="2"/>
  <c r="H12" i="2" l="1"/>
  <c r="J25" i="2"/>
  <c r="L34" i="2"/>
  <c r="H17" i="2"/>
  <c r="H25" i="2"/>
  <c r="N25" i="2"/>
  <c r="L22" i="2"/>
  <c r="N19" i="2"/>
  <c r="H34" i="2"/>
  <c r="N30" i="2"/>
  <c r="N34" i="2"/>
  <c r="J33" i="2"/>
  <c r="J19" i="2"/>
  <c r="L15" i="2"/>
  <c r="N35" i="2"/>
  <c r="J28" i="2"/>
  <c r="H28" i="2"/>
  <c r="J34" i="2"/>
  <c r="L33" i="2"/>
  <c r="N17" i="2"/>
  <c r="N28" i="2"/>
  <c r="H15" i="2"/>
  <c r="L36" i="2"/>
  <c r="L16" i="2"/>
  <c r="L29" i="2"/>
  <c r="L28" i="2"/>
  <c r="I32" i="2"/>
  <c r="N16" i="2"/>
  <c r="L17" i="2"/>
  <c r="L14" i="2"/>
  <c r="K63" i="2"/>
  <c r="K62" i="2" s="1"/>
  <c r="K61" i="2" s="1"/>
  <c r="H14" i="2"/>
  <c r="J17" i="2"/>
  <c r="H16" i="2"/>
  <c r="I63" i="2"/>
  <c r="I62" i="2" s="1"/>
  <c r="H29" i="2"/>
  <c r="N27" i="2"/>
  <c r="H27" i="2"/>
  <c r="K38" i="2"/>
  <c r="J14" i="2"/>
  <c r="H22" i="2"/>
  <c r="N22" i="2"/>
  <c r="L35" i="2"/>
  <c r="H19" i="2"/>
  <c r="N33" i="2"/>
  <c r="H35" i="2"/>
  <c r="N29" i="2"/>
  <c r="N14" i="2"/>
  <c r="F32" i="2"/>
  <c r="F31" i="2" s="1"/>
  <c r="F11" i="2"/>
  <c r="F10" i="2" s="1"/>
  <c r="H13" i="2"/>
  <c r="J12" i="2"/>
  <c r="N24" i="2"/>
  <c r="N36" i="2"/>
  <c r="I41" i="2"/>
  <c r="M32" i="2"/>
  <c r="M63" i="2"/>
  <c r="M62" i="2" s="1"/>
  <c r="M61" i="2" s="1"/>
  <c r="H24" i="2"/>
  <c r="J13" i="2"/>
  <c r="I21" i="2"/>
  <c r="N15" i="2"/>
  <c r="L24" i="2"/>
  <c r="G11" i="2"/>
  <c r="G10" i="2" s="1"/>
  <c r="G21" i="2"/>
  <c r="J15" i="2"/>
  <c r="I38" i="2"/>
  <c r="M41" i="2"/>
  <c r="H36" i="2"/>
  <c r="J30" i="2"/>
  <c r="L30" i="2"/>
  <c r="J22" i="2"/>
  <c r="M21" i="2"/>
  <c r="K32" i="2"/>
  <c r="K31" i="2" s="1"/>
  <c r="N18" i="2"/>
  <c r="G32" i="2"/>
  <c r="G41" i="2"/>
  <c r="H26" i="2"/>
  <c r="K21" i="2"/>
  <c r="K41" i="2"/>
  <c r="J26" i="2"/>
  <c r="N26" i="2"/>
  <c r="F21" i="2"/>
  <c r="M38" i="2"/>
  <c r="H30" i="2"/>
  <c r="L26" i="2"/>
  <c r="J29" i="2"/>
  <c r="H23" i="2"/>
  <c r="J16" i="2"/>
  <c r="I11" i="2"/>
  <c r="I10" i="2" s="1"/>
  <c r="G61" i="2"/>
  <c r="I31" i="2" l="1"/>
  <c r="J35" i="2" s="1"/>
  <c r="J36" i="2"/>
  <c r="N32" i="2"/>
  <c r="H32" i="2"/>
  <c r="L31" i="2"/>
  <c r="J32" i="2"/>
  <c r="K37" i="2"/>
  <c r="H10" i="2"/>
  <c r="F9" i="2"/>
  <c r="F8" i="2" s="1"/>
  <c r="K11" i="2"/>
  <c r="K10" i="2" s="1"/>
  <c r="K9" i="2" s="1"/>
  <c r="K8" i="2" s="1"/>
  <c r="L12" i="2"/>
  <c r="H21" i="2"/>
  <c r="M31" i="2"/>
  <c r="N31" i="2" s="1"/>
  <c r="J21" i="2"/>
  <c r="H11" i="2"/>
  <c r="G37" i="2"/>
  <c r="I37" i="2"/>
  <c r="G31" i="2"/>
  <c r="G9" i="2" s="1"/>
  <c r="L32" i="2"/>
  <c r="M37" i="2"/>
  <c r="N21" i="2"/>
  <c r="L21" i="2"/>
  <c r="J11" i="2"/>
  <c r="J10" i="2"/>
  <c r="K60" i="2"/>
  <c r="G60" i="2"/>
  <c r="M60" i="2"/>
  <c r="I61" i="2"/>
  <c r="I9" i="2" l="1"/>
  <c r="I8" i="2" s="1"/>
  <c r="J31" i="2"/>
  <c r="H9" i="2"/>
  <c r="M11" i="2"/>
  <c r="M10" i="2" s="1"/>
  <c r="L10" i="2"/>
  <c r="L11" i="2"/>
  <c r="G8" i="2"/>
  <c r="H31" i="2"/>
  <c r="L9" i="2"/>
  <c r="L8" i="2"/>
  <c r="K66" i="2"/>
  <c r="I60" i="2"/>
  <c r="J8" i="2"/>
  <c r="I66" i="2" l="1"/>
  <c r="J9" i="2"/>
  <c r="H8" i="2"/>
  <c r="G66" i="2"/>
  <c r="N12" i="2"/>
  <c r="N11" i="2"/>
  <c r="N10" i="2"/>
  <c r="M9" i="2"/>
  <c r="N9" i="2" l="1"/>
  <c r="M8" i="2"/>
  <c r="M66" i="2" s="1"/>
  <c r="N8" i="2" l="1"/>
  <c r="F38" i="2" l="1"/>
  <c r="N38" i="2" l="1"/>
  <c r="J38" i="2"/>
  <c r="H38" i="2"/>
  <c r="L38" i="2"/>
  <c r="J40" i="2"/>
  <c r="L40" i="2"/>
  <c r="H40" i="2"/>
  <c r="N40" i="2"/>
  <c r="L42" i="2"/>
  <c r="N42" i="2"/>
  <c r="H42" i="2"/>
  <c r="J42" i="2"/>
  <c r="N64" i="2" l="1"/>
  <c r="J64" i="2"/>
  <c r="L64" i="2"/>
  <c r="H64" i="2"/>
  <c r="F63" i="2"/>
  <c r="N51" i="2"/>
  <c r="J51" i="2"/>
  <c r="L51" i="2"/>
  <c r="H51" i="2"/>
  <c r="J49" i="2"/>
  <c r="H49" i="2"/>
  <c r="L49" i="2"/>
  <c r="N49" i="2"/>
  <c r="H52" i="2"/>
  <c r="J52" i="2"/>
  <c r="N52" i="2"/>
  <c r="L52" i="2"/>
  <c r="L53" i="2"/>
  <c r="H53" i="2"/>
  <c r="N53" i="2"/>
  <c r="J53" i="2"/>
  <c r="J56" i="2"/>
  <c r="H56" i="2"/>
  <c r="N56" i="2"/>
  <c r="L56" i="2"/>
  <c r="N58" i="2"/>
  <c r="J58" i="2"/>
  <c r="L58" i="2"/>
  <c r="H58" i="2"/>
  <c r="J59" i="2"/>
  <c r="L59" i="2"/>
  <c r="N59" i="2"/>
  <c r="H59" i="2"/>
  <c r="J54" i="2"/>
  <c r="L54" i="2"/>
  <c r="H54" i="2"/>
  <c r="N54" i="2"/>
  <c r="J50" i="2"/>
  <c r="N50" i="2"/>
  <c r="L50" i="2"/>
  <c r="H50" i="2"/>
  <c r="L48" i="2"/>
  <c r="N48" i="2"/>
  <c r="H48" i="2"/>
  <c r="J48" i="2"/>
  <c r="F41" i="2"/>
  <c r="L57" i="2"/>
  <c r="J57" i="2"/>
  <c r="H57" i="2"/>
  <c r="N57" i="2"/>
  <c r="N65" i="2"/>
  <c r="J65" i="2"/>
  <c r="H65" i="2"/>
  <c r="L65" i="2"/>
  <c r="F37" i="2" l="1"/>
  <c r="J41" i="2"/>
  <c r="H41" i="2"/>
  <c r="L41" i="2"/>
  <c r="N41" i="2"/>
  <c r="F62" i="2"/>
  <c r="N63" i="2"/>
  <c r="H63" i="2"/>
  <c r="J63" i="2"/>
  <c r="L63" i="2"/>
  <c r="F61" i="2" l="1"/>
  <c r="N62" i="2"/>
  <c r="L62" i="2"/>
  <c r="J62" i="2"/>
  <c r="H62" i="2"/>
  <c r="J37" i="2"/>
  <c r="L37" i="2"/>
  <c r="N37" i="2"/>
  <c r="H37" i="2"/>
  <c r="F60" i="2" l="1"/>
  <c r="F66" i="2" s="1"/>
  <c r="H61" i="2"/>
  <c r="N61" i="2"/>
  <c r="J61" i="2"/>
  <c r="L61" i="2"/>
  <c r="L60" i="2" l="1"/>
  <c r="N60" i="2"/>
  <c r="H60" i="2"/>
  <c r="J60" i="2"/>
  <c r="L66" i="2" l="1"/>
  <c r="H66" i="2"/>
  <c r="N66" i="2"/>
  <c r="J66" i="2"/>
</calcChain>
</file>

<file path=xl/sharedStrings.xml><?xml version="1.0" encoding="utf-8"?>
<sst xmlns="http://schemas.openxmlformats.org/spreadsheetml/2006/main" count="253" uniqueCount="187">
  <si>
    <t>GASTOS DE PERSONAL</t>
  </si>
  <si>
    <t>ADQUISICIÓN DE BIENES Y SERVICIOS</t>
  </si>
  <si>
    <t>Resolución</t>
  </si>
  <si>
    <t>Recurso</t>
  </si>
  <si>
    <t>TOTAL MINISTERIO DE HACIENDA Y CRÉDITO PÚBLICO</t>
  </si>
  <si>
    <t>SISTEMA GENERAL DE REGALIAS</t>
  </si>
  <si>
    <t>INFORME DE EJECUCIÓN PRESUPUESTAL SECCIÓN 13010  MINISTERIO DE HACIENDA Y CRÉDITO PÚBLICO</t>
  </si>
  <si>
    <t>Nivel</t>
  </si>
  <si>
    <t>Rubro</t>
  </si>
  <si>
    <t>Nombre del Rubro</t>
  </si>
  <si>
    <t>Apropiación Vigente</t>
  </si>
  <si>
    <t>Apropiación Certificada</t>
  </si>
  <si>
    <t>Apropiación Comprometida</t>
  </si>
  <si>
    <t>Apropiación Obligada</t>
  </si>
  <si>
    <t>Apropiación Pagada</t>
  </si>
  <si>
    <t>CODIGO DEL RECURSO</t>
  </si>
  <si>
    <t>DESCRIPCIÓN DEL RECURSO</t>
  </si>
  <si>
    <t>Desagregado</t>
  </si>
  <si>
    <t>PRIMA TÉCNICA SALARIAL</t>
  </si>
  <si>
    <t>PRIMA TÉCNICA NO SALARIAL</t>
  </si>
  <si>
    <t>BONIFICACIÓN POR SERVICIOS PRESTADOS</t>
  </si>
  <si>
    <t>BONIFICACIÓN ESPECIAL DE RECREACIÓN</t>
  </si>
  <si>
    <t>PRIMA DE SERVICIO</t>
  </si>
  <si>
    <t>PRIMA DE VACACIONES</t>
  </si>
  <si>
    <t>PRIMA DE NAVIDAD</t>
  </si>
  <si>
    <t>APORTES A LA ESAP</t>
  </si>
  <si>
    <t>APORTES A ESCUELAS INDUSTRIALES E INSTITUTOS TÉCNICOS</t>
  </si>
  <si>
    <t>SERVICIOS AUXILIARES POR TELÉFONO</t>
  </si>
  <si>
    <t>ACTO ADMINISTRATIVO</t>
  </si>
  <si>
    <t>NO.</t>
  </si>
  <si>
    <t>VALOR</t>
  </si>
  <si>
    <r>
      <rPr>
        <b/>
        <sz val="11"/>
        <color indexed="8"/>
        <rFont val="Calibri"/>
        <family val="2"/>
      </rPr>
      <t>Notas:</t>
    </r>
    <r>
      <rPr>
        <sz val="11"/>
        <color theme="1"/>
        <rFont val="Calibri"/>
        <family val="2"/>
        <scheme val="minor"/>
      </rPr>
      <t xml:space="preserve"> </t>
    </r>
  </si>
  <si>
    <t>(1) El ajuste en la estructura del informe es consecuencia de los cambios del reporte de ejecución realizados en el Sistema de Presupuesto y Giro de Regalías SPGR.</t>
  </si>
  <si>
    <t>SERVICIOS DE SUMINISTRO DE INFRAESTRUCTURA DE HOSTING Y DE TECNOLOGÍA DE LA INFORMACIÓN (TI)</t>
  </si>
  <si>
    <t>Nombre del informe:</t>
  </si>
  <si>
    <t xml:space="preserve">INFORME DE EJECUCION PRESUPUESTO SISTEMA GENERAL DE REGALIAS </t>
  </si>
  <si>
    <t>Objetivo del informe:</t>
  </si>
  <si>
    <t>Presentar el presupuesto asignado para la vigencia a la unidad 13010 Ministerio de Hacienda y Crédito Público como ejecutor de las apropiaciones del Presupuesto de Funcionamiento del Sistema General de Regalías.</t>
  </si>
  <si>
    <t>Soporte normativo:</t>
  </si>
  <si>
    <r>
      <t xml:space="preserve">Literal b del artículo 9 de la Ley 1712 de 2014 </t>
    </r>
    <r>
      <rPr>
        <i/>
        <sz val="10"/>
        <color indexed="8"/>
        <rFont val="Arial"/>
        <family val="2"/>
      </rPr>
      <t>Por la cual se crea la Ley de Transparencia y del Derecho de Acceso a la Información Pública Nacional y se dictan otras disposiciones</t>
    </r>
    <r>
      <rPr>
        <sz val="10"/>
        <color indexed="8"/>
        <rFont val="Arial"/>
        <family val="2"/>
      </rPr>
      <t>.</t>
    </r>
  </si>
  <si>
    <t>Alcance de la información:</t>
  </si>
  <si>
    <t>Contenido del Informe</t>
  </si>
  <si>
    <t>Columna 1: Nivel</t>
  </si>
  <si>
    <t>Columna 2: Código Rubro</t>
  </si>
  <si>
    <t>Columna 3: Descripción Rubro</t>
  </si>
  <si>
    <t>Columna 4: Recurso</t>
  </si>
  <si>
    <t>Columna 5: Apropiacion Vigente</t>
  </si>
  <si>
    <t>Corresponde al valor del presupuesto al cierre del periodo del informe y es resultado de la apropiación inicial más las adiciones y menos las reducciones.</t>
  </si>
  <si>
    <t>Valor acumulado de los Certificados de Disponibilidad Presupuestal expedidos por el jefe de presupuesto o quien haga sus veces.</t>
  </si>
  <si>
    <t>Presenta en forma porcentual el valor de los certificados de disponibilidad presupuestal expedidos respecto de la apropiación vigente en el rubro.</t>
  </si>
  <si>
    <t>Valor acumulado de los Registros Presupuestales que se derivan de la suscripción de Compromisos de Gasto (contratos, ordenes de compra, resoluciones, entre otros) por parte de los Ordenadores de Gasto.</t>
  </si>
  <si>
    <t>Presenta en forma porcentual el valor de los Registros Presupuestales de los Compromisos respecto de la apropiación vigente en el rubro.</t>
  </si>
  <si>
    <t>Valor acumulado de las Obligaciones de Gasto registradas en el Sistema de Presupuesto y Giro de Regalias - SPGR -  y que se derivan de la emisión de los cumplidos para pago y demás documentos soporte por parte de los supervisores y demás responsables de la ejecución del presupuesto.</t>
  </si>
  <si>
    <t>Presenta en forma porcentual el valor de las Obligaciones registradas respecto de la apropiación vigente en el rubro.</t>
  </si>
  <si>
    <t>Valor acumulado de los pagos a los provedores, contratistas y demás beneficiarios con ocasión de las las obligaciones de gasto reconocidas por el Ministerio.</t>
  </si>
  <si>
    <t>Presenta en forma porcentual el valor de los Pagos efectuados respecto de la apropiación vigente en el rubro.</t>
  </si>
  <si>
    <t>Valor</t>
  </si>
  <si>
    <t>%</t>
  </si>
  <si>
    <t>INFORME DE EJECUCIÓN PRESUPUESTAL SECCIÓN 13010 MINISTERIO DE HACIENDA Y CRÉDITO PÚBLICO</t>
  </si>
  <si>
    <r>
      <t xml:space="preserve">En el presente informe el interesado va a encontrar la información referente a la asignación de recursos del Presupuesto de Funcionamiento del Sistema General de Regalías al Ministerio de Hacienda y Crédito Público como órgano ejecutor.
En este sentido, en caso de que requiera la información de todo el </t>
    </r>
    <r>
      <rPr>
        <b/>
        <sz val="10"/>
        <color indexed="8"/>
        <rFont val="Arial"/>
        <family val="2"/>
      </rPr>
      <t>Presupuesto del Sistema General de Regalías para todos los órganos ejecutores</t>
    </r>
    <r>
      <rPr>
        <sz val="10"/>
        <color indexed="8"/>
        <rFont val="Arial"/>
        <family val="2"/>
      </rPr>
      <t xml:space="preserve"> deberá dirigirse a la sección de la pagina web </t>
    </r>
    <r>
      <rPr>
        <b/>
        <sz val="10"/>
        <color indexed="8"/>
        <rFont val="Arial"/>
        <family val="2"/>
      </rPr>
      <t>SGR Sistema de Presupuesto y Giro de Regalías</t>
    </r>
    <r>
      <rPr>
        <sz val="10"/>
        <color indexed="8"/>
        <rFont val="Arial"/>
        <family val="2"/>
      </rPr>
      <t xml:space="preserve"> dentro de </t>
    </r>
    <r>
      <rPr>
        <b/>
        <sz val="10"/>
        <color indexed="8"/>
        <rFont val="Arial"/>
        <family val="2"/>
      </rPr>
      <t>Entidades de Orden Territorial</t>
    </r>
    <r>
      <rPr>
        <sz val="10"/>
        <color indexed="8"/>
        <rFont val="Arial"/>
        <family val="2"/>
      </rPr>
      <t xml:space="preserve">. </t>
    </r>
  </si>
  <si>
    <t>Columna 6: Apropiación Certificada</t>
  </si>
  <si>
    <t>Columna 7: % Apropiación Certificada</t>
  </si>
  <si>
    <t>Columna 8: Apropiación Comprometida</t>
  </si>
  <si>
    <t>Columna 9:  % Apropiación Comprometida</t>
  </si>
  <si>
    <t>Columna 10: Apropiación Obligada</t>
  </si>
  <si>
    <t>Columna 11: % Apropiación Obligada</t>
  </si>
  <si>
    <t>Columna 12: Apropiación Pagada</t>
  </si>
  <si>
    <t>Columna 13: % Apropiación Pagada</t>
  </si>
  <si>
    <t>A-01</t>
  </si>
  <si>
    <t>A-01-02</t>
  </si>
  <si>
    <t>PERSONAL SUPERNUMERARIO Y PLANTA TEMPORAL</t>
  </si>
  <si>
    <t>A-01-02-01-001</t>
  </si>
  <si>
    <t>A-01-02-01</t>
  </si>
  <si>
    <t>SALARIO</t>
  </si>
  <si>
    <t>FACTORES SALARIALES COMUNES</t>
  </si>
  <si>
    <t>A-01-02-01-001-001</t>
  </si>
  <si>
    <t>SUELDO BÁSICO</t>
  </si>
  <si>
    <t>A-01-02-01-001-003</t>
  </si>
  <si>
    <t>A-01-02-01-001-004</t>
  </si>
  <si>
    <t>SUBSIDIO DE ALIMENTACIÓN</t>
  </si>
  <si>
    <t>A-01-02-01-001-005</t>
  </si>
  <si>
    <t>AUXILIO DE TRANSPORTE</t>
  </si>
  <si>
    <t>A-01-02-01-001-006</t>
  </si>
  <si>
    <t>A-01-02-01-001-007</t>
  </si>
  <si>
    <t>A-01-02-01-001-008</t>
  </si>
  <si>
    <t>HORAS EXTRAS, DOMINICALES, FESTIVOS Y RECARGOS</t>
  </si>
  <si>
    <t>A-01-02-01-001-009</t>
  </si>
  <si>
    <t>A-01-02-01-001-010</t>
  </si>
  <si>
    <t>CONTRIBUCIONES INHERENTES A LA NOMINA</t>
  </si>
  <si>
    <t>A-01-02-02</t>
  </si>
  <si>
    <t>A-01-02-02-001</t>
  </si>
  <si>
    <t>PENSIONES</t>
  </si>
  <si>
    <t>A-01-02-02-002</t>
  </si>
  <si>
    <t>SALUD</t>
  </si>
  <si>
    <t>A-01-02-02-003</t>
  </si>
  <si>
    <t>APORTES DE CESANTÍAS</t>
  </si>
  <si>
    <t>A-01-02-02-004</t>
  </si>
  <si>
    <t>CAJAS DE COMPENSACIÓN FAMILIAR</t>
  </si>
  <si>
    <t>A-01-02-02-005</t>
  </si>
  <si>
    <t>APORTES GENERALES AL SISTEMA DE RIESGOS LABORALES</t>
  </si>
  <si>
    <t>A-01-02-02-006</t>
  </si>
  <si>
    <t>APORTES AL ICBF</t>
  </si>
  <si>
    <t>A-01-02-02-007</t>
  </si>
  <si>
    <t>APORTES AL SENA</t>
  </si>
  <si>
    <t>A-01-02-02-008</t>
  </si>
  <si>
    <t>A-01-02-02-009</t>
  </si>
  <si>
    <t>A-01-02-03</t>
  </si>
  <si>
    <t>REMUNERACIONES NO CONSTITUTIVAS DE FACTOR SALARIAL</t>
  </si>
  <si>
    <t>A-01-02-03-001</t>
  </si>
  <si>
    <t>PRESTACIONES SOCIALES SEGÚN DEFINICIÓN LEGAL</t>
  </si>
  <si>
    <t>A-01-02-03-001-001</t>
  </si>
  <si>
    <t>SUELDO DE VACACIONES</t>
  </si>
  <si>
    <t>A-01-02-03-001-002</t>
  </si>
  <si>
    <t>INDEMNIZACIÓN POR VACACIONES</t>
  </si>
  <si>
    <t>A-01-02-03-001-003</t>
  </si>
  <si>
    <t>A-01-02-03-002</t>
  </si>
  <si>
    <t>A-02</t>
  </si>
  <si>
    <t>A-02-02</t>
  </si>
  <si>
    <t>ADQUISICIONES DIFERENTES DE ACTIVOS</t>
  </si>
  <si>
    <t>A-02-02-01-003-002-01</t>
  </si>
  <si>
    <t>PASTA DE PAPEL, PAPEL Y CARTÓN</t>
  </si>
  <si>
    <t>A-02-02-02-006-004</t>
  </si>
  <si>
    <t>SERVICIOS DE TRANSPORTE DE PASAJEROS</t>
  </si>
  <si>
    <t>A-02-02-02-007-001-01-1</t>
  </si>
  <si>
    <t>SERVICIOS FINANCIEROS, EXCEPTO DE LA BANCA DE INVERSIÓN, SERVICIOS DE SEGUROS Y SERVICIOS DE PENSIONES</t>
  </si>
  <si>
    <t>A-02-02-02-007-001-01-2</t>
  </si>
  <si>
    <t>SERVICIOS DE DEPÓSITO</t>
  </si>
  <si>
    <t>A-02-02-02-008-003-01-1</t>
  </si>
  <si>
    <t>SERVICIOS DE CONSULTORÍA EN ADMINISTRACIÓN Y SERVICIOS DE GESTIÓN</t>
  </si>
  <si>
    <t>A-02-02-02-008-003-01-3</t>
  </si>
  <si>
    <t>SERVICIOS DE TECNOLOGÍA DE LA INFORMACIÓN (TI) DE CONSULTORÍA Y DE APOYO</t>
  </si>
  <si>
    <t>A-02-02-02-008-003-01-4</t>
  </si>
  <si>
    <t>SERVICIOS DE DISEÑO Y DESARROLLO DE LA TECNOLOGÍA DE LA INFORMACIÓN (TI)</t>
  </si>
  <si>
    <t>A-02-02-02-008-003-01-5</t>
  </si>
  <si>
    <t>SERVICIOS DE INVESTIGACIÓN Y SEGURIDAD</t>
  </si>
  <si>
    <t>SERVICIOS DE LIMPIEZA</t>
  </si>
  <si>
    <t>A-02-02-02-008-005-09-3</t>
  </si>
  <si>
    <t>A-02-02-02-010</t>
  </si>
  <si>
    <t>VIÁTICOS DE LOS FUNCIONARIOS EN COMISIÓN</t>
  </si>
  <si>
    <t>A-03</t>
  </si>
  <si>
    <t>ASIGNACIONES Y DISTRIBUCIONES DEL SISTEMA GENERAL DE REGALÍAS</t>
  </si>
  <si>
    <t>A-03-04</t>
  </si>
  <si>
    <t>PRESTACIONES SOCIALES</t>
  </si>
  <si>
    <t>A-03-04-02</t>
  </si>
  <si>
    <t>PRESTACIONES SOCIALES RELACIONADAS CON EL EMPLEO</t>
  </si>
  <si>
    <t>A-03-04-02-004</t>
  </si>
  <si>
    <t>INCAPACIDADES Y LICENCIAS DE MATERNIDAD Y PATERNIDAD (NO DE PENSIONES)</t>
  </si>
  <si>
    <t>A-03-04-02-004-001</t>
  </si>
  <si>
    <t>INCAPACIDADES (NO DE PENSIONES)</t>
  </si>
  <si>
    <t>A-03-04-02-004-002</t>
  </si>
  <si>
    <t>LICENCIAS DE MATERNIDAD Y PATERNIDAD (NO DE PENSIONES)</t>
  </si>
  <si>
    <t>3. TOTAL APROPIACIÓN FUNCIONAMIENTO SGR - MHCP [ (1 + 2) ]</t>
  </si>
  <si>
    <t xml:space="preserve">Resolución 0130 del 20 de enero de 2021 </t>
  </si>
  <si>
    <t>1113010 - FUN, OPERATIVIDAD Y ADMINISTRACIÓN - MINISTERIO DE HACIENDA Y CREDITO PUBLICO</t>
  </si>
  <si>
    <t>A-02-02-02-006-003-01</t>
  </si>
  <si>
    <t>SERVICIOS DE ALOJAMIENTO PARA ESTANCIAS CORTAS</t>
  </si>
  <si>
    <t>A-02-02-02-006-003-03</t>
  </si>
  <si>
    <t>SERVICIOS DE SUMINISTRO DE COMIDAS</t>
  </si>
  <si>
    <t>A-02-02-02-006-007-04</t>
  </si>
  <si>
    <t>SERVICIOS DE APOYO AL TRANSPORTE POR CARRETERA</t>
  </si>
  <si>
    <t>A-02-02-02-008-005-02</t>
  </si>
  <si>
    <t>A-02-02-02-008-005-03</t>
  </si>
  <si>
    <r>
      <t xml:space="preserve">En esta columna se identifica el nivel de agregación de la información. Lo anterior, por cuanto el Catálogo de Clasificación Presupuestal del Sistema General de Regalías establecido por la Dirección General de Presupuesto Público Nacional, mediante Resolución 001 del 1 de enero de 2021 en sus artículos 5, 8 y 13, contempla diversos niveles de agregación, como son:
1. </t>
    </r>
    <r>
      <rPr>
        <b/>
        <sz val="10"/>
        <color indexed="8"/>
        <rFont val="Arial"/>
        <family val="2"/>
      </rPr>
      <t>Nivel de Ley</t>
    </r>
    <r>
      <rPr>
        <sz val="10"/>
        <color indexed="8"/>
        <rFont val="Arial"/>
        <family val="2"/>
      </rPr>
      <t xml:space="preserve">: Corresponde al nivel utilizado en la Ley Bienal de Presupuesto del SGR aprobada por el Congreso de la República y las demás normas que la adicionan, modifican o sustituyan
2. </t>
    </r>
    <r>
      <rPr>
        <b/>
        <sz val="10"/>
        <color indexed="8"/>
        <rFont val="Arial"/>
        <family val="2"/>
      </rPr>
      <t>Nivel de Capitulo Presupuestal Independiente</t>
    </r>
    <r>
      <rPr>
        <sz val="10"/>
        <color indexed="8"/>
        <rFont val="Arial"/>
        <family val="2"/>
      </rPr>
      <t xml:space="preserve">: Corresponde a los gastos que incorporan los órganos y entidades que ejecutan recursos de administración del SGR con ocasión de la asignación de recursos de Administración del SGR por parte de la Comisión Rectora del Sistema. 
3. </t>
    </r>
    <r>
      <rPr>
        <b/>
        <sz val="10"/>
        <color indexed="8"/>
        <rFont val="Arial"/>
        <family val="2"/>
      </rPr>
      <t>Nivel Desagregado</t>
    </r>
    <r>
      <rPr>
        <sz val="10"/>
        <color indexed="8"/>
        <rFont val="Arial"/>
        <family val="2"/>
      </rPr>
      <t>: Corresponde al nivel al cual se expiden los Certificados de Disponibilidad Presupuestal y se comprometen los recursos públicos, de acuerdo con la desagregación de los gastos a máximo nivel de conformidad con las necesidades incluidas en el Plan Anual de Adquisiciones.</t>
    </r>
  </si>
  <si>
    <t>Corresponde al código asignado al rubro presupuestal dentro del Catálogo de Clasificación Presupuestal del Sistema General de Regalías establecido por la Dirección General de Presupuesto Público Nacional, mediante Resolución 001 del 1 de enero de 2021 para los recursos del Sistema General de Regalías.</t>
  </si>
  <si>
    <t>Corresponde a la descripción o nombre del rubro presupuestal dentro del Catálogo de Clasificación Presupuestal del Sistema General de Regalías establecido por la Dirección General de Presupuesto Público Nacional, mediante Resolución 001 del 1 de enero de 2021 para los recursos del Sistema General de Regalías.</t>
  </si>
  <si>
    <t xml:space="preserve">Corresponde al código del recurso presupuestal o tipo de ingreso que ampara el gasto, de acuerdo con los clasificadores presupuestales expedidos por la Dirección General de Presupuesto Público Nacional. Para el caso de los recursos asignados al Ministerio para el funcionamiento del Sistema General de Regalías, los principales recursos utilizados son:
1113010 - Funcionamiento, Operatividad y Administración - Ministerio de Hacienta y Crédito Público 
</t>
  </si>
  <si>
    <t>LLAVE</t>
  </si>
  <si>
    <t>A-02-01-01-006-002-03-1-01</t>
  </si>
  <si>
    <t>PAQUETES DE SOFTWARE</t>
  </si>
  <si>
    <t>A-02-01</t>
  </si>
  <si>
    <t>ADQUISICIÓN DE ACTIVOS NO FINANCIEROS</t>
  </si>
  <si>
    <t>VIGENCIA 2023 - 2024</t>
  </si>
  <si>
    <t>INCORPORACIÓN DE RECURSOS BIENIO 2023 - 2024</t>
  </si>
  <si>
    <t>1. Disponibilidad Inicial Bienio 2023 - 2024</t>
  </si>
  <si>
    <t xml:space="preserve">Por la cual se incorpora la disponibilidad inicial del presupuesto para el bienio 2023 - 2024 para el ejercicio de las funciones del MHCP en el marco del SGR. </t>
  </si>
  <si>
    <t>2. Asignación Bienio 2023 - 2024</t>
  </si>
  <si>
    <t>2.1.</t>
  </si>
  <si>
    <t>Resolución 1381 del 08 de junio de 2023</t>
  </si>
  <si>
    <t>Por la cual se incorporan los recursos para el funcionamiento de los órganos del Sistema General de Regalías para el bienio 2023 — 2024 asignados al Ministerio de Hacienda y Crédito Público.</t>
  </si>
  <si>
    <t>A-02-01-01-004-005-02</t>
  </si>
  <si>
    <t>MAQUINARIA DE INFORMÁTICA Y SUS PARTES PIEZAS Y ACCESORIOS</t>
  </si>
  <si>
    <t>A-02-02-01-004-007-08</t>
  </si>
  <si>
    <t>A-02-02-02-008-004-01</t>
  </si>
  <si>
    <t>SERVICIOS DE TELEFONÍA Y OTRAS TELECOMUNICACIONES</t>
  </si>
  <si>
    <t>PERÍODO: A DICIEMBRE DE 2024</t>
  </si>
  <si>
    <t>A-02-02-02-008-004-04</t>
  </si>
  <si>
    <t>SERVICIOS DE AGENCIAS DE NOTICIAS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</si>
</sst>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 #,##0_);_(* \(#,##0\);_(* &quot;-&quot;_);_(@_)"/>
    <numFmt numFmtId="165" formatCode="_(* #,##0.00_);_(* \(#,##0.00\);_(* &quot;-&quot;??_);_(@_)"/>
    <numFmt numFmtId="166" formatCode="_-* #,##0.00_-;\-* #,##0.00_-;_-* &quot;-&quot;_-;_-@_-"/>
    <numFmt numFmtId="167" formatCode="0_ ;\-0\ "/>
  </numFmts>
  <fonts count="15" x14ac:knownFonts="1">
    <font>
      <sz val="11"/>
      <color theme="1"/>
      <name val="Calibri"/>
      <family val="2"/>
      <scheme val="minor"/>
    </font>
    <font>
      <sz val="10"/>
      <name val="Arial"/>
      <family val="2"/>
    </font>
    <font>
      <b/>
      <sz val="12"/>
      <name val="Arial"/>
      <family val="2"/>
    </font>
    <font>
      <b/>
      <sz val="11"/>
      <color indexed="8"/>
      <name val="Calibri"/>
      <family val="2"/>
    </font>
    <font>
      <sz val="10"/>
      <color indexed="8"/>
      <name val="MS Sans Serif"/>
      <family val="2"/>
    </font>
    <font>
      <i/>
      <sz val="10"/>
      <color indexed="8"/>
      <name val="Arial"/>
      <family val="2"/>
    </font>
    <font>
      <sz val="10"/>
      <color indexed="8"/>
      <name val="Arial"/>
      <family val="2"/>
    </font>
    <font>
      <b/>
      <sz val="10"/>
      <color indexed="8"/>
      <name val="Arial"/>
      <family val="2"/>
    </font>
    <font>
      <sz val="11"/>
      <color theme="1"/>
      <name val="Calibri"/>
      <family val="2"/>
      <scheme val="minor"/>
    </font>
    <font>
      <b/>
      <sz val="11"/>
      <color theme="0"/>
      <name val="Calibri"/>
      <family val="2"/>
      <scheme val="minor"/>
    </font>
    <font>
      <b/>
      <sz val="11"/>
      <color theme="1"/>
      <name val="Calibri"/>
      <family val="2"/>
      <scheme val="minor"/>
    </font>
    <font>
      <sz val="11"/>
      <color theme="1" tint="0.499984740745262"/>
      <name val="Calibri"/>
      <family val="2"/>
      <scheme val="minor"/>
    </font>
    <font>
      <sz val="10"/>
      <color theme="1"/>
      <name val="Arial"/>
      <family val="2"/>
    </font>
    <font>
      <b/>
      <sz val="10"/>
      <color theme="0"/>
      <name val="Arial"/>
      <family val="2"/>
    </font>
    <font>
      <b/>
      <sz val="10"/>
      <color theme="1"/>
      <name val="Arial"/>
      <family val="2"/>
    </font>
  </fonts>
  <fills count="7">
    <fill>
      <patternFill patternType="none"/>
    </fill>
    <fill>
      <patternFill patternType="gray125"/>
    </fill>
    <fill>
      <patternFill patternType="solid">
        <fgColor theme="5" tint="0.59999389629810485"/>
        <bgColor indexed="64"/>
      </patternFill>
    </fill>
    <fill>
      <patternFill patternType="solid">
        <fgColor rgb="FFC00000"/>
        <bgColor indexed="64"/>
      </patternFill>
    </fill>
    <fill>
      <patternFill patternType="solid">
        <fgColor theme="6" tint="0.59999389629810485"/>
        <bgColor indexed="64"/>
      </patternFill>
    </fill>
    <fill>
      <patternFill patternType="solid">
        <fgColor rgb="FFE9C5CB"/>
        <bgColor indexed="64"/>
      </patternFill>
    </fill>
    <fill>
      <patternFill patternType="solid">
        <fgColor theme="0" tint="-0.249977111117893"/>
        <bgColor indexed="64"/>
      </patternFill>
    </fill>
  </fills>
  <borders count="2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s>
  <cellStyleXfs count="7">
    <xf numFmtId="0" fontId="0" fillId="0" borderId="0"/>
    <xf numFmtId="43" fontId="8" fillId="0" borderId="0" applyFont="0" applyFill="0" applyBorder="0" applyAlignment="0" applyProtection="0"/>
    <xf numFmtId="41" fontId="8" fillId="0" borderId="0" applyFont="0" applyFill="0" applyBorder="0" applyAlignment="0" applyProtection="0"/>
    <xf numFmtId="164" fontId="8" fillId="0" borderId="0" applyFont="0" applyFill="0" applyBorder="0" applyAlignment="0" applyProtection="0"/>
    <xf numFmtId="165" fontId="1" fillId="0" borderId="0" applyFont="0" applyFill="0" applyBorder="0" applyAlignment="0" applyProtection="0"/>
    <xf numFmtId="0" fontId="4" fillId="0" borderId="0"/>
    <xf numFmtId="9" fontId="8" fillId="0" borderId="0" applyFont="0" applyFill="0" applyBorder="0" applyAlignment="0" applyProtection="0"/>
  </cellStyleXfs>
  <cellXfs count="87">
    <xf numFmtId="0" fontId="0" fillId="0" borderId="0" xfId="0"/>
    <xf numFmtId="0" fontId="0" fillId="0" borderId="0" xfId="0" applyAlignment="1">
      <alignment horizontal="center"/>
    </xf>
    <xf numFmtId="166" fontId="11" fillId="0" borderId="1" xfId="2" applyNumberFormat="1" applyFont="1" applyFill="1" applyBorder="1" applyAlignment="1">
      <alignment horizontal="center" vertical="center"/>
    </xf>
    <xf numFmtId="166" fontId="10" fillId="2" borderId="1" xfId="2" applyNumberFormat="1" applyFont="1" applyFill="1" applyBorder="1" applyAlignment="1">
      <alignment horizontal="center" vertical="center"/>
    </xf>
    <xf numFmtId="43" fontId="0" fillId="0" borderId="0" xfId="0" applyNumberFormat="1"/>
    <xf numFmtId="0" fontId="9" fillId="3" borderId="2" xfId="0" applyFont="1" applyFill="1" applyBorder="1" applyAlignment="1">
      <alignment horizontal="center" vertical="center" wrapText="1"/>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wrapText="1"/>
    </xf>
    <xf numFmtId="166" fontId="10" fillId="2" borderId="1" xfId="0" applyNumberFormat="1" applyFont="1" applyFill="1" applyBorder="1" applyAlignment="1">
      <alignment vertical="center"/>
    </xf>
    <xf numFmtId="166" fontId="10" fillId="2" borderId="1" xfId="0" applyNumberFormat="1" applyFont="1" applyFill="1" applyBorder="1" applyAlignment="1">
      <alignment vertical="center" wrapText="1"/>
    </xf>
    <xf numFmtId="166" fontId="10" fillId="2" borderId="1" xfId="0" applyNumberFormat="1" applyFont="1" applyFill="1" applyBorder="1" applyAlignment="1">
      <alignment horizontal="center" vertical="center"/>
    </xf>
    <xf numFmtId="166" fontId="10" fillId="4" borderId="1" xfId="4" applyNumberFormat="1" applyFont="1" applyFill="1" applyBorder="1" applyAlignment="1" applyProtection="1">
      <alignment vertical="center" wrapText="1" readingOrder="1"/>
    </xf>
    <xf numFmtId="166" fontId="10" fillId="4" borderId="1" xfId="4" applyNumberFormat="1" applyFont="1" applyFill="1" applyBorder="1" applyAlignment="1" applyProtection="1">
      <alignment horizontal="center" vertical="center" wrapText="1" readingOrder="1"/>
    </xf>
    <xf numFmtId="166" fontId="11" fillId="0" borderId="1" xfId="0" applyNumberFormat="1" applyFont="1" applyBorder="1" applyAlignment="1">
      <alignment vertical="center"/>
    </xf>
    <xf numFmtId="166" fontId="11" fillId="0" borderId="1" xfId="0" applyNumberFormat="1" applyFont="1" applyBorder="1" applyAlignment="1">
      <alignment vertical="center" wrapText="1"/>
    </xf>
    <xf numFmtId="166" fontId="10" fillId="5" borderId="1" xfId="4" applyNumberFormat="1" applyFont="1" applyFill="1" applyBorder="1" applyAlignment="1" applyProtection="1">
      <alignment horizontal="center" vertical="center" wrapText="1" readingOrder="1"/>
    </xf>
    <xf numFmtId="167" fontId="11" fillId="0" borderId="1" xfId="0" applyNumberFormat="1" applyFont="1" applyBorder="1" applyAlignment="1">
      <alignment horizontal="center" vertical="center"/>
    </xf>
    <xf numFmtId="167" fontId="10" fillId="4" borderId="1" xfId="4" applyNumberFormat="1" applyFont="1" applyFill="1" applyBorder="1" applyAlignment="1" applyProtection="1">
      <alignment horizontal="center" vertical="center" wrapText="1" readingOrder="1"/>
    </xf>
    <xf numFmtId="167" fontId="10" fillId="2" borderId="1" xfId="0" applyNumberFormat="1" applyFont="1" applyFill="1" applyBorder="1" applyAlignment="1">
      <alignment horizontal="center" vertical="center"/>
    </xf>
    <xf numFmtId="43" fontId="0" fillId="0" borderId="0" xfId="0" applyNumberFormat="1" applyAlignment="1">
      <alignment horizontal="center"/>
    </xf>
    <xf numFmtId="41" fontId="8" fillId="0" borderId="0" xfId="2" applyFont="1"/>
    <xf numFmtId="0" fontId="2" fillId="0" borderId="0" xfId="0" applyFont="1" applyAlignment="1">
      <alignment horizontal="center" vertical="center"/>
    </xf>
    <xf numFmtId="166" fontId="0" fillId="0" borderId="1" xfId="0" applyNumberFormat="1" applyBorder="1" applyAlignment="1">
      <alignment vertical="center"/>
    </xf>
    <xf numFmtId="166" fontId="0" fillId="0" borderId="1" xfId="0" applyNumberFormat="1" applyBorder="1" applyAlignment="1">
      <alignment vertical="center" wrapText="1"/>
    </xf>
    <xf numFmtId="166" fontId="0" fillId="0" borderId="1" xfId="0" applyNumberFormat="1" applyBorder="1" applyAlignment="1">
      <alignment horizontal="center" vertical="center"/>
    </xf>
    <xf numFmtId="166" fontId="8" fillId="0" borderId="1" xfId="2" applyNumberFormat="1" applyFont="1" applyFill="1" applyBorder="1" applyAlignment="1">
      <alignment horizontal="center" vertical="center"/>
    </xf>
    <xf numFmtId="167" fontId="0" fillId="0" borderId="1" xfId="0" applyNumberFormat="1" applyBorder="1" applyAlignment="1">
      <alignment horizontal="center" vertical="center"/>
    </xf>
    <xf numFmtId="167" fontId="0" fillId="0" borderId="1" xfId="0" applyNumberFormat="1" applyBorder="1" applyAlignment="1">
      <alignment horizontal="center"/>
    </xf>
    <xf numFmtId="49" fontId="10" fillId="5" borderId="1" xfId="4" applyNumberFormat="1" applyFont="1" applyFill="1" applyBorder="1" applyAlignment="1" applyProtection="1">
      <alignment horizontal="center" vertical="center" wrapText="1" readingOrder="1"/>
    </xf>
    <xf numFmtId="166" fontId="0" fillId="0" borderId="0" xfId="0" applyNumberFormat="1"/>
    <xf numFmtId="10" fontId="10" fillId="5" borderId="1" xfId="6" applyNumberFormat="1" applyFont="1" applyFill="1" applyBorder="1" applyAlignment="1" applyProtection="1">
      <alignment horizontal="center" vertical="center" wrapText="1" readingOrder="1"/>
    </xf>
    <xf numFmtId="10" fontId="10" fillId="2" borderId="1" xfId="6" applyNumberFormat="1" applyFont="1" applyFill="1" applyBorder="1" applyAlignment="1">
      <alignment horizontal="center" vertical="center"/>
    </xf>
    <xf numFmtId="10" fontId="10" fillId="4" borderId="1" xfId="6" applyNumberFormat="1" applyFont="1" applyFill="1" applyBorder="1" applyAlignment="1" applyProtection="1">
      <alignment horizontal="center" vertical="center" wrapText="1" readingOrder="1"/>
    </xf>
    <xf numFmtId="10" fontId="8" fillId="0" borderId="1" xfId="6" applyNumberFormat="1" applyFont="1" applyFill="1" applyBorder="1" applyAlignment="1">
      <alignment horizontal="center" vertical="center"/>
    </xf>
    <xf numFmtId="10" fontId="11" fillId="0" borderId="1" xfId="6" applyNumberFormat="1" applyFont="1" applyFill="1" applyBorder="1" applyAlignment="1">
      <alignment horizontal="center" vertical="center"/>
    </xf>
    <xf numFmtId="0" fontId="12" fillId="0" borderId="0" xfId="0" applyFont="1"/>
    <xf numFmtId="0" fontId="10" fillId="6" borderId="1" xfId="0" applyFont="1" applyFill="1" applyBorder="1" applyAlignment="1">
      <alignment horizontal="center" vertical="center" wrapText="1"/>
    </xf>
    <xf numFmtId="10" fontId="9" fillId="3" borderId="3" xfId="6" applyNumberFormat="1" applyFont="1" applyFill="1" applyBorder="1" applyAlignment="1">
      <alignment horizontal="center" vertical="center" wrapText="1"/>
    </xf>
    <xf numFmtId="0" fontId="13" fillId="0" borderId="4" xfId="5" applyFont="1" applyBorder="1" applyAlignment="1">
      <alignment vertical="center" wrapText="1"/>
    </xf>
    <xf numFmtId="0" fontId="13" fillId="0" borderId="5" xfId="5" applyFont="1" applyBorder="1" applyAlignment="1">
      <alignment vertical="center" wrapText="1"/>
    </xf>
    <xf numFmtId="0" fontId="13" fillId="0" borderId="6" xfId="5" applyFont="1" applyBorder="1" applyAlignment="1">
      <alignment vertical="center" wrapText="1"/>
    </xf>
    <xf numFmtId="0" fontId="13" fillId="0" borderId="0" xfId="5" applyFont="1" applyAlignment="1">
      <alignment vertical="center" wrapText="1"/>
    </xf>
    <xf numFmtId="0" fontId="0" fillId="0" borderId="1" xfId="0" applyBorder="1" applyAlignment="1">
      <alignment horizontal="left" vertical="center"/>
    </xf>
    <xf numFmtId="0" fontId="0" fillId="0" borderId="3" xfId="0" applyBorder="1" applyAlignment="1">
      <alignment horizontal="justify" vertical="center" wrapText="1"/>
    </xf>
    <xf numFmtId="0" fontId="0" fillId="0" borderId="1" xfId="0" applyBorder="1" applyAlignment="1">
      <alignment horizontal="left" vertical="center" wrapText="1"/>
    </xf>
    <xf numFmtId="0" fontId="13" fillId="3" borderId="7" xfId="5" applyFont="1" applyFill="1" applyBorder="1" applyAlignment="1">
      <alignment horizontal="left" vertical="center" wrapText="1"/>
    </xf>
    <xf numFmtId="43" fontId="8" fillId="0" borderId="1" xfId="1" applyFont="1" applyBorder="1" applyAlignment="1">
      <alignment vertical="center"/>
    </xf>
    <xf numFmtId="43" fontId="10" fillId="2" borderId="1" xfId="1" applyFont="1" applyFill="1" applyBorder="1" applyAlignment="1">
      <alignment horizontal="center" vertical="center"/>
    </xf>
    <xf numFmtId="0" fontId="2" fillId="0" borderId="0" xfId="0" applyFont="1" applyAlignment="1">
      <alignment vertical="center"/>
    </xf>
    <xf numFmtId="43" fontId="11" fillId="0" borderId="1" xfId="1" applyFont="1" applyFill="1" applyBorder="1" applyAlignment="1">
      <alignment horizontal="center" vertical="center"/>
    </xf>
    <xf numFmtId="43" fontId="10" fillId="4" borderId="1" xfId="1" applyFont="1" applyFill="1" applyBorder="1" applyAlignment="1" applyProtection="1">
      <alignment horizontal="center" vertical="center" wrapText="1" readingOrder="1"/>
    </xf>
    <xf numFmtId="9" fontId="10" fillId="4" borderId="1" xfId="6" applyFont="1" applyFill="1" applyBorder="1" applyAlignment="1" applyProtection="1">
      <alignment horizontal="center" vertical="center" wrapText="1" readingOrder="1"/>
    </xf>
    <xf numFmtId="9" fontId="11" fillId="0" borderId="1" xfId="6" applyFont="1" applyFill="1" applyBorder="1" applyAlignment="1">
      <alignment horizontal="center" vertical="center"/>
    </xf>
    <xf numFmtId="0" fontId="9" fillId="3" borderId="1" xfId="0" applyFont="1" applyFill="1" applyBorder="1" applyAlignment="1">
      <alignment horizontal="center" vertical="center" wrapText="1"/>
    </xf>
    <xf numFmtId="4" fontId="0" fillId="0" borderId="0" xfId="0" applyNumberFormat="1"/>
    <xf numFmtId="0" fontId="10" fillId="2" borderId="1" xfId="0" applyFont="1" applyFill="1" applyBorder="1" applyAlignment="1">
      <alignment horizontal="left" vertical="center"/>
    </xf>
    <xf numFmtId="0" fontId="2" fillId="0" borderId="0" xfId="0" applyFont="1" applyAlignment="1">
      <alignment horizontal="center" vertical="center"/>
    </xf>
    <xf numFmtId="0" fontId="9"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10" xfId="0" applyFont="1" applyFill="1" applyBorder="1" applyAlignment="1">
      <alignment horizontal="center" vertical="center" wrapText="1"/>
    </xf>
    <xf numFmtId="0" fontId="9" fillId="3" borderId="9" xfId="0" applyFont="1" applyFill="1" applyBorder="1" applyAlignment="1">
      <alignment horizontal="center" vertical="center" wrapText="1"/>
    </xf>
    <xf numFmtId="166" fontId="10" fillId="5" borderId="10" xfId="4" applyNumberFormat="1" applyFont="1" applyFill="1" applyBorder="1" applyAlignment="1" applyProtection="1">
      <alignment horizontal="left" vertical="center" wrapText="1" readingOrder="1"/>
    </xf>
    <xf numFmtId="166" fontId="10" fillId="5" borderId="8" xfId="4" applyNumberFormat="1" applyFont="1" applyFill="1" applyBorder="1" applyAlignment="1" applyProtection="1">
      <alignment horizontal="left" vertical="center" wrapText="1" readingOrder="1"/>
    </xf>
    <xf numFmtId="166" fontId="10" fillId="5" borderId="9" xfId="4" applyNumberFormat="1" applyFont="1" applyFill="1" applyBorder="1" applyAlignment="1" applyProtection="1">
      <alignment horizontal="left" vertical="center" wrapText="1" readingOrder="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0" xfId="0" applyFont="1" applyFill="1" applyAlignment="1">
      <alignment horizontal="center" vertical="center" wrapText="1"/>
    </xf>
    <xf numFmtId="0" fontId="13" fillId="3" borderId="7" xfId="3" applyNumberFormat="1" applyFont="1" applyFill="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vertical="center"/>
    </xf>
    <xf numFmtId="0" fontId="13" fillId="3" borderId="7" xfId="5" applyFont="1" applyFill="1" applyBorder="1" applyAlignment="1">
      <alignment horizontal="left" vertical="center" wrapText="1"/>
    </xf>
    <xf numFmtId="0" fontId="13" fillId="3" borderId="15" xfId="5" applyFont="1" applyFill="1" applyBorder="1" applyAlignment="1">
      <alignment horizontal="left" vertical="center" wrapText="1"/>
    </xf>
    <xf numFmtId="0" fontId="13" fillId="3" borderId="16" xfId="5" applyFont="1" applyFill="1" applyBorder="1" applyAlignment="1">
      <alignment horizontal="left" vertical="center" wrapText="1"/>
    </xf>
    <xf numFmtId="0" fontId="12" fillId="0" borderId="17" xfId="0" applyFont="1" applyBorder="1" applyAlignment="1">
      <alignment horizontal="left" vertical="center" wrapText="1"/>
    </xf>
    <xf numFmtId="0" fontId="12" fillId="0" borderId="18"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22" xfId="0" applyFont="1" applyBorder="1" applyAlignment="1">
      <alignment horizontal="left" vertical="center" wrapText="1"/>
    </xf>
    <xf numFmtId="0" fontId="13" fillId="3" borderId="7" xfId="5" applyFont="1" applyFill="1" applyBorder="1" applyAlignment="1">
      <alignment horizontal="center" vertical="center" wrapText="1"/>
    </xf>
    <xf numFmtId="0" fontId="14" fillId="0" borderId="7" xfId="0" applyFont="1" applyBorder="1" applyAlignment="1">
      <alignment horizontal="left" vertical="center"/>
    </xf>
    <xf numFmtId="0" fontId="12" fillId="0" borderId="7" xfId="0" applyFont="1" applyBorder="1" applyAlignment="1">
      <alignment horizontal="left" vertical="center" wrapText="1"/>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14" xfId="0" applyFont="1" applyBorder="1" applyAlignment="1">
      <alignment horizontal="left" vertical="center"/>
    </xf>
    <xf numFmtId="0" fontId="12" fillId="0" borderId="7" xfId="0" applyFont="1" applyBorder="1" applyAlignment="1">
      <alignment horizontal="left" vertical="top" wrapText="1"/>
    </xf>
  </cellXfs>
  <cellStyles count="7">
    <cellStyle name="Millares" xfId="1" builtinId="3"/>
    <cellStyle name="Millares [0]" xfId="2" builtinId="6"/>
    <cellStyle name="Millares [0] 2" xfId="3" xr:uid="{00000000-0005-0000-0000-000002000000}"/>
    <cellStyle name="Millares 2" xfId="4" xr:uid="{00000000-0005-0000-0000-000003000000}"/>
    <cellStyle name="Normal" xfId="0" builtinId="0"/>
    <cellStyle name="Normal_janitzy vigen mes enero 2006" xfId="5" xr:uid="{00000000-0005-0000-0000-000005000000}"/>
    <cellStyle name="Porcentaje"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8"/>
  <sheetViews>
    <sheetView showGridLines="0" zoomScale="85" zoomScaleNormal="85" workbookViewId="0">
      <pane ySplit="4" topLeftCell="A5" activePane="bottomLeft" state="frozen"/>
      <selection pane="bottomLeft" activeCell="A4" sqref="A4:G4"/>
    </sheetView>
  </sheetViews>
  <sheetFormatPr baseColWidth="10" defaultRowHeight="15" x14ac:dyDescent="0.25"/>
  <cols>
    <col min="1" max="1" width="3.42578125" customWidth="1"/>
    <col min="2" max="2" width="13.28515625" customWidth="1"/>
    <col min="3" max="3" width="39" bestFit="1" customWidth="1"/>
    <col min="4" max="4" width="58.7109375" customWidth="1"/>
    <col min="6" max="6" width="54.42578125" customWidth="1"/>
    <col min="7" max="7" width="19.5703125" style="1" customWidth="1"/>
    <col min="8" max="8" width="21.85546875" style="1" customWidth="1"/>
    <col min="9" max="9" width="18.85546875" bestFit="1" customWidth="1"/>
    <col min="10" max="10" width="17.85546875" bestFit="1" customWidth="1"/>
    <col min="11" max="15" width="20.28515625" customWidth="1"/>
  </cols>
  <sheetData>
    <row r="1" spans="1:15" ht="15.75" x14ac:dyDescent="0.25">
      <c r="A1" s="56" t="s">
        <v>5</v>
      </c>
      <c r="B1" s="56"/>
      <c r="C1" s="56"/>
      <c r="D1" s="56"/>
      <c r="E1" s="56"/>
      <c r="F1" s="56"/>
      <c r="G1" s="56"/>
      <c r="H1" s="48"/>
      <c r="I1" s="48"/>
      <c r="J1" s="48"/>
      <c r="K1" s="48"/>
      <c r="L1" s="48"/>
      <c r="M1" s="48"/>
      <c r="N1" s="48"/>
      <c r="O1" s="48"/>
    </row>
    <row r="2" spans="1:15" ht="15.75" x14ac:dyDescent="0.25">
      <c r="A2" s="56" t="s">
        <v>58</v>
      </c>
      <c r="B2" s="56"/>
      <c r="C2" s="56"/>
      <c r="D2" s="56"/>
      <c r="E2" s="56"/>
      <c r="F2" s="56"/>
      <c r="G2" s="56"/>
      <c r="H2" s="48"/>
      <c r="I2" s="48"/>
      <c r="J2" s="48"/>
      <c r="K2" s="48"/>
      <c r="L2" s="48"/>
      <c r="M2" s="48"/>
      <c r="N2" s="48"/>
      <c r="O2" s="48"/>
    </row>
    <row r="3" spans="1:15" ht="15.75" x14ac:dyDescent="0.25">
      <c r="A3" s="56" t="s">
        <v>171</v>
      </c>
      <c r="B3" s="56"/>
      <c r="C3" s="56"/>
      <c r="D3" s="56"/>
      <c r="E3" s="56"/>
      <c r="F3" s="56"/>
      <c r="G3" s="56"/>
      <c r="H3" s="48"/>
      <c r="I3" s="48"/>
      <c r="J3" s="48"/>
      <c r="K3" s="48"/>
      <c r="L3" s="48"/>
      <c r="M3" s="48"/>
      <c r="N3" s="48"/>
      <c r="O3" s="48"/>
    </row>
    <row r="4" spans="1:15" ht="15.75" x14ac:dyDescent="0.25">
      <c r="A4" s="56" t="str">
        <f>+'Informe de Ejecución'!A4:M4</f>
        <v>PERÍODO: A DICIEMBRE DE 2024</v>
      </c>
      <c r="B4" s="56"/>
      <c r="C4" s="56"/>
      <c r="D4" s="56"/>
      <c r="E4" s="56"/>
      <c r="F4" s="56"/>
      <c r="G4" s="56"/>
      <c r="H4" s="48"/>
      <c r="I4" s="48"/>
      <c r="J4" s="48"/>
      <c r="K4" s="48"/>
      <c r="L4" s="48"/>
      <c r="M4" s="48"/>
      <c r="N4" s="48"/>
      <c r="O4" s="48"/>
    </row>
    <row r="5" spans="1:15" ht="15.75" x14ac:dyDescent="0.25">
      <c r="A5" s="21"/>
      <c r="B5" s="21"/>
      <c r="C5" s="21"/>
      <c r="D5" s="21"/>
      <c r="E5" s="21"/>
      <c r="F5" s="21"/>
      <c r="G5" s="21"/>
      <c r="H5" s="48"/>
      <c r="I5" s="48"/>
      <c r="J5" s="48"/>
      <c r="K5" s="48"/>
      <c r="L5" s="48"/>
      <c r="M5" s="48"/>
      <c r="N5" s="48"/>
      <c r="O5" s="48"/>
    </row>
    <row r="6" spans="1:15" x14ac:dyDescent="0.25">
      <c r="H6" s="19"/>
      <c r="K6" s="4"/>
      <c r="L6" s="4"/>
      <c r="M6" s="4"/>
      <c r="N6" s="4"/>
      <c r="O6" s="4"/>
    </row>
    <row r="8" spans="1:15" ht="29.25" customHeight="1" x14ac:dyDescent="0.25">
      <c r="B8" s="57" t="s">
        <v>172</v>
      </c>
      <c r="C8" s="58"/>
      <c r="D8" s="58"/>
      <c r="E8" s="58"/>
      <c r="F8" s="58"/>
      <c r="G8" s="58"/>
    </row>
    <row r="9" spans="1:15" ht="45" x14ac:dyDescent="0.25">
      <c r="B9" s="53" t="s">
        <v>29</v>
      </c>
      <c r="C9" s="59" t="s">
        <v>28</v>
      </c>
      <c r="D9" s="60"/>
      <c r="E9" s="53" t="s">
        <v>15</v>
      </c>
      <c r="F9" s="53" t="s">
        <v>16</v>
      </c>
      <c r="G9" s="53" t="s">
        <v>30</v>
      </c>
    </row>
    <row r="10" spans="1:15" ht="21" customHeight="1" x14ac:dyDescent="0.25">
      <c r="B10" s="55" t="s">
        <v>173</v>
      </c>
      <c r="C10" s="55"/>
      <c r="D10" s="55"/>
      <c r="E10" s="55"/>
      <c r="F10" s="55"/>
      <c r="G10" s="47">
        <f>G11</f>
        <v>6771100984.2700005</v>
      </c>
    </row>
    <row r="11" spans="1:15" ht="45" x14ac:dyDescent="0.25">
      <c r="B11" s="42">
        <v>1.1000000000000001</v>
      </c>
      <c r="C11" s="42" t="s">
        <v>152</v>
      </c>
      <c r="D11" s="43" t="s">
        <v>174</v>
      </c>
      <c r="E11" s="42">
        <v>1113010</v>
      </c>
      <c r="F11" s="44" t="s">
        <v>153</v>
      </c>
      <c r="G11" s="46">
        <v>6771100984.2700005</v>
      </c>
    </row>
    <row r="12" spans="1:15" ht="21" customHeight="1" x14ac:dyDescent="0.25">
      <c r="B12" s="55" t="s">
        <v>175</v>
      </c>
      <c r="C12" s="55"/>
      <c r="D12" s="55"/>
      <c r="E12" s="55"/>
      <c r="F12" s="55"/>
      <c r="G12" s="47">
        <f>G13</f>
        <v>21668143060</v>
      </c>
    </row>
    <row r="13" spans="1:15" ht="62.25" customHeight="1" x14ac:dyDescent="0.25">
      <c r="B13" s="42" t="s">
        <v>176</v>
      </c>
      <c r="C13" s="44" t="s">
        <v>177</v>
      </c>
      <c r="D13" s="43" t="s">
        <v>178</v>
      </c>
      <c r="E13" s="42">
        <v>1113010</v>
      </c>
      <c r="F13" s="44" t="s">
        <v>153</v>
      </c>
      <c r="G13" s="46">
        <v>21668143060</v>
      </c>
    </row>
    <row r="14" spans="1:15" ht="21" customHeight="1" x14ac:dyDescent="0.25">
      <c r="B14" s="55" t="s">
        <v>151</v>
      </c>
      <c r="C14" s="55"/>
      <c r="D14" s="55"/>
      <c r="E14" s="55"/>
      <c r="F14" s="55"/>
      <c r="G14" s="47">
        <f>G10+G12</f>
        <v>28439244044.27</v>
      </c>
    </row>
    <row r="18" spans="7:7" x14ac:dyDescent="0.25">
      <c r="G18" s="19"/>
    </row>
  </sheetData>
  <mergeCells count="9">
    <mergeCell ref="B10:F10"/>
    <mergeCell ref="B12:F12"/>
    <mergeCell ref="B14:F14"/>
    <mergeCell ref="A1:G1"/>
    <mergeCell ref="A2:G2"/>
    <mergeCell ref="A3:G3"/>
    <mergeCell ref="A4:G4"/>
    <mergeCell ref="B8:G8"/>
    <mergeCell ref="C9:D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73"/>
  <sheetViews>
    <sheetView showGridLines="0" tabSelected="1" zoomScale="85" zoomScaleNormal="85" workbookViewId="0">
      <pane ySplit="6" topLeftCell="A7" activePane="bottomLeft" state="frozen"/>
      <selection pane="bottomLeft" activeCell="A7" sqref="A7"/>
    </sheetView>
  </sheetViews>
  <sheetFormatPr baseColWidth="10" defaultRowHeight="15" x14ac:dyDescent="0.25"/>
  <cols>
    <col min="1" max="1" width="14.5703125" bestFit="1" customWidth="1"/>
    <col min="2" max="2" width="29.5703125" customWidth="1"/>
    <col min="3" max="3" width="56.5703125" customWidth="1"/>
    <col min="4" max="4" width="12.28515625" style="1" customWidth="1"/>
    <col min="5" max="5" width="40" style="1" bestFit="1" customWidth="1"/>
    <col min="6" max="6" width="26.5703125" customWidth="1"/>
    <col min="7" max="7" width="26.42578125" bestFit="1" customWidth="1"/>
    <col min="8" max="8" width="11.140625" customWidth="1"/>
    <col min="9" max="9" width="25.85546875" customWidth="1"/>
    <col min="10" max="10" width="11" customWidth="1"/>
    <col min="11" max="11" width="26.28515625" customWidth="1"/>
    <col min="12" max="12" width="12.7109375" customWidth="1"/>
    <col min="13" max="13" width="25.140625" bestFit="1" customWidth="1"/>
    <col min="14" max="14" width="10.28515625" bestFit="1" customWidth="1"/>
    <col min="15" max="15" width="16.42578125" bestFit="1" customWidth="1"/>
  </cols>
  <sheetData>
    <row r="1" spans="1:15" ht="15.75" x14ac:dyDescent="0.25">
      <c r="A1" s="56" t="s">
        <v>5</v>
      </c>
      <c r="B1" s="56"/>
      <c r="C1" s="56"/>
      <c r="D1" s="56"/>
      <c r="E1" s="56"/>
      <c r="F1" s="56"/>
      <c r="G1" s="56"/>
      <c r="H1" s="56"/>
      <c r="I1" s="56"/>
      <c r="J1" s="56"/>
      <c r="K1" s="56"/>
      <c r="L1" s="56"/>
      <c r="M1" s="56"/>
      <c r="N1" s="21"/>
    </row>
    <row r="2" spans="1:15" ht="15.75" x14ac:dyDescent="0.25">
      <c r="A2" s="56" t="s">
        <v>6</v>
      </c>
      <c r="B2" s="56"/>
      <c r="C2" s="56"/>
      <c r="D2" s="56"/>
      <c r="E2" s="56"/>
      <c r="F2" s="56"/>
      <c r="G2" s="56"/>
      <c r="H2" s="56"/>
      <c r="I2" s="56"/>
      <c r="J2" s="56"/>
      <c r="K2" s="56"/>
      <c r="L2" s="56"/>
      <c r="M2" s="56"/>
      <c r="N2" s="21"/>
    </row>
    <row r="3" spans="1:15" ht="15.75" x14ac:dyDescent="0.25">
      <c r="A3" s="56" t="s">
        <v>171</v>
      </c>
      <c r="B3" s="56"/>
      <c r="C3" s="56"/>
      <c r="D3" s="56"/>
      <c r="E3" s="56"/>
      <c r="F3" s="56"/>
      <c r="G3" s="56"/>
      <c r="H3" s="56"/>
      <c r="I3" s="56"/>
      <c r="J3" s="56"/>
      <c r="K3" s="56"/>
      <c r="L3" s="56"/>
      <c r="M3" s="56"/>
      <c r="N3" s="21"/>
    </row>
    <row r="4" spans="1:15" ht="15.75" x14ac:dyDescent="0.25">
      <c r="A4" s="56" t="s">
        <v>184</v>
      </c>
      <c r="B4" s="56"/>
      <c r="C4" s="56"/>
      <c r="D4" s="56"/>
      <c r="E4" s="56"/>
      <c r="F4" s="56"/>
      <c r="G4" s="56"/>
      <c r="H4" s="56"/>
      <c r="I4" s="56"/>
      <c r="J4" s="56"/>
      <c r="K4" s="56"/>
      <c r="L4" s="56"/>
      <c r="M4" s="56"/>
      <c r="N4" s="21"/>
    </row>
    <row r="5" spans="1:15" ht="30" customHeight="1" x14ac:dyDescent="0.25">
      <c r="A5" s="7" t="s">
        <v>7</v>
      </c>
      <c r="B5" s="7" t="s">
        <v>8</v>
      </c>
      <c r="C5" s="7" t="s">
        <v>9</v>
      </c>
      <c r="D5" s="7" t="s">
        <v>3</v>
      </c>
      <c r="E5" s="7" t="s">
        <v>166</v>
      </c>
      <c r="F5" s="7" t="s">
        <v>10</v>
      </c>
      <c r="G5" s="64" t="s">
        <v>11</v>
      </c>
      <c r="H5" s="65"/>
      <c r="I5" s="64" t="s">
        <v>12</v>
      </c>
      <c r="J5" s="65"/>
      <c r="K5" s="64" t="s">
        <v>13</v>
      </c>
      <c r="L5" s="65"/>
      <c r="M5" s="66" t="s">
        <v>14</v>
      </c>
      <c r="N5" s="67"/>
    </row>
    <row r="6" spans="1:15" x14ac:dyDescent="0.25">
      <c r="A6" s="5"/>
      <c r="B6" s="5"/>
      <c r="C6" s="5"/>
      <c r="D6" s="5"/>
      <c r="E6" s="5"/>
      <c r="F6" s="6"/>
      <c r="G6" s="7" t="s">
        <v>56</v>
      </c>
      <c r="H6" s="37" t="s">
        <v>57</v>
      </c>
      <c r="I6" s="7" t="s">
        <v>56</v>
      </c>
      <c r="J6" s="37" t="s">
        <v>57</v>
      </c>
      <c r="K6" s="7" t="s">
        <v>56</v>
      </c>
      <c r="L6" s="37" t="s">
        <v>57</v>
      </c>
      <c r="M6" s="7" t="s">
        <v>56</v>
      </c>
      <c r="N6" s="37" t="s">
        <v>57</v>
      </c>
    </row>
    <row r="7" spans="1:15" x14ac:dyDescent="0.25">
      <c r="A7" s="36">
        <v>1</v>
      </c>
      <c r="B7" s="36">
        <v>2</v>
      </c>
      <c r="C7" s="36">
        <v>3</v>
      </c>
      <c r="D7" s="36">
        <v>4</v>
      </c>
      <c r="E7" s="36"/>
      <c r="F7" s="36">
        <v>5</v>
      </c>
      <c r="G7" s="36">
        <v>6</v>
      </c>
      <c r="H7" s="36">
        <v>7</v>
      </c>
      <c r="I7" s="36">
        <v>8</v>
      </c>
      <c r="J7" s="36">
        <v>9</v>
      </c>
      <c r="K7" s="36">
        <v>10</v>
      </c>
      <c r="L7" s="36">
        <v>11</v>
      </c>
      <c r="M7" s="36">
        <v>12</v>
      </c>
      <c r="N7" s="36">
        <v>13</v>
      </c>
    </row>
    <row r="8" spans="1:15" ht="21" customHeight="1" x14ac:dyDescent="0.25">
      <c r="A8" s="8" t="s">
        <v>2</v>
      </c>
      <c r="B8" s="8" t="s">
        <v>68</v>
      </c>
      <c r="C8" s="9" t="s">
        <v>0</v>
      </c>
      <c r="D8" s="10"/>
      <c r="E8" s="10"/>
      <c r="F8" s="3">
        <f>+F9</f>
        <v>19997689632.709999</v>
      </c>
      <c r="G8" s="3">
        <f t="shared" ref="G8:M8" si="0">+G9</f>
        <v>19997689632.709999</v>
      </c>
      <c r="H8" s="31">
        <f t="shared" ref="H8:H36" si="1">+G8/F8</f>
        <v>1</v>
      </c>
      <c r="I8" s="3">
        <f t="shared" si="0"/>
        <v>13065701854.059998</v>
      </c>
      <c r="J8" s="31">
        <f t="shared" ref="J8:J36" si="2">+I8/F8</f>
        <v>0.6533605678472264</v>
      </c>
      <c r="K8" s="3">
        <f t="shared" si="0"/>
        <v>12868721773.199997</v>
      </c>
      <c r="L8" s="31">
        <f t="shared" ref="L8:L36" si="3">+K8/F8</f>
        <v>0.64351042593194219</v>
      </c>
      <c r="M8" s="3">
        <f t="shared" si="0"/>
        <v>12868721773.199997</v>
      </c>
      <c r="N8" s="31">
        <f t="shared" ref="N8:N36" si="4">+M8/F8</f>
        <v>0.64351042593194219</v>
      </c>
      <c r="O8" s="29"/>
    </row>
    <row r="9" spans="1:15" ht="21" customHeight="1" x14ac:dyDescent="0.25">
      <c r="A9" s="11" t="s">
        <v>2</v>
      </c>
      <c r="B9" s="11" t="s">
        <v>69</v>
      </c>
      <c r="C9" s="11" t="s">
        <v>70</v>
      </c>
      <c r="D9" s="12"/>
      <c r="E9" s="12"/>
      <c r="F9" s="12">
        <f>+F10+F21+F31</f>
        <v>19997689632.709999</v>
      </c>
      <c r="G9" s="12">
        <f>+G10+G21+G31</f>
        <v>19997689632.709999</v>
      </c>
      <c r="H9" s="32">
        <f t="shared" si="1"/>
        <v>1</v>
      </c>
      <c r="I9" s="12">
        <f>+I10+I21+I31</f>
        <v>13065701854.059998</v>
      </c>
      <c r="J9" s="32">
        <f t="shared" si="2"/>
        <v>0.6533605678472264</v>
      </c>
      <c r="K9" s="12">
        <f>+K10+K21+K31</f>
        <v>12868721773.199997</v>
      </c>
      <c r="L9" s="32">
        <f t="shared" si="3"/>
        <v>0.64351042593194219</v>
      </c>
      <c r="M9" s="12">
        <f>+M10+M21+M31</f>
        <v>12868721773.199997</v>
      </c>
      <c r="N9" s="32">
        <f t="shared" si="4"/>
        <v>0.64351042593194219</v>
      </c>
    </row>
    <row r="10" spans="1:15" ht="21" customHeight="1" x14ac:dyDescent="0.25">
      <c r="A10" s="11" t="s">
        <v>2</v>
      </c>
      <c r="B10" s="11" t="s">
        <v>72</v>
      </c>
      <c r="C10" s="11" t="s">
        <v>73</v>
      </c>
      <c r="D10" s="12"/>
      <c r="E10" s="12"/>
      <c r="F10" s="12">
        <f>+F11</f>
        <v>12295900261.419998</v>
      </c>
      <c r="G10" s="12">
        <f>+G11</f>
        <v>12295900261.419998</v>
      </c>
      <c r="H10" s="32">
        <f t="shared" si="1"/>
        <v>1</v>
      </c>
      <c r="I10" s="12">
        <f>+I11</f>
        <v>8899799631.0999985</v>
      </c>
      <c r="J10" s="32">
        <f t="shared" si="2"/>
        <v>0.72380219763365261</v>
      </c>
      <c r="K10" s="12">
        <f>+K11</f>
        <v>8704699199.9799976</v>
      </c>
      <c r="L10" s="32">
        <f t="shared" si="3"/>
        <v>0.70793508526513793</v>
      </c>
      <c r="M10" s="12">
        <f>+M11</f>
        <v>8704699199.9799976</v>
      </c>
      <c r="N10" s="32">
        <f t="shared" si="4"/>
        <v>0.70793508526513793</v>
      </c>
    </row>
    <row r="11" spans="1:15" x14ac:dyDescent="0.25">
      <c r="A11" s="22" t="s">
        <v>2</v>
      </c>
      <c r="B11" s="22" t="s">
        <v>71</v>
      </c>
      <c r="C11" s="23" t="s">
        <v>74</v>
      </c>
      <c r="D11" s="24"/>
      <c r="E11" s="24"/>
      <c r="F11" s="25">
        <f>SUM(F12:F20)</f>
        <v>12295900261.419998</v>
      </c>
      <c r="G11" s="25">
        <f>SUM(G12:G20)</f>
        <v>12295900261.419998</v>
      </c>
      <c r="H11" s="33">
        <f>+G11/F11</f>
        <v>1</v>
      </c>
      <c r="I11" s="25">
        <f>SUM(I12:I20)</f>
        <v>8899799631.0999985</v>
      </c>
      <c r="J11" s="33">
        <f t="shared" si="2"/>
        <v>0.72380219763365261</v>
      </c>
      <c r="K11" s="25">
        <f>SUM(K12:K20)</f>
        <v>8704699199.9799976</v>
      </c>
      <c r="L11" s="33">
        <f>+K11/F11</f>
        <v>0.70793508526513793</v>
      </c>
      <c r="M11" s="25">
        <f>SUM(M12:M20)</f>
        <v>8704699199.9799976</v>
      </c>
      <c r="N11" s="33">
        <f t="shared" si="4"/>
        <v>0.70793508526513793</v>
      </c>
    </row>
    <row r="12" spans="1:15" x14ac:dyDescent="0.25">
      <c r="A12" s="13" t="s">
        <v>17</v>
      </c>
      <c r="B12" s="13" t="s">
        <v>75</v>
      </c>
      <c r="C12" s="14" t="s">
        <v>76</v>
      </c>
      <c r="D12" s="16">
        <v>1113010</v>
      </c>
      <c r="E12" s="16" t="str">
        <f>CONCATENATE(B12,D12)</f>
        <v>A-01-02-01-001-0011113010</v>
      </c>
      <c r="F12" s="2">
        <v>7094009088.8900003</v>
      </c>
      <c r="G12" s="2">
        <v>7094009088.8900003</v>
      </c>
      <c r="H12" s="34">
        <f>+G12/F12</f>
        <v>1</v>
      </c>
      <c r="I12" s="2">
        <v>5448086262.6499996</v>
      </c>
      <c r="J12" s="34">
        <f t="shared" si="2"/>
        <v>0.76798411087213048</v>
      </c>
      <c r="K12" s="2">
        <v>5275130370.0299997</v>
      </c>
      <c r="L12" s="34">
        <f>+K12/F12</f>
        <v>0.74360355391867694</v>
      </c>
      <c r="M12" s="2">
        <v>5275130370.0299997</v>
      </c>
      <c r="N12" s="34">
        <f>+M12/F12</f>
        <v>0.74360355391867694</v>
      </c>
    </row>
    <row r="13" spans="1:15" x14ac:dyDescent="0.25">
      <c r="A13" s="13" t="s">
        <v>17</v>
      </c>
      <c r="B13" s="13" t="s">
        <v>77</v>
      </c>
      <c r="C13" s="14" t="s">
        <v>18</v>
      </c>
      <c r="D13" s="16">
        <v>1113010</v>
      </c>
      <c r="E13" s="16" t="str">
        <f t="shared" ref="E13:E30" si="5">CONCATENATE(B13,D13)</f>
        <v>A-01-02-01-001-0031113010</v>
      </c>
      <c r="F13" s="2">
        <v>2197954383.3400002</v>
      </c>
      <c r="G13" s="2">
        <v>2197954383.3400002</v>
      </c>
      <c r="H13" s="34">
        <f t="shared" si="1"/>
        <v>1</v>
      </c>
      <c r="I13" s="2">
        <v>1787822419.24</v>
      </c>
      <c r="J13" s="34">
        <f t="shared" si="2"/>
        <v>0.81340287714398984</v>
      </c>
      <c r="K13" s="2">
        <v>1765677880.74</v>
      </c>
      <c r="L13" s="34">
        <f t="shared" si="3"/>
        <v>0.80332780976868368</v>
      </c>
      <c r="M13" s="2">
        <v>1765677880.74</v>
      </c>
      <c r="N13" s="34">
        <f t="shared" si="4"/>
        <v>0.80332780976868368</v>
      </c>
    </row>
    <row r="14" spans="1:15" x14ac:dyDescent="0.25">
      <c r="A14" s="13" t="s">
        <v>17</v>
      </c>
      <c r="B14" s="13" t="s">
        <v>78</v>
      </c>
      <c r="C14" s="14" t="s">
        <v>79</v>
      </c>
      <c r="D14" s="16">
        <v>1113010</v>
      </c>
      <c r="E14" s="16" t="str">
        <f t="shared" si="5"/>
        <v>A-01-02-01-001-0041113010</v>
      </c>
      <c r="F14" s="2">
        <v>33113000</v>
      </c>
      <c r="G14" s="2">
        <v>33113000</v>
      </c>
      <c r="H14" s="34">
        <f t="shared" si="1"/>
        <v>1</v>
      </c>
      <c r="I14" s="2">
        <v>915449.4</v>
      </c>
      <c r="J14" s="34">
        <f t="shared" si="2"/>
        <v>2.7646223537583427E-2</v>
      </c>
      <c r="K14" s="2">
        <v>915449.4</v>
      </c>
      <c r="L14" s="34">
        <f t="shared" si="3"/>
        <v>2.7646223537583427E-2</v>
      </c>
      <c r="M14" s="2">
        <v>915449.4</v>
      </c>
      <c r="N14" s="34">
        <f t="shared" si="4"/>
        <v>2.7646223537583427E-2</v>
      </c>
    </row>
    <row r="15" spans="1:15" x14ac:dyDescent="0.25">
      <c r="A15" s="13" t="s">
        <v>17</v>
      </c>
      <c r="B15" s="13" t="s">
        <v>80</v>
      </c>
      <c r="C15" s="14" t="s">
        <v>81</v>
      </c>
      <c r="D15" s="16">
        <v>1113010</v>
      </c>
      <c r="E15" s="16" t="str">
        <f t="shared" si="5"/>
        <v>A-01-02-01-001-0051113010</v>
      </c>
      <c r="F15" s="2">
        <v>33113000</v>
      </c>
      <c r="G15" s="2">
        <v>33113000</v>
      </c>
      <c r="H15" s="34">
        <f t="shared" si="1"/>
        <v>1</v>
      </c>
      <c r="I15" s="2">
        <v>1506600</v>
      </c>
      <c r="J15" s="34">
        <f t="shared" si="2"/>
        <v>4.5498746715791384E-2</v>
      </c>
      <c r="K15" s="2">
        <v>1506600</v>
      </c>
      <c r="L15" s="34">
        <f t="shared" si="3"/>
        <v>4.5498746715791384E-2</v>
      </c>
      <c r="M15" s="2">
        <v>1506600</v>
      </c>
      <c r="N15" s="34">
        <f t="shared" si="4"/>
        <v>4.5498746715791384E-2</v>
      </c>
    </row>
    <row r="16" spans="1:15" x14ac:dyDescent="0.25">
      <c r="A16" s="13" t="s">
        <v>17</v>
      </c>
      <c r="B16" s="13" t="s">
        <v>82</v>
      </c>
      <c r="C16" s="14" t="s">
        <v>22</v>
      </c>
      <c r="D16" s="16">
        <v>1113010</v>
      </c>
      <c r="E16" s="16" t="str">
        <f t="shared" si="5"/>
        <v>A-01-02-01-001-0061113010</v>
      </c>
      <c r="F16" s="2">
        <v>553660538.24000001</v>
      </c>
      <c r="G16" s="2">
        <v>553660538.24000001</v>
      </c>
      <c r="H16" s="34">
        <f t="shared" si="1"/>
        <v>1</v>
      </c>
      <c r="I16" s="2">
        <v>328936344.56999999</v>
      </c>
      <c r="J16" s="34">
        <f t="shared" si="2"/>
        <v>0.59411195462049182</v>
      </c>
      <c r="K16" s="2">
        <v>328936344.56999999</v>
      </c>
      <c r="L16" s="34">
        <f t="shared" si="3"/>
        <v>0.59411195462049182</v>
      </c>
      <c r="M16" s="2">
        <v>328936344.56999999</v>
      </c>
      <c r="N16" s="34">
        <f t="shared" si="4"/>
        <v>0.59411195462049182</v>
      </c>
    </row>
    <row r="17" spans="1:14" x14ac:dyDescent="0.25">
      <c r="A17" s="13" t="s">
        <v>17</v>
      </c>
      <c r="B17" s="13" t="s">
        <v>83</v>
      </c>
      <c r="C17" s="14" t="s">
        <v>20</v>
      </c>
      <c r="D17" s="16">
        <v>1113010</v>
      </c>
      <c r="E17" s="16" t="str">
        <f t="shared" si="5"/>
        <v>A-01-02-01-001-0071113010</v>
      </c>
      <c r="F17" s="2">
        <v>609711895.20000005</v>
      </c>
      <c r="G17" s="2">
        <v>609711895.20000005</v>
      </c>
      <c r="H17" s="34">
        <f t="shared" si="1"/>
        <v>1</v>
      </c>
      <c r="I17" s="2">
        <v>220112418.69</v>
      </c>
      <c r="J17" s="34">
        <f t="shared" si="2"/>
        <v>0.36101053698123747</v>
      </c>
      <c r="K17" s="2">
        <v>220112418.69</v>
      </c>
      <c r="L17" s="34">
        <f t="shared" si="3"/>
        <v>0.36101053698123747</v>
      </c>
      <c r="M17" s="2">
        <v>220112418.69</v>
      </c>
      <c r="N17" s="34">
        <f t="shared" si="4"/>
        <v>0.36101053698123747</v>
      </c>
    </row>
    <row r="18" spans="1:14" x14ac:dyDescent="0.25">
      <c r="A18" s="13" t="s">
        <v>17</v>
      </c>
      <c r="B18" s="13" t="s">
        <v>84</v>
      </c>
      <c r="C18" s="14" t="s">
        <v>85</v>
      </c>
      <c r="D18" s="16">
        <v>1113010</v>
      </c>
      <c r="E18" s="16" t="str">
        <f t="shared" si="5"/>
        <v>A-01-02-01-001-0081113010</v>
      </c>
      <c r="F18" s="2">
        <v>33113000</v>
      </c>
      <c r="G18" s="2">
        <v>33113000</v>
      </c>
      <c r="H18" s="34">
        <f t="shared" si="1"/>
        <v>1</v>
      </c>
      <c r="I18" s="2">
        <v>0</v>
      </c>
      <c r="J18" s="34">
        <f t="shared" si="2"/>
        <v>0</v>
      </c>
      <c r="K18" s="2">
        <v>0</v>
      </c>
      <c r="L18" s="34">
        <f t="shared" si="3"/>
        <v>0</v>
      </c>
      <c r="M18" s="2">
        <v>0</v>
      </c>
      <c r="N18" s="34">
        <f t="shared" si="4"/>
        <v>0</v>
      </c>
    </row>
    <row r="19" spans="1:14" x14ac:dyDescent="0.25">
      <c r="A19" s="13" t="s">
        <v>17</v>
      </c>
      <c r="B19" s="13" t="s">
        <v>86</v>
      </c>
      <c r="C19" s="14" t="s">
        <v>24</v>
      </c>
      <c r="D19" s="16">
        <v>1113010</v>
      </c>
      <c r="E19" s="16" t="str">
        <f t="shared" si="5"/>
        <v>A-01-02-01-001-0091113010</v>
      </c>
      <c r="F19" s="2">
        <v>868388099.78999996</v>
      </c>
      <c r="G19" s="2">
        <v>868388099.78999996</v>
      </c>
      <c r="H19" s="34">
        <f t="shared" si="1"/>
        <v>1</v>
      </c>
      <c r="I19" s="2">
        <v>724359266.90999997</v>
      </c>
      <c r="J19" s="34">
        <f t="shared" si="2"/>
        <v>0.83414232309858904</v>
      </c>
      <c r="K19" s="2">
        <v>724359266.90999997</v>
      </c>
      <c r="L19" s="34">
        <f t="shared" si="3"/>
        <v>0.83414232309858904</v>
      </c>
      <c r="M19" s="2">
        <v>724359266.90999997</v>
      </c>
      <c r="N19" s="34">
        <f t="shared" si="4"/>
        <v>0.83414232309858904</v>
      </c>
    </row>
    <row r="20" spans="1:14" x14ac:dyDescent="0.25">
      <c r="A20" s="13" t="s">
        <v>17</v>
      </c>
      <c r="B20" s="13" t="s">
        <v>87</v>
      </c>
      <c r="C20" s="14" t="s">
        <v>23</v>
      </c>
      <c r="D20" s="16">
        <v>1113010</v>
      </c>
      <c r="E20" s="16" t="str">
        <f t="shared" si="5"/>
        <v>A-01-02-01-001-0101113010</v>
      </c>
      <c r="F20" s="2">
        <v>872837255.96000004</v>
      </c>
      <c r="G20" s="2">
        <v>872837255.96000004</v>
      </c>
      <c r="H20" s="34">
        <f t="shared" si="1"/>
        <v>1</v>
      </c>
      <c r="I20" s="2">
        <v>388060869.63999999</v>
      </c>
      <c r="J20" s="34">
        <f t="shared" si="2"/>
        <v>0.44459705058440341</v>
      </c>
      <c r="K20" s="2">
        <v>388060869.63999999</v>
      </c>
      <c r="L20" s="34">
        <f t="shared" si="3"/>
        <v>0.44459705058440341</v>
      </c>
      <c r="M20" s="2">
        <v>388060869.63999999</v>
      </c>
      <c r="N20" s="34">
        <f t="shared" si="4"/>
        <v>0.44459705058440341</v>
      </c>
    </row>
    <row r="21" spans="1:14" ht="21" customHeight="1" x14ac:dyDescent="0.25">
      <c r="A21" s="11" t="s">
        <v>2</v>
      </c>
      <c r="B21" s="11" t="s">
        <v>89</v>
      </c>
      <c r="C21" s="11" t="s">
        <v>88</v>
      </c>
      <c r="D21" s="17"/>
      <c r="E21" s="17"/>
      <c r="F21" s="12">
        <f>SUM(F22:F30)</f>
        <v>5138793891.8999996</v>
      </c>
      <c r="G21" s="12">
        <f>SUM(G22:G30)</f>
        <v>5138793891.8999996</v>
      </c>
      <c r="H21" s="32">
        <f t="shared" ref="H21:H30" si="6">+G21/F21</f>
        <v>1</v>
      </c>
      <c r="I21" s="12">
        <f>SUM(I22:I30)</f>
        <v>3226546352</v>
      </c>
      <c r="J21" s="32">
        <f t="shared" si="2"/>
        <v>0.6278800862369337</v>
      </c>
      <c r="K21" s="12">
        <f>SUM(K22:K30)</f>
        <v>3226546352</v>
      </c>
      <c r="L21" s="32">
        <f>+K21/F21</f>
        <v>0.6278800862369337</v>
      </c>
      <c r="M21" s="12">
        <f>SUM(M22:M30)</f>
        <v>3226546352</v>
      </c>
      <c r="N21" s="32">
        <f>+M21/F21</f>
        <v>0.6278800862369337</v>
      </c>
    </row>
    <row r="22" spans="1:14" x14ac:dyDescent="0.25">
      <c r="A22" s="13" t="s">
        <v>17</v>
      </c>
      <c r="B22" s="13" t="s">
        <v>90</v>
      </c>
      <c r="C22" s="14" t="s">
        <v>91</v>
      </c>
      <c r="D22" s="16">
        <v>1113010</v>
      </c>
      <c r="E22" s="16" t="str">
        <f t="shared" si="5"/>
        <v>A-01-02-02-0011113010</v>
      </c>
      <c r="F22" s="2">
        <v>1248161602</v>
      </c>
      <c r="G22" s="2">
        <v>1248161602</v>
      </c>
      <c r="H22" s="34">
        <f t="shared" si="6"/>
        <v>1</v>
      </c>
      <c r="I22" s="2">
        <v>954629450</v>
      </c>
      <c r="J22" s="34">
        <f t="shared" si="2"/>
        <v>0.76482840721132839</v>
      </c>
      <c r="K22" s="2">
        <v>954629450</v>
      </c>
      <c r="L22" s="34">
        <f t="shared" si="3"/>
        <v>0.76482840721132839</v>
      </c>
      <c r="M22" s="2">
        <v>954629450</v>
      </c>
      <c r="N22" s="34">
        <f t="shared" si="4"/>
        <v>0.76482840721132839</v>
      </c>
    </row>
    <row r="23" spans="1:14" x14ac:dyDescent="0.25">
      <c r="A23" s="13" t="s">
        <v>17</v>
      </c>
      <c r="B23" s="13" t="s">
        <v>92</v>
      </c>
      <c r="C23" s="14" t="s">
        <v>93</v>
      </c>
      <c r="D23" s="16">
        <v>1113010</v>
      </c>
      <c r="E23" s="16" t="str">
        <f t="shared" si="5"/>
        <v>A-01-02-02-0021113010</v>
      </c>
      <c r="F23" s="2">
        <v>1157092301</v>
      </c>
      <c r="G23" s="2">
        <v>1157092301</v>
      </c>
      <c r="H23" s="34">
        <f t="shared" si="6"/>
        <v>1</v>
      </c>
      <c r="I23" s="2">
        <v>676176300</v>
      </c>
      <c r="J23" s="34">
        <f t="shared" si="2"/>
        <v>0.58437542053959268</v>
      </c>
      <c r="K23" s="2">
        <v>676176300</v>
      </c>
      <c r="L23" s="34">
        <f t="shared" si="3"/>
        <v>0.58437542053959268</v>
      </c>
      <c r="M23" s="2">
        <v>676176300</v>
      </c>
      <c r="N23" s="34">
        <f t="shared" si="4"/>
        <v>0.58437542053959268</v>
      </c>
    </row>
    <row r="24" spans="1:14" x14ac:dyDescent="0.25">
      <c r="A24" s="13" t="s">
        <v>17</v>
      </c>
      <c r="B24" s="13" t="s">
        <v>94</v>
      </c>
      <c r="C24" s="14" t="s">
        <v>95</v>
      </c>
      <c r="D24" s="16">
        <v>1113010</v>
      </c>
      <c r="E24" s="16" t="str">
        <f t="shared" si="5"/>
        <v>A-01-02-02-0031113010</v>
      </c>
      <c r="F24" s="2">
        <v>1143177448</v>
      </c>
      <c r="G24" s="2">
        <v>1143177448</v>
      </c>
      <c r="H24" s="34">
        <f t="shared" si="6"/>
        <v>1</v>
      </c>
      <c r="I24" s="2">
        <v>783299002</v>
      </c>
      <c r="J24" s="34">
        <f t="shared" si="2"/>
        <v>0.68519458931803556</v>
      </c>
      <c r="K24" s="2">
        <v>783299002</v>
      </c>
      <c r="L24" s="34">
        <f t="shared" si="3"/>
        <v>0.68519458931803556</v>
      </c>
      <c r="M24" s="2">
        <v>783299002</v>
      </c>
      <c r="N24" s="34">
        <f t="shared" si="4"/>
        <v>0.68519458931803556</v>
      </c>
    </row>
    <row r="25" spans="1:14" x14ac:dyDescent="0.25">
      <c r="A25" s="13" t="s">
        <v>17</v>
      </c>
      <c r="B25" s="13" t="s">
        <v>96</v>
      </c>
      <c r="C25" s="14" t="s">
        <v>97</v>
      </c>
      <c r="D25" s="16">
        <v>1113010</v>
      </c>
      <c r="E25" s="16" t="str">
        <f t="shared" si="5"/>
        <v>A-01-02-02-0041113010</v>
      </c>
      <c r="F25" s="2">
        <v>586085226</v>
      </c>
      <c r="G25" s="2">
        <v>586085226</v>
      </c>
      <c r="H25" s="34">
        <f t="shared" si="6"/>
        <v>1</v>
      </c>
      <c r="I25" s="2">
        <v>344447500</v>
      </c>
      <c r="J25" s="34">
        <f t="shared" si="2"/>
        <v>0.58770889406449567</v>
      </c>
      <c r="K25" s="2">
        <v>344447500</v>
      </c>
      <c r="L25" s="34">
        <f t="shared" si="3"/>
        <v>0.58770889406449567</v>
      </c>
      <c r="M25" s="2">
        <v>344447500</v>
      </c>
      <c r="N25" s="34">
        <f t="shared" si="4"/>
        <v>0.58770889406449567</v>
      </c>
    </row>
    <row r="26" spans="1:14" x14ac:dyDescent="0.25">
      <c r="A26" s="13" t="s">
        <v>17</v>
      </c>
      <c r="B26" s="13" t="s">
        <v>98</v>
      </c>
      <c r="C26" s="14" t="s">
        <v>99</v>
      </c>
      <c r="D26" s="16">
        <v>1113010</v>
      </c>
      <c r="E26" s="16" t="str">
        <f t="shared" si="5"/>
        <v>A-01-02-02-0051113010</v>
      </c>
      <c r="F26" s="2">
        <v>140857530</v>
      </c>
      <c r="G26" s="2">
        <v>140857530</v>
      </c>
      <c r="H26" s="34">
        <f t="shared" si="6"/>
        <v>1</v>
      </c>
      <c r="I26" s="2">
        <v>37296800</v>
      </c>
      <c r="J26" s="34">
        <f t="shared" si="2"/>
        <v>0.26478385642570901</v>
      </c>
      <c r="K26" s="2">
        <v>37296800</v>
      </c>
      <c r="L26" s="34">
        <f t="shared" si="3"/>
        <v>0.26478385642570901</v>
      </c>
      <c r="M26" s="2">
        <v>37296800</v>
      </c>
      <c r="N26" s="34">
        <f t="shared" si="4"/>
        <v>0.26478385642570901</v>
      </c>
    </row>
    <row r="27" spans="1:14" x14ac:dyDescent="0.25">
      <c r="A27" s="13" t="s">
        <v>17</v>
      </c>
      <c r="B27" s="13" t="s">
        <v>100</v>
      </c>
      <c r="C27" s="14" t="s">
        <v>101</v>
      </c>
      <c r="D27" s="16">
        <v>1113010</v>
      </c>
      <c r="E27" s="16" t="str">
        <f t="shared" si="5"/>
        <v>A-01-02-02-0061113010</v>
      </c>
      <c r="F27" s="2">
        <v>388554369</v>
      </c>
      <c r="G27" s="2">
        <v>388554369</v>
      </c>
      <c r="H27" s="34">
        <f t="shared" si="6"/>
        <v>1</v>
      </c>
      <c r="I27" s="2">
        <v>258348100</v>
      </c>
      <c r="J27" s="34">
        <f t="shared" si="2"/>
        <v>0.66489562494148668</v>
      </c>
      <c r="K27" s="2">
        <v>258348100</v>
      </c>
      <c r="L27" s="34">
        <f t="shared" si="3"/>
        <v>0.66489562494148668</v>
      </c>
      <c r="M27" s="2">
        <v>258348100</v>
      </c>
      <c r="N27" s="34">
        <f t="shared" si="4"/>
        <v>0.66489562494148668</v>
      </c>
    </row>
    <row r="28" spans="1:14" x14ac:dyDescent="0.25">
      <c r="A28" s="13" t="s">
        <v>17</v>
      </c>
      <c r="B28" s="13" t="s">
        <v>102</v>
      </c>
      <c r="C28" s="14" t="s">
        <v>103</v>
      </c>
      <c r="D28" s="16">
        <v>1113010</v>
      </c>
      <c r="E28" s="16" t="str">
        <f t="shared" si="5"/>
        <v>A-01-02-02-0071113010</v>
      </c>
      <c r="F28" s="2">
        <v>141229678</v>
      </c>
      <c r="G28" s="2">
        <v>141229678</v>
      </c>
      <c r="H28" s="34">
        <f t="shared" si="6"/>
        <v>1</v>
      </c>
      <c r="I28" s="2">
        <v>43100300</v>
      </c>
      <c r="J28" s="34">
        <f t="shared" si="2"/>
        <v>0.30517877411007055</v>
      </c>
      <c r="K28" s="2">
        <v>43100300</v>
      </c>
      <c r="L28" s="34">
        <f t="shared" si="3"/>
        <v>0.30517877411007055</v>
      </c>
      <c r="M28" s="2">
        <v>43100300</v>
      </c>
      <c r="N28" s="34">
        <f t="shared" si="4"/>
        <v>0.30517877411007055</v>
      </c>
    </row>
    <row r="29" spans="1:14" x14ac:dyDescent="0.25">
      <c r="A29" s="13" t="s">
        <v>17</v>
      </c>
      <c r="B29" s="13" t="s">
        <v>104</v>
      </c>
      <c r="C29" s="14" t="s">
        <v>25</v>
      </c>
      <c r="D29" s="16">
        <v>1113010</v>
      </c>
      <c r="E29" s="16" t="str">
        <f t="shared" si="5"/>
        <v>A-01-02-02-0081113010</v>
      </c>
      <c r="F29" s="2">
        <v>141229678</v>
      </c>
      <c r="G29" s="2">
        <v>141229678</v>
      </c>
      <c r="H29" s="34">
        <f t="shared" si="6"/>
        <v>1</v>
      </c>
      <c r="I29" s="2">
        <v>43100300</v>
      </c>
      <c r="J29" s="34">
        <f t="shared" si="2"/>
        <v>0.30517877411007055</v>
      </c>
      <c r="K29" s="2">
        <v>43100300</v>
      </c>
      <c r="L29" s="34">
        <f t="shared" si="3"/>
        <v>0.30517877411007055</v>
      </c>
      <c r="M29" s="2">
        <v>43100300</v>
      </c>
      <c r="N29" s="34">
        <f t="shared" si="4"/>
        <v>0.30517877411007055</v>
      </c>
    </row>
    <row r="30" spans="1:14" x14ac:dyDescent="0.25">
      <c r="A30" s="13" t="s">
        <v>17</v>
      </c>
      <c r="B30" s="13" t="s">
        <v>105</v>
      </c>
      <c r="C30" s="14" t="s">
        <v>26</v>
      </c>
      <c r="D30" s="16">
        <v>1113010</v>
      </c>
      <c r="E30" s="16" t="str">
        <f t="shared" si="5"/>
        <v>A-01-02-02-0091113010</v>
      </c>
      <c r="F30" s="2">
        <v>192406059.90000001</v>
      </c>
      <c r="G30" s="2">
        <v>192406059.90000001</v>
      </c>
      <c r="H30" s="34">
        <f t="shared" si="6"/>
        <v>1</v>
      </c>
      <c r="I30" s="2">
        <v>86148600</v>
      </c>
      <c r="J30" s="34">
        <f t="shared" si="2"/>
        <v>0.44774369396044161</v>
      </c>
      <c r="K30" s="2">
        <v>86148600</v>
      </c>
      <c r="L30" s="34">
        <f t="shared" si="3"/>
        <v>0.44774369396044161</v>
      </c>
      <c r="M30" s="2">
        <v>86148600</v>
      </c>
      <c r="N30" s="34">
        <f t="shared" si="4"/>
        <v>0.44774369396044161</v>
      </c>
    </row>
    <row r="31" spans="1:14" ht="34.5" customHeight="1" x14ac:dyDescent="0.25">
      <c r="A31" s="12" t="s">
        <v>2</v>
      </c>
      <c r="B31" s="11" t="s">
        <v>106</v>
      </c>
      <c r="C31" s="11" t="s">
        <v>107</v>
      </c>
      <c r="D31" s="17"/>
      <c r="E31" s="17"/>
      <c r="F31" s="12">
        <f>+F32</f>
        <v>2562995479.3899999</v>
      </c>
      <c r="G31" s="12">
        <f>+G32</f>
        <v>2562995479.3899999</v>
      </c>
      <c r="H31" s="32">
        <f>+G31/F31</f>
        <v>1</v>
      </c>
      <c r="I31" s="12">
        <f>+I32</f>
        <v>939355870.96000004</v>
      </c>
      <c r="J31" s="32">
        <f t="shared" si="2"/>
        <v>0.3665070338647532</v>
      </c>
      <c r="K31" s="12">
        <f>+K32</f>
        <v>937476221.22000003</v>
      </c>
      <c r="L31" s="32">
        <f>+K31/F31</f>
        <v>0.36577365381975702</v>
      </c>
      <c r="M31" s="12">
        <f>+M32</f>
        <v>937476221.22000003</v>
      </c>
      <c r="N31" s="32">
        <f>+M31/F31</f>
        <v>0.36577365381975702</v>
      </c>
    </row>
    <row r="32" spans="1:14" x14ac:dyDescent="0.25">
      <c r="A32" s="22" t="s">
        <v>2</v>
      </c>
      <c r="B32" s="22" t="s">
        <v>108</v>
      </c>
      <c r="C32" s="23" t="s">
        <v>109</v>
      </c>
      <c r="D32" s="26"/>
      <c r="E32" s="26"/>
      <c r="F32" s="25">
        <f>SUM(F33:F36)</f>
        <v>2562995479.3899999</v>
      </c>
      <c r="G32" s="25">
        <f>SUM(G33:G36)</f>
        <v>2562995479.3899999</v>
      </c>
      <c r="H32" s="33">
        <f t="shared" si="1"/>
        <v>1</v>
      </c>
      <c r="I32" s="25">
        <f>SUM(I33:I36)</f>
        <v>939355870.96000004</v>
      </c>
      <c r="J32" s="33">
        <f t="shared" si="2"/>
        <v>0.3665070338647532</v>
      </c>
      <c r="K32" s="25">
        <f>SUM(K33:K36)</f>
        <v>937476221.22000003</v>
      </c>
      <c r="L32" s="33">
        <f t="shared" si="3"/>
        <v>0.36577365381975702</v>
      </c>
      <c r="M32" s="25">
        <f>SUM(M33:M36)</f>
        <v>937476221.22000003</v>
      </c>
      <c r="N32" s="33">
        <f t="shared" si="4"/>
        <v>0.36577365381975702</v>
      </c>
    </row>
    <row r="33" spans="1:14" x14ac:dyDescent="0.25">
      <c r="A33" s="13" t="s">
        <v>17</v>
      </c>
      <c r="B33" s="13" t="s">
        <v>110</v>
      </c>
      <c r="C33" s="14" t="s">
        <v>111</v>
      </c>
      <c r="D33" s="16">
        <v>1113010</v>
      </c>
      <c r="E33" s="16" t="str">
        <f>CONCATENATE(B33,D33)</f>
        <v>A-01-02-03-001-0011113010</v>
      </c>
      <c r="F33" s="2">
        <v>829364916.12</v>
      </c>
      <c r="G33" s="2">
        <v>829364916.12</v>
      </c>
      <c r="H33" s="34">
        <f t="shared" si="1"/>
        <v>1</v>
      </c>
      <c r="I33" s="2">
        <v>470823207.55000001</v>
      </c>
      <c r="J33" s="34">
        <f t="shared" si="2"/>
        <v>0.56769125194328462</v>
      </c>
      <c r="K33" s="2">
        <v>470823207.55000001</v>
      </c>
      <c r="L33" s="34">
        <f t="shared" si="3"/>
        <v>0.56769125194328462</v>
      </c>
      <c r="M33" s="2">
        <v>470823207.55000001</v>
      </c>
      <c r="N33" s="34">
        <f t="shared" si="4"/>
        <v>0.56769125194328462</v>
      </c>
    </row>
    <row r="34" spans="1:14" x14ac:dyDescent="0.25">
      <c r="A34" s="13" t="s">
        <v>17</v>
      </c>
      <c r="B34" s="13" t="s">
        <v>112</v>
      </c>
      <c r="C34" s="14" t="s">
        <v>113</v>
      </c>
      <c r="D34" s="16">
        <v>1113010</v>
      </c>
      <c r="E34" s="16" t="str">
        <f>CONCATENATE(B34,D34)</f>
        <v>A-01-02-03-001-0021113010</v>
      </c>
      <c r="F34" s="2">
        <v>478730500.48000002</v>
      </c>
      <c r="G34" s="2">
        <v>478730500.48000002</v>
      </c>
      <c r="H34" s="34">
        <f t="shared" si="1"/>
        <v>1</v>
      </c>
      <c r="I34" s="2">
        <v>108367657.41</v>
      </c>
      <c r="J34" s="34">
        <f t="shared" si="2"/>
        <v>0.22636464002470066</v>
      </c>
      <c r="K34" s="2">
        <v>108367657.41</v>
      </c>
      <c r="L34" s="34">
        <f t="shared" si="3"/>
        <v>0.22636464002470066</v>
      </c>
      <c r="M34" s="2">
        <v>108367657.41</v>
      </c>
      <c r="N34" s="34">
        <f t="shared" si="4"/>
        <v>0.22636464002470066</v>
      </c>
    </row>
    <row r="35" spans="1:14" x14ac:dyDescent="0.25">
      <c r="A35" s="13" t="s">
        <v>17</v>
      </c>
      <c r="B35" s="13" t="s">
        <v>114</v>
      </c>
      <c r="C35" s="14" t="s">
        <v>21</v>
      </c>
      <c r="D35" s="16">
        <v>1113010</v>
      </c>
      <c r="E35" s="16" t="str">
        <f>CONCATENATE(B35,D35)</f>
        <v>A-01-02-03-001-0031113010</v>
      </c>
      <c r="F35" s="2">
        <v>257612380.84</v>
      </c>
      <c r="G35" s="2">
        <v>257612380.84</v>
      </c>
      <c r="H35" s="34">
        <f t="shared" si="1"/>
        <v>1</v>
      </c>
      <c r="I35" s="2">
        <v>36915719.950000003</v>
      </c>
      <c r="J35" s="34">
        <f t="shared" si="2"/>
        <v>0.14329947896769729</v>
      </c>
      <c r="K35" s="2">
        <v>36915719.950000003</v>
      </c>
      <c r="L35" s="34">
        <f t="shared" si="3"/>
        <v>0.14329947896769729</v>
      </c>
      <c r="M35" s="2">
        <v>36915719.950000003</v>
      </c>
      <c r="N35" s="34">
        <f t="shared" si="4"/>
        <v>0.14329947896769729</v>
      </c>
    </row>
    <row r="36" spans="1:14" x14ac:dyDescent="0.25">
      <c r="A36" s="13" t="s">
        <v>17</v>
      </c>
      <c r="B36" s="13" t="s">
        <v>115</v>
      </c>
      <c r="C36" s="14" t="s">
        <v>19</v>
      </c>
      <c r="D36" s="16">
        <v>1113010</v>
      </c>
      <c r="E36" s="16" t="str">
        <f>CONCATENATE(B36,D36)</f>
        <v>A-01-02-03-0021113010</v>
      </c>
      <c r="F36" s="2">
        <v>997287681.95000005</v>
      </c>
      <c r="G36" s="2">
        <v>997287681.95000005</v>
      </c>
      <c r="H36" s="34">
        <f t="shared" si="1"/>
        <v>1</v>
      </c>
      <c r="I36" s="2">
        <v>323249286.05000001</v>
      </c>
      <c r="J36" s="34">
        <f t="shared" si="2"/>
        <v>0.32412842542880865</v>
      </c>
      <c r="K36" s="2">
        <v>321369636.31</v>
      </c>
      <c r="L36" s="34">
        <f t="shared" si="3"/>
        <v>0.32224366361532197</v>
      </c>
      <c r="M36" s="2">
        <v>321369636.31</v>
      </c>
      <c r="N36" s="34">
        <f t="shared" si="4"/>
        <v>0.32224366361532197</v>
      </c>
    </row>
    <row r="37" spans="1:14" ht="21" customHeight="1" x14ac:dyDescent="0.25">
      <c r="A37" s="8" t="s">
        <v>2</v>
      </c>
      <c r="B37" s="8" t="s">
        <v>116</v>
      </c>
      <c r="C37" s="9" t="s">
        <v>1</v>
      </c>
      <c r="D37" s="18"/>
      <c r="E37" s="18"/>
      <c r="F37" s="3">
        <f>+F38+F41</f>
        <v>8227798398.1099997</v>
      </c>
      <c r="G37" s="3">
        <f>+G38+G41</f>
        <v>5711246147.7800007</v>
      </c>
      <c r="H37" s="31">
        <f t="shared" ref="H37:H66" si="7">+G37/F37</f>
        <v>0.69414026346245017</v>
      </c>
      <c r="I37" s="3">
        <f>+I38+I41</f>
        <v>5344631770.7799997</v>
      </c>
      <c r="J37" s="31">
        <f t="shared" ref="J37:J66" si="8">+I37/F37</f>
        <v>0.64958224693591304</v>
      </c>
      <c r="K37" s="3">
        <f>+K38+K41</f>
        <v>2835623315.2600002</v>
      </c>
      <c r="L37" s="31">
        <f t="shared" ref="L37:L66" si="9">+K37/F37</f>
        <v>0.34463937715238246</v>
      </c>
      <c r="M37" s="3">
        <f>+M38+M41</f>
        <v>2835623315.2600002</v>
      </c>
      <c r="N37" s="31">
        <f t="shared" ref="N37:N66" si="10">+M37/F37</f>
        <v>0.34463937715238246</v>
      </c>
    </row>
    <row r="38" spans="1:14" ht="21" customHeight="1" x14ac:dyDescent="0.25">
      <c r="A38" s="11" t="s">
        <v>2</v>
      </c>
      <c r="B38" s="11" t="s">
        <v>169</v>
      </c>
      <c r="C38" s="11" t="s">
        <v>170</v>
      </c>
      <c r="D38" s="17"/>
      <c r="E38" s="12"/>
      <c r="F38" s="12">
        <f>SUM(F39:F40)</f>
        <v>2135310000.6700001</v>
      </c>
      <c r="G38" s="50">
        <f>SUM(G39:G40)</f>
        <v>367772100</v>
      </c>
      <c r="H38" s="51">
        <f>+G38/F38</f>
        <v>0.17223358663828833</v>
      </c>
      <c r="I38" s="50">
        <f>SUM(I39:I40)</f>
        <v>330024661</v>
      </c>
      <c r="J38" s="51">
        <f>+I38/F38</f>
        <v>0.15455585413661135</v>
      </c>
      <c r="K38" s="50">
        <f>SUM(K39:K40)</f>
        <v>117810000</v>
      </c>
      <c r="L38" s="51">
        <f>+K38/F38</f>
        <v>5.5172316882810712E-2</v>
      </c>
      <c r="M38" s="50">
        <f>SUM(M39:M40)</f>
        <v>117810000</v>
      </c>
      <c r="N38" s="51">
        <f>+M38/F38</f>
        <v>5.5172316882810712E-2</v>
      </c>
    </row>
    <row r="39" spans="1:14" ht="30" x14ac:dyDescent="0.25">
      <c r="A39" s="13" t="s">
        <v>17</v>
      </c>
      <c r="B39" s="13" t="s">
        <v>179</v>
      </c>
      <c r="C39" s="14" t="s">
        <v>180</v>
      </c>
      <c r="D39" s="16">
        <v>1113010</v>
      </c>
      <c r="E39" s="16" t="str">
        <f>CONCATENATE(B39,D39)</f>
        <v>A-02-01-01-004-005-021113010</v>
      </c>
      <c r="F39" s="2">
        <v>1360000000</v>
      </c>
      <c r="G39" s="2">
        <v>0</v>
      </c>
      <c r="H39" s="34">
        <f t="shared" si="7"/>
        <v>0</v>
      </c>
      <c r="I39" s="2">
        <v>0</v>
      </c>
      <c r="J39" s="34">
        <f t="shared" si="8"/>
        <v>0</v>
      </c>
      <c r="K39" s="2">
        <v>0</v>
      </c>
      <c r="L39" s="34">
        <f t="shared" si="9"/>
        <v>0</v>
      </c>
      <c r="M39" s="2">
        <v>0</v>
      </c>
      <c r="N39" s="34">
        <f t="shared" si="10"/>
        <v>0</v>
      </c>
    </row>
    <row r="40" spans="1:14" ht="21" customHeight="1" x14ac:dyDescent="0.25">
      <c r="A40" s="13" t="s">
        <v>17</v>
      </c>
      <c r="B40" s="13" t="s">
        <v>167</v>
      </c>
      <c r="C40" s="14" t="s">
        <v>168</v>
      </c>
      <c r="D40" s="16">
        <v>1113010</v>
      </c>
      <c r="E40" s="2" t="str">
        <f>CONCATENATE(B40,D40)</f>
        <v>A-02-01-01-006-002-03-1-011113010</v>
      </c>
      <c r="F40" s="49">
        <v>775310000.66999996</v>
      </c>
      <c r="G40" s="49">
        <v>367772100</v>
      </c>
      <c r="H40" s="52">
        <f>+G40/F40</f>
        <v>0.47435490279008685</v>
      </c>
      <c r="I40" s="49">
        <v>330024661</v>
      </c>
      <c r="J40" s="52">
        <f>+I40/F40</f>
        <v>0.42566800468819238</v>
      </c>
      <c r="K40" s="49">
        <v>117810000</v>
      </c>
      <c r="L40" s="52">
        <f>+K40/F40</f>
        <v>0.15195212224554319</v>
      </c>
      <c r="M40" s="49">
        <v>117810000</v>
      </c>
      <c r="N40" s="52">
        <f>+M40/F40</f>
        <v>0.15195212224554319</v>
      </c>
    </row>
    <row r="41" spans="1:14" ht="21" customHeight="1" x14ac:dyDescent="0.25">
      <c r="A41" s="11" t="s">
        <v>2</v>
      </c>
      <c r="B41" s="11" t="s">
        <v>117</v>
      </c>
      <c r="C41" s="11" t="s">
        <v>118</v>
      </c>
      <c r="D41" s="17"/>
      <c r="E41" s="17"/>
      <c r="F41" s="12">
        <f>SUM(F42:F59)</f>
        <v>6092488397.4399996</v>
      </c>
      <c r="G41" s="12">
        <f>SUM(G42:G59)</f>
        <v>5343474047.7800007</v>
      </c>
      <c r="H41" s="32">
        <f t="shared" si="7"/>
        <v>0.87705937200065465</v>
      </c>
      <c r="I41" s="12">
        <f>SUM(I42:I59)</f>
        <v>5014607109.7799997</v>
      </c>
      <c r="J41" s="32">
        <f t="shared" si="8"/>
        <v>0.82308028881714168</v>
      </c>
      <c r="K41" s="12">
        <f>SUM(K42:K59)</f>
        <v>2717813315.2600002</v>
      </c>
      <c r="L41" s="32">
        <f t="shared" si="9"/>
        <v>0.4460924893024002</v>
      </c>
      <c r="M41" s="12">
        <f>SUM(M42:M59)</f>
        <v>2717813315.2600002</v>
      </c>
      <c r="N41" s="32">
        <f t="shared" si="10"/>
        <v>0.4460924893024002</v>
      </c>
    </row>
    <row r="42" spans="1:14" x14ac:dyDescent="0.25">
      <c r="A42" s="13" t="s">
        <v>17</v>
      </c>
      <c r="B42" s="13" t="s">
        <v>119</v>
      </c>
      <c r="C42" s="14" t="s">
        <v>120</v>
      </c>
      <c r="D42" s="16">
        <v>1113010</v>
      </c>
      <c r="E42" s="16" t="str">
        <f t="shared" ref="E42:E59" si="11">CONCATENATE(B42,D42)</f>
        <v>A-02-02-01-003-002-011113010</v>
      </c>
      <c r="F42" s="2">
        <v>2000000</v>
      </c>
      <c r="G42" s="2">
        <v>0</v>
      </c>
      <c r="H42" s="34">
        <f t="shared" si="7"/>
        <v>0</v>
      </c>
      <c r="I42" s="2">
        <v>0</v>
      </c>
      <c r="J42" s="34">
        <f t="shared" si="8"/>
        <v>0</v>
      </c>
      <c r="K42" s="2">
        <v>0</v>
      </c>
      <c r="L42" s="34">
        <f t="shared" si="9"/>
        <v>0</v>
      </c>
      <c r="M42" s="2">
        <v>0</v>
      </c>
      <c r="N42" s="34">
        <f t="shared" si="10"/>
        <v>0</v>
      </c>
    </row>
    <row r="43" spans="1:14" x14ac:dyDescent="0.25">
      <c r="A43" s="13" t="s">
        <v>17</v>
      </c>
      <c r="B43" s="13" t="s">
        <v>181</v>
      </c>
      <c r="C43" s="14" t="s">
        <v>168</v>
      </c>
      <c r="D43" s="16">
        <v>1113010</v>
      </c>
      <c r="E43" s="16" t="str">
        <f>CONCATENATE(B43,D43)</f>
        <v>A-02-02-01-004-007-081113010</v>
      </c>
      <c r="F43" s="2">
        <v>320000000</v>
      </c>
      <c r="G43" s="2">
        <v>318277182</v>
      </c>
      <c r="H43" s="34">
        <f t="shared" si="7"/>
        <v>0.99461619374999999</v>
      </c>
      <c r="I43" s="2">
        <v>318241000</v>
      </c>
      <c r="J43" s="34">
        <f t="shared" si="8"/>
        <v>0.99450312500000004</v>
      </c>
      <c r="K43" s="2">
        <v>0</v>
      </c>
      <c r="L43" s="34">
        <f t="shared" si="9"/>
        <v>0</v>
      </c>
      <c r="M43" s="2">
        <v>0</v>
      </c>
      <c r="N43" s="34">
        <f t="shared" si="10"/>
        <v>0</v>
      </c>
    </row>
    <row r="44" spans="1:14" x14ac:dyDescent="0.25">
      <c r="A44" s="13" t="s">
        <v>17</v>
      </c>
      <c r="B44" s="13" t="s">
        <v>154</v>
      </c>
      <c r="C44" s="14" t="s">
        <v>155</v>
      </c>
      <c r="D44" s="16">
        <v>1113010</v>
      </c>
      <c r="E44" s="16" t="str">
        <f t="shared" si="11"/>
        <v>A-02-02-02-006-003-011113010</v>
      </c>
      <c r="F44" s="2">
        <v>30064270</v>
      </c>
      <c r="G44" s="2">
        <v>1995876.5</v>
      </c>
      <c r="H44" s="34">
        <f t="shared" si="7"/>
        <v>6.6386993597383204E-2</v>
      </c>
      <c r="I44" s="2">
        <v>1995876.5</v>
      </c>
      <c r="J44" s="34">
        <f t="shared" si="8"/>
        <v>6.6386993597383204E-2</v>
      </c>
      <c r="K44" s="2">
        <v>1995876.5</v>
      </c>
      <c r="L44" s="34">
        <f t="shared" si="9"/>
        <v>6.6386993597383204E-2</v>
      </c>
      <c r="M44" s="2">
        <v>1995876.5</v>
      </c>
      <c r="N44" s="34">
        <f t="shared" si="10"/>
        <v>6.6386993597383204E-2</v>
      </c>
    </row>
    <row r="45" spans="1:14" x14ac:dyDescent="0.25">
      <c r="A45" s="13" t="s">
        <v>17</v>
      </c>
      <c r="B45" s="13" t="s">
        <v>156</v>
      </c>
      <c r="C45" s="14" t="s">
        <v>157</v>
      </c>
      <c r="D45" s="16">
        <v>1113010</v>
      </c>
      <c r="E45" s="16" t="str">
        <f t="shared" si="11"/>
        <v>A-02-02-02-006-003-031113010</v>
      </c>
      <c r="F45" s="2">
        <v>31283723.800000001</v>
      </c>
      <c r="G45" s="2">
        <v>3765719.75</v>
      </c>
      <c r="H45" s="34">
        <f t="shared" si="7"/>
        <v>0.1203731299404964</v>
      </c>
      <c r="I45" s="2">
        <v>3765719.75</v>
      </c>
      <c r="J45" s="34">
        <f t="shared" si="8"/>
        <v>0.1203731299404964</v>
      </c>
      <c r="K45" s="2">
        <v>3765719.75</v>
      </c>
      <c r="L45" s="34">
        <f t="shared" si="9"/>
        <v>0.1203731299404964</v>
      </c>
      <c r="M45" s="2">
        <v>3765719.75</v>
      </c>
      <c r="N45" s="34">
        <f t="shared" si="10"/>
        <v>0.1203731299404964</v>
      </c>
    </row>
    <row r="46" spans="1:14" x14ac:dyDescent="0.25">
      <c r="A46" s="13" t="s">
        <v>17</v>
      </c>
      <c r="B46" s="13" t="s">
        <v>121</v>
      </c>
      <c r="C46" s="14" t="s">
        <v>122</v>
      </c>
      <c r="D46" s="16">
        <v>1113010</v>
      </c>
      <c r="E46" s="16" t="str">
        <f t="shared" si="11"/>
        <v>A-02-02-02-006-0041113010</v>
      </c>
      <c r="F46" s="2">
        <v>477868787</v>
      </c>
      <c r="G46" s="2">
        <v>474274299</v>
      </c>
      <c r="H46" s="34">
        <f t="shared" si="7"/>
        <v>0.99247808583070318</v>
      </c>
      <c r="I46" s="2">
        <v>457760346</v>
      </c>
      <c r="J46" s="34">
        <f t="shared" si="8"/>
        <v>0.9579205808225344</v>
      </c>
      <c r="K46" s="2">
        <v>73978863</v>
      </c>
      <c r="L46" s="34">
        <f t="shared" si="9"/>
        <v>0.15480999180639099</v>
      </c>
      <c r="M46" s="2">
        <v>73978863</v>
      </c>
      <c r="N46" s="34">
        <f t="shared" si="10"/>
        <v>0.15480999180639099</v>
      </c>
    </row>
    <row r="47" spans="1:14" x14ac:dyDescent="0.25">
      <c r="A47" s="13" t="s">
        <v>17</v>
      </c>
      <c r="B47" s="13" t="s">
        <v>158</v>
      </c>
      <c r="C47" s="14" t="s">
        <v>159</v>
      </c>
      <c r="D47" s="16">
        <v>1113010</v>
      </c>
      <c r="E47" s="16" t="str">
        <f t="shared" si="11"/>
        <v>A-02-02-02-006-007-041113010</v>
      </c>
      <c r="F47" s="2">
        <v>2500000</v>
      </c>
      <c r="G47" s="2">
        <v>0</v>
      </c>
      <c r="H47" s="34">
        <f t="shared" si="7"/>
        <v>0</v>
      </c>
      <c r="I47" s="2">
        <v>0</v>
      </c>
      <c r="J47" s="34">
        <f t="shared" si="8"/>
        <v>0</v>
      </c>
      <c r="K47" s="2">
        <v>0</v>
      </c>
      <c r="L47" s="34">
        <f t="shared" si="9"/>
        <v>0</v>
      </c>
      <c r="M47" s="2">
        <v>0</v>
      </c>
      <c r="N47" s="34">
        <f t="shared" si="10"/>
        <v>0</v>
      </c>
    </row>
    <row r="48" spans="1:14" ht="45" x14ac:dyDescent="0.25">
      <c r="A48" s="13" t="s">
        <v>17</v>
      </c>
      <c r="B48" s="13" t="s">
        <v>123</v>
      </c>
      <c r="C48" s="14" t="s">
        <v>124</v>
      </c>
      <c r="D48" s="16">
        <v>1113010</v>
      </c>
      <c r="E48" s="16" t="str">
        <f t="shared" si="11"/>
        <v>A-02-02-02-007-001-01-11113010</v>
      </c>
      <c r="F48" s="2">
        <v>256790568</v>
      </c>
      <c r="G48" s="2">
        <v>248972212</v>
      </c>
      <c r="H48" s="34">
        <f t="shared" si="7"/>
        <v>0.96955357020745403</v>
      </c>
      <c r="I48" s="2">
        <v>248972212</v>
      </c>
      <c r="J48" s="34">
        <f t="shared" si="8"/>
        <v>0.96955357020745403</v>
      </c>
      <c r="K48" s="2">
        <v>82428530</v>
      </c>
      <c r="L48" s="34">
        <f t="shared" si="9"/>
        <v>0.32099516209645207</v>
      </c>
      <c r="M48" s="2">
        <v>82428530</v>
      </c>
      <c r="N48" s="34">
        <f t="shared" si="10"/>
        <v>0.32099516209645207</v>
      </c>
    </row>
    <row r="49" spans="1:14" x14ac:dyDescent="0.25">
      <c r="A49" s="13" t="s">
        <v>17</v>
      </c>
      <c r="B49" s="13" t="s">
        <v>125</v>
      </c>
      <c r="C49" s="14" t="s">
        <v>126</v>
      </c>
      <c r="D49" s="16">
        <v>1113010</v>
      </c>
      <c r="E49" s="16" t="str">
        <f t="shared" si="11"/>
        <v>A-02-02-02-007-001-01-21113010</v>
      </c>
      <c r="F49" s="2">
        <v>213596096.27000001</v>
      </c>
      <c r="G49" s="2">
        <v>153486562</v>
      </c>
      <c r="H49" s="34">
        <f t="shared" si="7"/>
        <v>0.718583179563275</v>
      </c>
      <c r="I49" s="2">
        <v>145986562</v>
      </c>
      <c r="J49" s="34">
        <f t="shared" si="8"/>
        <v>0.68347017829138157</v>
      </c>
      <c r="K49" s="2">
        <v>65911522.850000001</v>
      </c>
      <c r="L49" s="34">
        <f t="shared" si="9"/>
        <v>0.30858018475526511</v>
      </c>
      <c r="M49" s="2">
        <v>65911522.850000001</v>
      </c>
      <c r="N49" s="34">
        <f t="shared" si="10"/>
        <v>0.30858018475526511</v>
      </c>
    </row>
    <row r="50" spans="1:14" ht="30" x14ac:dyDescent="0.25">
      <c r="A50" s="13" t="s">
        <v>17</v>
      </c>
      <c r="B50" s="13" t="s">
        <v>127</v>
      </c>
      <c r="C50" s="14" t="s">
        <v>128</v>
      </c>
      <c r="D50" s="16">
        <v>1113010</v>
      </c>
      <c r="E50" s="16" t="str">
        <f t="shared" si="11"/>
        <v>A-02-02-02-008-003-01-11113010</v>
      </c>
      <c r="F50" s="2">
        <v>441750781.67000002</v>
      </c>
      <c r="G50" s="2">
        <v>417349682</v>
      </c>
      <c r="H50" s="34">
        <f t="shared" si="7"/>
        <v>0.94476274704539553</v>
      </c>
      <c r="I50" s="2">
        <v>386137434</v>
      </c>
      <c r="J50" s="34">
        <f t="shared" si="8"/>
        <v>0.87410696261869958</v>
      </c>
      <c r="K50" s="2">
        <v>308552505</v>
      </c>
      <c r="L50" s="34">
        <f t="shared" si="9"/>
        <v>0.69847642110228836</v>
      </c>
      <c r="M50" s="2">
        <v>308552505</v>
      </c>
      <c r="N50" s="34">
        <f t="shared" si="10"/>
        <v>0.69847642110228836</v>
      </c>
    </row>
    <row r="51" spans="1:14" ht="15" customHeight="1" x14ac:dyDescent="0.25">
      <c r="A51" s="13" t="s">
        <v>17</v>
      </c>
      <c r="B51" s="13" t="s">
        <v>129</v>
      </c>
      <c r="C51" s="14" t="s">
        <v>130</v>
      </c>
      <c r="D51" s="16">
        <v>1113010</v>
      </c>
      <c r="E51" s="16" t="str">
        <f t="shared" si="11"/>
        <v>A-02-02-02-008-003-01-31113010</v>
      </c>
      <c r="F51" s="2">
        <v>1374623610.8800001</v>
      </c>
      <c r="G51" s="2">
        <v>1357491103.4300001</v>
      </c>
      <c r="H51" s="34">
        <f t="shared" si="7"/>
        <v>0.98753658287665214</v>
      </c>
      <c r="I51" s="2">
        <v>1316980794.3</v>
      </c>
      <c r="J51" s="34">
        <f t="shared" si="8"/>
        <v>0.95806647279752555</v>
      </c>
      <c r="K51" s="2">
        <v>1107297427.8800001</v>
      </c>
      <c r="L51" s="34">
        <f t="shared" si="9"/>
        <v>0.8055277234552487</v>
      </c>
      <c r="M51" s="2">
        <v>1107297427.8800001</v>
      </c>
      <c r="N51" s="34">
        <f t="shared" si="10"/>
        <v>0.8055277234552487</v>
      </c>
    </row>
    <row r="52" spans="1:14" ht="15" customHeight="1" x14ac:dyDescent="0.25">
      <c r="A52" s="13" t="s">
        <v>17</v>
      </c>
      <c r="B52" s="13" t="s">
        <v>131</v>
      </c>
      <c r="C52" s="14" t="s">
        <v>132</v>
      </c>
      <c r="D52" s="16">
        <v>1113010</v>
      </c>
      <c r="E52" s="16" t="str">
        <f t="shared" si="11"/>
        <v>A-02-02-02-008-003-01-41113010</v>
      </c>
      <c r="F52" s="2">
        <v>386261975.32999998</v>
      </c>
      <c r="G52" s="2">
        <v>323343718</v>
      </c>
      <c r="H52" s="34">
        <f t="shared" si="7"/>
        <v>0.83710988565145128</v>
      </c>
      <c r="I52" s="2">
        <v>323343718</v>
      </c>
      <c r="J52" s="34">
        <f t="shared" si="8"/>
        <v>0.83710988565145128</v>
      </c>
      <c r="K52" s="2">
        <v>0</v>
      </c>
      <c r="L52" s="34">
        <f t="shared" si="9"/>
        <v>0</v>
      </c>
      <c r="M52" s="2">
        <v>0</v>
      </c>
      <c r="N52" s="34">
        <f t="shared" si="10"/>
        <v>0</v>
      </c>
    </row>
    <row r="53" spans="1:14" ht="15" customHeight="1" x14ac:dyDescent="0.25">
      <c r="A53" s="13" t="s">
        <v>17</v>
      </c>
      <c r="B53" s="13" t="s">
        <v>133</v>
      </c>
      <c r="C53" s="14" t="s">
        <v>33</v>
      </c>
      <c r="D53" s="16">
        <v>1113010</v>
      </c>
      <c r="E53" s="16" t="str">
        <f t="shared" si="11"/>
        <v>A-02-02-02-008-003-01-51113010</v>
      </c>
      <c r="F53" s="2">
        <v>47681953.579999998</v>
      </c>
      <c r="G53" s="2">
        <v>43395458.829999998</v>
      </c>
      <c r="H53" s="34">
        <f t="shared" si="7"/>
        <v>0.91010236728643701</v>
      </c>
      <c r="I53" s="2">
        <v>43395458.829999998</v>
      </c>
      <c r="J53" s="34">
        <f t="shared" si="8"/>
        <v>0.91010236728643701</v>
      </c>
      <c r="K53" s="2">
        <v>34860280</v>
      </c>
      <c r="L53" s="34">
        <f t="shared" si="9"/>
        <v>0.73110007838735036</v>
      </c>
      <c r="M53" s="2">
        <v>34860280</v>
      </c>
      <c r="N53" s="34">
        <f t="shared" si="10"/>
        <v>0.73110007838735036</v>
      </c>
    </row>
    <row r="54" spans="1:14" ht="15" customHeight="1" x14ac:dyDescent="0.25">
      <c r="A54" s="13" t="s">
        <v>17</v>
      </c>
      <c r="B54" s="13" t="s">
        <v>182</v>
      </c>
      <c r="C54" s="14" t="s">
        <v>183</v>
      </c>
      <c r="D54" s="16">
        <v>1113010</v>
      </c>
      <c r="E54" s="16" t="str">
        <f t="shared" si="11"/>
        <v>A-02-02-02-008-004-011113010</v>
      </c>
      <c r="F54" s="2">
        <v>55000000</v>
      </c>
      <c r="G54" s="2">
        <v>52573304</v>
      </c>
      <c r="H54" s="34">
        <f t="shared" si="7"/>
        <v>0.9558782545454545</v>
      </c>
      <c r="I54" s="2">
        <v>52573304</v>
      </c>
      <c r="J54" s="34">
        <f t="shared" si="8"/>
        <v>0.9558782545454545</v>
      </c>
      <c r="K54" s="2">
        <v>1862583</v>
      </c>
      <c r="L54" s="34">
        <f t="shared" si="9"/>
        <v>3.3865145454545456E-2</v>
      </c>
      <c r="M54" s="2">
        <v>1862583</v>
      </c>
      <c r="N54" s="34">
        <f t="shared" si="10"/>
        <v>3.3865145454545456E-2</v>
      </c>
    </row>
    <row r="55" spans="1:14" ht="15" customHeight="1" x14ac:dyDescent="0.25">
      <c r="A55" s="13" t="s">
        <v>17</v>
      </c>
      <c r="B55" s="13" t="s">
        <v>185</v>
      </c>
      <c r="C55" s="14" t="s">
        <v>186</v>
      </c>
      <c r="D55" s="16">
        <v>1113010</v>
      </c>
      <c r="E55" s="16" t="str">
        <f t="shared" si="11"/>
        <v>A-02-02-02-008-004-041113010</v>
      </c>
      <c r="F55" s="2">
        <v>46000000</v>
      </c>
      <c r="G55" s="2">
        <v>45053334</v>
      </c>
      <c r="H55" s="34">
        <f t="shared" si="7"/>
        <v>0.97942030434782612</v>
      </c>
      <c r="I55" s="2">
        <v>44433333</v>
      </c>
      <c r="J55" s="34">
        <f t="shared" si="8"/>
        <v>0.96594202173913046</v>
      </c>
      <c r="K55" s="2">
        <v>0</v>
      </c>
      <c r="L55" s="34">
        <f t="shared" si="9"/>
        <v>0</v>
      </c>
      <c r="M55" s="2">
        <v>0</v>
      </c>
      <c r="N55" s="34">
        <f t="shared" si="10"/>
        <v>0</v>
      </c>
    </row>
    <row r="56" spans="1:14" ht="15" customHeight="1" x14ac:dyDescent="0.25">
      <c r="A56" s="13" t="s">
        <v>17</v>
      </c>
      <c r="B56" s="13" t="s">
        <v>160</v>
      </c>
      <c r="C56" s="14" t="s">
        <v>134</v>
      </c>
      <c r="D56" s="16">
        <v>1113010</v>
      </c>
      <c r="E56" s="16" t="str">
        <f t="shared" si="11"/>
        <v>A-02-02-02-008-005-021113010</v>
      </c>
      <c r="F56" s="2">
        <v>470571953</v>
      </c>
      <c r="G56" s="2">
        <v>467075040</v>
      </c>
      <c r="H56" s="34">
        <f t="shared" si="7"/>
        <v>0.99256880275650428</v>
      </c>
      <c r="I56" s="2">
        <v>431453880</v>
      </c>
      <c r="J56" s="34">
        <f t="shared" si="8"/>
        <v>0.91687121862955567</v>
      </c>
      <c r="K56" s="2">
        <v>150222754</v>
      </c>
      <c r="L56" s="34">
        <f t="shared" si="9"/>
        <v>0.3192343977202568</v>
      </c>
      <c r="M56" s="2">
        <v>150222754</v>
      </c>
      <c r="N56" s="34">
        <f t="shared" si="10"/>
        <v>0.3192343977202568</v>
      </c>
    </row>
    <row r="57" spans="1:14" ht="15" customHeight="1" x14ac:dyDescent="0.25">
      <c r="A57" s="13" t="s">
        <v>17</v>
      </c>
      <c r="B57" s="13" t="s">
        <v>161</v>
      </c>
      <c r="C57" s="14" t="s">
        <v>135</v>
      </c>
      <c r="D57" s="16">
        <v>1113010</v>
      </c>
      <c r="E57" s="16" t="str">
        <f t="shared" si="11"/>
        <v>A-02-02-02-008-005-031113010</v>
      </c>
      <c r="F57" s="2">
        <v>841476304.57000005</v>
      </c>
      <c r="G57" s="2">
        <v>423227390</v>
      </c>
      <c r="H57" s="34">
        <f t="shared" si="7"/>
        <v>0.50295817921607666</v>
      </c>
      <c r="I57" s="2">
        <v>423227389.41000003</v>
      </c>
      <c r="J57" s="34">
        <f t="shared" si="8"/>
        <v>0.50295817851492797</v>
      </c>
      <c r="K57" s="2">
        <v>364334729.89999998</v>
      </c>
      <c r="L57" s="34">
        <f t="shared" si="9"/>
        <v>0.43297087264528195</v>
      </c>
      <c r="M57" s="2">
        <v>364334729.89999998</v>
      </c>
      <c r="N57" s="34">
        <f t="shared" si="10"/>
        <v>0.43297087264528195</v>
      </c>
    </row>
    <row r="58" spans="1:14" ht="15" customHeight="1" x14ac:dyDescent="0.25">
      <c r="A58" s="13" t="s">
        <v>17</v>
      </c>
      <c r="B58" s="13" t="s">
        <v>136</v>
      </c>
      <c r="C58" s="14" t="s">
        <v>27</v>
      </c>
      <c r="D58" s="16">
        <v>1113010</v>
      </c>
      <c r="E58" s="16" t="str">
        <f t="shared" si="11"/>
        <v>A-02-02-02-008-005-09-31113010</v>
      </c>
      <c r="F58" s="2">
        <v>989313250.34000003</v>
      </c>
      <c r="G58" s="2">
        <v>982360278.66999996</v>
      </c>
      <c r="H58" s="34">
        <f t="shared" si="7"/>
        <v>0.99297192100923493</v>
      </c>
      <c r="I58" s="2">
        <v>787127888.19000006</v>
      </c>
      <c r="J58" s="34">
        <f t="shared" si="8"/>
        <v>0.79563059316094842</v>
      </c>
      <c r="K58" s="2">
        <v>493390329.57999998</v>
      </c>
      <c r="L58" s="34">
        <f t="shared" si="9"/>
        <v>0.49872002564449142</v>
      </c>
      <c r="M58" s="2">
        <v>493390329.57999998</v>
      </c>
      <c r="N58" s="34">
        <f t="shared" si="10"/>
        <v>0.49872002564449142</v>
      </c>
    </row>
    <row r="59" spans="1:14" ht="15" customHeight="1" x14ac:dyDescent="0.25">
      <c r="A59" s="13" t="s">
        <v>17</v>
      </c>
      <c r="B59" s="13" t="s">
        <v>137</v>
      </c>
      <c r="C59" s="14" t="s">
        <v>138</v>
      </c>
      <c r="D59" s="16">
        <v>1113010</v>
      </c>
      <c r="E59" s="16" t="str">
        <f t="shared" si="11"/>
        <v>A-02-02-02-0101113010</v>
      </c>
      <c r="F59" s="2">
        <v>105705123</v>
      </c>
      <c r="G59" s="2">
        <v>30832887.600000001</v>
      </c>
      <c r="H59" s="34">
        <f t="shared" si="7"/>
        <v>0.29168773210736437</v>
      </c>
      <c r="I59" s="2">
        <v>29212193.800000001</v>
      </c>
      <c r="J59" s="34">
        <f t="shared" si="8"/>
        <v>0.27635551590058699</v>
      </c>
      <c r="K59" s="2">
        <v>29212193.800000001</v>
      </c>
      <c r="L59" s="34">
        <f t="shared" si="9"/>
        <v>0.27635551590058699</v>
      </c>
      <c r="M59" s="2">
        <v>29212193.800000001</v>
      </c>
      <c r="N59" s="34">
        <f t="shared" si="10"/>
        <v>0.27635551590058699</v>
      </c>
    </row>
    <row r="60" spans="1:14" ht="21" customHeight="1" x14ac:dyDescent="0.25">
      <c r="A60" s="8" t="s">
        <v>2</v>
      </c>
      <c r="B60" s="8" t="s">
        <v>139</v>
      </c>
      <c r="C60" s="9" t="s">
        <v>140</v>
      </c>
      <c r="D60" s="18"/>
      <c r="E60" s="18"/>
      <c r="F60" s="3">
        <f>F61</f>
        <v>213756013.44999999</v>
      </c>
      <c r="G60" s="3">
        <f>G61</f>
        <v>213756013.44999999</v>
      </c>
      <c r="H60" s="31">
        <f>+G60/F60</f>
        <v>1</v>
      </c>
      <c r="I60" s="3">
        <f>I61</f>
        <v>130115686.31</v>
      </c>
      <c r="J60" s="31">
        <f>+I60/F60</f>
        <v>0.60871123207224098</v>
      </c>
      <c r="K60" s="3">
        <f>K61</f>
        <v>85966867.420000002</v>
      </c>
      <c r="L60" s="31">
        <f>+K60/F60</f>
        <v>0.40217286069525549</v>
      </c>
      <c r="M60" s="3">
        <f>M61</f>
        <v>85966867.420000002</v>
      </c>
      <c r="N60" s="31">
        <f>+M60/F60</f>
        <v>0.40217286069525549</v>
      </c>
    </row>
    <row r="61" spans="1:14" ht="21" customHeight="1" x14ac:dyDescent="0.25">
      <c r="A61" s="11" t="s">
        <v>2</v>
      </c>
      <c r="B61" s="11" t="s">
        <v>141</v>
      </c>
      <c r="C61" s="11" t="s">
        <v>142</v>
      </c>
      <c r="D61" s="17"/>
      <c r="E61" s="17"/>
      <c r="F61" s="12">
        <f>+F62</f>
        <v>213756013.44999999</v>
      </c>
      <c r="G61" s="12">
        <f>+G62</f>
        <v>213756013.44999999</v>
      </c>
      <c r="H61" s="32">
        <f>+G61/F61</f>
        <v>1</v>
      </c>
      <c r="I61" s="12">
        <f>+I62</f>
        <v>130115686.31</v>
      </c>
      <c r="J61" s="32">
        <f>+I61/F61</f>
        <v>0.60871123207224098</v>
      </c>
      <c r="K61" s="12">
        <f>+K62</f>
        <v>85966867.420000002</v>
      </c>
      <c r="L61" s="32">
        <f>+K61/F61</f>
        <v>0.40217286069525549</v>
      </c>
      <c r="M61" s="12">
        <f>+M62</f>
        <v>85966867.420000002</v>
      </c>
      <c r="N61" s="32">
        <f>+M61/F61</f>
        <v>0.40217286069525549</v>
      </c>
    </row>
    <row r="62" spans="1:14" ht="21" customHeight="1" x14ac:dyDescent="0.25">
      <c r="A62" s="11" t="s">
        <v>2</v>
      </c>
      <c r="B62" s="11" t="s">
        <v>143</v>
      </c>
      <c r="C62" s="11" t="s">
        <v>144</v>
      </c>
      <c r="D62" s="12"/>
      <c r="E62" s="12"/>
      <c r="F62" s="12">
        <f>+F63</f>
        <v>213756013.44999999</v>
      </c>
      <c r="G62" s="12">
        <f>+G63</f>
        <v>213756013.44999999</v>
      </c>
      <c r="H62" s="32">
        <f>+G62/F62</f>
        <v>1</v>
      </c>
      <c r="I62" s="12">
        <f>+I63</f>
        <v>130115686.31</v>
      </c>
      <c r="J62" s="32">
        <f>+I62/F62</f>
        <v>0.60871123207224098</v>
      </c>
      <c r="K62" s="12">
        <f>+K63</f>
        <v>85966867.420000002</v>
      </c>
      <c r="L62" s="32">
        <f>+K62/F62</f>
        <v>0.40217286069525549</v>
      </c>
      <c r="M62" s="12">
        <f>+M63</f>
        <v>85966867.420000002</v>
      </c>
      <c r="N62" s="32">
        <f>+M62/F62</f>
        <v>0.40217286069525549</v>
      </c>
    </row>
    <row r="63" spans="1:14" ht="15" customHeight="1" x14ac:dyDescent="0.25">
      <c r="A63" s="22" t="s">
        <v>2</v>
      </c>
      <c r="B63" s="22" t="s">
        <v>145</v>
      </c>
      <c r="C63" s="23" t="s">
        <v>146</v>
      </c>
      <c r="D63" s="27"/>
      <c r="E63" s="27"/>
      <c r="F63" s="25">
        <f>SUM(F64:F65)</f>
        <v>213756013.44999999</v>
      </c>
      <c r="G63" s="25">
        <f>SUM(G64:G65)</f>
        <v>213756013.44999999</v>
      </c>
      <c r="H63" s="33">
        <f>+G63/F63</f>
        <v>1</v>
      </c>
      <c r="I63" s="25">
        <f>SUM(I64:I65)</f>
        <v>130115686.31</v>
      </c>
      <c r="J63" s="33">
        <f t="shared" si="8"/>
        <v>0.60871123207224098</v>
      </c>
      <c r="K63" s="25">
        <f>SUM(K64:K65)</f>
        <v>85966867.420000002</v>
      </c>
      <c r="L63" s="33">
        <f t="shared" si="9"/>
        <v>0.40217286069525549</v>
      </c>
      <c r="M63" s="25">
        <f>SUM(M64:M65)</f>
        <v>85966867.420000002</v>
      </c>
      <c r="N63" s="33">
        <f t="shared" si="10"/>
        <v>0.40217286069525549</v>
      </c>
    </row>
    <row r="64" spans="1:14" ht="15" customHeight="1" x14ac:dyDescent="0.25">
      <c r="A64" s="13" t="s">
        <v>17</v>
      </c>
      <c r="B64" s="13" t="s">
        <v>147</v>
      </c>
      <c r="C64" s="14" t="s">
        <v>148</v>
      </c>
      <c r="D64" s="16">
        <v>1113010</v>
      </c>
      <c r="E64" s="16" t="str">
        <f>CONCATENATE(B64,D64)</f>
        <v>A-03-04-02-004-0011113010</v>
      </c>
      <c r="F64" s="2">
        <v>71673406.439999998</v>
      </c>
      <c r="G64" s="2">
        <v>71673406.439999998</v>
      </c>
      <c r="H64" s="34">
        <f t="shared" si="7"/>
        <v>1</v>
      </c>
      <c r="I64" s="2">
        <v>66937006.68</v>
      </c>
      <c r="J64" s="34">
        <f>+I64/F64</f>
        <v>0.93391691569780511</v>
      </c>
      <c r="K64" s="2">
        <v>33413574.140000001</v>
      </c>
      <c r="L64" s="34">
        <f t="shared" si="9"/>
        <v>0.46619207596853274</v>
      </c>
      <c r="M64" s="2">
        <v>33413574.140000001</v>
      </c>
      <c r="N64" s="34">
        <f t="shared" si="10"/>
        <v>0.46619207596853274</v>
      </c>
    </row>
    <row r="65" spans="1:14" ht="15" customHeight="1" x14ac:dyDescent="0.25">
      <c r="A65" s="13" t="s">
        <v>17</v>
      </c>
      <c r="B65" s="13" t="s">
        <v>149</v>
      </c>
      <c r="C65" s="14" t="s">
        <v>150</v>
      </c>
      <c r="D65" s="16">
        <v>1113010</v>
      </c>
      <c r="E65" s="16" t="str">
        <f>CONCATENATE(B65,D65)</f>
        <v>A-03-04-02-004-0021113010</v>
      </c>
      <c r="F65" s="2">
        <v>142082607.00999999</v>
      </c>
      <c r="G65" s="2">
        <v>142082607.00999999</v>
      </c>
      <c r="H65" s="34">
        <f t="shared" si="7"/>
        <v>1</v>
      </c>
      <c r="I65" s="2">
        <v>63178679.630000003</v>
      </c>
      <c r="J65" s="34">
        <f t="shared" si="8"/>
        <v>0.44466160186343845</v>
      </c>
      <c r="K65" s="2">
        <v>52553293.280000001</v>
      </c>
      <c r="L65" s="34">
        <f t="shared" si="9"/>
        <v>0.36987844174552076</v>
      </c>
      <c r="M65" s="2">
        <v>52553293.280000001</v>
      </c>
      <c r="N65" s="34">
        <f t="shared" si="10"/>
        <v>0.36987844174552076</v>
      </c>
    </row>
    <row r="66" spans="1:14" ht="30" customHeight="1" x14ac:dyDescent="0.25">
      <c r="A66" s="61" t="s">
        <v>4</v>
      </c>
      <c r="B66" s="62"/>
      <c r="C66" s="63"/>
      <c r="D66" s="28"/>
      <c r="E66" s="28"/>
      <c r="F66" s="15">
        <f>+F8+F37+F60</f>
        <v>28439244044.27</v>
      </c>
      <c r="G66" s="15">
        <f>+G8+G37+G60</f>
        <v>25922691793.939999</v>
      </c>
      <c r="H66" s="30">
        <f t="shared" si="7"/>
        <v>0.91151128186063579</v>
      </c>
      <c r="I66" s="15">
        <f>+I8+I37+I60</f>
        <v>18540449311.149998</v>
      </c>
      <c r="J66" s="30">
        <f t="shared" si="8"/>
        <v>0.65193186156034855</v>
      </c>
      <c r="K66" s="15">
        <f>+K8+K37+K60</f>
        <v>15790311955.879997</v>
      </c>
      <c r="L66" s="30">
        <f t="shared" si="9"/>
        <v>0.55522966543344043</v>
      </c>
      <c r="M66" s="15">
        <f>+M8+M37+M60</f>
        <v>15790311955.879997</v>
      </c>
      <c r="N66" s="30">
        <f t="shared" si="10"/>
        <v>0.55522966543344043</v>
      </c>
    </row>
    <row r="67" spans="1:14" ht="15" customHeight="1" x14ac:dyDescent="0.25">
      <c r="F67" s="20"/>
      <c r="G67" s="20"/>
      <c r="H67" s="20"/>
      <c r="I67" s="20"/>
      <c r="J67" s="20"/>
      <c r="K67" s="20"/>
      <c r="L67" s="20"/>
      <c r="M67" s="20"/>
      <c r="N67" s="20"/>
    </row>
    <row r="68" spans="1:14" x14ac:dyDescent="0.25">
      <c r="F68" s="19"/>
      <c r="G68" s="19"/>
      <c r="H68" s="19"/>
      <c r="I68" s="19"/>
      <c r="J68" s="19"/>
      <c r="K68" s="19"/>
      <c r="L68" s="19"/>
      <c r="M68" s="19"/>
      <c r="N68" s="19"/>
    </row>
    <row r="69" spans="1:14" x14ac:dyDescent="0.25">
      <c r="A69" t="s">
        <v>31</v>
      </c>
      <c r="B69" t="s">
        <v>32</v>
      </c>
    </row>
    <row r="72" spans="1:14" x14ac:dyDescent="0.25">
      <c r="F72" s="54"/>
    </row>
    <row r="73" spans="1:14" x14ac:dyDescent="0.25">
      <c r="F73" s="4"/>
    </row>
  </sheetData>
  <autoFilter ref="A6:M65" xr:uid="{00000000-0009-0000-0000-000001000000}"/>
  <mergeCells count="9">
    <mergeCell ref="A66:C66"/>
    <mergeCell ref="A1:M1"/>
    <mergeCell ref="A2:M2"/>
    <mergeCell ref="A3:M3"/>
    <mergeCell ref="A4:M4"/>
    <mergeCell ref="G5:H5"/>
    <mergeCell ref="I5:J5"/>
    <mergeCell ref="K5:L5"/>
    <mergeCell ref="M5:N5"/>
  </mergeCells>
  <pageMargins left="0.7" right="0.7" top="0.75" bottom="0.75" header="0.3" footer="0.3"/>
  <pageSetup orientation="portrait" r:id="rId1"/>
  <ignoredErrors>
    <ignoredError sqref="I9 F9:G9 K9 M9 G41 I41 K41 M41"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49"/>
  <sheetViews>
    <sheetView showGridLines="0" zoomScale="85" zoomScaleNormal="85" workbookViewId="0">
      <selection activeCell="B23" sqref="B23:K25"/>
    </sheetView>
  </sheetViews>
  <sheetFormatPr baseColWidth="10" defaultRowHeight="12.75" x14ac:dyDescent="0.2"/>
  <cols>
    <col min="1" max="1" width="29.28515625" style="35" customWidth="1"/>
    <col min="2" max="10" width="18.42578125" style="35" customWidth="1"/>
    <col min="11" max="11" width="12.85546875" style="35" customWidth="1"/>
    <col min="12" max="16384" width="11.42578125" style="35"/>
  </cols>
  <sheetData>
    <row r="1" spans="1:12" ht="21.75" customHeight="1" x14ac:dyDescent="0.2">
      <c r="A1" s="45" t="s">
        <v>34</v>
      </c>
      <c r="B1" s="81" t="s">
        <v>35</v>
      </c>
      <c r="C1" s="81"/>
      <c r="D1" s="81"/>
      <c r="E1" s="81"/>
      <c r="F1" s="81"/>
      <c r="G1" s="81"/>
      <c r="H1" s="81"/>
      <c r="I1" s="81"/>
      <c r="J1" s="81"/>
      <c r="K1" s="81"/>
    </row>
    <row r="2" spans="1:12" ht="27" customHeight="1" x14ac:dyDescent="0.2">
      <c r="A2" s="45" t="s">
        <v>36</v>
      </c>
      <c r="B2" s="82" t="s">
        <v>37</v>
      </c>
      <c r="C2" s="82"/>
      <c r="D2" s="82"/>
      <c r="E2" s="82"/>
      <c r="F2" s="82"/>
      <c r="G2" s="82"/>
      <c r="H2" s="82"/>
      <c r="I2" s="82"/>
      <c r="J2" s="82"/>
      <c r="K2" s="82"/>
    </row>
    <row r="3" spans="1:12" ht="21.75" customHeight="1" x14ac:dyDescent="0.2">
      <c r="A3" s="45" t="s">
        <v>38</v>
      </c>
      <c r="B3" s="83" t="s">
        <v>39</v>
      </c>
      <c r="C3" s="84"/>
      <c r="D3" s="84"/>
      <c r="E3" s="84"/>
      <c r="F3" s="84"/>
      <c r="G3" s="84"/>
      <c r="H3" s="84"/>
      <c r="I3" s="84"/>
      <c r="J3" s="84"/>
      <c r="K3" s="85"/>
    </row>
    <row r="4" spans="1:12" ht="15" customHeight="1" x14ac:dyDescent="0.2">
      <c r="A4" s="80" t="s">
        <v>40</v>
      </c>
      <c r="B4" s="86" t="s">
        <v>59</v>
      </c>
      <c r="C4" s="86"/>
      <c r="D4" s="86"/>
      <c r="E4" s="86"/>
      <c r="F4" s="86"/>
      <c r="G4" s="86"/>
      <c r="H4" s="86"/>
      <c r="I4" s="86"/>
      <c r="J4" s="86"/>
      <c r="K4" s="86"/>
    </row>
    <row r="5" spans="1:12" x14ac:dyDescent="0.2">
      <c r="A5" s="80"/>
      <c r="B5" s="86"/>
      <c r="C5" s="86"/>
      <c r="D5" s="86"/>
      <c r="E5" s="86"/>
      <c r="F5" s="86"/>
      <c r="G5" s="86"/>
      <c r="H5" s="86"/>
      <c r="I5" s="86"/>
      <c r="J5" s="86"/>
      <c r="K5" s="86"/>
    </row>
    <row r="6" spans="1:12" x14ac:dyDescent="0.2">
      <c r="A6" s="80"/>
      <c r="B6" s="86"/>
      <c r="C6" s="86"/>
      <c r="D6" s="86"/>
      <c r="E6" s="86"/>
      <c r="F6" s="86"/>
      <c r="G6" s="86"/>
      <c r="H6" s="86"/>
      <c r="I6" s="86"/>
      <c r="J6" s="86"/>
      <c r="K6" s="86"/>
    </row>
    <row r="7" spans="1:12" x14ac:dyDescent="0.2">
      <c r="A7" s="80"/>
      <c r="B7" s="86"/>
      <c r="C7" s="86"/>
      <c r="D7" s="86"/>
      <c r="E7" s="86"/>
      <c r="F7" s="86"/>
      <c r="G7" s="86"/>
      <c r="H7" s="86"/>
      <c r="I7" s="86"/>
      <c r="J7" s="86"/>
      <c r="K7" s="86"/>
    </row>
    <row r="8" spans="1:12" x14ac:dyDescent="0.2">
      <c r="A8" s="80"/>
      <c r="B8" s="86"/>
      <c r="C8" s="86"/>
      <c r="D8" s="86"/>
      <c r="E8" s="86"/>
      <c r="F8" s="86"/>
      <c r="G8" s="86"/>
      <c r="H8" s="86"/>
      <c r="I8" s="86"/>
      <c r="J8" s="86"/>
      <c r="K8" s="86"/>
    </row>
    <row r="9" spans="1:12" x14ac:dyDescent="0.2">
      <c r="A9" s="80"/>
      <c r="B9" s="86"/>
      <c r="C9" s="86"/>
      <c r="D9" s="86"/>
      <c r="E9" s="86"/>
      <c r="F9" s="86"/>
      <c r="G9" s="86"/>
      <c r="H9" s="86"/>
      <c r="I9" s="86"/>
      <c r="J9" s="86"/>
      <c r="K9" s="86"/>
    </row>
    <row r="10" spans="1:12" s="41" customFormat="1" x14ac:dyDescent="0.25">
      <c r="A10" s="38"/>
      <c r="B10" s="39"/>
      <c r="C10" s="39"/>
      <c r="D10" s="39"/>
      <c r="E10" s="39"/>
      <c r="F10" s="39"/>
      <c r="G10" s="39"/>
      <c r="H10" s="39"/>
      <c r="I10" s="39"/>
      <c r="J10" s="39"/>
      <c r="K10" s="39"/>
      <c r="L10" s="40"/>
    </row>
    <row r="11" spans="1:12" s="41" customFormat="1" ht="25.5" customHeight="1" x14ac:dyDescent="0.25">
      <c r="A11" s="80" t="s">
        <v>41</v>
      </c>
      <c r="B11" s="80"/>
      <c r="C11" s="80"/>
      <c r="D11" s="80"/>
      <c r="E11" s="80"/>
      <c r="F11" s="80"/>
      <c r="G11" s="80"/>
      <c r="H11" s="80"/>
      <c r="I11" s="80"/>
      <c r="J11" s="80"/>
      <c r="K11" s="80"/>
    </row>
    <row r="12" spans="1:12" ht="15" customHeight="1" x14ac:dyDescent="0.2">
      <c r="A12" s="71" t="s">
        <v>42</v>
      </c>
      <c r="B12" s="69" t="s">
        <v>162</v>
      </c>
      <c r="C12" s="69"/>
      <c r="D12" s="69"/>
      <c r="E12" s="69"/>
      <c r="F12" s="69"/>
      <c r="G12" s="69"/>
      <c r="H12" s="69"/>
      <c r="I12" s="69"/>
      <c r="J12" s="69"/>
      <c r="K12" s="69"/>
    </row>
    <row r="13" spans="1:12" x14ac:dyDescent="0.2">
      <c r="A13" s="71"/>
      <c r="B13" s="69"/>
      <c r="C13" s="69"/>
      <c r="D13" s="69"/>
      <c r="E13" s="69"/>
      <c r="F13" s="69"/>
      <c r="G13" s="69"/>
      <c r="H13" s="69"/>
      <c r="I13" s="69"/>
      <c r="J13" s="69"/>
      <c r="K13" s="69"/>
    </row>
    <row r="14" spans="1:12" x14ac:dyDescent="0.2">
      <c r="A14" s="71"/>
      <c r="B14" s="69"/>
      <c r="C14" s="69"/>
      <c r="D14" s="69"/>
      <c r="E14" s="69"/>
      <c r="F14" s="69"/>
      <c r="G14" s="69"/>
      <c r="H14" s="69"/>
      <c r="I14" s="69"/>
      <c r="J14" s="69"/>
      <c r="K14" s="69"/>
    </row>
    <row r="15" spans="1:12" x14ac:dyDescent="0.2">
      <c r="A15" s="71"/>
      <c r="B15" s="69"/>
      <c r="C15" s="69"/>
      <c r="D15" s="69"/>
      <c r="E15" s="69"/>
      <c r="F15" s="69"/>
      <c r="G15" s="69"/>
      <c r="H15" s="69"/>
      <c r="I15" s="69"/>
      <c r="J15" s="69"/>
      <c r="K15" s="69"/>
    </row>
    <row r="16" spans="1:12" x14ac:dyDescent="0.2">
      <c r="A16" s="71"/>
      <c r="B16" s="69"/>
      <c r="C16" s="69"/>
      <c r="D16" s="69"/>
      <c r="E16" s="69"/>
      <c r="F16" s="69"/>
      <c r="G16" s="69"/>
      <c r="H16" s="69"/>
      <c r="I16" s="69"/>
      <c r="J16" s="69"/>
      <c r="K16" s="69"/>
    </row>
    <row r="17" spans="1:11" x14ac:dyDescent="0.2">
      <c r="A17" s="71"/>
      <c r="B17" s="69"/>
      <c r="C17" s="69"/>
      <c r="D17" s="69"/>
      <c r="E17" s="69"/>
      <c r="F17" s="69"/>
      <c r="G17" s="69"/>
      <c r="H17" s="69"/>
      <c r="I17" s="69"/>
      <c r="J17" s="69"/>
      <c r="K17" s="69"/>
    </row>
    <row r="18" spans="1:11" x14ac:dyDescent="0.2">
      <c r="A18" s="71"/>
      <c r="B18" s="69"/>
      <c r="C18" s="69"/>
      <c r="D18" s="69"/>
      <c r="E18" s="69"/>
      <c r="F18" s="69"/>
      <c r="G18" s="69"/>
      <c r="H18" s="69"/>
      <c r="I18" s="69"/>
      <c r="J18" s="69"/>
      <c r="K18" s="69"/>
    </row>
    <row r="19" spans="1:11" x14ac:dyDescent="0.2">
      <c r="A19" s="71"/>
      <c r="B19" s="69"/>
      <c r="C19" s="69"/>
      <c r="D19" s="69"/>
      <c r="E19" s="69"/>
      <c r="F19" s="69"/>
      <c r="G19" s="69"/>
      <c r="H19" s="69"/>
      <c r="I19" s="69"/>
      <c r="J19" s="69"/>
      <c r="K19" s="69"/>
    </row>
    <row r="20" spans="1:11" x14ac:dyDescent="0.2">
      <c r="A20" s="71" t="s">
        <v>43</v>
      </c>
      <c r="B20" s="69" t="s">
        <v>163</v>
      </c>
      <c r="C20" s="69"/>
      <c r="D20" s="69"/>
      <c r="E20" s="69"/>
      <c r="F20" s="69"/>
      <c r="G20" s="69"/>
      <c r="H20" s="69"/>
      <c r="I20" s="69"/>
      <c r="J20" s="69"/>
      <c r="K20" s="69"/>
    </row>
    <row r="21" spans="1:11" x14ac:dyDescent="0.2">
      <c r="A21" s="71"/>
      <c r="B21" s="69"/>
      <c r="C21" s="69"/>
      <c r="D21" s="69"/>
      <c r="E21" s="69"/>
      <c r="F21" s="69"/>
      <c r="G21" s="69"/>
      <c r="H21" s="69"/>
      <c r="I21" s="69"/>
      <c r="J21" s="69"/>
      <c r="K21" s="69"/>
    </row>
    <row r="22" spans="1:11" x14ac:dyDescent="0.2">
      <c r="A22" s="71"/>
      <c r="B22" s="69"/>
      <c r="C22" s="69"/>
      <c r="D22" s="69"/>
      <c r="E22" s="69"/>
      <c r="F22" s="69"/>
      <c r="G22" s="69"/>
      <c r="H22" s="69"/>
      <c r="I22" s="69"/>
      <c r="J22" s="69"/>
      <c r="K22" s="69"/>
    </row>
    <row r="23" spans="1:11" x14ac:dyDescent="0.2">
      <c r="A23" s="71" t="s">
        <v>44</v>
      </c>
      <c r="B23" s="69" t="s">
        <v>164</v>
      </c>
      <c r="C23" s="69"/>
      <c r="D23" s="69"/>
      <c r="E23" s="69"/>
      <c r="F23" s="69"/>
      <c r="G23" s="69"/>
      <c r="H23" s="69"/>
      <c r="I23" s="69"/>
      <c r="J23" s="69"/>
      <c r="K23" s="69"/>
    </row>
    <row r="24" spans="1:11" x14ac:dyDescent="0.2">
      <c r="A24" s="71"/>
      <c r="B24" s="69"/>
      <c r="C24" s="69"/>
      <c r="D24" s="69"/>
      <c r="E24" s="69"/>
      <c r="F24" s="69"/>
      <c r="G24" s="69"/>
      <c r="H24" s="69"/>
      <c r="I24" s="69"/>
      <c r="J24" s="69"/>
      <c r="K24" s="69"/>
    </row>
    <row r="25" spans="1:11" x14ac:dyDescent="0.2">
      <c r="A25" s="71"/>
      <c r="B25" s="69"/>
      <c r="C25" s="69"/>
      <c r="D25" s="69"/>
      <c r="E25" s="69"/>
      <c r="F25" s="69"/>
      <c r="G25" s="69"/>
      <c r="H25" s="69"/>
      <c r="I25" s="69"/>
      <c r="J25" s="69"/>
      <c r="K25" s="69"/>
    </row>
    <row r="26" spans="1:11" ht="12.75" customHeight="1" x14ac:dyDescent="0.2">
      <c r="A26" s="71" t="s">
        <v>45</v>
      </c>
      <c r="B26" s="69" t="s">
        <v>165</v>
      </c>
      <c r="C26" s="69"/>
      <c r="D26" s="69"/>
      <c r="E26" s="69"/>
      <c r="F26" s="69"/>
      <c r="G26" s="69"/>
      <c r="H26" s="69"/>
      <c r="I26" s="69"/>
      <c r="J26" s="69"/>
      <c r="K26" s="69"/>
    </row>
    <row r="27" spans="1:11" x14ac:dyDescent="0.2">
      <c r="A27" s="71"/>
      <c r="B27" s="69"/>
      <c r="C27" s="69"/>
      <c r="D27" s="69"/>
      <c r="E27" s="69"/>
      <c r="F27" s="69"/>
      <c r="G27" s="69"/>
      <c r="H27" s="69"/>
      <c r="I27" s="69"/>
      <c r="J27" s="69"/>
      <c r="K27" s="69"/>
    </row>
    <row r="28" spans="1:11" x14ac:dyDescent="0.2">
      <c r="A28" s="71"/>
      <c r="B28" s="69"/>
      <c r="C28" s="69"/>
      <c r="D28" s="69"/>
      <c r="E28" s="69"/>
      <c r="F28" s="69"/>
      <c r="G28" s="69"/>
      <c r="H28" s="69"/>
      <c r="I28" s="69"/>
      <c r="J28" s="69"/>
      <c r="K28" s="69"/>
    </row>
    <row r="29" spans="1:11" x14ac:dyDescent="0.2">
      <c r="A29" s="71"/>
      <c r="B29" s="69"/>
      <c r="C29" s="69"/>
      <c r="D29" s="69"/>
      <c r="E29" s="69"/>
      <c r="F29" s="69"/>
      <c r="G29" s="69"/>
      <c r="H29" s="69"/>
      <c r="I29" s="69"/>
      <c r="J29" s="69"/>
      <c r="K29" s="69"/>
    </row>
    <row r="30" spans="1:11" x14ac:dyDescent="0.2">
      <c r="A30" s="71"/>
      <c r="B30" s="69"/>
      <c r="C30" s="69"/>
      <c r="D30" s="69"/>
      <c r="E30" s="69"/>
      <c r="F30" s="69"/>
      <c r="G30" s="69"/>
      <c r="H30" s="69"/>
      <c r="I30" s="69"/>
      <c r="J30" s="69"/>
      <c r="K30" s="69"/>
    </row>
    <row r="31" spans="1:11" x14ac:dyDescent="0.2">
      <c r="A31" s="71"/>
      <c r="B31" s="69"/>
      <c r="C31" s="69"/>
      <c r="D31" s="69"/>
      <c r="E31" s="69"/>
      <c r="F31" s="69"/>
      <c r="G31" s="69"/>
      <c r="H31" s="69"/>
      <c r="I31" s="69"/>
      <c r="J31" s="69"/>
      <c r="K31" s="69"/>
    </row>
    <row r="32" spans="1:11" x14ac:dyDescent="0.2">
      <c r="A32" s="72" t="s">
        <v>46</v>
      </c>
      <c r="B32" s="74" t="s">
        <v>47</v>
      </c>
      <c r="C32" s="75"/>
      <c r="D32" s="75"/>
      <c r="E32" s="75"/>
      <c r="F32" s="75"/>
      <c r="G32" s="75"/>
      <c r="H32" s="75"/>
      <c r="I32" s="75"/>
      <c r="J32" s="75"/>
      <c r="K32" s="76"/>
    </row>
    <row r="33" spans="1:11" x14ac:dyDescent="0.2">
      <c r="A33" s="73"/>
      <c r="B33" s="77"/>
      <c r="C33" s="78"/>
      <c r="D33" s="78"/>
      <c r="E33" s="78"/>
      <c r="F33" s="78"/>
      <c r="G33" s="78"/>
      <c r="H33" s="78"/>
      <c r="I33" s="78"/>
      <c r="J33" s="78"/>
      <c r="K33" s="79"/>
    </row>
    <row r="34" spans="1:11" x14ac:dyDescent="0.2">
      <c r="A34" s="68" t="s">
        <v>60</v>
      </c>
      <c r="B34" s="70" t="s">
        <v>48</v>
      </c>
      <c r="C34" s="70"/>
      <c r="D34" s="70"/>
      <c r="E34" s="70"/>
      <c r="F34" s="70"/>
      <c r="G34" s="70"/>
      <c r="H34" s="70"/>
      <c r="I34" s="70"/>
      <c r="J34" s="70"/>
      <c r="K34" s="70"/>
    </row>
    <row r="35" spans="1:11" ht="18" customHeight="1" x14ac:dyDescent="0.2">
      <c r="A35" s="68"/>
      <c r="B35" s="70"/>
      <c r="C35" s="70"/>
      <c r="D35" s="70"/>
      <c r="E35" s="70"/>
      <c r="F35" s="70"/>
      <c r="G35" s="70"/>
      <c r="H35" s="70"/>
      <c r="I35" s="70"/>
      <c r="J35" s="70"/>
      <c r="K35" s="70"/>
    </row>
    <row r="36" spans="1:11" ht="18" customHeight="1" x14ac:dyDescent="0.2">
      <c r="A36" s="68" t="s">
        <v>61</v>
      </c>
      <c r="B36" s="70" t="s">
        <v>49</v>
      </c>
      <c r="C36" s="70"/>
      <c r="D36" s="70"/>
      <c r="E36" s="70"/>
      <c r="F36" s="70"/>
      <c r="G36" s="70"/>
      <c r="H36" s="70"/>
      <c r="I36" s="70"/>
      <c r="J36" s="70"/>
      <c r="K36" s="70"/>
    </row>
    <row r="37" spans="1:11" x14ac:dyDescent="0.2">
      <c r="A37" s="68"/>
      <c r="B37" s="70"/>
      <c r="C37" s="70"/>
      <c r="D37" s="70"/>
      <c r="E37" s="70"/>
      <c r="F37" s="70"/>
      <c r="G37" s="70"/>
      <c r="H37" s="70"/>
      <c r="I37" s="70"/>
      <c r="J37" s="70"/>
      <c r="K37" s="70"/>
    </row>
    <row r="38" spans="1:11" x14ac:dyDescent="0.2">
      <c r="A38" s="68" t="s">
        <v>62</v>
      </c>
      <c r="B38" s="69" t="s">
        <v>50</v>
      </c>
      <c r="C38" s="69"/>
      <c r="D38" s="69"/>
      <c r="E38" s="69"/>
      <c r="F38" s="69"/>
      <c r="G38" s="69"/>
      <c r="H38" s="69"/>
      <c r="I38" s="69"/>
      <c r="J38" s="69"/>
      <c r="K38" s="69"/>
    </row>
    <row r="39" spans="1:11" ht="20.25" customHeight="1" x14ac:dyDescent="0.2">
      <c r="A39" s="68"/>
      <c r="B39" s="69"/>
      <c r="C39" s="69"/>
      <c r="D39" s="69"/>
      <c r="E39" s="69"/>
      <c r="F39" s="69"/>
      <c r="G39" s="69"/>
      <c r="H39" s="69"/>
      <c r="I39" s="69"/>
      <c r="J39" s="69"/>
      <c r="K39" s="69"/>
    </row>
    <row r="40" spans="1:11" ht="20.25" customHeight="1" x14ac:dyDescent="0.2">
      <c r="A40" s="68" t="s">
        <v>63</v>
      </c>
      <c r="B40" s="69" t="s">
        <v>51</v>
      </c>
      <c r="C40" s="69"/>
      <c r="D40" s="69"/>
      <c r="E40" s="69"/>
      <c r="F40" s="69"/>
      <c r="G40" s="69"/>
      <c r="H40" s="69"/>
      <c r="I40" s="69"/>
      <c r="J40" s="69"/>
      <c r="K40" s="69"/>
    </row>
    <row r="41" spans="1:11" x14ac:dyDescent="0.2">
      <c r="A41" s="68"/>
      <c r="B41" s="69"/>
      <c r="C41" s="69"/>
      <c r="D41" s="69"/>
      <c r="E41" s="69"/>
      <c r="F41" s="69"/>
      <c r="G41" s="69"/>
      <c r="H41" s="69"/>
      <c r="I41" s="69"/>
      <c r="J41" s="69"/>
      <c r="K41" s="69"/>
    </row>
    <row r="42" spans="1:11" x14ac:dyDescent="0.2">
      <c r="A42" s="68" t="s">
        <v>64</v>
      </c>
      <c r="B42" s="69" t="s">
        <v>52</v>
      </c>
      <c r="C42" s="69"/>
      <c r="D42" s="69"/>
      <c r="E42" s="69"/>
      <c r="F42" s="69"/>
      <c r="G42" s="69"/>
      <c r="H42" s="69"/>
      <c r="I42" s="69"/>
      <c r="J42" s="69"/>
      <c r="K42" s="69"/>
    </row>
    <row r="43" spans="1:11" x14ac:dyDescent="0.2">
      <c r="A43" s="68"/>
      <c r="B43" s="69"/>
      <c r="C43" s="69"/>
      <c r="D43" s="69"/>
      <c r="E43" s="69"/>
      <c r="F43" s="69"/>
      <c r="G43" s="69"/>
      <c r="H43" s="69"/>
      <c r="I43" s="69"/>
      <c r="J43" s="69"/>
      <c r="K43" s="69"/>
    </row>
    <row r="44" spans="1:11" x14ac:dyDescent="0.2">
      <c r="A44" s="68" t="s">
        <v>65</v>
      </c>
      <c r="B44" s="70" t="s">
        <v>53</v>
      </c>
      <c r="C44" s="70"/>
      <c r="D44" s="70"/>
      <c r="E44" s="70"/>
      <c r="F44" s="70"/>
      <c r="G44" s="70"/>
      <c r="H44" s="70"/>
      <c r="I44" s="70"/>
      <c r="J44" s="70"/>
      <c r="K44" s="70"/>
    </row>
    <row r="45" spans="1:11" x14ac:dyDescent="0.2">
      <c r="A45" s="68"/>
      <c r="B45" s="70"/>
      <c r="C45" s="70"/>
      <c r="D45" s="70"/>
      <c r="E45" s="70"/>
      <c r="F45" s="70"/>
      <c r="G45" s="70"/>
      <c r="H45" s="70"/>
      <c r="I45" s="70"/>
      <c r="J45" s="70"/>
      <c r="K45" s="70"/>
    </row>
    <row r="46" spans="1:11" x14ac:dyDescent="0.2">
      <c r="A46" s="68" t="s">
        <v>66</v>
      </c>
      <c r="B46" s="70" t="s">
        <v>54</v>
      </c>
      <c r="C46" s="70"/>
      <c r="D46" s="70"/>
      <c r="E46" s="70"/>
      <c r="F46" s="70"/>
      <c r="G46" s="70"/>
      <c r="H46" s="70"/>
      <c r="I46" s="70"/>
      <c r="J46" s="70"/>
      <c r="K46" s="70"/>
    </row>
    <row r="47" spans="1:11" x14ac:dyDescent="0.2">
      <c r="A47" s="68"/>
      <c r="B47" s="70"/>
      <c r="C47" s="70"/>
      <c r="D47" s="70"/>
      <c r="E47" s="70"/>
      <c r="F47" s="70"/>
      <c r="G47" s="70"/>
      <c r="H47" s="70"/>
      <c r="I47" s="70"/>
      <c r="J47" s="70"/>
      <c r="K47" s="70"/>
    </row>
    <row r="48" spans="1:11" x14ac:dyDescent="0.2">
      <c r="A48" s="68" t="s">
        <v>67</v>
      </c>
      <c r="B48" s="70" t="s">
        <v>55</v>
      </c>
      <c r="C48" s="70"/>
      <c r="D48" s="70"/>
      <c r="E48" s="70"/>
      <c r="F48" s="70"/>
      <c r="G48" s="70"/>
      <c r="H48" s="70"/>
      <c r="I48" s="70"/>
      <c r="J48" s="70"/>
      <c r="K48" s="70"/>
    </row>
    <row r="49" spans="1:11" x14ac:dyDescent="0.2">
      <c r="A49" s="68"/>
      <c r="B49" s="70"/>
      <c r="C49" s="70"/>
      <c r="D49" s="70"/>
      <c r="E49" s="70"/>
      <c r="F49" s="70"/>
      <c r="G49" s="70"/>
      <c r="H49" s="70"/>
      <c r="I49" s="70"/>
      <c r="J49" s="70"/>
      <c r="K49" s="70"/>
    </row>
  </sheetData>
  <mergeCells count="32">
    <mergeCell ref="B1:K1"/>
    <mergeCell ref="B2:K2"/>
    <mergeCell ref="B3:K3"/>
    <mergeCell ref="A4:A9"/>
    <mergeCell ref="B4:K9"/>
    <mergeCell ref="A11:K11"/>
    <mergeCell ref="A12:A19"/>
    <mergeCell ref="B12:K19"/>
    <mergeCell ref="A20:A22"/>
    <mergeCell ref="B20:K22"/>
    <mergeCell ref="A23:A25"/>
    <mergeCell ref="B23:K25"/>
    <mergeCell ref="A26:A31"/>
    <mergeCell ref="B26:K31"/>
    <mergeCell ref="A32:A33"/>
    <mergeCell ref="B32:K33"/>
    <mergeCell ref="A34:A35"/>
    <mergeCell ref="B34:K35"/>
    <mergeCell ref="A36:A37"/>
    <mergeCell ref="B36:K37"/>
    <mergeCell ref="A38:A39"/>
    <mergeCell ref="B38:K39"/>
    <mergeCell ref="A40:A41"/>
    <mergeCell ref="B40:K41"/>
    <mergeCell ref="A48:A49"/>
    <mergeCell ref="B48:K49"/>
    <mergeCell ref="A42:A43"/>
    <mergeCell ref="B42:K43"/>
    <mergeCell ref="A44:A45"/>
    <mergeCell ref="B44:K45"/>
    <mergeCell ref="A46:A47"/>
    <mergeCell ref="B46:K4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Apropiación</vt:lpstr>
      <vt:lpstr>Informe de Ejecución</vt:lpstr>
      <vt:lpstr>Convenciones</vt:lpstr>
    </vt:vector>
  </TitlesOfParts>
  <Company>Ministerio de Hacienda y Crèdito Pùblico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Hollman Adrian Camilo Sanchez Nova</dc:creator>
  <cp:lastModifiedBy>Sergio Rodolfo Rodriguez Sanmiguel</cp:lastModifiedBy>
  <dcterms:created xsi:type="dcterms:W3CDTF">2017-06-13T17:09:49Z</dcterms:created>
  <dcterms:modified xsi:type="dcterms:W3CDTF">2025-02-03T15:41:01Z</dcterms:modified>
</cp:coreProperties>
</file>